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66925"/>
  <xr:revisionPtr revIDLastSave="0" documentId="13_ncr:1_{8900749C-DAAA-48B5-8087-0D817778B51E}" xr6:coauthVersionLast="46" xr6:coauthVersionMax="46" xr10:uidLastSave="{00000000-0000-0000-0000-000000000000}"/>
  <bookViews>
    <workbookView xWindow="750" yWindow="480" windowWidth="24037" windowHeight="11663" firstSheet="1" activeTab="13" xr2:uid="{45D822DF-5C0A-499D-8CAF-45903AD0C7F6}"/>
  </bookViews>
  <sheets>
    <sheet name="Quarterly Submission Guide" sheetId="2" r:id="rId1"/>
    <sheet name="Table 1" sheetId="4" r:id="rId2"/>
    <sheet name="Table 2" sheetId="25" r:id="rId3"/>
    <sheet name="Table 3" sheetId="5" r:id="rId4"/>
    <sheet name="Table 4" sheetId="6" r:id="rId5"/>
    <sheet name="Table 5" sheetId="7" r:id="rId6"/>
    <sheet name="Table 6" sheetId="11" r:id="rId7"/>
    <sheet name="Table 7.1" sheetId="22" r:id="rId8"/>
    <sheet name="Table 7.2" sheetId="24" r:id="rId9"/>
    <sheet name="Table 8" sheetId="16" r:id="rId10"/>
    <sheet name="Table 9" sheetId="17" r:id="rId11"/>
    <sheet name="Table 10" sheetId="18" r:id="rId12"/>
    <sheet name="Table 11" sheetId="20" r:id="rId13"/>
    <sheet name="Table 12" sheetId="26" r:id="rId14"/>
  </sheets>
  <definedNames>
    <definedName name="_xlnm._FilterDatabase" localSheetId="13" hidden="1">'Table 12'!$A$7:$AK$107</definedName>
    <definedName name="_xlnm.Print_Area" localSheetId="1">'Table 1'!$A$1:$X$84</definedName>
    <definedName name="_xlnm.Print_Area" localSheetId="13">'Table 12'!$A$1:$AK$107</definedName>
    <definedName name="_xlnm.Print_Area" localSheetId="3">'Table 3'!$A$1:$Y$17</definedName>
    <definedName name="_xlnm.Print_Area" localSheetId="6">'Table 6'!$A$1:$X$14</definedName>
    <definedName name="_xlnm.Print_Area" localSheetId="8">'Table 7.2'!$A$1:$BB$59</definedName>
    <definedName name="_xlnm.Print_Titles" localSheetId="13">'Table 12'!$7:$7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1" i="26" l="1"/>
  <c r="AE80" i="26"/>
  <c r="AE79" i="26"/>
  <c r="AE78" i="26"/>
  <c r="AE77" i="26"/>
  <c r="AE76" i="26"/>
  <c r="AE75" i="26"/>
  <c r="AE74" i="26"/>
  <c r="AE73" i="26"/>
  <c r="AE72" i="26"/>
  <c r="AE71" i="26"/>
  <c r="AE70" i="26"/>
  <c r="AE69" i="26"/>
  <c r="AE68" i="26"/>
  <c r="AE67" i="26"/>
  <c r="AE66" i="26"/>
  <c r="AE65" i="26"/>
  <c r="AE64" i="26"/>
  <c r="AE63" i="26"/>
  <c r="AE62" i="26"/>
  <c r="AE61" i="26"/>
  <c r="AB60" i="26"/>
  <c r="AC60" i="26"/>
  <c r="AD60" i="26"/>
  <c r="AE60" i="26"/>
  <c r="AB44" i="26"/>
  <c r="N59" i="26"/>
  <c r="AC59" i="26"/>
  <c r="AE59" i="26"/>
  <c r="N58" i="26"/>
  <c r="AC58" i="26"/>
  <c r="AE58" i="26"/>
  <c r="N57" i="26"/>
  <c r="AC57" i="26"/>
  <c r="AE57" i="26"/>
  <c r="N56" i="26"/>
  <c r="AC56" i="26"/>
  <c r="AE56" i="26"/>
  <c r="N55" i="26"/>
  <c r="AC55" i="26"/>
  <c r="AE55" i="26"/>
  <c r="N54" i="26"/>
  <c r="AC54" i="26"/>
  <c r="AE54" i="26"/>
  <c r="N53" i="26"/>
  <c r="AC53" i="26"/>
  <c r="AE53" i="26"/>
  <c r="N52" i="26"/>
  <c r="AC52" i="26"/>
  <c r="AE52" i="26"/>
  <c r="N51" i="26"/>
  <c r="AC51" i="26"/>
  <c r="AE51" i="26"/>
  <c r="N50" i="26"/>
  <c r="AC50" i="26"/>
  <c r="AE50" i="26"/>
  <c r="N49" i="26"/>
  <c r="AC49" i="26"/>
  <c r="AE49" i="26"/>
  <c r="N48" i="26"/>
  <c r="AC48" i="26"/>
  <c r="AE48" i="26"/>
  <c r="N47" i="26"/>
  <c r="AC47" i="26"/>
  <c r="AE47" i="26"/>
  <c r="N46" i="26"/>
  <c r="AC46" i="26"/>
  <c r="AE46" i="26"/>
  <c r="N45" i="26"/>
  <c r="AC45" i="26"/>
  <c r="AE45" i="26"/>
  <c r="N44" i="26"/>
  <c r="AC44" i="26"/>
  <c r="AE44" i="26"/>
  <c r="AD44" i="26"/>
  <c r="AC107" i="26"/>
  <c r="AC106" i="26"/>
  <c r="AC105" i="26"/>
  <c r="AC104" i="26"/>
  <c r="AC103" i="26"/>
  <c r="AC102" i="26"/>
  <c r="AC101" i="26"/>
  <c r="AC100" i="26"/>
  <c r="AC99" i="26"/>
  <c r="AC98" i="26"/>
  <c r="AC97" i="26"/>
  <c r="AC96" i="26"/>
  <c r="AC95" i="26"/>
  <c r="AC94" i="26"/>
  <c r="AC93" i="26"/>
  <c r="AC92" i="26"/>
  <c r="AC91" i="26"/>
  <c r="AC90" i="26"/>
  <c r="AC89" i="26"/>
  <c r="AC88" i="26"/>
  <c r="AC87" i="26"/>
  <c r="AC86" i="26"/>
  <c r="AC85" i="26"/>
  <c r="AC84" i="26"/>
  <c r="AC83" i="26"/>
  <c r="AC82" i="26"/>
  <c r="AC81" i="26"/>
  <c r="AC80" i="26"/>
  <c r="AC79" i="26"/>
  <c r="AC78" i="26"/>
  <c r="AC77" i="26"/>
  <c r="AC76" i="26"/>
  <c r="AC75" i="26"/>
  <c r="AC74" i="26"/>
  <c r="AC73" i="26"/>
  <c r="AC72" i="26"/>
  <c r="AC71" i="26"/>
  <c r="AC70" i="26"/>
  <c r="AC69" i="26"/>
  <c r="AC68" i="26"/>
  <c r="AC67" i="26"/>
  <c r="AC66" i="26"/>
  <c r="AC65" i="26"/>
  <c r="AC64" i="26"/>
  <c r="AC63" i="26"/>
  <c r="AC62" i="26"/>
  <c r="AC61" i="26"/>
  <c r="AC43" i="26"/>
  <c r="AC42" i="26"/>
  <c r="AC41" i="26"/>
  <c r="AC40" i="26"/>
  <c r="AC39" i="26"/>
  <c r="AC38" i="26"/>
  <c r="AC37" i="26"/>
  <c r="AC36" i="26"/>
  <c r="AC35" i="26"/>
  <c r="AC34" i="26"/>
  <c r="AC33" i="26"/>
  <c r="AC32" i="26"/>
  <c r="AC31" i="26"/>
  <c r="AC30" i="26"/>
  <c r="AC29" i="26"/>
  <c r="AC28" i="26"/>
  <c r="AC27" i="26"/>
  <c r="AC26" i="26"/>
  <c r="AC25" i="26"/>
  <c r="AC24" i="26"/>
  <c r="AC23" i="26"/>
  <c r="AC22" i="26"/>
  <c r="AC21" i="26"/>
  <c r="AC20" i="26"/>
  <c r="AC19" i="26"/>
  <c r="AC18" i="26"/>
  <c r="AC17" i="26"/>
  <c r="AC16" i="26"/>
  <c r="AC15" i="26"/>
  <c r="AC14" i="26"/>
  <c r="AC13" i="26"/>
  <c r="AC12" i="26"/>
  <c r="AC11" i="26"/>
  <c r="AC10" i="26"/>
  <c r="AC9" i="26"/>
  <c r="AC8" i="26"/>
  <c r="N107" i="26"/>
  <c r="N106" i="26"/>
  <c r="N105" i="26"/>
  <c r="N104" i="26"/>
  <c r="N103" i="26"/>
  <c r="N102" i="26"/>
  <c r="N101" i="26"/>
  <c r="N100" i="26"/>
  <c r="N99" i="26"/>
  <c r="N98" i="26"/>
  <c r="N97" i="26"/>
  <c r="N96" i="26"/>
  <c r="N95" i="26"/>
  <c r="N94" i="26"/>
  <c r="N93" i="26"/>
  <c r="N92" i="26"/>
  <c r="N91" i="26"/>
  <c r="N90" i="26"/>
  <c r="N89" i="26"/>
  <c r="N88" i="26"/>
  <c r="N87" i="26"/>
  <c r="N86" i="26"/>
  <c r="N85" i="26"/>
  <c r="N84" i="26"/>
  <c r="N83" i="26"/>
  <c r="N82" i="26"/>
  <c r="N81" i="26"/>
  <c r="N80" i="26"/>
  <c r="N79" i="26"/>
  <c r="N78" i="26"/>
  <c r="N77" i="26"/>
  <c r="N76" i="26"/>
  <c r="N75" i="26"/>
  <c r="N74" i="26"/>
  <c r="N73" i="26"/>
  <c r="N72" i="26"/>
  <c r="N71" i="26"/>
  <c r="N70" i="26"/>
  <c r="N69" i="26"/>
  <c r="N68" i="26"/>
  <c r="N67" i="26"/>
  <c r="N66" i="26"/>
  <c r="N65" i="26"/>
  <c r="N64" i="26"/>
  <c r="N63" i="26"/>
  <c r="N62" i="26"/>
  <c r="N61" i="26"/>
  <c r="N60" i="26"/>
  <c r="N43" i="26"/>
  <c r="N42" i="26"/>
  <c r="N41" i="26"/>
  <c r="N40" i="26"/>
  <c r="N39" i="26"/>
  <c r="N38" i="26"/>
  <c r="N37" i="26"/>
  <c r="N36" i="26"/>
  <c r="N35" i="26"/>
  <c r="N34" i="26"/>
  <c r="N33" i="26"/>
  <c r="N32" i="26"/>
  <c r="N31" i="26"/>
  <c r="N30" i="26"/>
  <c r="N29" i="26"/>
  <c r="N28" i="26"/>
  <c r="N27" i="26"/>
  <c r="N26" i="26"/>
  <c r="N25" i="26"/>
  <c r="N24" i="26"/>
  <c r="N23" i="26"/>
  <c r="N22" i="26"/>
  <c r="N21" i="26"/>
  <c r="N20" i="26"/>
  <c r="N19" i="26"/>
  <c r="N18" i="26"/>
  <c r="N17" i="26"/>
  <c r="N16" i="26"/>
  <c r="N15" i="26"/>
  <c r="N14" i="26"/>
  <c r="N13" i="26"/>
  <c r="N12" i="26"/>
  <c r="N11" i="26"/>
  <c r="N10" i="26"/>
  <c r="N9" i="26"/>
  <c r="N8" i="26"/>
  <c r="AD55" i="16"/>
  <c r="AD54" i="16"/>
  <c r="AD53" i="16"/>
  <c r="AD52" i="16"/>
  <c r="AD51" i="16"/>
  <c r="AD50" i="16"/>
  <c r="AD49" i="16"/>
  <c r="AD48" i="16"/>
  <c r="AD47" i="16"/>
  <c r="AD46" i="16"/>
  <c r="AD45" i="16"/>
  <c r="AD44" i="16"/>
  <c r="AD43" i="16"/>
  <c r="AD42" i="16"/>
  <c r="AD41" i="16"/>
  <c r="AD40" i="16"/>
  <c r="AD39" i="16"/>
  <c r="AD38" i="16"/>
  <c r="AD37" i="16"/>
  <c r="AD36" i="16"/>
  <c r="AD35" i="16"/>
  <c r="AD34" i="16"/>
  <c r="AD33" i="16"/>
  <c r="AD32" i="16"/>
  <c r="AD31" i="16"/>
  <c r="AD30" i="16"/>
  <c r="AD29" i="16"/>
  <c r="AD28" i="16"/>
  <c r="AD27" i="16"/>
  <c r="AD26" i="16"/>
  <c r="AD25" i="16"/>
  <c r="AD24" i="16"/>
  <c r="AD23" i="16"/>
  <c r="AD22" i="16"/>
  <c r="AD21" i="16"/>
  <c r="AD20" i="16"/>
  <c r="AD19" i="16"/>
  <c r="AD18" i="16"/>
  <c r="AD17" i="16"/>
  <c r="AD16" i="16"/>
  <c r="AD15" i="16"/>
  <c r="AD14" i="16"/>
  <c r="AD13" i="16"/>
  <c r="AD12" i="16"/>
  <c r="AD11" i="16"/>
  <c r="AD10" i="16"/>
  <c r="AD9" i="16"/>
  <c r="AD8" i="16"/>
  <c r="Y55" i="16"/>
  <c r="Y54" i="16"/>
  <c r="Y53" i="16"/>
  <c r="Y52" i="16"/>
  <c r="Y51" i="16"/>
  <c r="Y50" i="16"/>
  <c r="Y49" i="16"/>
  <c r="Y48" i="16"/>
  <c r="Y47" i="16"/>
  <c r="Y46" i="16"/>
  <c r="Y45" i="16"/>
  <c r="Y44" i="16"/>
  <c r="Y43" i="16"/>
  <c r="Y42" i="16"/>
  <c r="Y41" i="16"/>
  <c r="Y40" i="16"/>
  <c r="Y39" i="16"/>
  <c r="Y38" i="16"/>
  <c r="Y37" i="16"/>
  <c r="Y36" i="16"/>
  <c r="Y35" i="16"/>
  <c r="Y34" i="16"/>
  <c r="Y33" i="16"/>
  <c r="Y32" i="16"/>
  <c r="Y31" i="16"/>
  <c r="Y30" i="16"/>
  <c r="Y29" i="16"/>
  <c r="Y28" i="16"/>
  <c r="Y27" i="16"/>
  <c r="Y26" i="16"/>
  <c r="Y25" i="16"/>
  <c r="Y24" i="16"/>
  <c r="Y23" i="16"/>
  <c r="Y22" i="16"/>
  <c r="Y21" i="16"/>
  <c r="Y20" i="16"/>
  <c r="Y19" i="16"/>
  <c r="Y18" i="16"/>
  <c r="Y17" i="16"/>
  <c r="Y16" i="16"/>
  <c r="Y15" i="16"/>
  <c r="Y14" i="16"/>
  <c r="Y13" i="16"/>
  <c r="Y12" i="16"/>
  <c r="Y11" i="16"/>
  <c r="Y10" i="16"/>
  <c r="Y9" i="16"/>
  <c r="Y8" i="16"/>
  <c r="AO59" i="24"/>
  <c r="AO58" i="24"/>
  <c r="AO57" i="24"/>
  <c r="AO56" i="24"/>
  <c r="AO55" i="24"/>
  <c r="AO54" i="24"/>
  <c r="AO53" i="24"/>
  <c r="AO52" i="24"/>
  <c r="AO51" i="24"/>
  <c r="AO50" i="24"/>
  <c r="AO49" i="24"/>
  <c r="AO48" i="24"/>
  <c r="AO47" i="24"/>
  <c r="AO46" i="24"/>
  <c r="AO45" i="24"/>
  <c r="AO44" i="24"/>
  <c r="AO43" i="24"/>
  <c r="AO42" i="24"/>
  <c r="AO41" i="24"/>
  <c r="AO40" i="24"/>
  <c r="AO39" i="24"/>
  <c r="AO38" i="24"/>
  <c r="AO37" i="24"/>
  <c r="AO36" i="24"/>
  <c r="AO35" i="24"/>
  <c r="AO34" i="24"/>
  <c r="AO33" i="24"/>
  <c r="AO32" i="24"/>
  <c r="AO31" i="24"/>
  <c r="AO30" i="24"/>
  <c r="AO29" i="24"/>
  <c r="AO28" i="24"/>
  <c r="AO27" i="24"/>
  <c r="AO26" i="24"/>
  <c r="AO25" i="24"/>
  <c r="AO24" i="24"/>
  <c r="AO23" i="24"/>
  <c r="AO22" i="24"/>
  <c r="AO21" i="24"/>
  <c r="AO20" i="24"/>
  <c r="AO19" i="24"/>
  <c r="AO18" i="24"/>
  <c r="AO17" i="24"/>
  <c r="AO16" i="24"/>
  <c r="AO15" i="24"/>
  <c r="AO14" i="24"/>
  <c r="AO13" i="24"/>
  <c r="AO12" i="24"/>
  <c r="AO11" i="24"/>
  <c r="AO10" i="24"/>
  <c r="AO9" i="24"/>
  <c r="AO8" i="24"/>
  <c r="AI59" i="24"/>
  <c r="AI58" i="24"/>
  <c r="AI57" i="24"/>
  <c r="AI56" i="24"/>
  <c r="AI55" i="24"/>
  <c r="AI54" i="24"/>
  <c r="AI53" i="24"/>
  <c r="AI52" i="24"/>
  <c r="AI51" i="24"/>
  <c r="AI50" i="24"/>
  <c r="AI49" i="24"/>
  <c r="AI48" i="24"/>
  <c r="AI47" i="24"/>
  <c r="AI46" i="24"/>
  <c r="AI45" i="24"/>
  <c r="AI44" i="24"/>
  <c r="AI43" i="24"/>
  <c r="AI42" i="24"/>
  <c r="AI41" i="24"/>
  <c r="AI40" i="24"/>
  <c r="AI39" i="24"/>
  <c r="AI38" i="24"/>
  <c r="AI37" i="24"/>
  <c r="AI36" i="24"/>
  <c r="AI35" i="24"/>
  <c r="AI34" i="24"/>
  <c r="AI33" i="24"/>
  <c r="AI32" i="24"/>
  <c r="AI31" i="24"/>
  <c r="AI30" i="24"/>
  <c r="AI29" i="24"/>
  <c r="AI28" i="24"/>
  <c r="AI27" i="24"/>
  <c r="AI26" i="24"/>
  <c r="AI25" i="24"/>
  <c r="AI24" i="24"/>
  <c r="AI23" i="24"/>
  <c r="AI22" i="24"/>
  <c r="AI21" i="24"/>
  <c r="AI20" i="24"/>
  <c r="AI19" i="24"/>
  <c r="AI18" i="24"/>
  <c r="AI17" i="24"/>
  <c r="AI16" i="24"/>
  <c r="AI15" i="24"/>
  <c r="AI14" i="24"/>
  <c r="AI13" i="24"/>
  <c r="AI12" i="24"/>
  <c r="AI11" i="24"/>
  <c r="AI10" i="24"/>
  <c r="AI9" i="24"/>
  <c r="AI8" i="24"/>
  <c r="AC59" i="24"/>
  <c r="AC58" i="24"/>
  <c r="AC57" i="24"/>
  <c r="AC56" i="24"/>
  <c r="AC55" i="24"/>
  <c r="AC54" i="24"/>
  <c r="AC53" i="24"/>
  <c r="AC52" i="24"/>
  <c r="AC51" i="24"/>
  <c r="AC50" i="24"/>
  <c r="AC49" i="24"/>
  <c r="AC48" i="24"/>
  <c r="AC47" i="24"/>
  <c r="AC46" i="24"/>
  <c r="AC45" i="24"/>
  <c r="AC44" i="24"/>
  <c r="AC43" i="24"/>
  <c r="AC42" i="24"/>
  <c r="AC41" i="24"/>
  <c r="AC40" i="24"/>
  <c r="AC39" i="24"/>
  <c r="AC38" i="24"/>
  <c r="AC37" i="24"/>
  <c r="AC36" i="24"/>
  <c r="AC35" i="24"/>
  <c r="AC34" i="24"/>
  <c r="AC33" i="24"/>
  <c r="AC32" i="24"/>
  <c r="AC31" i="24"/>
  <c r="AC30" i="24"/>
  <c r="AC29" i="24"/>
  <c r="AC28" i="24"/>
  <c r="AC27" i="24"/>
  <c r="AC26" i="24"/>
  <c r="AC25" i="24"/>
  <c r="AC24" i="24"/>
  <c r="AC23" i="24"/>
  <c r="AC22" i="24"/>
  <c r="AC21" i="24"/>
  <c r="AC20" i="24"/>
  <c r="AC19" i="24"/>
  <c r="AC18" i="24"/>
  <c r="AC17" i="24"/>
  <c r="AC16" i="24"/>
  <c r="AC15" i="24"/>
  <c r="AC14" i="24"/>
  <c r="AC13" i="24"/>
  <c r="AC12" i="24"/>
  <c r="AC11" i="24"/>
  <c r="AC10" i="24"/>
  <c r="AC9" i="24"/>
  <c r="AC8" i="24"/>
  <c r="W59" i="24"/>
  <c r="W58" i="24"/>
  <c r="W57" i="24"/>
  <c r="W56" i="24"/>
  <c r="W55" i="24"/>
  <c r="W54" i="24"/>
  <c r="W53" i="24"/>
  <c r="W52" i="24"/>
  <c r="W51" i="24"/>
  <c r="W50" i="24"/>
  <c r="W49" i="24"/>
  <c r="W48" i="24"/>
  <c r="W47" i="24"/>
  <c r="W46" i="24"/>
  <c r="W45" i="24"/>
  <c r="W44" i="24"/>
  <c r="W43" i="24"/>
  <c r="W42" i="24"/>
  <c r="W41" i="24"/>
  <c r="W40" i="24"/>
  <c r="W39" i="24"/>
  <c r="W38" i="24"/>
  <c r="W37" i="24"/>
  <c r="W36" i="24"/>
  <c r="W35" i="24"/>
  <c r="W34" i="24"/>
  <c r="W33" i="24"/>
  <c r="W32" i="24"/>
  <c r="W31" i="24"/>
  <c r="W30" i="24"/>
  <c r="W29" i="24"/>
  <c r="W28" i="24"/>
  <c r="W27" i="24"/>
  <c r="W26" i="24"/>
  <c r="W25" i="24"/>
  <c r="W24" i="24"/>
  <c r="W23" i="24"/>
  <c r="W22" i="24"/>
  <c r="W21" i="24"/>
  <c r="W20" i="24"/>
  <c r="W19" i="24"/>
  <c r="W18" i="24"/>
  <c r="W17" i="24"/>
  <c r="W16" i="24"/>
  <c r="W15" i="24"/>
  <c r="W14" i="24"/>
  <c r="W13" i="24"/>
  <c r="W12" i="24"/>
  <c r="W11" i="24"/>
  <c r="W10" i="24"/>
  <c r="W9" i="24"/>
  <c r="W8" i="24"/>
  <c r="Q59" i="24"/>
  <c r="Q58" i="24"/>
  <c r="Q57" i="24"/>
  <c r="Q56" i="24"/>
  <c r="Q55" i="24"/>
  <c r="Q54" i="24"/>
  <c r="Q53" i="24"/>
  <c r="Q52" i="24"/>
  <c r="Q51" i="24"/>
  <c r="Q50" i="24"/>
  <c r="Q49" i="24"/>
  <c r="Q48" i="24"/>
  <c r="Q47" i="24"/>
  <c r="Q46" i="24"/>
  <c r="Q45" i="24"/>
  <c r="Q44" i="24"/>
  <c r="Q43" i="24"/>
  <c r="Q42" i="24"/>
  <c r="Q41" i="24"/>
  <c r="Q40" i="24"/>
  <c r="Q39" i="24"/>
  <c r="Q38" i="24"/>
  <c r="Q37" i="24"/>
  <c r="Q36" i="24"/>
  <c r="Q35" i="24"/>
  <c r="Q34" i="24"/>
  <c r="Q33" i="24"/>
  <c r="Q32" i="24"/>
  <c r="Q31" i="24"/>
  <c r="Q30" i="24"/>
  <c r="Q29" i="24"/>
  <c r="Q28" i="24"/>
  <c r="Q27" i="24"/>
  <c r="Q26" i="24"/>
  <c r="Q25" i="24"/>
  <c r="Q24" i="24"/>
  <c r="Q23" i="24"/>
  <c r="Q22" i="24"/>
  <c r="Q21" i="24"/>
  <c r="Q20" i="24"/>
  <c r="Q19" i="24"/>
  <c r="Q18" i="24"/>
  <c r="Q17" i="24"/>
  <c r="Q16" i="24"/>
  <c r="Q15" i="24"/>
  <c r="Q14" i="24"/>
  <c r="Q13" i="24"/>
  <c r="Q12" i="24"/>
  <c r="Q11" i="24"/>
  <c r="Q10" i="24"/>
  <c r="Q9" i="24"/>
  <c r="Q8" i="24"/>
  <c r="K59" i="24"/>
  <c r="K58" i="24"/>
  <c r="K57" i="24"/>
  <c r="K56" i="24"/>
  <c r="K55" i="24"/>
  <c r="K54" i="24"/>
  <c r="K53" i="24"/>
  <c r="K52" i="24"/>
  <c r="K51" i="24"/>
  <c r="K50" i="24"/>
  <c r="K49" i="24"/>
  <c r="K48" i="24"/>
  <c r="K47" i="24"/>
  <c r="K46" i="24"/>
  <c r="K45" i="24"/>
  <c r="K44" i="24"/>
  <c r="K43" i="24"/>
  <c r="K42" i="24"/>
  <c r="K41" i="24"/>
  <c r="K40" i="24"/>
  <c r="K39" i="24"/>
  <c r="K38" i="24"/>
  <c r="K37" i="24"/>
  <c r="K36" i="24"/>
  <c r="K35" i="24"/>
  <c r="K34" i="24"/>
  <c r="K33" i="24"/>
  <c r="K32" i="24"/>
  <c r="K31" i="24"/>
  <c r="K30" i="24"/>
  <c r="K29" i="24"/>
  <c r="K28" i="24"/>
  <c r="K27" i="24"/>
  <c r="K26" i="24"/>
  <c r="K25" i="24"/>
  <c r="K24" i="24"/>
  <c r="K23" i="24"/>
  <c r="K22" i="24"/>
  <c r="K21" i="24"/>
  <c r="K20" i="24"/>
  <c r="K19" i="24"/>
  <c r="K18" i="24"/>
  <c r="K17" i="24"/>
  <c r="K16" i="24"/>
  <c r="K15" i="24"/>
  <c r="K14" i="24"/>
  <c r="K13" i="24"/>
  <c r="K12" i="24"/>
  <c r="K11" i="24"/>
  <c r="K10" i="24"/>
  <c r="K9" i="24"/>
  <c r="K8" i="24"/>
  <c r="P187" i="22"/>
  <c r="P186" i="22"/>
  <c r="P185" i="22"/>
  <c r="P184" i="22"/>
  <c r="P183" i="22"/>
  <c r="P182" i="22"/>
  <c r="P181" i="22"/>
  <c r="P180" i="22"/>
  <c r="P179" i="22"/>
  <c r="P178" i="22"/>
  <c r="P177" i="22"/>
  <c r="P176" i="22"/>
  <c r="P175" i="22"/>
  <c r="P174" i="22"/>
  <c r="P173" i="22"/>
  <c r="P172" i="22"/>
  <c r="P171" i="22"/>
  <c r="P170" i="22"/>
  <c r="P169" i="22"/>
  <c r="P168" i="22"/>
  <c r="P167" i="22"/>
  <c r="P166" i="22"/>
  <c r="P165" i="22"/>
  <c r="P164" i="22"/>
  <c r="P163" i="22"/>
  <c r="P162" i="22"/>
  <c r="P161" i="22"/>
  <c r="P160" i="22"/>
  <c r="P159" i="22"/>
  <c r="P158" i="22"/>
  <c r="P157" i="22"/>
  <c r="P156" i="22"/>
  <c r="P155" i="22"/>
  <c r="P154" i="22"/>
  <c r="P153" i="22"/>
  <c r="P152" i="22"/>
  <c r="P151" i="22"/>
  <c r="P150" i="22"/>
  <c r="P149" i="22"/>
  <c r="P148" i="22"/>
  <c r="P147" i="22"/>
  <c r="P146" i="22"/>
  <c r="P145" i="22"/>
  <c r="P144" i="22"/>
  <c r="P143" i="22"/>
  <c r="P142" i="22"/>
  <c r="P141" i="22"/>
  <c r="P140" i="22"/>
  <c r="P139" i="22"/>
  <c r="P138" i="22"/>
  <c r="P137" i="22"/>
  <c r="P136" i="22"/>
  <c r="P135" i="22"/>
  <c r="P134" i="22"/>
  <c r="P133" i="22"/>
  <c r="P132" i="22"/>
  <c r="P131" i="22"/>
  <c r="P130" i="22"/>
  <c r="P129" i="22"/>
  <c r="P128" i="22"/>
  <c r="P127" i="22"/>
  <c r="P126" i="22"/>
  <c r="P125" i="22"/>
  <c r="P124" i="22"/>
  <c r="P123" i="22"/>
  <c r="P122" i="22"/>
  <c r="P121" i="22"/>
  <c r="P120" i="22"/>
  <c r="P119" i="22"/>
  <c r="P118" i="22"/>
  <c r="P117" i="22"/>
  <c r="P116" i="22"/>
  <c r="P115" i="22"/>
  <c r="P114" i="22"/>
  <c r="P113" i="22"/>
  <c r="P112" i="22"/>
  <c r="P111" i="22"/>
  <c r="P110" i="22"/>
  <c r="P109" i="22"/>
  <c r="P108" i="22"/>
  <c r="P107" i="22"/>
  <c r="P106" i="22"/>
  <c r="P105" i="22"/>
  <c r="P104" i="22"/>
  <c r="P103" i="22"/>
  <c r="P102" i="22"/>
  <c r="P101" i="22"/>
  <c r="P100" i="22"/>
  <c r="P99" i="22"/>
  <c r="P98" i="22"/>
  <c r="P97" i="22"/>
  <c r="P96" i="22"/>
  <c r="P95" i="22"/>
  <c r="P94" i="22"/>
  <c r="P93" i="22"/>
  <c r="P92" i="22"/>
  <c r="P91" i="22"/>
  <c r="P90" i="22"/>
  <c r="P89" i="22"/>
  <c r="P88" i="22"/>
  <c r="P87" i="22"/>
  <c r="P86" i="22"/>
  <c r="P85" i="22"/>
  <c r="P84" i="22"/>
  <c r="P83" i="22"/>
  <c r="P82" i="22"/>
  <c r="P81" i="22"/>
  <c r="P80" i="22"/>
  <c r="P79" i="22"/>
  <c r="P78" i="22"/>
  <c r="P77" i="22"/>
  <c r="P76" i="22"/>
  <c r="P75" i="22"/>
  <c r="P74" i="22"/>
  <c r="P73" i="22"/>
  <c r="P72" i="22"/>
  <c r="P71" i="22"/>
  <c r="P70" i="22"/>
  <c r="P69" i="22"/>
  <c r="P68" i="22"/>
  <c r="P67" i="22"/>
  <c r="P66" i="22"/>
  <c r="P65" i="22"/>
  <c r="P64" i="22"/>
  <c r="P63" i="22"/>
  <c r="P62" i="22"/>
  <c r="P61" i="22"/>
  <c r="P60" i="22"/>
  <c r="P59" i="22"/>
  <c r="P58" i="22"/>
  <c r="P57" i="22"/>
  <c r="P56" i="22"/>
  <c r="P55" i="22"/>
  <c r="P54" i="22"/>
  <c r="P53" i="22"/>
  <c r="P52" i="22"/>
  <c r="P51" i="22"/>
  <c r="P50" i="22"/>
  <c r="P49" i="22"/>
  <c r="P48" i="22"/>
  <c r="P47" i="22"/>
  <c r="P46" i="22"/>
  <c r="P45" i="22"/>
  <c r="P44" i="22"/>
  <c r="P43" i="22"/>
  <c r="P42" i="22"/>
  <c r="P41" i="22"/>
  <c r="P40" i="22"/>
  <c r="P39" i="22"/>
  <c r="P38" i="22"/>
  <c r="P37" i="22"/>
  <c r="P36" i="22"/>
  <c r="P35" i="22"/>
  <c r="P34" i="22"/>
  <c r="P33" i="22"/>
  <c r="P32" i="22"/>
  <c r="P31" i="22"/>
  <c r="P30" i="22"/>
  <c r="P29" i="22"/>
  <c r="P28" i="22"/>
  <c r="P27" i="22"/>
  <c r="P26" i="22"/>
  <c r="P25" i="22"/>
  <c r="P24" i="22"/>
  <c r="P23" i="22"/>
  <c r="P22" i="22"/>
  <c r="P21" i="22"/>
  <c r="P20" i="22"/>
  <c r="P19" i="22"/>
  <c r="P18" i="22"/>
  <c r="P17" i="22"/>
  <c r="P16" i="22"/>
  <c r="P15" i="22"/>
  <c r="P14" i="22"/>
  <c r="P13" i="22"/>
  <c r="P12" i="22"/>
  <c r="P11" i="22"/>
  <c r="P10" i="22"/>
  <c r="P9" i="22"/>
  <c r="P8" i="22"/>
  <c r="N14" i="11"/>
  <c r="N13" i="11"/>
  <c r="N12" i="11"/>
  <c r="N11" i="11"/>
  <c r="N10" i="11"/>
  <c r="N9" i="11"/>
  <c r="N8" i="11"/>
  <c r="N34" i="25"/>
  <c r="N33" i="25"/>
  <c r="N32" i="25"/>
  <c r="N31" i="25"/>
  <c r="N30" i="25"/>
  <c r="N29" i="25"/>
  <c r="N28" i="25"/>
  <c r="N27" i="25"/>
  <c r="N26" i="25"/>
  <c r="N25" i="25"/>
  <c r="N24" i="25"/>
  <c r="N23" i="25"/>
  <c r="N22" i="25"/>
  <c r="N21" i="25"/>
  <c r="N20" i="25"/>
  <c r="N19" i="25"/>
  <c r="N18" i="25"/>
  <c r="N17" i="25"/>
  <c r="N16" i="25"/>
  <c r="N15" i="25"/>
  <c r="N14" i="25"/>
  <c r="N13" i="25"/>
  <c r="N12" i="25"/>
  <c r="N11" i="25"/>
  <c r="N10" i="25"/>
  <c r="N9" i="25"/>
  <c r="N8" i="25"/>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C2" i="26"/>
  <c r="C2" i="20"/>
  <c r="D24" i="2"/>
  <c r="AH37" i="26"/>
  <c r="C2" i="25"/>
  <c r="C2" i="24"/>
  <c r="C2" i="22"/>
  <c r="C2" i="18"/>
  <c r="C2" i="17"/>
  <c r="C2" i="16"/>
  <c r="C2" i="11"/>
  <c r="C2" i="7"/>
  <c r="C2" i="6"/>
  <c r="C2" i="5"/>
  <c r="C77" i="4"/>
  <c r="C76" i="4"/>
  <c r="C75" i="4"/>
  <c r="C74" i="4"/>
  <c r="C73" i="4"/>
  <c r="C72" i="4"/>
  <c r="C71" i="4"/>
  <c r="C70" i="4"/>
  <c r="C69" i="4"/>
  <c r="C66" i="4"/>
  <c r="C62" i="4"/>
  <c r="C61" i="4"/>
  <c r="C60" i="4"/>
  <c r="C59" i="4"/>
  <c r="C58" i="4"/>
  <c r="C57" i="4"/>
  <c r="C56" i="4"/>
  <c r="C55" i="4"/>
  <c r="C54" i="4"/>
  <c r="C53" i="4"/>
  <c r="C52" i="4"/>
  <c r="C45" i="4"/>
  <c r="C44" i="4"/>
  <c r="C43" i="4"/>
  <c r="C42" i="4"/>
  <c r="C41" i="4"/>
  <c r="C40" i="4"/>
  <c r="C39" i="4"/>
  <c r="C38" i="4"/>
  <c r="C37" i="4"/>
  <c r="C36" i="4"/>
  <c r="C35" i="4"/>
  <c r="C32" i="4"/>
  <c r="C27" i="4"/>
  <c r="C26" i="4"/>
  <c r="C2" i="4"/>
</calcChain>
</file>

<file path=xl/sharedStrings.xml><?xml version="1.0" encoding="utf-8"?>
<sst xmlns="http://schemas.openxmlformats.org/spreadsheetml/2006/main" count="4830" uniqueCount="1190">
  <si>
    <t>Yes</t>
  </si>
  <si>
    <t>No</t>
  </si>
  <si>
    <t>&lt;-- for dropdowns</t>
  </si>
  <si>
    <t>Wildfire Safety Division Attachment 2.3</t>
  </si>
  <si>
    <t>Wildifire Mitigation Plan Quarterly report - non-spatial data template</t>
  </si>
  <si>
    <t xml:space="preserve">Resolution WSD-011 Attachment 2.3 </t>
  </si>
  <si>
    <t>Instructions for use</t>
  </si>
  <si>
    <t>Relevant options for mitigations table: Table 12</t>
  </si>
  <si>
    <t>Fill out the tan cells (color represented here) starting with the cell below (D17: Utility). The Utility name will populate the Table tabs to follow. Date modified will vary by table.</t>
  </si>
  <si>
    <t xml:space="preserve">Cells will only accept valid entries. For most cells, this is positive numbers </t>
  </si>
  <si>
    <t>For each Table tab, after a modification is made, denote the date of the change in cell C4 for each Table tab.</t>
  </si>
  <si>
    <t>Initiative categories</t>
  </si>
  <si>
    <t>WMP Maturity model Categories</t>
  </si>
  <si>
    <t>Driver options</t>
  </si>
  <si>
    <t>Some columns have an additional header in row 5 to serve as clarification for several columns.  With the exception of projected data, row 5 will be highlighted in blue (color represented here)</t>
  </si>
  <si>
    <t>Vegetation inspection</t>
  </si>
  <si>
    <t>Risk Assessment &amp; Mapping</t>
  </si>
  <si>
    <t>1. Ignitions</t>
  </si>
  <si>
    <t>Contact with vegetation</t>
  </si>
  <si>
    <t>Some required metrics are future projections. For these, row 5, above the projections will be highlighted light green (color represented here)</t>
  </si>
  <si>
    <t>Vegetation management project</t>
  </si>
  <si>
    <t>Situational Awareness &amp; Forecasting</t>
  </si>
  <si>
    <t>Other contact with object</t>
  </si>
  <si>
    <t xml:space="preserve">In future submissions, report updated projected numbers if / when projections have changed, and report actuals once the quarter / year has passed. </t>
  </si>
  <si>
    <t>Asset inspection</t>
  </si>
  <si>
    <t>Grid Design &amp; System Hardening</t>
  </si>
  <si>
    <t>Equipment failure</t>
  </si>
  <si>
    <t>For data required annually rather than quarterly (see Tables 7.3 - 10), report for entire year even if part of the year is projected. Once year has passed, update cell with actuals</t>
  </si>
  <si>
    <t>Grid hardening</t>
  </si>
  <si>
    <t>Asset Management &amp; Inspections</t>
  </si>
  <si>
    <t>Wire-to-wire contact</t>
  </si>
  <si>
    <r>
      <t xml:space="preserve">Some tables will have additional instructions provided in a </t>
    </r>
    <r>
      <rPr>
        <b/>
        <sz val="11"/>
        <color theme="1"/>
        <rFont val="Calibri"/>
        <family val="2"/>
        <scheme val="minor"/>
      </rPr>
      <t>Notes</t>
    </r>
    <r>
      <rPr>
        <sz val="11"/>
        <color theme="1"/>
        <rFont val="Calibri"/>
        <family val="2"/>
        <scheme val="minor"/>
      </rPr>
      <t xml:space="preserve"> box located in cells D2 - D4 </t>
    </r>
  </si>
  <si>
    <t>Other</t>
  </si>
  <si>
    <t>Vegetation Management &amp; Inspections</t>
  </si>
  <si>
    <t>Contamination</t>
  </si>
  <si>
    <t>Notes will explain terms, signal where projections are required, and provide other useful information.</t>
  </si>
  <si>
    <t>Grid Operations &amp; Operating Protocols</t>
  </si>
  <si>
    <t>Vandalism / Theft</t>
  </si>
  <si>
    <t>For the initial quarterly submission, utilities are required to submit data on annual metrics for 2015 - 2020, which should represent the most updated data from the 2020 WMP for years 2015-2019</t>
  </si>
  <si>
    <t>Data Governance</t>
  </si>
  <si>
    <t>2. PSPS</t>
  </si>
  <si>
    <t>PSPS - for sectionalization, etc.</t>
  </si>
  <si>
    <t>*</t>
  </si>
  <si>
    <t>Do not add or manipulate the template for any of the tabs</t>
  </si>
  <si>
    <t>Resource Allocation Methodology</t>
  </si>
  <si>
    <t>Emergency Planning &amp; Preparedness</t>
  </si>
  <si>
    <t>Update the below table to establish which year, quarter of the WMP cycle this submission this represents.</t>
  </si>
  <si>
    <t>Stakeholder Cooperation &amp; Community Engagement</t>
  </si>
  <si>
    <t>Utility</t>
  </si>
  <si>
    <t>First year of 3-year WMP cycle</t>
  </si>
  <si>
    <t>Submission year</t>
  </si>
  <si>
    <t>Submission quarter</t>
  </si>
  <si>
    <t>Date Modified</t>
  </si>
  <si>
    <t>Notes:</t>
  </si>
  <si>
    <t>Table No.</t>
  </si>
  <si>
    <t>Transmission lines refer to all lines at or above 65kV, and distribution lines refer to all lines below 65kV.</t>
  </si>
  <si>
    <t>Note: These columns are placeholders for future QR submissions.</t>
  </si>
  <si>
    <t>Table 1: Recent performance on progress metrics</t>
  </si>
  <si>
    <t>Metric type</t>
  </si>
  <si>
    <t>#</t>
  </si>
  <si>
    <t>Progress metric name</t>
  </si>
  <si>
    <t>Unit(s)</t>
  </si>
  <si>
    <t>Comments</t>
  </si>
  <si>
    <t>1. Grid condition findings from inspection - Distribution lines in HFTD</t>
  </si>
  <si>
    <t>1.a.</t>
  </si>
  <si>
    <t>Number of circuit miles inspected from patrol inspections in HFTD - Distribution lines</t>
  </si>
  <si>
    <t># circuit miles</t>
  </si>
  <si>
    <t xml:space="preserve">SCE tracks completed inspections by tracking the counts of assets inspected instead of tracking by circuit miles. In order to present completed inspections in the requested format, SCE used a calculated average span length multiplied by the number of structures inspected. </t>
  </si>
  <si>
    <t>1.b.</t>
  </si>
  <si>
    <t>Number of circuit miles inspected from detailed inspections in HFTD - Distribution lines (Total)</t>
  </si>
  <si>
    <t>This row is the sum of the four detailed inspection programs below it</t>
  </si>
  <si>
    <t>Overhead Detailed Inspections</t>
  </si>
  <si>
    <t>Enhanced Overhead Inspections</t>
  </si>
  <si>
    <t>NA</t>
  </si>
  <si>
    <t>High Fire Risk Informed Inspections</t>
  </si>
  <si>
    <t>Aerial Inspections</t>
  </si>
  <si>
    <t>SCE tracks completed inspections by tracking the counts of assets inspected instead of tracking by circuit miles. In order to present completed inspections in the requested format, SCE used a calculated average span length multiplied by the number of structures inspected. Additionally, for 2020, SCE tracked the completed asset inspected by the year and in order to represent the 2020 completed asset inspection by quarter, SCE just evenly distributed the completed inspections to each of the four quarters in 2020.</t>
  </si>
  <si>
    <t>1.c.</t>
  </si>
  <si>
    <t>Number of circuit miles inspected from other inspections (list types of "other" inspections in comments) in HFTD - Distribution lines (total)</t>
  </si>
  <si>
    <t>This row is the sum of the two programs below that are considered as "other"</t>
  </si>
  <si>
    <t>Infrared Scan</t>
  </si>
  <si>
    <t>For 2020, SCE tracks the completed asset inspected by the year and in order to represent the 2020 completed asset inspection by quarter, SCE just evenly distributed the completed inspections to each of the four quarters in 2020.</t>
  </si>
  <si>
    <t>Intrusive Pole Inspections</t>
  </si>
  <si>
    <t>1.d.</t>
  </si>
  <si>
    <t>Level 1 findings in HFTD for patrol inspections - Distribution lines</t>
  </si>
  <si>
    <t># findings</t>
  </si>
  <si>
    <t>1.e.</t>
  </si>
  <si>
    <t>Level 1 findings in HFTD for detailed inspections - Distribution lines</t>
  </si>
  <si>
    <t>1.f.</t>
  </si>
  <si>
    <t>Level 1 findings in HFTD for other inspections (list types of "other" inspections in comments) - Distribution lines</t>
  </si>
  <si>
    <t>1.g.</t>
  </si>
  <si>
    <t>Level 2 findings in HFTD for patrol inspections - Distribution lines</t>
  </si>
  <si>
    <t>1.h.</t>
  </si>
  <si>
    <t>Level 2 findings in HFTD for detailed inspections - Distribution lines</t>
  </si>
  <si>
    <t>1.i.</t>
  </si>
  <si>
    <t>Level 2 findings in HFTD for other inspections (list types of "other" inspections in comments) - Distribution lines</t>
  </si>
  <si>
    <t>1.j.</t>
  </si>
  <si>
    <t>Level 3 findings in HFTD for patrol inspections - Distribution lines</t>
  </si>
  <si>
    <t>1.k.</t>
  </si>
  <si>
    <t>Level 3 findings in HFTD for detailed inspections - Distribution lines</t>
  </si>
  <si>
    <t>1.l.</t>
  </si>
  <si>
    <t>Level 3 findings in HFTD for other inspections (list types of "other" inspections in comments) - Distribution lines</t>
  </si>
  <si>
    <t>1. Grid condition findings from inspection - Distribution lines total</t>
  </si>
  <si>
    <t>Number of total circuit miles inspected from patrol inspections - Distribution lines</t>
  </si>
  <si>
    <t>Number of total circuit miles inspected from detailed inspections - Distribution lines (Total)</t>
  </si>
  <si>
    <t>High fire Risk Informed Inspections</t>
  </si>
  <si>
    <t>Number of total circuit miles inspected from other inspections (list types of "other" inspections in comments) - Distribution lines</t>
  </si>
  <si>
    <t>Level 1 findings for patrol inspections - Distribution lines</t>
  </si>
  <si>
    <t>Level 1 findings for detailed inspections - Distribution lines</t>
  </si>
  <si>
    <t>Level 1 findings for other inspections (list types of "other" inspections in comments) - Distribution lines</t>
  </si>
  <si>
    <t>Level 2 findings for patrol inspections - Distribution lines</t>
  </si>
  <si>
    <t>Level 2 findings for detailed inspections - Distribution lines</t>
  </si>
  <si>
    <t>Level 2 findings for other inspections (list types of "other" inspections in comments) - Distribution lines</t>
  </si>
  <si>
    <t>Level 3 findings for patrol inspections - Distribution lines</t>
  </si>
  <si>
    <t>Level 3 findings for detailed inspections - Distribution lines</t>
  </si>
  <si>
    <t>Level 3 findings for other inspections (list types of "other" inspections in comments) - Distribution lines</t>
  </si>
  <si>
    <t>1. Grid condition findings from inspection - Transmission lines in HFTD</t>
  </si>
  <si>
    <t>Number of circuit miles inspected from patrol inspections in HFTD - Transmission lines</t>
  </si>
  <si>
    <t>Number of circuit miles inspected from detailed inspections in HFTD - Transmission lines</t>
  </si>
  <si>
    <t>This row is the sum of the three detailed inspection programs below it</t>
  </si>
  <si>
    <t>Detailed Inspections</t>
  </si>
  <si>
    <t>SCE tracks completed inspections by tracking the counts of assets inspected instead of tracking by circuit miles. In order to present completed inspections in the requested format, SCE used a calculated average span length multiplied by the number of structures inspected. Additionally, for 2020, SCE tracked the completed asset inspected by the year and in order to represent the 2020 completed asset inspection by quarter, just evenly distributed the completed inspections to each of the four quarters in 2020.</t>
  </si>
  <si>
    <t>1.c.iii</t>
  </si>
  <si>
    <t xml:space="preserve">Number of total circuit miles inspected from other inspections (list types of "other" inspections in comments) - Transmission lines 
</t>
  </si>
  <si>
    <t>IR Corona</t>
  </si>
  <si>
    <t>Level 1 findings in HFTD for patrol inspections - Transmission lines</t>
  </si>
  <si>
    <t>Level 1 findings in HFTD for detailed inspections - Transmission lines</t>
  </si>
  <si>
    <t>Level 1 findings in HFTD for other inspections (list types of "other" inspections in comments) - Transmission lines</t>
  </si>
  <si>
    <t>Level 2 findings in HFTD for patrol inspections - Transmission lines</t>
  </si>
  <si>
    <t>Level 2 findings in HFTD for detailed inspections - Transmission lines</t>
  </si>
  <si>
    <t>Level 2 findings in HFTD for other inspections (list types of "other" inspections in comments) - Transmission lines</t>
  </si>
  <si>
    <t>Level 3 findings in HFTD for patrol inspections - Transmission lines</t>
  </si>
  <si>
    <t>Level 3 findings in HFTD for detailed inspections - Transmission lines</t>
  </si>
  <si>
    <t>1. Grid condition findings from inspection - Transmission lines total</t>
  </si>
  <si>
    <t>Number of total circuit miles inspected from patrol inspections - Transmission lines</t>
  </si>
  <si>
    <t>Number of total circuit miles inspected from detailed inspections - Transmission lines</t>
  </si>
  <si>
    <t>Number of total circuit miles inspected from other inspections (list types of "other" inspections in comments) - Transmission lines</t>
  </si>
  <si>
    <t>Level 1 findings for patrol inspections - Transmission lines</t>
  </si>
  <si>
    <t>Level 1 findings for detailed inspections - Transmission lines</t>
  </si>
  <si>
    <t>Level 1 findings for other inspections (list types of "other" inspections in comments) - Transmission lines</t>
  </si>
  <si>
    <t>Level 2 findings for patrol inspections - Transmission lines</t>
  </si>
  <si>
    <t>Level 2 findings for detailed inspections - Transmission lines</t>
  </si>
  <si>
    <t>Level 2 findings for other inspections (list types of "other" inspections in comments) - Transmission lines</t>
  </si>
  <si>
    <t>Level 3 findings for patrol inspections - Transmission lines</t>
  </si>
  <si>
    <t>Level 3 findings for detailed inspections - Transmission lines</t>
  </si>
  <si>
    <t>Level 3 findings for other inspections (list types of "other" inspections in comments) - Transmission lines</t>
  </si>
  <si>
    <t>2. Vegetation clearance findings from inspection - total</t>
  </si>
  <si>
    <t>2.a.i</t>
  </si>
  <si>
    <t>Number of spans inspected where at least some vegetation was found in non-compliant condition - total</t>
  </si>
  <si>
    <t># of spans inspected with noncompliant clearance based on applicable rules and regulations at the time of inspection</t>
  </si>
  <si>
    <t>Prior to July 2019, SCE's work management system did not track the reason why a tree was trimmed, just that trimming was required.  In other words, a tree may have been trimmed because it was nearing the regulatory clearance distance (RCD) or because it was inside the RCD.  Starting in July of 2019, SCE implemented a new work management system that required inspectors to document whether the tree was found inside the RCD, or other SCE program distances related to clearance which exceed RCD clearance.</t>
  </si>
  <si>
    <t>2.a.ii</t>
  </si>
  <si>
    <t>Number of spans inspected for vegetation compliance - total</t>
  </si>
  <si>
    <t># of spans inspected for vegetation compliance</t>
  </si>
  <si>
    <t>2. Vegetation clearance findings from inspection - in HFTD</t>
  </si>
  <si>
    <t>2.b.i</t>
  </si>
  <si>
    <t>Number of spans inspected where at least some vegetation was found in non-compliant condition in HFTD</t>
  </si>
  <si>
    <t xml:space="preserve">SCE tracks findings by count and does not record specific data that associate the findings to a specific span. Therefore SCE is unable to understand how many findings are on each span. The number being presented are just the counts of findings. </t>
  </si>
  <si>
    <t>2.b.ii</t>
  </si>
  <si>
    <t>Number of spans inspected for vegetation compliance in HFTD</t>
  </si>
  <si>
    <t>3. Customer outreach metrics</t>
  </si>
  <si>
    <t>3.a.</t>
  </si>
  <si>
    <t># Customers in an evacuation zone for utility-ignited wildfire</t>
  </si>
  <si>
    <t># customers (if customer was in an evacuation zone for multiple wildfires, count the customer for each relevant wildfire)</t>
  </si>
  <si>
    <t xml:space="preserve">SCE has no jurisdiction over evacuation orders. SCE diligently requested and followed up with local governments and law enforcement, and was only able to obtain information from one county. Even then, the information provided included high-level estimations of evacuation counts estimated by the local government and law enforcement entity for a limited amount of fires. Because of this, SCE is unable to obtain the requested data, analyze it, and report on evacuation related requirements in this table. SCE anticipates this to be a recurring challenge going forward. </t>
  </si>
  <si>
    <t>3.b.</t>
  </si>
  <si>
    <t># Customers notified of evacuation orders</t>
  </si>
  <si>
    <t># customers (count customer multiple times for each unique wildfire of which they were notified)</t>
  </si>
  <si>
    <t>3.c.</t>
  </si>
  <si>
    <t>% of customers notified of evacuation in evacuation zone of a utility-ignited wildfire</t>
  </si>
  <si>
    <t>Percentage of customers notified of evacuation</t>
  </si>
  <si>
    <t>Table 2: Recent performance on outcome metrics</t>
  </si>
  <si>
    <t>Outcome metric name</t>
  </si>
  <si>
    <t>1. Risk events</t>
  </si>
  <si>
    <t>Number of all events with probability of ignition, including wires down, contacts with objects, line slap, events with evidence of heat generation, and other events that cause sparking or have the potential to cause ignition</t>
  </si>
  <si>
    <t>Number per year</t>
  </si>
  <si>
    <t>Number of wires down (total)</t>
  </si>
  <si>
    <t xml:space="preserve">Number of wires down per year </t>
  </si>
  <si>
    <t>Number of outage events not caused by contact with vegetation (total)</t>
  </si>
  <si>
    <t>Number of outage events per year</t>
  </si>
  <si>
    <t>Number of outage events caused by contact with vegetation (total)</t>
  </si>
  <si>
    <t>2. Utility inspection findings - Distribution</t>
  </si>
  <si>
    <t>2.a.</t>
  </si>
  <si>
    <t>Number of Level 1 findings (distribution - total)</t>
  </si>
  <si>
    <t>2.b.</t>
  </si>
  <si>
    <t>Number of Level 2 findings (distribution - total)</t>
  </si>
  <si>
    <t>2.c.</t>
  </si>
  <si>
    <t>Number of Level 3 findings (distribution - total)</t>
  </si>
  <si>
    <t>2.d.</t>
  </si>
  <si>
    <t>Number of distribution circuit miles inspected</t>
  </si>
  <si>
    <t>2. Utility inspection findings - Transmission</t>
  </si>
  <si>
    <t>Number of Level 1 findings (transmission - total)</t>
  </si>
  <si>
    <t>Transmission lines for faults and wire downs are typically 65kV and above, but may include some lower voltages (such as 55kV and 33kV).</t>
  </si>
  <si>
    <t>Number of Level 2 findings (transmission - total)</t>
  </si>
  <si>
    <t>2.c.ii</t>
  </si>
  <si>
    <t>Number of Level 3 findings (transmission - total)</t>
  </si>
  <si>
    <t>2.d.ii</t>
  </si>
  <si>
    <t>Number of transmission circuit miles inspected</t>
  </si>
  <si>
    <t>3. Utility ignited wildfire fatalities</t>
  </si>
  <si>
    <t>Fatalities due to utility-ignited wildfire (total)</t>
  </si>
  <si>
    <t>Number of fatalities per year</t>
  </si>
  <si>
    <t>Injuries due to utility-ignited wildfire (total)</t>
  </si>
  <si>
    <t>Number of injuries per year</t>
  </si>
  <si>
    <t xml:space="preserve">4. Value of assets destroyed by utility-ignited wildfire, listed by asset type </t>
  </si>
  <si>
    <t>4.a.</t>
  </si>
  <si>
    <t>Value of assets destroyed by utility-ignited wildfire (total)</t>
  </si>
  <si>
    <t>Dollars of damage or destruction per year</t>
  </si>
  <si>
    <t>5. Structures damaged or destroyed by utility-ignited wildfire</t>
  </si>
  <si>
    <t>5.a.</t>
  </si>
  <si>
    <t>Number of structures destroyed by utility-ignited wildfire (total)</t>
  </si>
  <si>
    <t>Number of structures destroyed per year</t>
  </si>
  <si>
    <t>5.b.</t>
  </si>
  <si>
    <t>Critical infrastructure damaged/destroyed by utility-ignited wildfire (total)</t>
  </si>
  <si>
    <t>Number of critical infrastructure damaged/destroyed per year</t>
  </si>
  <si>
    <t>6. Acreage burned by utility-ignited wildfire</t>
  </si>
  <si>
    <t>6.a.</t>
  </si>
  <si>
    <t>Acreage burned by utility-ignited wildfire (total)</t>
  </si>
  <si>
    <t>Acres burned per year</t>
  </si>
  <si>
    <t>7.a.</t>
  </si>
  <si>
    <t xml:space="preserve">Number of ignitions (total) according to existing ignition data reporting requirement </t>
  </si>
  <si>
    <t>7.b.</t>
  </si>
  <si>
    <t>Number of ignitions in HFTD (subtotal)</t>
  </si>
  <si>
    <t>Number in HFTD per year</t>
  </si>
  <si>
    <t>7.c.</t>
  </si>
  <si>
    <t>Number of ignitions in HFTD Zone 1</t>
  </si>
  <si>
    <t>Number in HFTD Zone 1 per year</t>
  </si>
  <si>
    <t>7.c.ii.</t>
  </si>
  <si>
    <t>Number of ignitions in HFTD Tier 2</t>
  </si>
  <si>
    <t>Number in HFTD Tier 2 per year</t>
  </si>
  <si>
    <t>7.c.iii.</t>
  </si>
  <si>
    <t>Number of ignitions in HFTD Tier 3</t>
  </si>
  <si>
    <t>Number in HFTD Tier 3 per year</t>
  </si>
  <si>
    <t>Number of ignitions in Non-CPUC HFTD</t>
  </si>
  <si>
    <t>Number in Non-CPUC HFTD</t>
  </si>
  <si>
    <t>7.d.</t>
  </si>
  <si>
    <t>Number of ignitions in non-HFTD (subtotal)</t>
  </si>
  <si>
    <t>Number in non-HFTD per year</t>
  </si>
  <si>
    <t>8. Fatalities resulting from utility wildfire mitigation initiatives</t>
  </si>
  <si>
    <t>8.a.</t>
  </si>
  <si>
    <t>Fatalities due to utility wildfire mitigation activities (total) - "activities" defined as all activities accounted for in the 2020 WMP proposed WMP spend</t>
  </si>
  <si>
    <t>9. OSHA-reportable injuries from utility wildfire mitigation initiatives</t>
  </si>
  <si>
    <t>9.a.</t>
  </si>
  <si>
    <t>OSHA-reportable injuries due to utility wildfire mitigation activities (total) - "activities" defined as all activities accounted for in the 2020 WMP proposed WMP spend</t>
  </si>
  <si>
    <t>Number of OSHA-reportable injuries per year</t>
  </si>
  <si>
    <t>Table 3: List and description of additional metrics</t>
  </si>
  <si>
    <t>Metric</t>
  </si>
  <si>
    <t>Definition</t>
  </si>
  <si>
    <t>Purpose</t>
  </si>
  <si>
    <t>Assumptions made to connect metric to purpose</t>
  </si>
  <si>
    <t>Third-party validation (if any)</t>
  </si>
  <si>
    <t>CPUC reportable ignitions in High Fire Risk Areas (HFRA)</t>
  </si>
  <si>
    <t>Events meeting reportable ignition status per Decision 14-02-015 and falling within BL322, HFTD Zone 1 HFTD Tier 2 and 200 ft. Outer Buffer, and HFTD Tier 3 and 200 ft. Outer Buffer areas</t>
  </si>
  <si>
    <t>To measure changes in rate of ignitions between years</t>
  </si>
  <si>
    <t>Annual submission of CPUC reportable ignition totals to CPUC</t>
  </si>
  <si>
    <t>Number of reportable ignitions in HFRA</t>
  </si>
  <si>
    <t>HFRA includes HFTD Tier 3, HFTD Tier 2, HFTD Zone 1, and BL322 (non-CPUC HFRA)</t>
  </si>
  <si>
    <t>Faults in HFRA</t>
  </si>
  <si>
    <t>Events in which electrical current deviates from the anticpated path via SCE facilities within  BL322, HFTD Zone 1 HFTD Tier 2 and 200 ft. Outer Buffer, and HFTD Tier 3 and 200 ft. Outer Buffer areas</t>
  </si>
  <si>
    <t>To measure changes in rate of fault events which are a pre-cursor both ignition and safety events</t>
  </si>
  <si>
    <t xml:space="preserve">Number of faults in HFRA based on cause. These metrics may help to provide insight on controllable and uncontrollable risks or help plan future activities to focus on a particular type of fault or outage that may be of wildfire risk. </t>
  </si>
  <si>
    <t>Deep-dive audits of select
portions of utility grid</t>
  </si>
  <si>
    <t>Number of faults in HFRA</t>
  </si>
  <si>
    <t>HFRA includes HFTD Tier 3, HFTD Tier 2, HFTD Zone 1, and BL322 (non-CPUC HFRA).
Note: SCE is incorporating additional Transmission outage data as an improvement to its outage reporting. Historical reporting has been revised to reflect the additional Transmission outage data.</t>
  </si>
  <si>
    <t>Wire Down Incidents in HFRA</t>
  </si>
  <si>
    <t>Events in which SCE overhead conductors (energized or de-energized) fall within 8ft above ground or lower, within  BL322, HFTD Tier 2 and 200 ft. Outer Buffer, and HFTD Tier 3 and 200 ft. Outer Buffer areas</t>
  </si>
  <si>
    <t>To measure changes in rate of wire down events which are a pre-cursor both ignition and safety events</t>
  </si>
  <si>
    <t xml:space="preserve">Number of wire down incidents in HFRA based on cause. These metrics may help to provide insight on controllable and uncontrollable risks or help plan future activities to focus on a particular type of fault or outage that may be of wildfire risk. </t>
  </si>
  <si>
    <t>Number of wire downs per year in HFRA</t>
  </si>
  <si>
    <t>Number of customers and average duration of Public Safety Power Shutoff (PSPS) events</t>
  </si>
  <si>
    <t>Not Applicable</t>
  </si>
  <si>
    <t>N/A</t>
  </si>
  <si>
    <t>Number of customers</t>
  </si>
  <si>
    <t>None</t>
  </si>
  <si>
    <t>Total # of customers de-energized</t>
  </si>
  <si>
    <t>Count of customers de-energized, with duplicates, per year</t>
  </si>
  <si>
    <t>To measure the scale of impact of outages due to PSPS to customers, with duplicates</t>
  </si>
  <si>
    <t xml:space="preserve">Refer to Table 11, # 4.a. </t>
  </si>
  <si>
    <t>Circuit-events, measured in number of events multiplied by number of circuits de-energized per year</t>
  </si>
  <si>
    <t>Average duration of de-energization across all customers.</t>
  </si>
  <si>
    <t>Average outage duration experienced by PSPS de-energization per customer de-energized</t>
  </si>
  <si>
    <t>Of the customers de-energized due to PSPS, to measure the magnitude of the effect of the PSPS de-energization</t>
  </si>
  <si>
    <t>Hours</t>
  </si>
  <si>
    <t>Applies to each instance of a customer being de-energized due to PSPS</t>
  </si>
  <si>
    <t>Timeliness and accuracy of PSPS notifications</t>
  </si>
  <si>
    <t>Percentage</t>
  </si>
  <si>
    <t>% of customers notified prior to a PSPS event impacting them</t>
  </si>
  <si>
    <t xml:space="preserve"># of customers notified prior to initiation of PSPS event who were impacted by PSPS/ # of customers impacted by PSPS (if multiple PSPS events impact the same customer, count each event as a separate customer) </t>
  </si>
  <si>
    <t>To measure success rate of notification for the customers who were impacted by de-energization</t>
  </si>
  <si>
    <t>Refer to Table 11, # 4.e.</t>
  </si>
  <si>
    <t>-</t>
  </si>
  <si>
    <t>% of customers notified prior to a PSPS event that did not impact them</t>
  </si>
  <si>
    <t>% of customers notified of potential de-energization that were not de-energized for that PSPS event (on a total customer basis)
1 - (# of customers notified prior to initiation of PSPS event who were impacted by PSPS/ # of customers impacted by PSPS)</t>
  </si>
  <si>
    <t>To measure the occurrence of PSPS notifications and de-energizations</t>
  </si>
  <si>
    <t>% of customers notified of potential de-energization that were not de-energized for that PSPS event (on a total customer basis)</t>
  </si>
  <si>
    <t>Table 4: Fatalities due to utility wildfire mitigation initiatives</t>
  </si>
  <si>
    <t>1. Fatalities - Full-time Employee</t>
  </si>
  <si>
    <t>Fatalities due to utility inspection - Full-time employee</t>
  </si>
  <si>
    <t># fatalities</t>
  </si>
  <si>
    <t>Fatalities due to vegetation management - Full-time employee</t>
  </si>
  <si>
    <t>Fatalities due to utility fuel management - Full-time employee</t>
  </si>
  <si>
    <t>Fatalities due to grid hardening - Full-time employee</t>
  </si>
  <si>
    <t>Fatalities due to other - Full-time employee</t>
  </si>
  <si>
    <t>2. Fatalities - Contractor</t>
  </si>
  <si>
    <t>Fatalities due to utility inspection - Contractor</t>
  </si>
  <si>
    <t>Fatalities due to vegetation management - Contractor</t>
  </si>
  <si>
    <t>Fatalities due to utility fuel management - Contractor</t>
  </si>
  <si>
    <t>Fatalities due to grid hardening - Contractor</t>
  </si>
  <si>
    <t>2.e.</t>
  </si>
  <si>
    <t>Fatalities due to other - Contractor</t>
  </si>
  <si>
    <t>3. Fatalities - Member of public</t>
  </si>
  <si>
    <t>Fatalities due to utility inspection - Public</t>
  </si>
  <si>
    <t>Fatalities due to vegetation management - Public</t>
  </si>
  <si>
    <t>Fatalities due to utility fuel management - Public</t>
  </si>
  <si>
    <t>3.d.</t>
  </si>
  <si>
    <t>Fatalities due to grid hardening - Public</t>
  </si>
  <si>
    <t>3.e.</t>
  </si>
  <si>
    <t>Fatalities due to other - Public</t>
  </si>
  <si>
    <t>Table 5: OSHA-reportable injuries due to utility wildfire mitigation initiatives</t>
  </si>
  <si>
    <t>1. OSHA injuries - Full-time Employee</t>
  </si>
  <si>
    <t>OSHA injuries due to utility inspection - Full-time employee</t>
  </si>
  <si>
    <t># OSHA-reportable injuries</t>
  </si>
  <si>
    <t>SCE's 2020 WMP inadvertantly excluded an injury that an employee incurred during the course of asset inspections.</t>
  </si>
  <si>
    <t>OSHA injuries due to vegetation management - Full-time employee</t>
  </si>
  <si>
    <t>OSHA injuries due to utility fuel management - Full-time employee</t>
  </si>
  <si>
    <t>OSHA injuries due to grid hardening - Full-time employee</t>
  </si>
  <si>
    <t>OSHA injuries due to other - Full-time employee</t>
  </si>
  <si>
    <t>2. OSHA injuries - Contractor</t>
  </si>
  <si>
    <t>OSHA injuries due to utility inspection - Contractor</t>
  </si>
  <si>
    <t>OSHA injuries due to vegetation management - Contractor</t>
  </si>
  <si>
    <t>OSHA injuries due to utility fuel management - Contractor</t>
  </si>
  <si>
    <t>OSHA injuries due to grid hardening - Contractor</t>
  </si>
  <si>
    <t>OSHA injuries due to other - Contractor</t>
  </si>
  <si>
    <t>3. OSHA injuries - Member of public</t>
  </si>
  <si>
    <t>OSHA injuries due to utility inspection - Public</t>
  </si>
  <si>
    <t>OSHA injuries due to vegetation management - Public</t>
  </si>
  <si>
    <t>OSHA injuries due to utility fuel management - Public</t>
  </si>
  <si>
    <t>OSHA injuries due to grid hardening - Public</t>
  </si>
  <si>
    <t>OSHA injuries due to other - Public</t>
  </si>
  <si>
    <t>Table 6: Weather patterns</t>
  </si>
  <si>
    <t>1. Red Flag Warning Overhead circuit mile Days</t>
  </si>
  <si>
    <t>Red Flag Warning Overhead circuit mile days - entire utility territory</t>
  </si>
  <si>
    <t>Sum of overhead circuit miles of utility grid subject to Red Flag Warning each day within a given time period, calculated as the number of overhead circuit miles that were under an RFW multiplied by the number of days those circuit miles were under said RFW. For example, if 100 overhead circuit miles were under an RFW for 1 day, and 10 of those miles were under RFW for an additional day, then the total RFW OH circuit mile days would be 110.</t>
  </si>
  <si>
    <t>Red Flag Warning Overhead circuit mile days - HFTD Zone 1</t>
  </si>
  <si>
    <t>Red Flag Warning Overhead circuit mile days, see above for definition</t>
  </si>
  <si>
    <t>Red Flag Warning Overhead circuit mile days - HFTD Tier 2</t>
  </si>
  <si>
    <t>Red Flag Warning Overhead circuit mile days - HFTD Tier 3</t>
  </si>
  <si>
    <t>Red Flag Warning Overhead circuit mile days - Non-HFTD</t>
  </si>
  <si>
    <t>2. Wind conditions</t>
  </si>
  <si>
    <t>High wind warning overhead circuit mile days</t>
  </si>
  <si>
    <t xml:space="preserve">Sum of overhead circuit miles of utility grid subject to High Wind Warnings (HWW, as defined by the National Weather Service) each day within a given time period, calculated as the number of overhead circuit miles that were under an HWW multiplied by the number of days those miles were under said HWW. For example, if 100 overhead circuit miles were under an HWW for 1 day, and 10 of those miles were under HWW for an additional day, then the total HWW OH circuit mile days would be 110. </t>
  </si>
  <si>
    <t>3. Other</t>
  </si>
  <si>
    <t>Other relevant weather pattern metrics tracked (add additional rows as needed)</t>
  </si>
  <si>
    <t>Transmission lines refer to all lines at or above 65kV, and distribution lines refer to all lines below 65kV. Transmission lines for faults and wire downs are typically 65kV and above, but may include some lower voltages (such as 55kV and 33kV).</t>
  </si>
  <si>
    <t>Data from 2015 - 2020 Q2 should be actual numbers. 2020 Q3 - 2023 should be projected. In future submissions update projected numbers with actuals</t>
  </si>
  <si>
    <t>Number of risk events</t>
  </si>
  <si>
    <t>Projected risk events</t>
  </si>
  <si>
    <t>Table 7.1: Key recent and projected drivers of risk events</t>
  </si>
  <si>
    <t>Risk Event category</t>
  </si>
  <si>
    <t>Cause category</t>
  </si>
  <si>
    <t>Sub-cause category</t>
  </si>
  <si>
    <t>Are risk events tracked for ignition driver? (yes / no)</t>
  </si>
  <si>
    <t>x</t>
  </si>
  <si>
    <t>Wire down event - Distribution</t>
  </si>
  <si>
    <t>1. Contact from object - Distribution</t>
  </si>
  <si>
    <t>Veg. contact- Distribution</t>
  </si>
  <si>
    <t># risk events (excluding ignitions)</t>
  </si>
  <si>
    <t>Note that due to certain enhancements made to determining cause sub-categories of events, figures in this table may not tie exactly to those provided in SCE's Remedial Compliance Plan SCE-2 - Determining Cause of Near Misses.</t>
  </si>
  <si>
    <t>Animal contact- Distribution</t>
  </si>
  <si>
    <t>Balloon contact- Distribution</t>
  </si>
  <si>
    <t>Vehicle contact- Distribution</t>
  </si>
  <si>
    <t>Other contact from object - Distribution</t>
  </si>
  <si>
    <t>2. Equipment / facility failure - Distribution</t>
  </si>
  <si>
    <t>Connector damage or failure- Distribution</t>
  </si>
  <si>
    <t>Splice damage or failure — Distribution</t>
  </si>
  <si>
    <t>Crossarm damage or failure - Distribution</t>
  </si>
  <si>
    <t>Insulator damage or failure- Distribution</t>
  </si>
  <si>
    <t>Lightning arrestor damage or failure- Distribution</t>
  </si>
  <si>
    <t>2.f.</t>
  </si>
  <si>
    <t>Tap damage or failure - Distribution</t>
  </si>
  <si>
    <t>2.g.</t>
  </si>
  <si>
    <t>Tie wire damage or failure - Distribution</t>
  </si>
  <si>
    <t>2.h.</t>
  </si>
  <si>
    <t>Other - Distribution</t>
  </si>
  <si>
    <t>The total of all sub-cause category types</t>
  </si>
  <si>
    <t>Pole damage or failure - Distribution</t>
  </si>
  <si>
    <t>Pothead damage or failure - Distribution</t>
  </si>
  <si>
    <t>Fuse failure damage or failure - Distribution</t>
  </si>
  <si>
    <t>Guy damage or failure - Distribution</t>
  </si>
  <si>
    <t>Conductor failure damage or failure - Distribution</t>
  </si>
  <si>
    <t>Various other damage or failure - Distribution</t>
  </si>
  <si>
    <t>3. Wire-to-wire contact - Distribution</t>
  </si>
  <si>
    <t>Wire-to-wire contact / contamination- Distribution</t>
  </si>
  <si>
    <t>4. Contamination - Distribution</t>
  </si>
  <si>
    <t>Contamination - Distribution</t>
  </si>
  <si>
    <t>5. Utility work / Operation</t>
  </si>
  <si>
    <t>Utility work / Operation</t>
  </si>
  <si>
    <t>6. Vandalism / Theft - Distribution</t>
  </si>
  <si>
    <t>Vandalism / Theft - Distribution</t>
  </si>
  <si>
    <t>7. Other- Distribution</t>
  </si>
  <si>
    <t>All Other- Distribution</t>
  </si>
  <si>
    <t>8. Unknown- Distribution</t>
  </si>
  <si>
    <t>Unknown - Distribution</t>
  </si>
  <si>
    <t>Wire down event - Transmission</t>
  </si>
  <si>
    <t>9. Contact from object - Transmission</t>
  </si>
  <si>
    <t>Veg. contact- Transmission</t>
  </si>
  <si>
    <t>9.b.</t>
  </si>
  <si>
    <t>Animal contact- Transmission</t>
  </si>
  <si>
    <t>9.c.</t>
  </si>
  <si>
    <t>Balloon contact- Transmission</t>
  </si>
  <si>
    <t>9.d.</t>
  </si>
  <si>
    <t>Vehicle contact- Transmission</t>
  </si>
  <si>
    <t>9.e.</t>
  </si>
  <si>
    <t>Other contact from object - Transmission</t>
  </si>
  <si>
    <t>10. Equipment / facility failure - Transmission</t>
  </si>
  <si>
    <t>10.a.</t>
  </si>
  <si>
    <t>Connector damage or failure- Transmission</t>
  </si>
  <si>
    <t>10.b.</t>
  </si>
  <si>
    <t>Splice damage or failure — Transmission</t>
  </si>
  <si>
    <t>10.c.</t>
  </si>
  <si>
    <t>Crossarm damage or failure - Transmission</t>
  </si>
  <si>
    <t>10.d.</t>
  </si>
  <si>
    <t>Insulator damage or failure- Transmission</t>
  </si>
  <si>
    <t>10.e.</t>
  </si>
  <si>
    <t>Lightning arrestor damage or failure- Transmission</t>
  </si>
  <si>
    <t>10.f.</t>
  </si>
  <si>
    <t>Tap damage or failure - Transmission</t>
  </si>
  <si>
    <t>10.g.</t>
  </si>
  <si>
    <t>Tie wire damage or failure - Transmission</t>
  </si>
  <si>
    <t>10.h.</t>
  </si>
  <si>
    <t>Other - Transmission</t>
  </si>
  <si>
    <t>Pole damage or failure - Transmission</t>
  </si>
  <si>
    <t>Pothead damage or failure - Transmission</t>
  </si>
  <si>
    <t>Fuse failure damage or failure - Transmission</t>
  </si>
  <si>
    <t>Guy damage or failure - Transmission</t>
  </si>
  <si>
    <t>Conductor failure damage or failure - Transmission</t>
  </si>
  <si>
    <t>Various other damage or failure - Transmission</t>
  </si>
  <si>
    <t>11. Wire-to-wire contact - Transmission</t>
  </si>
  <si>
    <t>11.a.</t>
  </si>
  <si>
    <t>Wire-to-wire contact / contamination- Transmission</t>
  </si>
  <si>
    <t>12. Contamination - Transmission</t>
  </si>
  <si>
    <t>12.a.</t>
  </si>
  <si>
    <t>Contamination - Transmission</t>
  </si>
  <si>
    <t>13. Utility work / Operation</t>
  </si>
  <si>
    <t>13.a.</t>
  </si>
  <si>
    <t>14. Vandalism / Theft - Transmission</t>
  </si>
  <si>
    <t>14.a.</t>
  </si>
  <si>
    <t>Vandalism / Theft - Transmission</t>
  </si>
  <si>
    <t>15. Other- Transmission</t>
  </si>
  <si>
    <t>15.a.</t>
  </si>
  <si>
    <t>All Other- Transmission</t>
  </si>
  <si>
    <t>16. Unknown- Transmission</t>
  </si>
  <si>
    <t>16.a.</t>
  </si>
  <si>
    <t>Unknown - Transmission</t>
  </si>
  <si>
    <t>Outage - Distribution</t>
  </si>
  <si>
    <t>17. Contact from object - Distribution</t>
  </si>
  <si>
    <t>17.a.</t>
  </si>
  <si>
    <t>17.b.</t>
  </si>
  <si>
    <t>17.c.</t>
  </si>
  <si>
    <t>17.d.</t>
  </si>
  <si>
    <t>17.e.</t>
  </si>
  <si>
    <t>Ice/Snow - Distribution</t>
  </si>
  <si>
    <t>Various other contact from object - Distribution</t>
  </si>
  <si>
    <t>18. Equipment / facility failure - Distribution</t>
  </si>
  <si>
    <t>18.a.</t>
  </si>
  <si>
    <t>Capacitor bank damage or failure- Distribution</t>
  </si>
  <si>
    <t>18.b.</t>
  </si>
  <si>
    <t>Conductor damage or failure — Distribution</t>
  </si>
  <si>
    <t>18.c.</t>
  </si>
  <si>
    <t>Fuse damage or failure - Distribution</t>
  </si>
  <si>
    <t>18.d.</t>
  </si>
  <si>
    <t>18.e.</t>
  </si>
  <si>
    <t>Switch damage or failure- Distribution</t>
  </si>
  <si>
    <t>18.f.</t>
  </si>
  <si>
    <t>18.g.</t>
  </si>
  <si>
    <t>Insulator and brushing damage or failure - Distribution</t>
  </si>
  <si>
    <t>18.h.</t>
  </si>
  <si>
    <t>18.i.</t>
  </si>
  <si>
    <t>Voltage regulator / booster damage or failure - Distribution</t>
  </si>
  <si>
    <t>18.j.</t>
  </si>
  <si>
    <t>Recloser damage or failure - Distribution</t>
  </si>
  <si>
    <t>18.k.</t>
  </si>
  <si>
    <t>Anchor / guy damage or failure - Distribution</t>
  </si>
  <si>
    <t>18.l.</t>
  </si>
  <si>
    <t>Sectionalizer damage or failure - Distribution</t>
  </si>
  <si>
    <t>18.m.</t>
  </si>
  <si>
    <t>Connection device damage or failure - Distribution</t>
  </si>
  <si>
    <t>18.n.</t>
  </si>
  <si>
    <t>Transformer damage or failure - Distribution</t>
  </si>
  <si>
    <t>18.o.</t>
  </si>
  <si>
    <t>Pole Top Sub damage or failure - Distribution</t>
  </si>
  <si>
    <t>Tower damage or failure - Distribution</t>
  </si>
  <si>
    <t>19. Wire-to-wire contact - Distribution</t>
  </si>
  <si>
    <t>19.a.</t>
  </si>
  <si>
    <t>20. Contamination - Distribution</t>
  </si>
  <si>
    <t>20.a.</t>
  </si>
  <si>
    <t>21. Utility work / Operation</t>
  </si>
  <si>
    <t>21.a.</t>
  </si>
  <si>
    <t>22. Vandalism / Theft - Distribution</t>
  </si>
  <si>
    <t>22.a.</t>
  </si>
  <si>
    <t>23. Other- Distribution</t>
  </si>
  <si>
    <t>23.a.</t>
  </si>
  <si>
    <t>De-Energize - Distribution</t>
  </si>
  <si>
    <t>Dig In - Distribution</t>
  </si>
  <si>
    <t>Lightning - Distribution</t>
  </si>
  <si>
    <t>Source Lost - Distribution</t>
  </si>
  <si>
    <t>Substation - Distribution</t>
  </si>
  <si>
    <t>Underground Equipment - Distribution</t>
  </si>
  <si>
    <t>Various other - Distribution</t>
  </si>
  <si>
    <t>24. Unknown- Distribution</t>
  </si>
  <si>
    <t>24.a.</t>
  </si>
  <si>
    <t>Outage - Transmission</t>
  </si>
  <si>
    <t>25. Contact from object - Transmission</t>
  </si>
  <si>
    <t>25.a.</t>
  </si>
  <si>
    <t>25.b.</t>
  </si>
  <si>
    <t>25.c.</t>
  </si>
  <si>
    <t>25.d.</t>
  </si>
  <si>
    <t>25.e.</t>
  </si>
  <si>
    <t>Ice/Snow - Transmission</t>
  </si>
  <si>
    <t>Various other contact from object - Transmission</t>
  </si>
  <si>
    <t>26. Equipment / facility failure - Transmission</t>
  </si>
  <si>
    <t>26.a.</t>
  </si>
  <si>
    <t>Capacitor bank damage or failure- Transmission</t>
  </si>
  <si>
    <t>26.b.</t>
  </si>
  <si>
    <t>Conductor damage or failure — Transmission</t>
  </si>
  <si>
    <t>26.c.</t>
  </si>
  <si>
    <t>Fuse damage or failure - Transmission</t>
  </si>
  <si>
    <t>26.d.</t>
  </si>
  <si>
    <t>26.e.</t>
  </si>
  <si>
    <t>Switch damage or failure- Transmission</t>
  </si>
  <si>
    <t>26.f.</t>
  </si>
  <si>
    <t>26.g.</t>
  </si>
  <si>
    <t>Insulator and brushing damage or failure - Transmission</t>
  </si>
  <si>
    <t>26.h.</t>
  </si>
  <si>
    <t>26.i.</t>
  </si>
  <si>
    <t>Voltage regulator / booster damage or failure - Transmission</t>
  </si>
  <si>
    <t>26.j.</t>
  </si>
  <si>
    <t>Recloser damage or failure - Transmission</t>
  </si>
  <si>
    <t>26.k.</t>
  </si>
  <si>
    <t>Anchor / guy damage or failure - Transmission</t>
  </si>
  <si>
    <t>26.l.</t>
  </si>
  <si>
    <t>Sectionalizer damage or failure - Transmission</t>
  </si>
  <si>
    <t>26.m.</t>
  </si>
  <si>
    <t>Connection device damage or failure - Transmission</t>
  </si>
  <si>
    <t>26.n.</t>
  </si>
  <si>
    <t>Transformer damage or failure - Transmission</t>
  </si>
  <si>
    <t>26.o.</t>
  </si>
  <si>
    <t>Pole Tops Sub damage or failure - Transmission</t>
  </si>
  <si>
    <t>Tower damage or failure - Transmission</t>
  </si>
  <si>
    <t>Various other - Transmission</t>
  </si>
  <si>
    <t>27. Wire-to-wire contact - Transmission</t>
  </si>
  <si>
    <t>27.a.</t>
  </si>
  <si>
    <t>28. Contamination - Transmission</t>
  </si>
  <si>
    <t>28.a.</t>
  </si>
  <si>
    <t>29. Utility work / Operation</t>
  </si>
  <si>
    <t>29.a.</t>
  </si>
  <si>
    <t>30. Vandalism / Theft - Transmission</t>
  </si>
  <si>
    <t>30.a.</t>
  </si>
  <si>
    <t>31. Other- Transmission</t>
  </si>
  <si>
    <t>31.a.</t>
  </si>
  <si>
    <t>De-energized - Transmission</t>
  </si>
  <si>
    <t>Dig In - Transmission</t>
  </si>
  <si>
    <t>Lighting - Transmission</t>
  </si>
  <si>
    <t>Source Lost - Transmission</t>
  </si>
  <si>
    <t>Substation - Transmission</t>
  </si>
  <si>
    <t>Underground Equipment</t>
  </si>
  <si>
    <t>32. Unknown- Transmission</t>
  </si>
  <si>
    <t>32.a.</t>
  </si>
  <si>
    <t>Ignition - Distribution</t>
  </si>
  <si>
    <t>33. Contact from object - Distribution</t>
  </si>
  <si>
    <t>33.a.</t>
  </si>
  <si>
    <t># ignitions</t>
  </si>
  <si>
    <t>33.b.</t>
  </si>
  <si>
    <t>33.c.</t>
  </si>
  <si>
    <t>33.d.</t>
  </si>
  <si>
    <t>33.e.</t>
  </si>
  <si>
    <t>34. Equipment / facility failure - Distribution</t>
  </si>
  <si>
    <t>34.a.</t>
  </si>
  <si>
    <t>34.b.</t>
  </si>
  <si>
    <t>34.c.</t>
  </si>
  <si>
    <t>34.d.</t>
  </si>
  <si>
    <t>34.e.</t>
  </si>
  <si>
    <t>34.f.</t>
  </si>
  <si>
    <t>34.g.</t>
  </si>
  <si>
    <t>34.h.</t>
  </si>
  <si>
    <t>34.i.</t>
  </si>
  <si>
    <t>34.j.</t>
  </si>
  <si>
    <t>34.k.</t>
  </si>
  <si>
    <t>34.l.</t>
  </si>
  <si>
    <t>34.m.</t>
  </si>
  <si>
    <t>34.n.</t>
  </si>
  <si>
    <t>34.o.</t>
  </si>
  <si>
    <t>35. Wire-to-wire contact - Distribution</t>
  </si>
  <si>
    <t>35.a.</t>
  </si>
  <si>
    <t>36. Contamination - Distribution</t>
  </si>
  <si>
    <t>36.a.</t>
  </si>
  <si>
    <t>37. Utility work / Operation</t>
  </si>
  <si>
    <t>37.a.</t>
  </si>
  <si>
    <t>38. Vandalism / Theft - Distribution</t>
  </si>
  <si>
    <t>38.a.</t>
  </si>
  <si>
    <t>39. Other- Distribution</t>
  </si>
  <si>
    <t>39.a.</t>
  </si>
  <si>
    <t>40. Unknown- Distribution</t>
  </si>
  <si>
    <t>40.a.</t>
  </si>
  <si>
    <t>Ignition - Transmission</t>
  </si>
  <si>
    <t>41. Contact from object - Transmission</t>
  </si>
  <si>
    <t>41.a.</t>
  </si>
  <si>
    <t>41.b.</t>
  </si>
  <si>
    <t>41.c.</t>
  </si>
  <si>
    <t>41.d.</t>
  </si>
  <si>
    <t>41.e.</t>
  </si>
  <si>
    <t>42. Equipment / facility failure - Transmission</t>
  </si>
  <si>
    <t>42.a.</t>
  </si>
  <si>
    <t>42.b.</t>
  </si>
  <si>
    <t>42.c.</t>
  </si>
  <si>
    <t>42.d.</t>
  </si>
  <si>
    <t>42.e.</t>
  </si>
  <si>
    <t>42.f.</t>
  </si>
  <si>
    <t>42.g.</t>
  </si>
  <si>
    <t>42.h.</t>
  </si>
  <si>
    <t>42.i.</t>
  </si>
  <si>
    <t>42.j.</t>
  </si>
  <si>
    <t>42.k.</t>
  </si>
  <si>
    <t>42.l.</t>
  </si>
  <si>
    <t>42.m.</t>
  </si>
  <si>
    <t>42.n.</t>
  </si>
  <si>
    <t>42.o.</t>
  </si>
  <si>
    <t>43. Wire-to-wire contact - Transmission</t>
  </si>
  <si>
    <t>43.a.</t>
  </si>
  <si>
    <t>44. Contamination - Transmission</t>
  </si>
  <si>
    <t>44.a.</t>
  </si>
  <si>
    <t>45. Utility work / Operation</t>
  </si>
  <si>
    <t>45.a.</t>
  </si>
  <si>
    <t>46. Vandalism / Theft - Transmission</t>
  </si>
  <si>
    <t>46.a.</t>
  </si>
  <si>
    <t>47. Other- Transmission</t>
  </si>
  <si>
    <t>47.a.</t>
  </si>
  <si>
    <t>48. Unknown- Transmission</t>
  </si>
  <si>
    <t>48.a.</t>
  </si>
  <si>
    <t>Data from 2015 - 2019 should be actual numbers. 2020 - 2023 should be projected. In future submissions update projected numbers with actuals</t>
  </si>
  <si>
    <t>Number of ignitions by HFTD tier</t>
  </si>
  <si>
    <t>Projected ignitions by HFTD tier</t>
  </si>
  <si>
    <t>Table 7.2: Key recent and projected drivers of ignitions by HFTD region</t>
  </si>
  <si>
    <t>Non-HFTD</t>
  </si>
  <si>
    <t>HFTD Zone 1</t>
  </si>
  <si>
    <t>HFTD Tier 2</t>
  </si>
  <si>
    <t>HFTD Tier 3</t>
  </si>
  <si>
    <t>Non-CPUC HFTD</t>
  </si>
  <si>
    <t>Ignition driver</t>
  </si>
  <si>
    <t>Are ignitions tracked for ignition driver? (yes / no)</t>
  </si>
  <si>
    <t>2.i.</t>
  </si>
  <si>
    <t>2.j.</t>
  </si>
  <si>
    <t>2.k.</t>
  </si>
  <si>
    <t>2.l.</t>
  </si>
  <si>
    <t>2.m.</t>
  </si>
  <si>
    <t>2.n.</t>
  </si>
  <si>
    <t>2.o.</t>
  </si>
  <si>
    <t>10.i.</t>
  </si>
  <si>
    <t>10.j.</t>
  </si>
  <si>
    <t>10.k.</t>
  </si>
  <si>
    <t>10.l.</t>
  </si>
  <si>
    <t>10.m.</t>
  </si>
  <si>
    <t>10.n.</t>
  </si>
  <si>
    <t>10.o.</t>
  </si>
  <si>
    <t>Table 8: State of service territory and utility equipment</t>
  </si>
  <si>
    <t>1. State of service territory and equipment in urban areas</t>
  </si>
  <si>
    <t>Circuit miles (including WUI and non-WUI)</t>
  </si>
  <si>
    <t>Circuit miles</t>
  </si>
  <si>
    <t>Circuit miles in WUI</t>
  </si>
  <si>
    <t>Number of critical facilities (including WUI and non-WUI)</t>
  </si>
  <si>
    <t>Number of critical facilities</t>
  </si>
  <si>
    <t>Number of critical facilities in WUI</t>
  </si>
  <si>
    <t>Number of customers (including WUI and non-WUI)</t>
  </si>
  <si>
    <t>Number of customers in WUI</t>
  </si>
  <si>
    <t>Number of customers belonging to access and functional needs populations (including WUI and non-WUI)</t>
  </si>
  <si>
    <t>Number of customers belonging to access and functional needs populations</t>
  </si>
  <si>
    <t>Number of customers belonging to access and functional needs populations in WUI</t>
  </si>
  <si>
    <t>Circuit miles of overhead transmission lines (including WUI and non-WUI)</t>
  </si>
  <si>
    <t>Circuit miles of overhead transmission lines</t>
  </si>
  <si>
    <t>Circuit miles of overhead transmission lines in WUI</t>
  </si>
  <si>
    <t>Circuit miles of overhead distribution lines (including WUI and non-WUI)</t>
  </si>
  <si>
    <t xml:space="preserve">Circuit miles of overhead distribution lines </t>
  </si>
  <si>
    <t>Circuit miles of overhead distribution lines in WUI</t>
  </si>
  <si>
    <t>1.m.</t>
  </si>
  <si>
    <t>Number of substations (including WUI and non-WUI)</t>
  </si>
  <si>
    <t>Number of substations</t>
  </si>
  <si>
    <t>1.n</t>
  </si>
  <si>
    <t>Number of substations in WUI</t>
  </si>
  <si>
    <t>,</t>
  </si>
  <si>
    <t>1.o.</t>
  </si>
  <si>
    <t>Number of weather stations (including WUI and non-WUI)</t>
  </si>
  <si>
    <t>Number of weather stations</t>
  </si>
  <si>
    <t>1.p.</t>
  </si>
  <si>
    <t>Number of weather stations in WUI</t>
  </si>
  <si>
    <t>2. State of service territory and equipment in rural areas</t>
  </si>
  <si>
    <t>2.n</t>
  </si>
  <si>
    <t>2.p.</t>
  </si>
  <si>
    <t>3. State of service territory and equipment in highly rural areas</t>
  </si>
  <si>
    <t>3.f.</t>
  </si>
  <si>
    <t>3.g.</t>
  </si>
  <si>
    <t>3.h.</t>
  </si>
  <si>
    <t>3.i.</t>
  </si>
  <si>
    <t>3.j.</t>
  </si>
  <si>
    <t>3.k.</t>
  </si>
  <si>
    <t>3.l.</t>
  </si>
  <si>
    <t>3.m.</t>
  </si>
  <si>
    <t>3.n</t>
  </si>
  <si>
    <t>3.o.</t>
  </si>
  <si>
    <t>3.p.</t>
  </si>
  <si>
    <t>Transmission lines refer to all lines at or above 65kV, and distribution lines refer to all lines below 65kV. Report net additions using positive numbers and net removals and undergrounding using negative numbers for circuit miles and numbers of substations. Only report changes expected within the target year.</t>
  </si>
  <si>
    <t xml:space="preserve">For example, if 20 net overhead circuit miles are planned for addition by 2023, with 15 being added by 2022 and 5 more added by 2023, then report “15” for 2022 and “5” for 2023.  Do not report cumulative change across years. In this case, do not report “20” for 2023, but instead the number planned to be added for just that year, which is “5”. </t>
  </si>
  <si>
    <t>Actual</t>
  </si>
  <si>
    <t>Projected</t>
  </si>
  <si>
    <t>Table 9: Location of actual and planned utility equipment additions or removal year over year</t>
  </si>
  <si>
    <t>1. Planned utility equipment net addition (or removal) year over year - in urban areas</t>
  </si>
  <si>
    <t>SCE does not routinely track planned additions, removals, or upgrades by circuit mile, population
density, or WUI. While SCE has a number of planned distribution projects over the next few
years, they are not far enough along in the project lifecycle to have a complete list of affected
structures (new or existing), circuit path/route geometries, and/or geospatial coordinates.
Therefore, SCE is unable to map all projects in GIS and subdivide as requested.</t>
  </si>
  <si>
    <t>SCE does not routinely track planned additions, removals, or upgrades by circuit mile, population
density, or WUI. While SCE has a number of planned distribution projects over the next few
years, they are not far enough along in the project lifecycle to have a complete list of affected
structures (new or existing), circuit path/route geometries, and/or geospatial coordinates.
Therefore, SCE is unable to map the distribution projects in GIS and subdivide as requested.</t>
  </si>
  <si>
    <t>2. Planned utility equipment net addition (or removal) year over year - in rural areas</t>
  </si>
  <si>
    <t>3. Planned utility equipment net addition (or removal) year over year - in highly rural areas</t>
  </si>
  <si>
    <t>In future submissions update planned upgrade numbers with actuals</t>
  </si>
  <si>
    <t>In the comments column on the far-right, enter the relevant program target(s) associated</t>
  </si>
  <si>
    <t>Table 10: Location of actual and planned utility infrastructure upgrades year over year</t>
  </si>
  <si>
    <t>1. Planned utility infrastructure upgrades year over year - in urban areas</t>
  </si>
  <si>
    <t>Circuit miles of overhead transmission lines planned for upgrades (including WUI and non-WUI)</t>
  </si>
  <si>
    <t>Circuit miles of overhead distribution lines planned for upgrades (including WUI and non-WUI)</t>
  </si>
  <si>
    <t>Circuit miles of overhead transmission lines planned for upgrades in WUI</t>
  </si>
  <si>
    <t>Circuit miles of overhead distribution lines planned for upgrades in WUI</t>
  </si>
  <si>
    <t>Number of substations planned for upgrades (including WUI and non-WUI)</t>
  </si>
  <si>
    <t>Number of substations planned for upgrades in WUI</t>
  </si>
  <si>
    <t>Number of weather stations planned for upgrades (including WUI and non-WUI)</t>
  </si>
  <si>
    <t>Number of weather stations planned for upgrades in WUI</t>
  </si>
  <si>
    <t>2. Planned utility infrastructure upgrades year over year - in rural areas</t>
  </si>
  <si>
    <t>3. Planned utility infrastructure upgrades year over year - in highly rural areas</t>
  </si>
  <si>
    <t>"PSPS" = Public Safety Power Shutoff</t>
  </si>
  <si>
    <t>Table 11: Recent use of PSPS and other PSPS metrics</t>
  </si>
  <si>
    <t>1. Recent use of PSPS</t>
  </si>
  <si>
    <t>Frequency of PSPS events (total)</t>
  </si>
  <si>
    <t>Number of instances where utility operating protocol requires de-energization of a circuit or portion thereof to reduce ignition probability, per year. Only include events in which de-energization ultimately occurred</t>
  </si>
  <si>
    <t>Scope of PSPS events (total)</t>
  </si>
  <si>
    <t>Duration of PSPS events (total)</t>
  </si>
  <si>
    <t>Customer hours per year</t>
  </si>
  <si>
    <t>2. Customer hours of PSPS and other outages</t>
  </si>
  <si>
    <t>Customer hours of planned outages including PSPS (total)</t>
  </si>
  <si>
    <t>Total customer hours of planned outages per year</t>
  </si>
  <si>
    <t>Customer hours of unplanned outages, not including PSPS (total)</t>
  </si>
  <si>
    <t>Total customer hours of unplanned outages per year</t>
  </si>
  <si>
    <t>System Average Interruption Duration Index (SAIDI) (including PSPS)</t>
  </si>
  <si>
    <t>SAIDI index value = sum of all interruptions in time period where each interruption is defined as sum(duration of interruption * # of customer interruptions) / Total number of customers served</t>
  </si>
  <si>
    <t>System Average Interruption Duration Index (SAIDI) (excluding PSPS)</t>
  </si>
  <si>
    <t>System Average Interruption Frequency Index (SAIFI) (including PSPS)</t>
  </si>
  <si>
    <t>SAIFI index value = sum of all interruptions in time period where each interruption is defined as (total # of customer interruptions) / (total # of customers served)</t>
  </si>
  <si>
    <t>System Average Interruption Frequency Index (SAIFI) (excluding PSPS)</t>
  </si>
  <si>
    <t>3. Critical infrastructure impacted by PSPS</t>
  </si>
  <si>
    <t>Critical infrastructure impacted by PSPS</t>
  </si>
  <si>
    <t>Number of critical infrastructure (in accordance with D.19-05-042) locations impacted per hour multiplied by hours offline per year</t>
  </si>
  <si>
    <t>4. Community outreach of PSPS metrics</t>
  </si>
  <si>
    <t># of customers impacted by PSPS</t>
  </si>
  <si>
    <t xml:space="preserve"># of customers impacted by PSPS (if multiple PSPS events impact the same customer, count each event as a separate customer) </t>
  </si>
  <si>
    <t>4.b.</t>
  </si>
  <si>
    <t># of medical baseline customers impacted by PSPS</t>
  </si>
  <si>
    <t>4.c.</t>
  </si>
  <si>
    <t># of customers notified prior to initiation of PSPS event</t>
  </si>
  <si>
    <t xml:space="preserve"># of customers notified of PSPS event prior to initiation (if multiple PSPS events impact the same customer, count each event in which customer was notified as a separate customer) </t>
  </si>
  <si>
    <t>4.d.</t>
  </si>
  <si>
    <t># of medical baseline customers notified prior to initiation of PSPS event</t>
  </si>
  <si>
    <t>4.e.</t>
  </si>
  <si>
    <t>=4.c. / 4.a.</t>
  </si>
  <si>
    <t>4.f.</t>
  </si>
  <si>
    <t>% of medical baseline customers notified prior to a PSPS event impacting them</t>
  </si>
  <si>
    <t>=4.d. / 4.b.</t>
  </si>
  <si>
    <t>5. Other PSPS metrics</t>
  </si>
  <si>
    <t>Number of PSPS events triggered where no de-energization occurred</t>
  </si>
  <si>
    <t>Number of instances where utility notified the public of a potential PSPS event but no de-energization followed</t>
  </si>
  <si>
    <t>Number of customers located on de-energized circuit</t>
  </si>
  <si>
    <t>5.c.</t>
  </si>
  <si>
    <t>Customer hours of PSPS per RFW OH circuit mile day</t>
  </si>
  <si>
    <t>=1.c. / RFW OH circuit mile days in time period</t>
  </si>
  <si>
    <t>5.d.</t>
  </si>
  <si>
    <t>Frequency of PSPS events (total) - High Wind Warning wind conditions</t>
  </si>
  <si>
    <t>Events over time period that overlapped with a High Wind Warning as defined by the National Weather Service</t>
  </si>
  <si>
    <t>5.e.</t>
  </si>
  <si>
    <t>Scope of PSPS events (total) - High Wind Warning wind conditions</t>
  </si>
  <si>
    <t>Estimated customers impacted over time period that overlapped with a High Wind Warning as defined by the National Weather Service</t>
  </si>
  <si>
    <t>5.f.</t>
  </si>
  <si>
    <t>Duration of PSPS events (total) - High Wind Warning wind conditions</t>
  </si>
  <si>
    <t>Customer hours over time period that overlapped with a High Wind Warning as defined by the National Weather Service</t>
  </si>
  <si>
    <t>Risk-Spend-Efficiency (RSE) is defined as "An estimate of the cost-effectiveness of initiative, calculated by dividing the mitigation risk reduction benefit by the mitigation cost estimate based on the full set of risk reduction benefits estimated from the incurred costs."</t>
  </si>
  <si>
    <t>CAPEX = Capital expenditure; OPEX = Operating expenditure. 
In future submissions update planned spend, line miles treated, RSE, etc. with updated projections and actuals. Additional instructions can be found in QR information.</t>
  </si>
  <si>
    <t>All dollars shown are in nominal, thousands of dollars (000s).</t>
  </si>
  <si>
    <t>Table 12: Mitigation initiative financials</t>
  </si>
  <si>
    <t>CAPEX ($ thousands)</t>
  </si>
  <si>
    <t>OPEX ($ thousands)</t>
  </si>
  <si>
    <t>Line miles to be treated</t>
  </si>
  <si>
    <t>Alternative units (if used)</t>
  </si>
  <si>
    <t>WMP Table # / Category</t>
  </si>
  <si>
    <t>WMP Initiative #</t>
  </si>
  <si>
    <t>Initative activity</t>
  </si>
  <si>
    <t>WMP Identifier</t>
  </si>
  <si>
    <t>Primary driver targeted</t>
  </si>
  <si>
    <t>Secondary driver  targeted</t>
  </si>
  <si>
    <t>Year initiated</t>
  </si>
  <si>
    <t>Estimated RSE in non-HFTD region</t>
  </si>
  <si>
    <t>Estimated RSE in HFTD Zone 1</t>
  </si>
  <si>
    <t>Estimated RSE in HFTD Tier 2</t>
  </si>
  <si>
    <t>Estimated RSE in HFTD Tier 3</t>
  </si>
  <si>
    <t>If existing: most recent proceeding that has reviewed program</t>
  </si>
  <si>
    <t>If new: memorandum account</t>
  </si>
  <si>
    <t>Current compiance status  - In / exceeding compliance with regulations</t>
  </si>
  <si>
    <t>Associated rule(s) - if multiple, separate by semi-colon - ";"</t>
  </si>
  <si>
    <t>If spend not disaggregated by this activity, note activity where relevant spend is tracked in or mark "general operations"</t>
  </si>
  <si>
    <t>Alternative units in which initiative is reported (if not line miles); still required to report line miles</t>
  </si>
  <si>
    <t>7.3.1.1.</t>
  </si>
  <si>
    <t xml:space="preserve">A summarized risk map that shows the overall ignition probability and estimated wildfire consequence along the electric lines and equipment  </t>
  </si>
  <si>
    <t>Costs included in SA-4</t>
  </si>
  <si>
    <t>7.3.1.2.</t>
  </si>
  <si>
    <t xml:space="preserve">Climate-driven risk map and modelling based on various relevant weather scenarios </t>
  </si>
  <si>
    <t>General operations</t>
  </si>
  <si>
    <t>7.3.1.3.</t>
  </si>
  <si>
    <t xml:space="preserve">Ignition probability mapping showing the probability of ignition along the electric lines and equipment  </t>
  </si>
  <si>
    <t>7.3.1.4.</t>
  </si>
  <si>
    <t xml:space="preserve">Initiative mapping and estimation of wildfire and PSPS risk-reduction impact </t>
  </si>
  <si>
    <t>7.3.1.5.</t>
  </si>
  <si>
    <t xml:space="preserve">Match drop simulations showing the potential wildfire consequence of ignitions that occur along the electric lines and equipment  </t>
  </si>
  <si>
    <t>7.3.2.1.</t>
  </si>
  <si>
    <t xml:space="preserve">Advanced weather monitoring and weather stations </t>
  </si>
  <si>
    <t>SA-1</t>
  </si>
  <si>
    <t>This activity was not included in SCE's 2018 GRC, but is included in its pending 2021 GRC.</t>
  </si>
  <si>
    <t>GSRPBA</t>
  </si>
  <si>
    <t>Exceeding compliance with regulations</t>
  </si>
  <si>
    <t># of weather station installs</t>
  </si>
  <si>
    <t>7.3.2.2.</t>
  </si>
  <si>
    <t xml:space="preserve">Continuous monitoring sensors </t>
  </si>
  <si>
    <t>SA-9</t>
  </si>
  <si>
    <t>GSRPBA; WMPMA</t>
  </si>
  <si>
    <t># of devices</t>
  </si>
  <si>
    <t>7.3.2.3.</t>
  </si>
  <si>
    <t xml:space="preserve">Fault indicators for detecting faults on electric lines and equipment  </t>
  </si>
  <si>
    <t># of installations (395 are in HFRA)</t>
  </si>
  <si>
    <t xml:space="preserve">This activity is not considered by SCE to be a WMP activity and only units have been provided as the dollars are not disaggregated in SCE's accounting system at this level. Year initiated noted as "NA" as initiative started pre-GSRP/WMP. </t>
  </si>
  <si>
    <t>7.3.2.4.1</t>
  </si>
  <si>
    <t xml:space="preserve">Forecast of a fire risk index, fire potential index, or similar  </t>
  </si>
  <si>
    <t>SA-2</t>
  </si>
  <si>
    <t>Costs included with SA-3</t>
  </si>
  <si>
    <t>7.3.2.4.2</t>
  </si>
  <si>
    <t>SA-5</t>
  </si>
  <si>
    <t>FRMMA</t>
  </si>
  <si>
    <t># of square miles</t>
  </si>
  <si>
    <t>7.3.2.4.3</t>
  </si>
  <si>
    <t>SA-7</t>
  </si>
  <si>
    <t>WMPMA</t>
  </si>
  <si>
    <t>7.3.2.4.4</t>
  </si>
  <si>
    <t>SA-8</t>
  </si>
  <si>
    <t>7.3.2.5.</t>
  </si>
  <si>
    <t xml:space="preserve">Personnel monitoring areas of electric lines and equipment in elevated fire risk conditions  </t>
  </si>
  <si>
    <t>This activity is not considered by SCE to be a WMP activity and dollars/units represent SCE's full service area, not just its HFRA.
Year initiated noted as "NA" as initiative started pre-GSRP/WMP.</t>
  </si>
  <si>
    <t>7.3.2.6.1</t>
  </si>
  <si>
    <t xml:space="preserve">Weather forecasting and estimating impacts on electric lines and equipment  </t>
  </si>
  <si>
    <t>SA-3</t>
  </si>
  <si>
    <t># of HPCCs in 2021</t>
  </si>
  <si>
    <t>Not intending to install new HPCCs in 2022</t>
  </si>
  <si>
    <t>7.3.2.6.2</t>
  </si>
  <si>
    <t>SA-4</t>
  </si>
  <si>
    <t>7.3.3.1.</t>
  </si>
  <si>
    <t xml:space="preserve">Capacitor maintenance and replacement program  </t>
  </si>
  <si>
    <t>In compliance with regulations</t>
  </si>
  <si>
    <t>GO 95; GO 165</t>
  </si>
  <si>
    <t>2020:
112 OH Caps; 10 PM Caps; 23 Removals
2021:
41 OH Caps; 10 PM Caps; 6 Removals
2022:
55 OH Caps; 14 PM Caps; 8 Removals</t>
  </si>
  <si>
    <t>This activity is not considered by SCE to be a WMP activity and dollars/units represent SCE's full service area, not just its HFRA. Year initiated noted as "NA" as initiative started pre-GSRP/WMP.</t>
  </si>
  <si>
    <t>7.3.3.2.</t>
  </si>
  <si>
    <t xml:space="preserve">Circuit breaker maintenance and installation to de-energize lines upon detecting a fault  </t>
  </si>
  <si>
    <t>SH-6</t>
  </si>
  <si>
    <t># of relays</t>
  </si>
  <si>
    <t>7.3.3.3.1</t>
  </si>
  <si>
    <t xml:space="preserve">Covered conductor installation  </t>
  </si>
  <si>
    <t>SH-1</t>
  </si>
  <si>
    <t>GO 95, Rule 31.1</t>
  </si>
  <si>
    <t># of miles of covered conductor installs</t>
  </si>
  <si>
    <t>In 2020, there were 814 WCCP circuit miles and 151 non-WCCP circuit miles installed.</t>
  </si>
  <si>
    <t>7.3.3.3.2</t>
  </si>
  <si>
    <t>SH-10</t>
  </si>
  <si>
    <t># of remediations</t>
  </si>
  <si>
    <t>405 tree attachments were remediated in 2020. The majority, 369, of these tree attachments were scoped for future years but were removed as a result of wildfires in the second half of the year.</t>
  </si>
  <si>
    <t>7.3.3.4.</t>
  </si>
  <si>
    <t xml:space="preserve">Covered conductor maintenance </t>
  </si>
  <si>
    <t>GO 95</t>
  </si>
  <si>
    <t>7.3.3.5.</t>
  </si>
  <si>
    <t xml:space="preserve">Crossarm maintenance, repair, and replacement  </t>
  </si>
  <si>
    <t>7.3.3.6.</t>
  </si>
  <si>
    <t xml:space="preserve">Distribution pole replacement and reinforcement, including with composite poles  </t>
  </si>
  <si>
    <t># of pole remediations</t>
  </si>
  <si>
    <t>7.3.3.7.</t>
  </si>
  <si>
    <t xml:space="preserve">Expulsion fuse replacement  </t>
  </si>
  <si>
    <t>SH-4</t>
  </si>
  <si>
    <t>Location count</t>
  </si>
  <si>
    <t>7.3.3.8.1</t>
  </si>
  <si>
    <t xml:space="preserve">Grid topology improvements to mitigate or reduce PSPS events  </t>
  </si>
  <si>
    <t>SH-7</t>
  </si>
  <si>
    <t>SCE does not plan to incur incremental costs for this initiative.</t>
  </si>
  <si>
    <t>7.3.3.8.2</t>
  </si>
  <si>
    <t>SH-12</t>
  </si>
  <si>
    <t>MGOIR</t>
  </si>
  <si>
    <t>7.3.3.9.</t>
  </si>
  <si>
    <t xml:space="preserve">Installation of system automation equipment </t>
  </si>
  <si>
    <t>SH-5</t>
  </si>
  <si>
    <t>GSRPBA; FHPMA</t>
  </si>
  <si>
    <t>7.3.3.10.</t>
  </si>
  <si>
    <t xml:space="preserve">Maintenance, repair, and replacement of connectors, including hotline clamps  </t>
  </si>
  <si>
    <t>7.3.3.11.</t>
  </si>
  <si>
    <t xml:space="preserve">Mitigation of impact on customers and other residents affected during PSPS event  </t>
  </si>
  <si>
    <t>7.3.3.12.</t>
  </si>
  <si>
    <t xml:space="preserve">Other corrective action  </t>
  </si>
  <si>
    <t>SH-14</t>
  </si>
  <si>
    <t>Units to be determined by field assessments being conducted in Q1/Q2 2021.</t>
  </si>
  <si>
    <t>7.3.3.13.</t>
  </si>
  <si>
    <t xml:space="preserve">Pole loading infrastructure hardening and replacement program based on pole loading assessment program </t>
  </si>
  <si>
    <t>7.3.3.14.</t>
  </si>
  <si>
    <t xml:space="preserve">Transformers maintenance and replacement  </t>
  </si>
  <si>
    <t>Includes overhead, padmount and BURD transformers, and associated inspections.</t>
  </si>
  <si>
    <t xml:space="preserve">This activity is not considered by SCE to be a WMP activity and dollars/units represent SCE's full service area, not just its HFRA. Year initiated noted as "NA" as initiative started pre-GSRP/WMP. </t>
  </si>
  <si>
    <t>7.3.3.15.</t>
  </si>
  <si>
    <t xml:space="preserve">Transmission tower maintenance and replacement  </t>
  </si>
  <si>
    <t>SH-13</t>
  </si>
  <si>
    <t># of structures</t>
  </si>
  <si>
    <t>7.3.3.16.</t>
  </si>
  <si>
    <t xml:space="preserve">Undergrounding of electric lines and/or equipment  </t>
  </si>
  <si>
    <t>SH-2</t>
  </si>
  <si>
    <t>In 2020, only design work was completed.</t>
  </si>
  <si>
    <t>7.3.3.17.1</t>
  </si>
  <si>
    <t xml:space="preserve">Updates to grid topology to minimize risk of ignition in HFTDs  </t>
  </si>
  <si>
    <t>SH-15</t>
  </si>
  <si>
    <t># of replacements</t>
  </si>
  <si>
    <t>7.3.3.17.2</t>
  </si>
  <si>
    <t>SH-11</t>
  </si>
  <si>
    <t>7.3.3.17.3</t>
  </si>
  <si>
    <t>SH-8</t>
  </si>
  <si>
    <t>Cicuit miles within HFRA</t>
  </si>
  <si>
    <t>7.3.4.1.</t>
  </si>
  <si>
    <t xml:space="preserve">Detailed inspections of distribution electric lines and equipment  </t>
  </si>
  <si>
    <t>GO 165</t>
  </si>
  <si>
    <t>2020:
56,895 inspections in HFRA; 205,875 inspections in non-HFRA
 2021:
27,000 inspections  in HFRA; 244,000 inspections in non-HFRA
2022:
27,000 inspections  in HFRA; 244,000 inspections in non-HFRA</t>
  </si>
  <si>
    <t>Year initiated noted as "NA" as initiative started pre-GSRP/WMP.</t>
  </si>
  <si>
    <t>7.3.4.2.</t>
  </si>
  <si>
    <t xml:space="preserve">Detailed inspections of transmission electric lines and equipment  </t>
  </si>
  <si>
    <t># of inspections</t>
  </si>
  <si>
    <t>7.3.4.3.</t>
  </si>
  <si>
    <t xml:space="preserve">Improvement of inspections </t>
  </si>
  <si>
    <t>IN-8</t>
  </si>
  <si>
    <t>7.3.4.4.</t>
  </si>
  <si>
    <t xml:space="preserve">Infrared inspections of distribution electric lines and equipment  </t>
  </si>
  <si>
    <t>IN-3</t>
  </si>
  <si>
    <t>GO 95, Rule 31.2; GO 95, Rule 31.1</t>
  </si>
  <si>
    <t>7.3.4.5.</t>
  </si>
  <si>
    <t xml:space="preserve">Infrared inspections of transmission electric lines and equipment  </t>
  </si>
  <si>
    <t>IN-4</t>
  </si>
  <si>
    <t>7.3.4.6.</t>
  </si>
  <si>
    <t xml:space="preserve">Intrusive pole inspections  </t>
  </si>
  <si>
    <t>7.3.4.7.</t>
  </si>
  <si>
    <t xml:space="preserve">LiDAR inspections of distribution electric lines and equipment </t>
  </si>
  <si>
    <t>7.3.4.8.</t>
  </si>
  <si>
    <t xml:space="preserve">LiDAR inspections of transmission electric lines and equipment </t>
  </si>
  <si>
    <t>7.3.4.9.1</t>
  </si>
  <si>
    <t xml:space="preserve">Other discretionary inspection of distribution electric lines and equipment, beyond inspections mandated by rules and regulations  </t>
  </si>
  <si>
    <t>IN-1.1</t>
  </si>
  <si>
    <t>FRMMA; GSRPBA; WMPMA</t>
  </si>
  <si>
    <t>GO 95, Rule 31.2; GO 95, Rule 31.1; GO 165</t>
  </si>
  <si>
    <t>2020:
# of Ground Inspections: 199,050; # of Aerial Inspections: 168,017; # of Remediations: 26,915
2021:
# of Ground Inspections: 198,000; # of Aerial Inspections: 198,000; # of Remediations: 24,584
2022:
# of Ground Inspections: 171,000; # of Aerial Inspections: 198,468; # of Remediations: 14,354</t>
  </si>
  <si>
    <t>7.3.4.9.2</t>
  </si>
  <si>
    <t>IN-5</t>
  </si>
  <si>
    <t>FRMMA; WMPMA</t>
  </si>
  <si>
    <t>GO 95 Rule 31.2; GO 165</t>
  </si>
  <si>
    <t>7.3.4.10.</t>
  </si>
  <si>
    <t xml:space="preserve">Other discretionary inspection of transmission electric lines and </t>
  </si>
  <si>
    <t>IN-1.2</t>
  </si>
  <si>
    <t>2020:
# of Ground Inspections: 35,562; # of Aerial Inspections: 31,381; # of Remediations: 6,486
2021:
# of Ground Inspections: 22,800; # of Aerial Inspections: 22,800; # of Remediations: 5,902
2022:
# of Ground Inspections: 14,902; # of Aerial Inspections: 22,834; # of Remediations: 3,605</t>
  </si>
  <si>
    <t>7.3.4.11.</t>
  </si>
  <si>
    <t xml:space="preserve">Patrol inspections of distribution electric lines and equipment  </t>
  </si>
  <si>
    <t>7.3.4.12.</t>
  </si>
  <si>
    <t xml:space="preserve">Patrol inspections of transmission electric lines and equipment  </t>
  </si>
  <si>
    <t>7.3.4.13.</t>
  </si>
  <si>
    <t xml:space="preserve">Pole loading assessment program to determine safety factor  </t>
  </si>
  <si>
    <t># of assessments</t>
  </si>
  <si>
    <t>7.3.4.14.</t>
  </si>
  <si>
    <t xml:space="preserve">Quality assurance / quality control of inspections  </t>
  </si>
  <si>
    <t>7.3.4.15.</t>
  </si>
  <si>
    <t xml:space="preserve">Substation inspections  </t>
  </si>
  <si>
    <t>GO 174</t>
  </si>
  <si>
    <t>7.3.5.1.</t>
  </si>
  <si>
    <t xml:space="preserve">Additional efforts to manage community and environmental impacts </t>
  </si>
  <si>
    <t>7.3.5.2.</t>
  </si>
  <si>
    <t xml:space="preserve">Detailed inspections of vegetation 
around distribution electric lines and equipment 
</t>
  </si>
  <si>
    <t>GO 95; GO 174</t>
  </si>
  <si>
    <t># of ground inspection and aerial inspections</t>
  </si>
  <si>
    <t>7.3.5.3.</t>
  </si>
  <si>
    <t xml:space="preserve">Detailed inspections of vegetation 
around transmission electric lines and equipment 
</t>
  </si>
  <si>
    <t>7.3.5.4.</t>
  </si>
  <si>
    <t xml:space="preserve">Emergency response vegetation management due to red flag warning or other urgent conditions   </t>
  </si>
  <si>
    <t>7.3.5.5.1</t>
  </si>
  <si>
    <t xml:space="preserve">Fuel management and reduction of “slash” from vegetation management activities </t>
  </si>
  <si>
    <t>VM-2</t>
  </si>
  <si>
    <t>PRC 4292</t>
  </si>
  <si>
    <t># of poles brushed</t>
  </si>
  <si>
    <t>7.3.5.5.2</t>
  </si>
  <si>
    <t>VM-3</t>
  </si>
  <si>
    <t>FHPMA</t>
  </si>
  <si>
    <t xml:space="preserve">PRC 4291; PRC 4293 </t>
  </si>
  <si>
    <t>7.3.5.6.</t>
  </si>
  <si>
    <t>7.3.5.7.</t>
  </si>
  <si>
    <t xml:space="preserve">LiDAR inspections of vegetation around distribution electric lines and equipment </t>
  </si>
  <si>
    <t>7.3.5.8.</t>
  </si>
  <si>
    <t xml:space="preserve">LiDAR inspections of vegetation around transmission electric lines and equipment 
</t>
  </si>
  <si>
    <t>FAC-003-4</t>
  </si>
  <si>
    <t>7.3.5.9.</t>
  </si>
  <si>
    <t xml:space="preserve">Other discretionary inspections of vegetation around distribution electric lines and equipment </t>
  </si>
  <si>
    <t>7.3.5.10.</t>
  </si>
  <si>
    <t xml:space="preserve">Other discretionary inspections of vegetation around transmission electric lines and equipment 
</t>
  </si>
  <si>
    <t>7.3.5.11.</t>
  </si>
  <si>
    <t xml:space="preserve">Patrol inspections of vegetation around distribution electric lines and equipment </t>
  </si>
  <si>
    <t>Costs included in WMP Initiative 7.3.5.20.</t>
  </si>
  <si>
    <t>This activity is not considered by SCE to be a WMP activity and dollars/units represent SCE's full service area, not just its HFRA.</t>
  </si>
  <si>
    <t>7.3.5.12.</t>
  </si>
  <si>
    <t xml:space="preserve">Patrol inspections of vegetation around transmission electric lines and equipment </t>
  </si>
  <si>
    <t>7.3.5.13.</t>
  </si>
  <si>
    <t xml:space="preserve">Quality assurance / quality control of vegetation inspections  </t>
  </si>
  <si>
    <t>VM-5</t>
  </si>
  <si>
    <t>GO 95; PRC 4293; FAC-003-4</t>
  </si>
  <si>
    <t>7.3.5.14.</t>
  </si>
  <si>
    <t xml:space="preserve">Recruiting and training of vegetation management personnel  </t>
  </si>
  <si>
    <t>7.3.5.15.</t>
  </si>
  <si>
    <t xml:space="preserve">Remediation of at-risk species  </t>
  </si>
  <si>
    <t>7.3.5.16.1</t>
  </si>
  <si>
    <t xml:space="preserve">Removal and remediation of trees with strike potential to electric lines and equipment  </t>
  </si>
  <si>
    <t>VM-1</t>
  </si>
  <si>
    <t>GO 95 Rule 35; PRC 4293</t>
  </si>
  <si>
    <t># of tree assessments</t>
  </si>
  <si>
    <t>7.3.5.16.2</t>
  </si>
  <si>
    <t>VM-4</t>
  </si>
  <si>
    <t>Costs included in WMP Initiative 7.3.5.20</t>
  </si>
  <si>
    <t>7.3.5.17.</t>
  </si>
  <si>
    <t xml:space="preserve">Substation inspection </t>
  </si>
  <si>
    <t>7.3.5.18.</t>
  </si>
  <si>
    <t xml:space="preserve">Substation vegetation management  </t>
  </si>
  <si>
    <t>7.3.5.19.</t>
  </si>
  <si>
    <t xml:space="preserve">Vegetation inventory system </t>
  </si>
  <si>
    <t>VM-6</t>
  </si>
  <si>
    <t>WMPMA; GSRPBA</t>
  </si>
  <si>
    <t>7.3.5.20</t>
  </si>
  <si>
    <t xml:space="preserve">Vegetation management to achieve clearances around electric lines and equipment  </t>
  </si>
  <si>
    <t>7.3.6.1.</t>
  </si>
  <si>
    <t xml:space="preserve">Automatic recloser operations  </t>
  </si>
  <si>
    <t>7.3.6.2.</t>
  </si>
  <si>
    <t xml:space="preserve">Crew-accompanying ignition prevention and suppression resources and services </t>
  </si>
  <si>
    <t>7.3.6.3.</t>
  </si>
  <si>
    <t xml:space="preserve">Personnel work procedures and training in conditions of elevated fire risk  </t>
  </si>
  <si>
    <t>7.3.6.4.</t>
  </si>
  <si>
    <t xml:space="preserve">Protocols for PSPS re-energization </t>
  </si>
  <si>
    <t>7.3.6.5.</t>
  </si>
  <si>
    <t xml:space="preserve">PSPS events and mitigation of PSPS impacts  </t>
  </si>
  <si>
    <t>PSPS-2</t>
  </si>
  <si>
    <t>SB 167</t>
  </si>
  <si>
    <t>This is the RSE for Community Resource Centers/Community Crew Vehicles.  An RSE was calculated for Critical Care Backup Battery which is 12 and 22 for Tier 2 and Tier 3 respectively</t>
  </si>
  <si>
    <t>7.3.6.6.</t>
  </si>
  <si>
    <t xml:space="preserve">Stationed and on-call ignition prevention and suppression resources and services </t>
  </si>
  <si>
    <t>7.3.7.1.</t>
  </si>
  <si>
    <t xml:space="preserve">Centralized repository for data </t>
  </si>
  <si>
    <t>DG-1</t>
  </si>
  <si>
    <t>7.3.7.2.</t>
  </si>
  <si>
    <t xml:space="preserve">Collaborative research on utility ignition and/or wildfire </t>
  </si>
  <si>
    <t>7.3.7.3.</t>
  </si>
  <si>
    <t xml:space="preserve">Documentation and disclosure of wildfire-related data and algorithms </t>
  </si>
  <si>
    <t>7.3.7.4.</t>
  </si>
  <si>
    <t xml:space="preserve">Tracking and analysis of near miss data </t>
  </si>
  <si>
    <t>7.3.8.1.</t>
  </si>
  <si>
    <t xml:space="preserve">Allocation methodology development and application </t>
  </si>
  <si>
    <t>7.3.8.2.</t>
  </si>
  <si>
    <t xml:space="preserve">Risk reduction scenario development and analysis </t>
  </si>
  <si>
    <t>7.3.8.3.</t>
  </si>
  <si>
    <t>Risk spend efficiency analysis</t>
  </si>
  <si>
    <t>7.3.9.1.</t>
  </si>
  <si>
    <t xml:space="preserve">Adequate and trained workforce for service restoration </t>
  </si>
  <si>
    <t>DEP-2</t>
  </si>
  <si>
    <t>GO 166</t>
  </si>
  <si>
    <t>7.3.9.2.</t>
  </si>
  <si>
    <t xml:space="preserve">Community outreach, public awareness, and communications efforts </t>
  </si>
  <si>
    <t>7.3.9.3</t>
  </si>
  <si>
    <t xml:space="preserve">Customer support in emergencies </t>
  </si>
  <si>
    <t>7.3.9.4.</t>
  </si>
  <si>
    <t xml:space="preserve">Disaster and emergency preparedness plan </t>
  </si>
  <si>
    <t>7.3.9.5.</t>
  </si>
  <si>
    <t xml:space="preserve">Preparedness and planning for service restoration </t>
  </si>
  <si>
    <t>7.3.9.6.</t>
  </si>
  <si>
    <t xml:space="preserve">Protocols in place to learn from wildfire events </t>
  </si>
  <si>
    <t>7.3.10.1.1</t>
  </si>
  <si>
    <t xml:space="preserve">Community engagement </t>
  </si>
  <si>
    <t>DEP-1.2</t>
  </si>
  <si>
    <t xml:space="preserve">R-1812005
</t>
  </si>
  <si>
    <t># of meetings</t>
  </si>
  <si>
    <t>7.3.10.1.3</t>
  </si>
  <si>
    <t>DEP-1.3</t>
  </si>
  <si>
    <t>FRMMA; GSRPBA</t>
  </si>
  <si>
    <t>7.3.10.1.4</t>
  </si>
  <si>
    <t>DEP-4</t>
  </si>
  <si>
    <t># of surveys</t>
  </si>
  <si>
    <t>7.3.10.2</t>
  </si>
  <si>
    <t xml:space="preserve">Cooperation and best practice sharing with agencies outside CA </t>
  </si>
  <si>
    <t>7.3.10.3</t>
  </si>
  <si>
    <t xml:space="preserve">Cooperation with suppression agencies </t>
  </si>
  <si>
    <t>DEP-5</t>
  </si>
  <si>
    <t>PRC 4292; PRC 4293</t>
  </si>
  <si>
    <t># of aerial suppression resources</t>
  </si>
  <si>
    <t>7.3.10.4</t>
  </si>
  <si>
    <t xml:space="preserve">Forest service and fuel reduction cooperation and joint roadmap </t>
  </si>
  <si>
    <t>7.1.D</t>
  </si>
  <si>
    <t>Alternative Technologies</t>
  </si>
  <si>
    <t>SCE has included costs related to alternative technology projects described in Section 7.1.D.</t>
  </si>
  <si>
    <t>Low 1 / High 3</t>
  </si>
  <si>
    <t>Low 3 / High 11</t>
  </si>
  <si>
    <t>Low 2 / High 7</t>
  </si>
  <si>
    <t>Low 147 / High 473</t>
  </si>
  <si>
    <t>Low 1,129 / High 3,622</t>
  </si>
  <si>
    <t>Low 1,213,366 / High 3,893,102</t>
  </si>
  <si>
    <t>Low 1 / High 4</t>
  </si>
  <si>
    <t>Low 1,658 / High 5,320</t>
  </si>
  <si>
    <t>Low 58 / High 185</t>
  </si>
  <si>
    <t>Low 67,220 / High 215,678</t>
  </si>
  <si>
    <t>Low 4 / High 12</t>
  </si>
  <si>
    <t>Low 2,443 / High 7,837</t>
  </si>
  <si>
    <t>Low 36 / High 116</t>
  </si>
  <si>
    <t>Low 41,960 / High 134,628</t>
  </si>
  <si>
    <t>Low ,296 / High 7,367</t>
  </si>
  <si>
    <t>Low 118,918 / High 381,552</t>
  </si>
  <si>
    <t>Low 2 / High 8</t>
  </si>
  <si>
    <t>Low 31,407 / High 100,770</t>
  </si>
  <si>
    <t>Low 7,853 / High 25,195</t>
  </si>
  <si>
    <t>Low 1,226 / High 3,933</t>
  </si>
  <si>
    <t>SCE tracks completed vegetation compliance inspections by circuit miles. In order to present completed vegetation compliance inspections in the requested format, SCE divided the recorded circuit miles inspected by the calculated average span length.</t>
  </si>
  <si>
    <t>SCE does not routinely track planned additions, removals, or upgrades by circuit mile, population density, or WUI. While SCE has a number of planned distribution projects over the next few years, they are not far enough along in the project lifecycle to have a complete list of affected structures (new or existing), circuit path/route geometries, and/or geospatial coordinates. Therefore, SCE is unable to map all projects in GIS and subdivide as requested.</t>
  </si>
  <si>
    <t>Note that SCE enhanced its mapping of outage data to faults; this may have shifted numbers in this table compared to the numbers provided in SCE's Remedial Compliance Plan SCE-2 - Determining Cause of Near Misses.</t>
  </si>
  <si>
    <t>Forecast is based on time-series forecast.</t>
  </si>
  <si>
    <t xml:space="preserve">From 2015-2019, the number represents the completed detailed inspections completed in circuit miles. Starting in 2020, the numbers represent completed compliance-due detailed inspections by circuit miles.
SCE tracks completed inspections by tracking the counts of assets inspected instead of tracking by circuit miles. In order to present completed inspections in the requested format, SCE used a calculated average span length multiplied by the number of structures inspected. </t>
  </si>
  <si>
    <t>SCE tracks completed inspections by tracking the counts of assets inspected instead of tracking by circuit miles. In order to present completed inspections in the requested format, SCE used a calculated average span length multiplied by the number of structures inspected. Additionally, for 2020, SCE tracked the completed asset inspected by the year and in order to represent the 2020 completed asset inspection in circuit mile by quarter, SCE evenly distributed the completed inspections to each of the four quarters in 2020.</t>
  </si>
  <si>
    <t xml:space="preserve">For 2015-2017, patrol inspections doubled as detailed inspections being completed on every transmission asset in the service territory. Beginning in 2018, the recorded inspection numbers estimate the patrol type inspections in circuit miles being completed. Additionally, SCE tracks completed inspections by "Grids". SCE's complete transmission line network is broken out into large areas called "Grids" and all execution and tracking are recorded at the grid level. The number being represented uses the current transmission circuit mile counts in HFTD for each year. 2020 in particular, evenly distributes the current transmission mile circuit counts into each quarter. </t>
  </si>
  <si>
    <t xml:space="preserve">For 2015-2017, patrol inspections doubled as detailed inspections being completed on every transmission asset in the service territory. Beginning in 2018 the recorded inspection numbers estimate the detail inspections in circuit miles being completed. Additionally, the detailed inspection program completes inspections of 1/3 of all SCE transmission assets per year. The completed inspections are tracked by "Grids". SCE's complete transmission line network is broken out into large areas called "Grids" and all execution and tracking are recorded at the grid level. The number being represented uses 1/3rd of the current transmission circuit mile counts in HFTD for each year. 2020 in particular, evenly distributes the 1/3rd of the current transmission mile circuit counts into each quarter. </t>
  </si>
  <si>
    <t>This total is a summation of all  the completed distribution inspection program circuit miles, therefore will be a significantly larger number than the circuit miles of the distribution system.</t>
  </si>
  <si>
    <t>This total is a summation of all  the completed transmission inspection program circuit miles, therefore will be a significantly larger number than the circuit miles of the transmission system.</t>
  </si>
  <si>
    <t>7. Number of utility wildfire ignitions</t>
  </si>
  <si>
    <t>During 2020, SCE initiated 12 PSPS events (2 of which SCE did not de-energize, Table 11, Metric Type 5.a.) with 16 periods of concern, i.e., periods of time when de-energization was likely to occur due to forecast weather and fuel conditions, 16 relates to periods of concerns.
For projections, Q1 2021 used actual PSPS event data from SCE’s January event. No further PSPS events are forecasted for Q1 as the fire season is expected to have ended. For Q2-Q4 2021 time periods, SCE used 2020 recorded data adjusted for improvement expected based on SCE's planned wildfire mitigation activities to create a baseline. To factor in weather variability, which has significant impacts on PSPS events, SCE developed a range around the baseline. The range was based on an 18 year backcast analysis that analyzed how current PSPS triggers would have resulted in PSPS events when applied to historical weather data. For further details on calculating the range, please see  section 8.5</t>
  </si>
  <si>
    <t>SCE interprets this line item as de-energized circuit count. Additionally, the numbers being reported may not align with the ESRB-8 report because that report uses preliminary operations data that has not been fully validated.
For projections, Q1 2021 used actual PSPS event data from SCE’s January event. No further PSPS events are forecasted for Q1 as the fire season is expected to have ended. For Q2-Q4 2021 time periods, SCE used 2020 recorded data adjusted for improvement expected based on SCE's planned wildfire mitigation activities to create a baseline. To factor in weather variability, which has significant impacts on PSPS events, SCE developed a range around the baseline. The range was based on an 18 year backcast analysis that analyzed how current PSPS triggers would have resulted in PSPS events when applied to historical weather data. For further details on calculating the range, please see  section 8.5</t>
  </si>
  <si>
    <t>For projections, Q1 2021 used actual PSPS event data from SCE’s January event. No further PSPS events are forecasted for Q1 as the fire season is expected to have ended. For Q2-Q4 2021 time periods, SCE used 2020 recorded data adjusted for improvement expected based on SCE's planned wildfire mitigation activities to create a baseline. To factor in weather variability, which has significant impacts on PSPS events, SCE developed a range around the baseline. The range was based on an 18 year backcast analysis that analyzed how current PSPS triggers would have resulted in PSPS events when applied to historical weather data. For further details on calculating the range, please see  section 8.5</t>
  </si>
  <si>
    <t>GIS systems are used in order to overlay the locational information of each red flag warning. GIS models are updated frequently with changes within SCE's service territroy and does not have the ability to analyze and calculate information in previous years. As such,  the overhead lengths of distribution and transmission circuits are based on 2020 circuit mile information for the calculation of historical years 2015-2019. Additionally, this overall number may be slightly different than the 2020 WMP filing due to the use of the 2020 GIS information. Historical information was re-calculated as high fire threat district break outs are new requirements in the 2021 WMP.</t>
  </si>
  <si>
    <t>GIS models are updated frequently to reflect changes within SCE's service area and for data clean-up. SCE does not have the ability to analyze and calculate information in previous years. As such, only 2020 information was obtained from GIS. 2015-2018 data is not available and 2019 data is the same as what was provided in SCE’s 2020 WMP filing.
The 2019 transmission data was replicated for 2020 because SCE discovered data discrepancies completing the GIS Data Schema requirements. SCE is still conducting quality control review of all the data and will correct any errors once its review is complete.</t>
  </si>
  <si>
    <t>Southern California Edison Company</t>
  </si>
  <si>
    <t>Q1</t>
  </si>
  <si>
    <t>In a data request response to WSD dated August 14, 2020, SCE inadvertently classified a serious injury to an employee as incurred during performance of a wildfire mitigation initiative. That employee was replacing a deteriorated pole, which is not a wildfire mitigation initiative and as such, that incident is not included in this data.   By providing this data, SCE is not admitting that 1) any responsibility or liability for any incident reported herein or 2) that a wildfire mitigation activity caused an injury.</t>
  </si>
  <si>
    <t xml:space="preserve"> By providing this data, SCE is not admitting that 1) any responsibility or liability for any incident reported herein or 2) that a wildfire mitigation activity caused an injury.</t>
  </si>
  <si>
    <t>In a data request response to WSD dated August 14, 2020, SCE inadvertently classified an injury to a contractor as OSHA-reportable when it actually did not meet that definition and as such, that incident is not included in this data.  By providing this data, SCE is not admitting that 1) any responsibility or liability for any incident reported herein or 2) that a wildfire mitigation activity caused an injury.</t>
  </si>
  <si>
    <t>The numbers being reported may not align with the ESRB-8 report because that report uses preliminary operations data that has not been fully validated.
For projections, Q1 2021 used actual PSPS event data from SCE’s January event. No further PSPS events are forecasted for Q1 as the fire season is expected to have ended. For Q2-Q4 2021 time periods, SCE used 2020 recorded data adjusted for improvement expected based on SCE's planned wildfire mitigation activities to create a baseline. To factor in weather variability, which has significant impacts on PSPS events, SCE developed a range around the baseline. The range was based on an 18 year backcast analysis that analyzed how current PSPS triggers would have resulted in PSPS events when applied to historical weather data. For further details on calculating the range, please see  section 8.5</t>
  </si>
  <si>
    <t>SCE has not traditionally calculated reliability metrics tied to planned outages. Since 2019, SCE  has been improving and refining its planned outage reliability reporting, therefore the years after 2018 reflect not only actual changes but changes due to the improved process.  Further, SCE does not consider PSPS to be planned outages but has included PSPS metrics in this row as requested by WSD.
Forecast is based on time-series forecast.</t>
  </si>
  <si>
    <t>SCE has not traditionally calculated reliability metrics tied to planned outages. Since 2019, SCE  has been improving and refining its planned outage reliability reporting, therefore the years after 2018 reflect not only actual changes but changes due to the improved process.  Further, SCE does not consider PSPS to be planned outages but has included PSPS metrics in this row as requested by WSD.
Forecast is based on time-series forecast.</t>
  </si>
  <si>
    <t>SCE has not traditionally calculated reliability metrics tied to planned outages. Since 2019, SCE  has been improving and refining its planned outage reliability reporting, therefore the years after 2018 reflect not only actual changes but changes due to the improved process. Forecast is based on time-series forecast.</t>
  </si>
  <si>
    <t>By providing this data, SCE is not admitting that 1) any responsibility or liability for any incident reported herein or 2) that a wildfire mitigation activity caused a fatality.</t>
  </si>
  <si>
    <t xml:space="preserve">Data are from SCE's CPUC reportable ignitions data set.  </t>
  </si>
  <si>
    <t>Factors outside of SCE's control (e.g., wind, live fuel moisture) have a significant effect on CPUC reportable ignition counts in HFRA.</t>
  </si>
  <si>
    <t>Unknown</t>
  </si>
  <si>
    <t>For 2020, SCE tracked the completed inspections by the year. In order to represent the 2020 completed inspection by quarter, SCE evenly distributed the completed inspections to each of the four quarters evenly in 2020.</t>
  </si>
  <si>
    <t>For 2020, SCE tracks the completed asset inspected by year and in order to represent the 2020 completed asset inspection by quarter, SCE evenly distributed the completed inspections to each of the four quarters in 2020.</t>
  </si>
  <si>
    <t>In a data request response to WSD dated August 14, 2020, SCE inadvertently classified a serious injury to a contractor as incurred during performance of a wildfire mitigation initiative. That contractor was replacing a deteriorated pole, which is not a wildfire mitigation initiative and as such, that incident is not included in this data. By providing this data, SCE is not admitting that 1) any responsibility or liability for any incident reported herein or 2) that a wildfire mitigation activity caused an injury.</t>
  </si>
  <si>
    <t>The information provided in conjunction with the “utility-ignited” wildfire statistics should not be construed as an admission of any wrongdoing or liability by SCE. SCE further notes that the damages metrics provided may be tracked by other agencies and thus, SCE does not guarantee the accuracy of such information. Additionally, in many instances the cause of wildfires are still under investigation and even where an AHC has issued a report on the cause, SCE may dispute the conclusions of such report.
Data provided includes wildfires reported in SCE’s Fire Incident Data Report, Electric Incident Safety Report and fatalities data from CAL FIRE.
Thomas and Woosley CAL FIRE data contributed to the entirety of the  2017 and 2018 values.</t>
  </si>
  <si>
    <t>The information provided in conjunction with the “utility-ignited” wildfire statistics should not be construed as an admission of any wrongdoing or liability by SCE. SCE further notes that the damages metrics provided may be tracked by other agencies and thus, SCE does not guarantee the accuracy of such information. Additionally, in many instances the cause of wildfires are still under investigation and even where an AHC has issued a report on the cause, SCE may dispute the conclusions of such report. Data provided includes wildfires reported in SCE’s Fire Incident Data Report and Electric Incident Safety Report.</t>
  </si>
  <si>
    <t xml:space="preserve">The information provided in conjunction with the “utility-ignited” wildfire statistics should not be construed as an admission of any wrongdoing or liability by SCE. SCE further notes that the damages metrics provided may be tracked by other agencies and thus, SCE does not guarantee the accuracy of such information. Additionally, in many instances the cause of wildfires are still under investigation and even where an AHC has issued a report on the cause, SCE may dispute the conclusions of such report.
Asset type listed is either SCE or Third Party. Asset per the WSD guidance is utility electrical equipment or third party property.
SCE asset value using a per unit cost based on the identified equipment failure for each CPUC reportable ignition.
Data provided includes wildfires reported in SCE’s Fire Incident Data Report, Electric Incident Safety Report and asset value data from CAL FIRE and the California Department of Insurance. Where third party source of information was unavailable, SCE applied a proxy cost per structure destroyed of $819,472 based on its methodology used in its RAMP report. The California Department of Insurance and proxy cost data use information from insured claims.
</t>
  </si>
  <si>
    <t xml:space="preserve">The information provided in conjunction with the “utility-ignited” wildfire statistics should not be construed as an admission of any wrongdoing or liability by SCE. SCE further notes that the damages metrics provided may be tracked by other agencies and thus, SCE does not guarantee the accuracy of such information. Additionally, in many instances the cause of wildfires are still under investigation and even where an AHC has issued a report on the cause, SCE may dispute the conclusions of such report.
Structure is defined as a dwelling, per WSD guidance.
Data provided includes wildfires reported in SCE’s Fire Incident Data Report and Electric Incident Safety Reports and structures destroyed data from CAL FIRE. </t>
  </si>
  <si>
    <t>The information provided in conjunction with the “utility-ignited” wildfire statistics should not be construed as an admission of any wrongdoing or liability by SCE. SCE further notes that the damages metrics provided may be tracked by other agencies and thus, SCE does not guarantee the accuracy of such information. Additionally, in many instances the cause of wildfires are still under investigation and even where an AHC has issued a report on the cause, SCE may dispute the conclusions of such report.
Data was drawn from available subrogation claims.  These numbers may be updated as more information becomes available.</t>
  </si>
  <si>
    <t xml:space="preserve">The information provided in conjunction with the “utility-ignited” wildfire statistics should not be construed as an admission of any wrongdoing or liability by SCE. SCE further notes that the damages metrics provided may be tracked by other agencies and thus, SCE does not guarantee the accuracy of such information. Additionally, in many instances the cause of wildfires are still under investigation and even where an AHC has issued a report on the cause, SCE may dispute the conclusions of such report.
Data provided includes wildfires reported in SCE’s Fire Incident Data Report and Electric Incident Safety Reports and acreage burned data from CAL FIRE. </t>
  </si>
  <si>
    <t>This is a new sub-cause category type added to increase transparency of wire-down events. New sub-cause categories were forecasted as an aggregate rather as individual line items and forecast data is not included for these categories.</t>
  </si>
  <si>
    <t>This is a new sub-cause category type added to increase transparency of outage events. New sub-cause categories were forecasted as an aggregate rather as individual line items and forecast data is not included for these categories.</t>
  </si>
  <si>
    <t>The numbers being reported may not align with the ESRB-8 report because that report uses preliminary operations data that has not been fully validated.
SCE also notes, that earlier PSPS events were not tracked and recorded in the same level of detail as it is now, therefore not all data is available.
For projections, Q1 2021 used actual PSPS event data from SCE’s January event. No further PSPS events are forecasted for Q1 as the fire season is expected to have ended. For Q2-Q4 2021 time periods, SCE used 2020 recorded data adjusted for improvement expected based on SCE's planned wildfire mitigation activities to create a baseline. To factor in weather variability, which has significant impacts on PSPS events, SCE developed a range around the baseline. The range was based on an 18 year backcast analysis that analyzed how current PSPS triggers would have resulted in PSPS events when applied to historical weather data. For further details on calculating the range, please see  section 8.5</t>
  </si>
  <si>
    <t xml:space="preserve">The numbers being reported may not align with the ESRB-8 report because that report uses preliminary operations data that has not been fully validated.
SCE also notes, that earlier PSPS events were not tracked and recorded in the same level of detail as it is now, therefore not all data is available.
</t>
  </si>
  <si>
    <t>The numbers being reported may not align with the ESRB-8 report because that report uses preliminary operations data that has not been fully validated.
SCE also notes, that earlier PSPS events were not tracked and recorded in the same level of detail as it is now, therefore not all data is available.</t>
  </si>
  <si>
    <t>SCE also notes, that earlier PSPS events were not tracked and recorded in the same level of detail as it is now, therefore not all data is available.</t>
  </si>
  <si>
    <t>This data includes the number of customers on a circuit whether they were de-energized or not
SCE also notes, that earlier PSPS events were not tracked and recorded in the same level of detail as it is now, therefore not all data is available.
For projections, Q1 2021 used actual PSPS event data from SCE’s January event. No further PSPS events are forecasted for Q1 as the fire season is expected to have ended. For Q2-Q4 2021 time periods, SCE used 2020 recorded data adjusted for improvement expected based on SCE's planned wildfire mitigation activities to create a baseline. To factor in weather variability, which has significant impacts on PSPS events, SCE developed a range around the baseline. The range was based on an 18 year backcast analysis that analyzed how current PSPS triggers would have resulted in PSPS events when applied to historical weather data. For further details on calculating the range, please see  section 8.5
SCE also notes, that earlier PSPS events were not tracked and recorded in the same level of detail as it is now, therefore not all data is available.</t>
  </si>
  <si>
    <t>For projections, Q1 2021 used actual PSPS event data from SCE’s January event. No further PSPS events are forecasted for Q1 as the fire season is expected to have ended. For Q2-Q4 2021 time periods, SCE used 2020 recorded data adjusted for improvement expected based on SCE's planned wildfire mitigation activities to create a baseline. To factor in weather variability, which has significant impacts on PSPS events, SCE developed a range around the baseline. The range was based on an 18 year backcast analysis that analyzed how current PSPS triggers would have resulted in PSPS events when applied to historical weather data. For further details on calculating the range, please see  section 8.5
SCE also notes, that earlier PSPS events were not tracked and recorded in the same level of detail as it is now, therefore not all data is available.</t>
  </si>
  <si>
    <t xml:space="preserve">SCE tracks completed inspections by tracking the counts of assets inspected instead of tracking by circuit miles. In order to present completed inspections in the requested format, SCE used a calculated average span length multiplied by the number of structures inspected. Additionally, for 2020, SCE tracked the completed asset inspected by year and in order to represent the 2020 completed asset inspection by quarter, SCE evenly distributed the completed inspections to each of the four quarters in 2020. </t>
  </si>
  <si>
    <t>By providing this data, SCE is not admitting: 1) any responsibility or liability for any incident reported herein or 2) that a wildfire mitigation activity caused a fatality.</t>
  </si>
  <si>
    <t>This data was not recorded prior to 2020.</t>
  </si>
  <si>
    <t>All</t>
  </si>
  <si>
    <t>all</t>
  </si>
  <si>
    <t>HFTD 2+3</t>
  </si>
  <si>
    <t>Avg RSE Tier2/3</t>
  </si>
  <si>
    <t>Exp 2020/21</t>
  </si>
  <si>
    <t>RSE*Exp</t>
  </si>
  <si>
    <t>Pgm RSE</t>
  </si>
  <si>
    <t>Exp wtd 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</si>
</sst>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_);\(#,##0.0\);0.0_);@_)"/>
    <numFmt numFmtId="165" formatCode="\Q0"/>
    <numFmt numFmtId="166" formatCode="0&quot;.&quot;"/>
    <numFmt numFmtId="167" formatCode="_(&quot;$&quot;* #,##0_);_(&quot;$&quot;* \(#,##0\);_(&quot;$&quot;* &quot;-&quot;??_);_(@_)"/>
    <numFmt numFmtId="168" formatCode="_(* #,##0_);_(* \(#,##0\);_(* &quot;-&quot;??_);_(@_)"/>
    <numFmt numFmtId="169" formatCode="0.000"/>
    <numFmt numFmtId="170" formatCode="0.0000"/>
    <numFmt numFmtId="171" formatCode="0.0"/>
    <numFmt numFmtId="172" formatCode="#,##0.0"/>
    <numFmt numFmtId="173" formatCode="_(&quot;$&quot;* #,##0.0_);_(&quot;$&quot;* \(#,##0.0\);_(&quot;$&quot;* &quot;-&quot;??_);_(@_)"/>
  </numFmts>
  <fonts count="15" x14ac:knownFonts="1">
    <font>
      <sz val="11"/>
      <color theme="1"/>
      <name val="Calibri"/>
      <family val="2"/>
      <scheme val="minor"/>
    </font>
    <font>
      <b/>
      <sz val="11"/>
      <color theme="1"/>
      <name val="Calibri"/>
      <family val="2"/>
      <scheme val="minor"/>
    </font>
    <font>
      <sz val="10"/>
      <name val="Arial"/>
      <family val="2"/>
    </font>
    <font>
      <b/>
      <u/>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20"/>
      <color theme="1"/>
      <name val="Calibri"/>
      <family val="2"/>
      <scheme val="minor"/>
    </font>
    <font>
      <i/>
      <sz val="11"/>
      <color theme="1"/>
      <name val="Calibri"/>
      <family val="2"/>
      <scheme val="minor"/>
    </font>
    <font>
      <sz val="14"/>
      <color theme="1"/>
      <name val="Calibri"/>
      <family val="2"/>
      <scheme val="minor"/>
    </font>
    <font>
      <sz val="11"/>
      <color rgb="FF000000"/>
      <name val="Calibri"/>
      <family val="2"/>
    </font>
    <font>
      <b/>
      <sz val="11"/>
      <color rgb="FF000000"/>
      <name val="Calibri"/>
      <family val="2"/>
    </font>
    <font>
      <sz val="11"/>
      <color theme="1"/>
      <name val="Segoe UI"/>
      <family val="2"/>
    </font>
    <font>
      <sz val="11"/>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2CC"/>
        <bgColor indexed="64"/>
      </patternFill>
    </fill>
    <fill>
      <patternFill patternType="solid">
        <fgColor rgb="FFFFF2CC"/>
        <bgColor rgb="FF000000"/>
      </patternFill>
    </fill>
    <fill>
      <patternFill patternType="solid">
        <fgColor rgb="FFFFFFFF"/>
        <bgColor rgb="FF000000"/>
      </patternFill>
    </fill>
    <fill>
      <patternFill patternType="solid">
        <fgColor rgb="FFF2F2F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rgb="FF000000"/>
      </patternFill>
    </fill>
  </fills>
  <borders count="17">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theme="0" tint="-0.24994659260841701"/>
      </bottom>
      <diagonal/>
    </border>
    <border>
      <left/>
      <right/>
      <top style="thin">
        <color rgb="FFBFBFBF"/>
      </top>
      <bottom style="thin">
        <color rgb="FFBFBFBF"/>
      </bottom>
      <diagonal/>
    </border>
    <border>
      <left/>
      <right/>
      <top/>
      <bottom style="thin">
        <color rgb="FFBFBFBF"/>
      </bottom>
      <diagonal/>
    </border>
    <border>
      <left/>
      <right/>
      <top style="thin">
        <color indexed="64"/>
      </top>
      <bottom style="thin">
        <color rgb="FFBFBFBF"/>
      </bottom>
      <diagonal/>
    </border>
    <border>
      <left/>
      <right/>
      <top style="thin">
        <color indexed="64"/>
      </top>
      <bottom/>
      <diagonal/>
    </border>
  </borders>
  <cellStyleXfs count="5">
    <xf numFmtId="0" fontId="0" fillId="0" borderId="0"/>
    <xf numFmtId="164" fontId="2"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331">
    <xf numFmtId="0" fontId="0" fillId="0" borderId="0" xfId="0"/>
    <xf numFmtId="0" fontId="0" fillId="2" borderId="0" xfId="0" applyFont="1" applyFill="1" applyAlignment="1">
      <alignment wrapText="1"/>
    </xf>
    <xf numFmtId="0" fontId="0" fillId="2" borderId="0" xfId="0" applyFont="1" applyFill="1" applyBorder="1" applyAlignment="1">
      <alignment horizontal="left" vertical="top"/>
    </xf>
    <xf numFmtId="0" fontId="3" fillId="2" borderId="0" xfId="0" applyFont="1" applyFill="1" applyBorder="1" applyAlignment="1">
      <alignment horizontal="left" vertical="top"/>
    </xf>
    <xf numFmtId="165" fontId="0" fillId="2" borderId="0" xfId="0" applyNumberFormat="1"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165" fontId="0" fillId="2" borderId="0" xfId="0" applyNumberFormat="1" applyFont="1" applyFill="1" applyBorder="1" applyAlignment="1">
      <alignment horizontal="left" vertical="top" wrapText="1"/>
    </xf>
    <xf numFmtId="0" fontId="0" fillId="2" borderId="0" xfId="0" applyFont="1" applyFill="1" applyAlignment="1"/>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7" xfId="0" applyFont="1" applyFill="1" applyBorder="1" applyAlignment="1"/>
    <xf numFmtId="0" fontId="1" fillId="2" borderId="4" xfId="0" applyFont="1" applyFill="1" applyBorder="1" applyAlignment="1">
      <alignment wrapText="1"/>
    </xf>
    <xf numFmtId="0" fontId="1" fillId="2" borderId="6" xfId="0" applyFont="1" applyFill="1" applyBorder="1" applyAlignment="1">
      <alignment wrapText="1"/>
    </xf>
    <xf numFmtId="0" fontId="1" fillId="2" borderId="8" xfId="0" applyFont="1" applyFill="1" applyBorder="1" applyAlignment="1">
      <alignment wrapText="1"/>
    </xf>
    <xf numFmtId="0" fontId="0" fillId="2" borderId="0" xfId="0" applyFill="1"/>
    <xf numFmtId="0" fontId="0" fillId="2" borderId="0" xfId="0" applyFont="1" applyFill="1" applyBorder="1" applyAlignment="1">
      <alignment wrapText="1"/>
    </xf>
    <xf numFmtId="0" fontId="0" fillId="2" borderId="5" xfId="0" applyFont="1" applyFill="1" applyBorder="1" applyAlignment="1">
      <alignment horizontal="right"/>
    </xf>
    <xf numFmtId="166" fontId="6" fillId="2" borderId="4" xfId="1" applyNumberFormat="1" applyFont="1" applyFill="1" applyBorder="1" applyAlignment="1">
      <alignment horizontal="center" vertical="top"/>
    </xf>
    <xf numFmtId="166" fontId="6" fillId="2" borderId="6" xfId="1" applyNumberFormat="1" applyFont="1" applyFill="1" applyBorder="1" applyAlignment="1">
      <alignment horizontal="center" vertical="top"/>
    </xf>
    <xf numFmtId="0" fontId="4" fillId="2" borderId="0" xfId="0" applyFont="1" applyFill="1" applyBorder="1" applyAlignment="1">
      <alignment horizontal="left" vertical="top" wrapText="1"/>
    </xf>
    <xf numFmtId="0" fontId="4" fillId="2" borderId="7" xfId="0" applyFont="1" applyFill="1" applyBorder="1" applyAlignment="1">
      <alignment horizontal="left" vertical="top" wrapText="1"/>
    </xf>
    <xf numFmtId="166" fontId="6" fillId="2" borderId="8" xfId="1" applyNumberFormat="1" applyFont="1" applyFill="1" applyBorder="1" applyAlignment="1">
      <alignment horizontal="center" vertical="top"/>
    </xf>
    <xf numFmtId="0" fontId="4" fillId="2" borderId="11" xfId="0" applyFont="1" applyFill="1" applyBorder="1" applyAlignment="1">
      <alignment horizontal="left" vertical="top" wrapText="1"/>
    </xf>
    <xf numFmtId="0" fontId="4" fillId="2" borderId="9" xfId="0" applyFont="1" applyFill="1" applyBorder="1" applyAlignment="1">
      <alignment horizontal="left" vertical="top" wrapText="1"/>
    </xf>
    <xf numFmtId="0" fontId="0" fillId="3" borderId="10" xfId="0" applyFont="1" applyFill="1" applyBorder="1" applyAlignment="1">
      <alignment horizontal="left" vertical="top"/>
    </xf>
    <xf numFmtId="0" fontId="4" fillId="3" borderId="10" xfId="0" applyFont="1" applyFill="1" applyBorder="1" applyAlignment="1">
      <alignment horizontal="left" vertical="top" wrapText="1"/>
    </xf>
    <xf numFmtId="0" fontId="4" fillId="3" borderId="5" xfId="0" applyFont="1" applyFill="1" applyBorder="1" applyAlignment="1">
      <alignment horizontal="left" vertical="top" wrapText="1"/>
    </xf>
    <xf numFmtId="14" fontId="0" fillId="3" borderId="9" xfId="0" applyNumberFormat="1" applyFont="1" applyFill="1" applyBorder="1" applyAlignment="1"/>
    <xf numFmtId="0" fontId="0" fillId="2" borderId="11" xfId="0" applyFont="1" applyFill="1" applyBorder="1" applyAlignment="1">
      <alignment horizontal="left" vertical="top"/>
    </xf>
    <xf numFmtId="0" fontId="5" fillId="4" borderId="4" xfId="0" applyFont="1" applyFill="1" applyBorder="1" applyAlignment="1">
      <alignment horizontal="left" vertical="top"/>
    </xf>
    <xf numFmtId="0" fontId="6" fillId="4" borderId="10" xfId="0" applyFont="1" applyFill="1" applyBorder="1" applyAlignment="1">
      <alignment horizontal="left" vertical="top"/>
    </xf>
    <xf numFmtId="0" fontId="6" fillId="4" borderId="5" xfId="0" applyFont="1" applyFill="1" applyBorder="1" applyAlignment="1">
      <alignment horizontal="left" vertical="top"/>
    </xf>
    <xf numFmtId="0" fontId="0" fillId="2" borderId="12" xfId="0" applyFont="1" applyFill="1" applyBorder="1" applyAlignment="1">
      <alignment horizontal="left" vertical="top" wrapText="1"/>
    </xf>
    <xf numFmtId="0" fontId="0" fillId="2" borderId="12" xfId="0" applyFont="1" applyFill="1" applyBorder="1" applyAlignment="1">
      <alignment horizontal="left" vertical="top"/>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0" xfId="0" applyAlignment="1">
      <alignment vertical="top" wrapText="1"/>
    </xf>
    <xf numFmtId="0" fontId="7" fillId="0" borderId="0" xfId="0" applyFont="1"/>
    <xf numFmtId="0" fontId="0" fillId="2" borderId="12" xfId="0" applyFont="1" applyFill="1" applyBorder="1" applyAlignment="1">
      <alignment vertical="top" wrapText="1"/>
    </xf>
    <xf numFmtId="0" fontId="0" fillId="4" borderId="0" xfId="0" applyFont="1" applyFill="1" applyAlignment="1"/>
    <xf numFmtId="0" fontId="0" fillId="5" borderId="0" xfId="0" applyFont="1" applyFill="1" applyAlignment="1"/>
    <xf numFmtId="0" fontId="0" fillId="2" borderId="7" xfId="0" applyFont="1" applyFill="1" applyBorder="1" applyAlignment="1">
      <alignment horizontal="right"/>
    </xf>
    <xf numFmtId="0" fontId="4" fillId="5" borderId="7" xfId="0" applyFont="1" applyFill="1" applyBorder="1" applyAlignment="1">
      <alignment horizontal="left" vertical="top" wrapText="1"/>
    </xf>
    <xf numFmtId="0" fontId="1" fillId="2" borderId="0" xfId="0" applyFont="1" applyFill="1"/>
    <xf numFmtId="0" fontId="0" fillId="2" borderId="0" xfId="0" applyFill="1" applyAlignment="1">
      <alignment wrapText="1"/>
    </xf>
    <xf numFmtId="0" fontId="0" fillId="2" borderId="0" xfId="0" applyFill="1" applyBorder="1"/>
    <xf numFmtId="0" fontId="0" fillId="2" borderId="6" xfId="0" applyFill="1" applyBorder="1"/>
    <xf numFmtId="0" fontId="0" fillId="2" borderId="7" xfId="0" applyFill="1" applyBorder="1"/>
    <xf numFmtId="0" fontId="0" fillId="2" borderId="11" xfId="0" applyFill="1" applyBorder="1"/>
    <xf numFmtId="0" fontId="8" fillId="2" borderId="0" xfId="0" applyFont="1" applyFill="1"/>
    <xf numFmtId="0" fontId="1" fillId="2" borderId="4" xfId="0" applyFont="1" applyFill="1" applyBorder="1" applyAlignment="1"/>
    <xf numFmtId="0" fontId="1" fillId="2" borderId="6" xfId="0" applyFont="1" applyFill="1" applyBorder="1" applyAlignment="1"/>
    <xf numFmtId="0" fontId="1" fillId="2" borderId="8" xfId="0" applyFont="1" applyFill="1" applyBorder="1" applyAlignment="1"/>
    <xf numFmtId="0" fontId="0" fillId="2" borderId="0" xfId="0" applyFont="1" applyFill="1" applyBorder="1" applyAlignment="1"/>
    <xf numFmtId="0" fontId="1" fillId="2" borderId="0" xfId="0" applyFont="1" applyFill="1" applyBorder="1" applyAlignment="1"/>
    <xf numFmtId="0" fontId="0" fillId="0" borderId="0" xfId="0" applyFont="1" applyBorder="1" applyAlignment="1">
      <alignment horizontal="left" vertical="top"/>
    </xf>
    <xf numFmtId="0" fontId="0" fillId="2" borderId="0" xfId="0" applyFill="1" applyBorder="1" applyAlignment="1">
      <alignment wrapText="1"/>
    </xf>
    <xf numFmtId="0" fontId="0" fillId="2" borderId="10" xfId="0" applyFill="1" applyBorder="1"/>
    <xf numFmtId="0" fontId="9" fillId="2" borderId="0" xfId="0" applyFont="1" applyFill="1" applyAlignment="1"/>
    <xf numFmtId="0" fontId="0" fillId="0" borderId="0" xfId="0" applyFont="1"/>
    <xf numFmtId="0" fontId="0" fillId="0" borderId="0" xfId="0" applyAlignment="1">
      <alignment wrapText="1"/>
    </xf>
    <xf numFmtId="0" fontId="0" fillId="2" borderId="5" xfId="0" applyFill="1" applyBorder="1" applyAlignment="1">
      <alignment horizontal="right"/>
    </xf>
    <xf numFmtId="14" fontId="0" fillId="3" borderId="9" xfId="0" applyNumberFormat="1" applyFill="1" applyBorder="1"/>
    <xf numFmtId="0" fontId="9" fillId="2" borderId="0" xfId="0" applyFont="1" applyFill="1"/>
    <xf numFmtId="0" fontId="3" fillId="2" borderId="0" xfId="0" applyFont="1" applyFill="1" applyAlignment="1">
      <alignment horizontal="left" vertical="top"/>
    </xf>
    <xf numFmtId="0" fontId="0" fillId="2" borderId="0" xfId="0" applyFill="1" applyAlignment="1">
      <alignment horizontal="left" vertical="top"/>
    </xf>
    <xf numFmtId="165" fontId="0" fillId="2" borderId="0" xfId="0" applyNumberFormat="1" applyFill="1" applyAlignment="1">
      <alignment horizontal="left" vertical="top"/>
    </xf>
    <xf numFmtId="165" fontId="0" fillId="2" borderId="0" xfId="0" applyNumberFormat="1" applyFill="1" applyAlignment="1">
      <alignment horizontal="left" vertical="top"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2" borderId="12" xfId="0" applyFill="1" applyBorder="1" applyAlignment="1">
      <alignment horizontal="left" vertical="top" wrapText="1"/>
    </xf>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2" borderId="12" xfId="0" applyFill="1" applyBorder="1" applyAlignment="1">
      <alignment horizontal="left" vertical="top"/>
    </xf>
    <xf numFmtId="0" fontId="0" fillId="2" borderId="3" xfId="0" applyFill="1" applyBorder="1" applyAlignment="1">
      <alignment horizontal="center" vertical="top" wrapText="1"/>
    </xf>
    <xf numFmtId="0" fontId="10" fillId="2" borderId="0" xfId="0" applyFont="1" applyFill="1"/>
    <xf numFmtId="0" fontId="0" fillId="5" borderId="0" xfId="0" applyFont="1" applyFill="1" applyBorder="1" applyAlignment="1"/>
    <xf numFmtId="0" fontId="0" fillId="4" borderId="7" xfId="0" applyFont="1" applyFill="1" applyBorder="1" applyAlignment="1"/>
    <xf numFmtId="0" fontId="0" fillId="2" borderId="7" xfId="0" applyFont="1" applyFill="1" applyBorder="1" applyAlignment="1">
      <alignment horizontal="left"/>
    </xf>
    <xf numFmtId="165" fontId="0" fillId="2" borderId="7" xfId="0" applyNumberFormat="1" applyFont="1" applyFill="1" applyBorder="1" applyAlignment="1">
      <alignment horizontal="left"/>
    </xf>
    <xf numFmtId="14" fontId="0" fillId="0" borderId="9" xfId="0" applyNumberFormat="1" applyFont="1" applyFill="1" applyBorder="1" applyAlignment="1">
      <alignment horizontal="left"/>
    </xf>
    <xf numFmtId="0" fontId="0" fillId="2" borderId="0" xfId="0" applyFont="1" applyFill="1" applyAlignment="1" applyProtection="1"/>
    <xf numFmtId="0" fontId="0" fillId="2" borderId="0" xfId="0" applyFont="1" applyFill="1" applyAlignment="1" applyProtection="1">
      <alignment wrapText="1"/>
    </xf>
    <xf numFmtId="0" fontId="1" fillId="2" borderId="4" xfId="0" applyFont="1" applyFill="1" applyBorder="1" applyAlignment="1" applyProtection="1">
      <alignment wrapText="1"/>
    </xf>
    <xf numFmtId="0" fontId="0" fillId="2" borderId="5" xfId="0" applyFont="1" applyFill="1" applyBorder="1" applyAlignment="1" applyProtection="1">
      <alignment horizontal="right"/>
    </xf>
    <xf numFmtId="0" fontId="0" fillId="2" borderId="0" xfId="0" applyFont="1" applyFill="1" applyBorder="1" applyAlignment="1" applyProtection="1"/>
    <xf numFmtId="0" fontId="1" fillId="2" borderId="6" xfId="0" applyFont="1" applyFill="1" applyBorder="1" applyAlignment="1" applyProtection="1">
      <alignment wrapText="1"/>
    </xf>
    <xf numFmtId="0" fontId="0" fillId="2" borderId="7" xfId="0" applyFont="1" applyFill="1" applyBorder="1" applyAlignment="1" applyProtection="1">
      <alignment horizontal="right"/>
    </xf>
    <xf numFmtId="0" fontId="0" fillId="2" borderId="0" xfId="0" applyFont="1" applyFill="1" applyBorder="1" applyAlignment="1" applyProtection="1">
      <alignment horizontal="left" vertical="top"/>
    </xf>
    <xf numFmtId="0" fontId="1" fillId="2" borderId="8" xfId="0" applyFont="1" applyFill="1" applyBorder="1" applyAlignment="1" applyProtection="1">
      <alignment wrapText="1"/>
    </xf>
    <xf numFmtId="14" fontId="0" fillId="3" borderId="9" xfId="0" applyNumberFormat="1" applyFont="1" applyFill="1" applyBorder="1" applyAlignment="1" applyProtection="1"/>
    <xf numFmtId="0" fontId="0" fillId="2" borderId="0" xfId="0" applyFill="1" applyBorder="1" applyAlignment="1" applyProtection="1"/>
    <xf numFmtId="0" fontId="1" fillId="0" borderId="0" xfId="0" applyFont="1" applyProtection="1"/>
    <xf numFmtId="0" fontId="0" fillId="4" borderId="0" xfId="0" applyFont="1" applyFill="1" applyAlignment="1" applyProtection="1"/>
    <xf numFmtId="0" fontId="0" fillId="5" borderId="0" xfId="0" applyFont="1" applyFill="1" applyAlignment="1" applyProtection="1"/>
    <xf numFmtId="0" fontId="3" fillId="2" borderId="0" xfId="0" applyFont="1" applyFill="1" applyBorder="1" applyAlignment="1" applyProtection="1">
      <alignment horizontal="left" vertical="top"/>
    </xf>
    <xf numFmtId="165" fontId="0" fillId="2" borderId="0" xfId="0" applyNumberFormat="1" applyFont="1" applyFill="1" applyBorder="1" applyAlignment="1" applyProtection="1">
      <alignment horizontal="left" vertical="top" wrapText="1"/>
    </xf>
    <xf numFmtId="0" fontId="1" fillId="2" borderId="1" xfId="0" applyFont="1" applyFill="1" applyBorder="1" applyAlignment="1" applyProtection="1">
      <alignment horizontal="left" vertical="top" wrapText="1"/>
    </xf>
    <xf numFmtId="0" fontId="1" fillId="2" borderId="1" xfId="0" applyFont="1" applyFill="1" applyBorder="1" applyAlignment="1" applyProtection="1">
      <alignment horizontal="left" vertical="top"/>
    </xf>
    <xf numFmtId="0" fontId="0" fillId="2" borderId="2" xfId="0" applyFont="1" applyFill="1" applyBorder="1" applyAlignment="1" applyProtection="1">
      <alignment vertical="top" wrapText="1"/>
    </xf>
    <xf numFmtId="0" fontId="0" fillId="2" borderId="2" xfId="0" applyFont="1" applyFill="1" applyBorder="1" applyAlignment="1" applyProtection="1">
      <alignment horizontal="left" vertical="top"/>
    </xf>
    <xf numFmtId="0" fontId="0" fillId="2" borderId="3" xfId="0" applyFont="1" applyFill="1" applyBorder="1" applyAlignment="1" applyProtection="1">
      <alignment horizontal="left" vertical="top" wrapText="1"/>
    </xf>
    <xf numFmtId="0" fontId="0" fillId="2" borderId="12" xfId="0" applyFont="1" applyFill="1" applyBorder="1" applyAlignment="1" applyProtection="1">
      <alignment vertical="top" wrapText="1"/>
    </xf>
    <xf numFmtId="0" fontId="0" fillId="2" borderId="3" xfId="0" applyFont="1" applyFill="1" applyBorder="1" applyAlignment="1" applyProtection="1">
      <alignment horizontal="left" vertical="top"/>
    </xf>
    <xf numFmtId="0" fontId="0" fillId="2" borderId="3" xfId="0" applyFont="1" applyFill="1" applyBorder="1" applyAlignment="1" applyProtection="1">
      <alignment vertical="top" wrapText="1"/>
    </xf>
    <xf numFmtId="0" fontId="0" fillId="3" borderId="3"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protection locked="0"/>
    </xf>
    <xf numFmtId="0" fontId="0" fillId="2" borderId="2" xfId="0" applyFont="1" applyFill="1" applyBorder="1" applyAlignment="1" applyProtection="1">
      <alignment horizontal="left" vertical="top"/>
      <protection locked="0"/>
    </xf>
    <xf numFmtId="0" fontId="0" fillId="2" borderId="3" xfId="0" applyFont="1" applyFill="1" applyBorder="1" applyAlignment="1" applyProtection="1">
      <alignment horizontal="left" vertical="top"/>
      <protection locked="0"/>
    </xf>
    <xf numFmtId="0" fontId="0" fillId="3" borderId="12" xfId="0" applyFont="1" applyFill="1" applyBorder="1" applyAlignment="1" applyProtection="1">
      <alignment horizontal="left" vertical="top"/>
      <protection locked="0"/>
    </xf>
    <xf numFmtId="0" fontId="0" fillId="2" borderId="12" xfId="0" applyFont="1" applyFill="1" applyBorder="1" applyAlignment="1" applyProtection="1">
      <alignment horizontal="left" vertical="top"/>
      <protection locked="0"/>
    </xf>
    <xf numFmtId="0" fontId="0" fillId="2" borderId="0" xfId="0" applyFont="1" applyFill="1" applyAlignment="1" applyProtection="1">
      <alignment wrapText="1"/>
      <protection locked="0"/>
    </xf>
    <xf numFmtId="0" fontId="0" fillId="2" borderId="0" xfId="0" applyFont="1" applyFill="1" applyAlignment="1" applyProtection="1">
      <protection locked="0"/>
    </xf>
    <xf numFmtId="0" fontId="0" fillId="2" borderId="3"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protection locked="0"/>
    </xf>
    <xf numFmtId="0" fontId="0" fillId="2" borderId="12" xfId="0" applyFill="1" applyBorder="1" applyAlignment="1" applyProtection="1">
      <alignment horizontal="left" vertical="top"/>
      <protection locked="0"/>
    </xf>
    <xf numFmtId="0" fontId="0" fillId="2" borderId="3" xfId="0" applyFill="1" applyBorder="1" applyAlignment="1" applyProtection="1">
      <alignment horizontal="left" vertical="top"/>
      <protection locked="0"/>
    </xf>
    <xf numFmtId="0" fontId="0" fillId="3" borderId="5" xfId="0" applyFont="1" applyFill="1" applyBorder="1" applyAlignment="1" applyProtection="1">
      <alignment horizontal="left"/>
      <protection locked="0"/>
    </xf>
    <xf numFmtId="0" fontId="0" fillId="0" borderId="6" xfId="0" applyBorder="1"/>
    <xf numFmtId="0" fontId="0" fillId="0" borderId="8" xfId="0" applyBorder="1"/>
    <xf numFmtId="0" fontId="0" fillId="0" borderId="11" xfId="0" applyBorder="1"/>
    <xf numFmtId="0" fontId="0" fillId="0" borderId="9" xfId="0" applyBorder="1"/>
    <xf numFmtId="0" fontId="0" fillId="0" borderId="7" xfId="0" applyBorder="1"/>
    <xf numFmtId="3" fontId="0" fillId="3" borderId="3" xfId="2" applyNumberFormat="1" applyFont="1" applyFill="1" applyBorder="1" applyAlignment="1" applyProtection="1">
      <alignment horizontal="right" vertical="top" wrapText="1"/>
      <protection locked="0"/>
    </xf>
    <xf numFmtId="3" fontId="0" fillId="3" borderId="3" xfId="2" applyNumberFormat="1" applyFont="1" applyFill="1" applyBorder="1" applyAlignment="1" applyProtection="1">
      <alignment horizontal="right" vertical="top"/>
      <protection locked="0"/>
    </xf>
    <xf numFmtId="168" fontId="0" fillId="3" borderId="2" xfId="2" applyNumberFormat="1" applyFont="1" applyFill="1" applyBorder="1" applyAlignment="1" applyProtection="1">
      <alignment horizontal="right" vertical="top" wrapText="1"/>
      <protection locked="0"/>
    </xf>
    <xf numFmtId="168" fontId="0" fillId="3" borderId="3" xfId="2" applyNumberFormat="1" applyFont="1" applyFill="1" applyBorder="1" applyAlignment="1" applyProtection="1">
      <alignment horizontal="right" vertical="top"/>
      <protection locked="0"/>
    </xf>
    <xf numFmtId="168" fontId="0" fillId="3" borderId="12" xfId="2" applyNumberFormat="1" applyFont="1" applyFill="1" applyBorder="1" applyAlignment="1" applyProtection="1">
      <alignment horizontal="right" vertical="top" wrapText="1"/>
      <protection locked="0"/>
    </xf>
    <xf numFmtId="168" fontId="0" fillId="3" borderId="12" xfId="2" applyNumberFormat="1" applyFont="1" applyFill="1" applyBorder="1" applyAlignment="1" applyProtection="1">
      <alignment horizontal="right" vertical="top"/>
      <protection locked="0"/>
    </xf>
    <xf numFmtId="168" fontId="0" fillId="3" borderId="3" xfId="2" applyNumberFormat="1" applyFont="1" applyFill="1" applyBorder="1" applyAlignment="1" applyProtection="1">
      <alignment horizontal="right" vertical="top" wrapText="1"/>
      <protection locked="0"/>
    </xf>
    <xf numFmtId="167" fontId="0" fillId="3" borderId="3" xfId="3" applyNumberFormat="1" applyFont="1" applyFill="1" applyBorder="1" applyAlignment="1" applyProtection="1">
      <alignment horizontal="right" vertical="top" wrapText="1"/>
      <protection locked="0"/>
    </xf>
    <xf numFmtId="167" fontId="0" fillId="3" borderId="3" xfId="3" applyNumberFormat="1" applyFont="1" applyFill="1" applyBorder="1" applyAlignment="1" applyProtection="1">
      <alignment horizontal="right" vertical="top"/>
      <protection locked="0"/>
    </xf>
    <xf numFmtId="0" fontId="0" fillId="2" borderId="3" xfId="0" applyFill="1" applyBorder="1" applyAlignment="1">
      <alignment vertical="top" wrapText="1"/>
    </xf>
    <xf numFmtId="0" fontId="0" fillId="0" borderId="3" xfId="0" applyBorder="1" applyAlignment="1">
      <alignment horizontal="left" vertical="top"/>
    </xf>
    <xf numFmtId="0" fontId="0" fillId="0" borderId="3" xfId="0" applyBorder="1" applyAlignment="1">
      <alignment vertical="top" wrapText="1"/>
    </xf>
    <xf numFmtId="0" fontId="6" fillId="2" borderId="3" xfId="0" applyFont="1" applyFill="1" applyBorder="1" applyAlignment="1">
      <alignment horizontal="left" vertical="top"/>
    </xf>
    <xf numFmtId="0" fontId="6" fillId="0" borderId="0" xfId="0" applyFont="1"/>
    <xf numFmtId="0" fontId="0" fillId="3" borderId="2" xfId="0" applyFill="1" applyBorder="1" applyAlignment="1">
      <alignment horizontal="right" vertical="top" wrapText="1"/>
    </xf>
    <xf numFmtId="0" fontId="0" fillId="3" borderId="2" xfId="0" applyFill="1" applyBorder="1" applyAlignment="1">
      <alignment horizontal="right" vertical="top"/>
    </xf>
    <xf numFmtId="0" fontId="0" fillId="3" borderId="3" xfId="0" applyFill="1" applyBorder="1" applyAlignment="1">
      <alignment horizontal="right" vertical="top" wrapText="1"/>
    </xf>
    <xf numFmtId="0" fontId="0" fillId="3" borderId="3" xfId="0" applyFill="1" applyBorder="1" applyAlignment="1">
      <alignment horizontal="right" vertical="top"/>
    </xf>
    <xf numFmtId="0" fontId="6" fillId="3" borderId="3" xfId="0" applyFont="1" applyFill="1" applyBorder="1" applyAlignment="1">
      <alignment horizontal="right" vertical="top" wrapText="1"/>
    </xf>
    <xf numFmtId="0" fontId="6" fillId="3" borderId="3" xfId="0" applyFont="1" applyFill="1" applyBorder="1" applyAlignment="1">
      <alignment horizontal="right" vertical="top"/>
    </xf>
    <xf numFmtId="3" fontId="0" fillId="3" borderId="3" xfId="0" applyNumberFormat="1" applyFill="1" applyBorder="1" applyAlignment="1">
      <alignment horizontal="right" vertical="top" wrapText="1"/>
    </xf>
    <xf numFmtId="3" fontId="0" fillId="3" borderId="3" xfId="0" applyNumberFormat="1" applyFill="1" applyBorder="1" applyAlignment="1">
      <alignment horizontal="right" vertical="top"/>
    </xf>
    <xf numFmtId="168" fontId="0" fillId="3" borderId="3" xfId="2" applyNumberFormat="1" applyFont="1" applyFill="1" applyBorder="1" applyAlignment="1">
      <alignment horizontal="right" vertical="top" wrapText="1"/>
    </xf>
    <xf numFmtId="168" fontId="0" fillId="3" borderId="3" xfId="2" applyNumberFormat="1" applyFont="1" applyFill="1" applyBorder="1" applyAlignment="1">
      <alignment horizontal="right" vertical="top"/>
    </xf>
    <xf numFmtId="2" fontId="0" fillId="3" borderId="3" xfId="0" applyNumberFormat="1" applyFill="1" applyBorder="1" applyAlignment="1">
      <alignment horizontal="right" vertical="top" wrapText="1"/>
    </xf>
    <xf numFmtId="2" fontId="0" fillId="3" borderId="3" xfId="0" applyNumberFormat="1" applyFill="1" applyBorder="1" applyAlignment="1">
      <alignment horizontal="right" vertical="top"/>
    </xf>
    <xf numFmtId="169" fontId="0" fillId="3" borderId="3" xfId="0" applyNumberFormat="1" applyFill="1" applyBorder="1" applyAlignment="1">
      <alignment horizontal="right" vertical="top" wrapText="1"/>
    </xf>
    <xf numFmtId="169" fontId="0" fillId="3" borderId="3" xfId="0" applyNumberFormat="1" applyFill="1" applyBorder="1" applyAlignment="1">
      <alignment horizontal="right" vertical="top"/>
    </xf>
    <xf numFmtId="0" fontId="0" fillId="3" borderId="3" xfId="0" applyFont="1" applyFill="1" applyBorder="1" applyAlignment="1" applyProtection="1">
      <alignment horizontal="right" vertical="top" wrapText="1"/>
      <protection locked="0"/>
    </xf>
    <xf numFmtId="0" fontId="0" fillId="3" borderId="3" xfId="0" applyFont="1" applyFill="1" applyBorder="1" applyAlignment="1" applyProtection="1">
      <alignment horizontal="right" vertical="top"/>
      <protection locked="0"/>
    </xf>
    <xf numFmtId="3" fontId="0" fillId="3" borderId="12" xfId="0" applyNumberFormat="1" applyFont="1" applyFill="1" applyBorder="1" applyAlignment="1" applyProtection="1">
      <alignment horizontal="right" vertical="top" wrapText="1"/>
      <protection locked="0"/>
    </xf>
    <xf numFmtId="3" fontId="0" fillId="3" borderId="12" xfId="0" applyNumberFormat="1" applyFont="1" applyFill="1" applyBorder="1" applyAlignment="1" applyProtection="1">
      <alignment horizontal="right" vertical="top"/>
      <protection locked="0"/>
    </xf>
    <xf numFmtId="3" fontId="0" fillId="3" borderId="3" xfId="0" applyNumberFormat="1" applyFont="1" applyFill="1" applyBorder="1" applyAlignment="1" applyProtection="1">
      <alignment horizontal="right" vertical="top" wrapText="1"/>
      <protection locked="0"/>
    </xf>
    <xf numFmtId="3" fontId="0" fillId="3" borderId="3" xfId="0" applyNumberFormat="1" applyFont="1" applyFill="1" applyBorder="1" applyAlignment="1" applyProtection="1">
      <alignment horizontal="right" vertical="top"/>
      <protection locked="0"/>
    </xf>
    <xf numFmtId="0" fontId="0" fillId="2" borderId="3" xfId="0" applyFill="1" applyBorder="1" applyAlignment="1" applyProtection="1">
      <alignment horizontal="left" vertical="top" wrapText="1"/>
      <protection locked="0"/>
    </xf>
    <xf numFmtId="0" fontId="0" fillId="3" borderId="12" xfId="0" applyFont="1" applyFill="1" applyBorder="1" applyAlignment="1" applyProtection="1">
      <alignment horizontal="right" vertical="top"/>
      <protection locked="0"/>
    </xf>
    <xf numFmtId="0" fontId="0" fillId="3" borderId="3" xfId="0" applyFont="1" applyFill="1" applyBorder="1" applyAlignment="1">
      <alignment horizontal="right" vertical="top" wrapText="1"/>
    </xf>
    <xf numFmtId="0" fontId="0" fillId="3" borderId="3" xfId="0" applyFont="1" applyFill="1" applyBorder="1" applyAlignment="1">
      <alignment horizontal="right" vertical="top"/>
    </xf>
    <xf numFmtId="3" fontId="0" fillId="6" borderId="12" xfId="0" applyNumberFormat="1" applyFont="1" applyFill="1" applyBorder="1" applyAlignment="1" applyProtection="1">
      <alignment horizontal="right" vertical="top" wrapText="1"/>
      <protection locked="0"/>
    </xf>
    <xf numFmtId="3" fontId="0" fillId="6" borderId="12" xfId="0" applyNumberFormat="1" applyFont="1" applyFill="1" applyBorder="1" applyAlignment="1" applyProtection="1">
      <alignment horizontal="right" vertical="top"/>
      <protection locked="0"/>
    </xf>
    <xf numFmtId="3" fontId="0" fillId="6" borderId="2" xfId="0" applyNumberFormat="1" applyFont="1" applyFill="1" applyBorder="1" applyAlignment="1" applyProtection="1">
      <alignment horizontal="right" vertical="top" wrapText="1"/>
      <protection locked="0"/>
    </xf>
    <xf numFmtId="3" fontId="0" fillId="6" borderId="2" xfId="0" applyNumberFormat="1" applyFont="1" applyFill="1" applyBorder="1" applyAlignment="1" applyProtection="1">
      <alignment horizontal="right" vertical="top"/>
      <protection locked="0"/>
    </xf>
    <xf numFmtId="0" fontId="7" fillId="2" borderId="2" xfId="0" applyFont="1" applyFill="1" applyBorder="1" applyAlignment="1" applyProtection="1">
      <alignment horizontal="left" vertical="top" wrapText="1"/>
      <protection locked="0"/>
    </xf>
    <xf numFmtId="0" fontId="6" fillId="2" borderId="3" xfId="0" applyFont="1" applyFill="1" applyBorder="1" applyAlignment="1" applyProtection="1">
      <alignment horizontal="left" vertical="top" wrapText="1"/>
      <protection locked="0"/>
    </xf>
    <xf numFmtId="0" fontId="6" fillId="2" borderId="2" xfId="0" applyFont="1" applyFill="1" applyBorder="1" applyAlignment="1" applyProtection="1">
      <alignment horizontal="left" vertical="top" wrapText="1"/>
      <protection locked="0"/>
    </xf>
    <xf numFmtId="0" fontId="11" fillId="8" borderId="13" xfId="0" applyFont="1" applyFill="1" applyBorder="1" applyAlignment="1">
      <alignment vertical="top" wrapText="1"/>
    </xf>
    <xf numFmtId="0" fontId="11" fillId="8" borderId="15" xfId="0" applyFont="1" applyFill="1" applyBorder="1" applyAlignment="1">
      <alignment vertical="top" wrapText="1"/>
    </xf>
    <xf numFmtId="0" fontId="11" fillId="8" borderId="0" xfId="0" applyFont="1" applyFill="1" applyBorder="1" applyAlignment="1">
      <alignment vertical="top" wrapText="1"/>
    </xf>
    <xf numFmtId="0" fontId="12" fillId="8" borderId="13" xfId="0" applyFont="1" applyFill="1" applyBorder="1" applyAlignment="1">
      <alignment wrapText="1"/>
    </xf>
    <xf numFmtId="0" fontId="11" fillId="9" borderId="13" xfId="0" applyFont="1" applyFill="1" applyBorder="1" applyAlignment="1">
      <alignment vertical="top" wrapText="1"/>
    </xf>
    <xf numFmtId="0" fontId="0" fillId="9" borderId="3" xfId="0" applyFont="1" applyFill="1" applyBorder="1" applyAlignment="1" applyProtection="1">
      <alignment horizontal="left" vertical="top" wrapText="1"/>
      <protection locked="0"/>
    </xf>
    <xf numFmtId="0" fontId="0" fillId="9" borderId="3" xfId="0" applyFill="1" applyBorder="1" applyAlignment="1" applyProtection="1">
      <alignment horizontal="left" vertical="top" wrapText="1"/>
      <protection locked="0"/>
    </xf>
    <xf numFmtId="0" fontId="0" fillId="9" borderId="3" xfId="0" applyFill="1" applyBorder="1" applyAlignment="1" applyProtection="1">
      <alignment horizontal="left" vertical="top"/>
      <protection locked="0"/>
    </xf>
    <xf numFmtId="0" fontId="0" fillId="9" borderId="3" xfId="0" applyFont="1" applyFill="1" applyBorder="1" applyAlignment="1" applyProtection="1">
      <alignment horizontal="left" vertical="top"/>
      <protection locked="0"/>
    </xf>
    <xf numFmtId="0" fontId="6" fillId="9" borderId="3" xfId="0" applyFont="1" applyFill="1" applyBorder="1" applyAlignment="1" applyProtection="1">
      <alignment horizontal="left" vertical="top" wrapText="1"/>
      <protection locked="0"/>
    </xf>
    <xf numFmtId="0" fontId="11" fillId="8" borderId="13" xfId="0" applyFont="1" applyFill="1" applyBorder="1" applyAlignment="1">
      <alignment horizontal="left" vertical="top" wrapText="1" indent="2"/>
    </xf>
    <xf numFmtId="0" fontId="11" fillId="9" borderId="13" xfId="0" applyFont="1" applyFill="1" applyBorder="1" applyAlignment="1">
      <alignment wrapText="1"/>
    </xf>
    <xf numFmtId="0" fontId="0" fillId="9" borderId="12" xfId="0" applyFont="1" applyFill="1" applyBorder="1" applyAlignment="1" applyProtection="1">
      <alignment horizontal="left" vertical="top" wrapText="1"/>
      <protection locked="0"/>
    </xf>
    <xf numFmtId="2" fontId="0" fillId="3" borderId="3" xfId="0" applyNumberFormat="1" applyFont="1" applyFill="1" applyBorder="1" applyAlignment="1" applyProtection="1">
      <alignment horizontal="right" vertical="top"/>
      <protection locked="0"/>
    </xf>
    <xf numFmtId="0" fontId="11" fillId="8" borderId="13" xfId="0" applyFont="1" applyFill="1" applyBorder="1" applyAlignment="1">
      <alignment horizontal="left" vertical="top" wrapText="1"/>
    </xf>
    <xf numFmtId="0" fontId="11" fillId="8" borderId="14" xfId="0" applyFont="1" applyFill="1" applyBorder="1" applyAlignment="1">
      <alignment horizontal="left" vertical="top" wrapText="1"/>
    </xf>
    <xf numFmtId="0" fontId="12" fillId="8" borderId="13" xfId="0" applyFont="1" applyFill="1" applyBorder="1" applyAlignment="1">
      <alignment vertical="top" wrapText="1"/>
    </xf>
    <xf numFmtId="9" fontId="0" fillId="3" borderId="3" xfId="4" applyFont="1" applyFill="1" applyBorder="1" applyAlignment="1" applyProtection="1">
      <alignment horizontal="right" vertical="top"/>
      <protection locked="0"/>
    </xf>
    <xf numFmtId="170" fontId="0" fillId="3" borderId="3" xfId="0" applyNumberFormat="1" applyFont="1" applyFill="1" applyBorder="1" applyAlignment="1" applyProtection="1">
      <alignment horizontal="right" vertical="top"/>
      <protection locked="0"/>
    </xf>
    <xf numFmtId="168" fontId="0" fillId="3" borderId="3" xfId="0" applyNumberFormat="1" applyFont="1" applyFill="1" applyBorder="1" applyAlignment="1" applyProtection="1">
      <alignment horizontal="right" vertical="top"/>
      <protection locked="0"/>
    </xf>
    <xf numFmtId="168" fontId="0" fillId="3" borderId="3" xfId="0" applyNumberFormat="1" applyFill="1" applyBorder="1" applyAlignment="1">
      <alignment horizontal="right" vertical="top" wrapText="1"/>
    </xf>
    <xf numFmtId="170" fontId="0" fillId="3" borderId="3" xfId="0" applyNumberFormat="1" applyFill="1" applyBorder="1" applyAlignment="1" applyProtection="1">
      <alignment horizontal="right" vertical="top"/>
      <protection locked="0"/>
    </xf>
    <xf numFmtId="0" fontId="0" fillId="3" borderId="3" xfId="0" applyNumberFormat="1" applyFont="1" applyFill="1" applyBorder="1" applyAlignment="1" applyProtection="1">
      <alignment horizontal="right" vertical="top"/>
      <protection locked="0"/>
    </xf>
    <xf numFmtId="0" fontId="0" fillId="3" borderId="3" xfId="0" applyNumberFormat="1" applyFill="1" applyBorder="1" applyAlignment="1">
      <alignment horizontal="right" vertical="top" wrapText="1"/>
    </xf>
    <xf numFmtId="43" fontId="0" fillId="3" borderId="3" xfId="0" applyNumberFormat="1" applyFill="1" applyBorder="1" applyAlignment="1">
      <alignment horizontal="right" vertical="top" wrapText="1"/>
    </xf>
    <xf numFmtId="43" fontId="0" fillId="3" borderId="3" xfId="0" applyNumberFormat="1" applyFont="1" applyFill="1" applyBorder="1" applyAlignment="1" applyProtection="1">
      <alignment horizontal="right" vertical="top" wrapText="1"/>
      <protection locked="0"/>
    </xf>
    <xf numFmtId="0" fontId="0" fillId="2" borderId="0" xfId="0" applyFont="1" applyFill="1" applyAlignment="1">
      <alignment horizontal="left" vertical="top" wrapText="1"/>
    </xf>
    <xf numFmtId="0" fontId="0" fillId="10" borderId="3" xfId="0" applyFont="1" applyFill="1" applyBorder="1" applyAlignment="1" applyProtection="1">
      <alignment horizontal="left" vertical="top"/>
      <protection locked="0"/>
    </xf>
    <xf numFmtId="0" fontId="0" fillId="6" borderId="12" xfId="0" applyNumberFormat="1" applyFont="1" applyFill="1" applyBorder="1" applyAlignment="1" applyProtection="1">
      <alignment horizontal="right" vertical="top" wrapText="1"/>
      <protection locked="0"/>
    </xf>
    <xf numFmtId="0" fontId="0" fillId="2" borderId="2" xfId="0" applyFont="1" applyFill="1" applyBorder="1" applyAlignment="1" applyProtection="1">
      <alignment horizontal="left" vertical="top" wrapText="1"/>
      <protection locked="0"/>
    </xf>
    <xf numFmtId="168" fontId="0" fillId="6" borderId="12" xfId="2" applyNumberFormat="1" applyFont="1" applyFill="1" applyBorder="1" applyAlignment="1" applyProtection="1">
      <alignment horizontal="right" vertical="top" wrapText="1"/>
      <protection locked="0"/>
    </xf>
    <xf numFmtId="0" fontId="0" fillId="2" borderId="12"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2" borderId="0" xfId="0" applyFill="1" applyAlignment="1">
      <alignment horizontal="left" vertical="top" wrapText="1"/>
    </xf>
    <xf numFmtId="0" fontId="0" fillId="2" borderId="12" xfId="0" applyFill="1" applyBorder="1" applyAlignment="1" applyProtection="1">
      <alignment horizontal="left" vertical="top" wrapText="1"/>
      <protection locked="0"/>
    </xf>
    <xf numFmtId="1" fontId="0" fillId="3" borderId="2" xfId="0" applyNumberFormat="1" applyFill="1" applyBorder="1" applyAlignment="1" applyProtection="1">
      <alignment horizontal="right" vertical="top"/>
      <protection locked="0"/>
    </xf>
    <xf numFmtId="1" fontId="0" fillId="3" borderId="3" xfId="0" applyNumberFormat="1" applyFill="1" applyBorder="1" applyAlignment="1" applyProtection="1">
      <alignment horizontal="right" vertical="top"/>
      <protection locked="0"/>
    </xf>
    <xf numFmtId="0" fontId="0" fillId="6" borderId="12" xfId="0" applyFill="1" applyBorder="1" applyAlignment="1" applyProtection="1">
      <alignment horizontal="right" vertical="top" wrapText="1"/>
      <protection locked="0"/>
    </xf>
    <xf numFmtId="3" fontId="0" fillId="6" borderId="12" xfId="0" applyNumberFormat="1" applyFill="1" applyBorder="1" applyAlignment="1" applyProtection="1">
      <alignment horizontal="right" vertical="top"/>
      <protection locked="0"/>
    </xf>
    <xf numFmtId="1" fontId="0" fillId="6" borderId="12" xfId="0" applyNumberFormat="1" applyFont="1" applyFill="1" applyBorder="1" applyAlignment="1" applyProtection="1">
      <alignment horizontal="right" vertical="top" wrapText="1"/>
      <protection locked="0"/>
    </xf>
    <xf numFmtId="1" fontId="0" fillId="6" borderId="12" xfId="0" applyNumberFormat="1" applyFill="1" applyBorder="1" applyAlignment="1" applyProtection="1">
      <alignment horizontal="right" vertical="top" wrapText="1"/>
      <protection locked="0"/>
    </xf>
    <xf numFmtId="0" fontId="13" fillId="0" borderId="0" xfId="0" applyFont="1" applyAlignment="1">
      <alignment vertical="center" wrapText="1"/>
    </xf>
    <xf numFmtId="3" fontId="0" fillId="3" borderId="12" xfId="0" applyNumberFormat="1" applyFill="1" applyBorder="1" applyAlignment="1" applyProtection="1">
      <alignment horizontal="right" vertical="top"/>
      <protection locked="0"/>
    </xf>
    <xf numFmtId="0" fontId="0" fillId="2" borderId="0" xfId="0" applyFill="1" applyAlignment="1">
      <alignment horizontal="center" wrapText="1"/>
    </xf>
    <xf numFmtId="0" fontId="6" fillId="2" borderId="0" xfId="0" applyFont="1" applyFill="1"/>
    <xf numFmtId="0" fontId="0" fillId="4" borderId="0" xfId="0" applyFill="1"/>
    <xf numFmtId="0" fontId="0" fillId="5" borderId="0" xfId="0" applyFill="1"/>
    <xf numFmtId="0" fontId="0" fillId="11" borderId="0" xfId="0" applyFill="1"/>
    <xf numFmtId="0" fontId="1" fillId="2" borderId="1" xfId="0" applyFont="1" applyFill="1" applyBorder="1" applyAlignment="1">
      <alignment horizontal="left" wrapText="1"/>
    </xf>
    <xf numFmtId="0" fontId="0" fillId="3" borderId="3" xfId="0" applyFill="1" applyBorder="1" applyAlignment="1" applyProtection="1">
      <alignment horizontal="left" vertical="top" wrapText="1"/>
      <protection locked="0"/>
    </xf>
    <xf numFmtId="167" fontId="0" fillId="3" borderId="3" xfId="0" applyNumberFormat="1" applyFill="1" applyBorder="1" applyAlignment="1" applyProtection="1">
      <alignment horizontal="left" vertical="top" wrapText="1"/>
      <protection locked="0"/>
    </xf>
    <xf numFmtId="168" fontId="0" fillId="3" borderId="3" xfId="2" applyNumberFormat="1" applyFont="1" applyFill="1" applyBorder="1" applyAlignment="1" applyProtection="1">
      <alignment horizontal="left" vertical="top" wrapText="1"/>
      <protection locked="0"/>
    </xf>
    <xf numFmtId="0" fontId="6" fillId="2" borderId="3" xfId="0" applyFont="1" applyFill="1" applyBorder="1" applyAlignment="1">
      <alignment horizontal="center" vertical="top" wrapText="1"/>
    </xf>
    <xf numFmtId="0" fontId="6" fillId="3" borderId="3" xfId="0" applyFont="1" applyFill="1" applyBorder="1" applyAlignment="1" applyProtection="1">
      <alignment horizontal="left" vertical="top" wrapText="1"/>
      <protection locked="0"/>
    </xf>
    <xf numFmtId="0" fontId="0" fillId="2" borderId="0" xfId="0" applyFill="1" applyAlignment="1">
      <alignment vertical="top" wrapText="1"/>
    </xf>
    <xf numFmtId="0" fontId="0" fillId="2" borderId="0" xfId="0" applyFill="1" applyAlignment="1">
      <alignment horizontal="center" vertical="top" wrapText="1"/>
    </xf>
    <xf numFmtId="0" fontId="0" fillId="3" borderId="0" xfId="0" applyFill="1" applyAlignment="1" applyProtection="1">
      <alignment horizontal="left" vertical="top" wrapText="1"/>
      <protection locked="0"/>
    </xf>
    <xf numFmtId="167" fontId="0" fillId="3" borderId="0" xfId="0" applyNumberFormat="1" applyFill="1" applyAlignment="1" applyProtection="1">
      <alignment horizontal="left" vertical="top" wrapText="1"/>
      <protection locked="0"/>
    </xf>
    <xf numFmtId="168" fontId="0" fillId="3" borderId="0" xfId="2" applyNumberFormat="1" applyFont="1" applyFill="1" applyBorder="1" applyAlignment="1" applyProtection="1">
      <alignment horizontal="left" vertical="top" wrapText="1"/>
      <protection locked="0"/>
    </xf>
    <xf numFmtId="173" fontId="0" fillId="2" borderId="0" xfId="3" applyNumberFormat="1" applyFont="1" applyFill="1"/>
    <xf numFmtId="44" fontId="0" fillId="2" borderId="0" xfId="3" applyFont="1" applyFill="1"/>
    <xf numFmtId="167" fontId="0" fillId="2" borderId="0" xfId="0" applyNumberFormat="1" applyFill="1"/>
    <xf numFmtId="0" fontId="1" fillId="0" borderId="1" xfId="0" applyFont="1" applyFill="1" applyBorder="1" applyAlignment="1">
      <alignment horizontal="center" wrapText="1"/>
    </xf>
    <xf numFmtId="0" fontId="0" fillId="3" borderId="3" xfId="0" applyNumberFormat="1" applyFill="1" applyBorder="1" applyAlignment="1">
      <alignment horizontal="right" vertical="top"/>
    </xf>
    <xf numFmtId="0" fontId="0" fillId="3" borderId="3" xfId="2" applyNumberFormat="1" applyFont="1" applyFill="1" applyBorder="1" applyAlignment="1">
      <alignment horizontal="right" vertical="top"/>
    </xf>
    <xf numFmtId="0" fontId="0" fillId="2" borderId="0" xfId="0" applyFont="1" applyFill="1" applyAlignment="1">
      <alignment horizontal="right"/>
    </xf>
    <xf numFmtId="1" fontId="0" fillId="6" borderId="3" xfId="2" applyNumberFormat="1" applyFont="1" applyFill="1" applyBorder="1" applyAlignment="1">
      <alignment horizontal="right" vertical="top"/>
    </xf>
    <xf numFmtId="1" fontId="0" fillId="3" borderId="3" xfId="2" applyNumberFormat="1" applyFont="1" applyFill="1" applyBorder="1" applyAlignment="1">
      <alignment horizontal="right" vertical="top"/>
    </xf>
    <xf numFmtId="1" fontId="0" fillId="3" borderId="3" xfId="2" applyNumberFormat="1" applyFont="1" applyFill="1" applyBorder="1" applyAlignment="1" applyProtection="1">
      <alignment horizontal="right" vertical="top"/>
      <protection locked="0"/>
    </xf>
    <xf numFmtId="9" fontId="0" fillId="3" borderId="3" xfId="4" applyNumberFormat="1" applyFont="1" applyFill="1" applyBorder="1" applyAlignment="1" applyProtection="1">
      <alignment horizontal="right" vertical="top"/>
      <protection locked="0"/>
    </xf>
    <xf numFmtId="39" fontId="0" fillId="3" borderId="3" xfId="2" applyNumberFormat="1" applyFont="1" applyFill="1" applyBorder="1" applyAlignment="1">
      <alignment horizontal="right" vertical="top" wrapText="1"/>
    </xf>
    <xf numFmtId="39" fontId="0" fillId="3" borderId="3" xfId="2" applyNumberFormat="1" applyFont="1" applyFill="1" applyBorder="1" applyAlignment="1">
      <alignment horizontal="right" vertical="top"/>
    </xf>
    <xf numFmtId="0" fontId="13" fillId="0" borderId="0" xfId="0" applyFont="1" applyBorder="1" applyAlignment="1">
      <alignment vertical="center" wrapText="1"/>
    </xf>
    <xf numFmtId="0" fontId="0" fillId="0" borderId="0" xfId="0" applyFill="1" applyBorder="1" applyAlignment="1" applyProtection="1">
      <alignment horizontal="left" vertical="top"/>
      <protection locked="0"/>
    </xf>
    <xf numFmtId="0" fontId="11" fillId="0" borderId="0" xfId="0" applyFont="1" applyAlignment="1">
      <alignment wrapText="1"/>
    </xf>
    <xf numFmtId="1" fontId="0" fillId="3" borderId="2" xfId="0" applyNumberFormat="1" applyFont="1" applyFill="1" applyBorder="1" applyAlignment="1" applyProtection="1">
      <alignment horizontal="right" vertical="top"/>
      <protection locked="0"/>
    </xf>
    <xf numFmtId="0" fontId="0" fillId="3" borderId="2" xfId="0" applyFont="1" applyFill="1" applyBorder="1" applyAlignment="1" applyProtection="1">
      <alignment horizontal="right" vertical="top"/>
      <protection locked="0"/>
    </xf>
    <xf numFmtId="1" fontId="0" fillId="3" borderId="3" xfId="0" applyNumberFormat="1" applyFont="1" applyFill="1" applyBorder="1" applyAlignment="1" applyProtection="1">
      <alignment horizontal="right" vertical="top"/>
      <protection locked="0"/>
    </xf>
    <xf numFmtId="0" fontId="11" fillId="7" borderId="15" xfId="0" applyFont="1" applyFill="1" applyBorder="1" applyAlignment="1">
      <alignment horizontal="right" vertical="top" wrapText="1"/>
    </xf>
    <xf numFmtId="0" fontId="11" fillId="7" borderId="14" xfId="0" applyFont="1" applyFill="1" applyBorder="1" applyAlignment="1">
      <alignment horizontal="right" vertical="top" wrapText="1"/>
    </xf>
    <xf numFmtId="171" fontId="11" fillId="7" borderId="15" xfId="0" applyNumberFormat="1" applyFont="1" applyFill="1" applyBorder="1" applyAlignment="1">
      <alignment horizontal="right" vertical="top" wrapText="1"/>
    </xf>
    <xf numFmtId="171" fontId="11" fillId="7" borderId="14" xfId="0" applyNumberFormat="1" applyFont="1" applyFill="1" applyBorder="1" applyAlignment="1">
      <alignment horizontal="right" vertical="top" wrapText="1"/>
    </xf>
    <xf numFmtId="1" fontId="0" fillId="3" borderId="2" xfId="0" applyNumberFormat="1" applyFill="1" applyBorder="1" applyAlignment="1">
      <alignment horizontal="right" vertical="top" wrapText="1"/>
    </xf>
    <xf numFmtId="1" fontId="11" fillId="7" borderId="15" xfId="0" applyNumberFormat="1" applyFont="1" applyFill="1" applyBorder="1" applyAlignment="1">
      <alignment horizontal="right" vertical="top" wrapText="1"/>
    </xf>
    <xf numFmtId="1" fontId="0" fillId="3" borderId="3" xfId="0" applyNumberFormat="1" applyFill="1" applyBorder="1" applyAlignment="1">
      <alignment horizontal="right" vertical="top" wrapText="1"/>
    </xf>
    <xf numFmtId="1" fontId="11" fillId="7" borderId="14" xfId="0" applyNumberFormat="1" applyFont="1" applyFill="1" applyBorder="1" applyAlignment="1">
      <alignment horizontal="right" vertical="top" wrapText="1"/>
    </xf>
    <xf numFmtId="0" fontId="7" fillId="0" borderId="0" xfId="0" applyFont="1" applyAlignment="1">
      <alignment horizontal="left" vertical="top"/>
    </xf>
    <xf numFmtId="1" fontId="0" fillId="3" borderId="3" xfId="0" applyNumberFormat="1" applyFont="1" applyFill="1" applyBorder="1" applyAlignment="1" applyProtection="1">
      <alignment horizontal="right" vertical="top" wrapText="1"/>
      <protection locked="0"/>
    </xf>
    <xf numFmtId="0" fontId="0" fillId="2" borderId="0" xfId="0" applyFont="1" applyFill="1" applyAlignment="1">
      <alignment vertical="top" wrapText="1"/>
    </xf>
    <xf numFmtId="0" fontId="0" fillId="2" borderId="2" xfId="0" applyFont="1" applyFill="1" applyBorder="1" applyAlignment="1" applyProtection="1">
      <alignment vertical="top" wrapText="1"/>
      <protection locked="0"/>
    </xf>
    <xf numFmtId="0" fontId="0" fillId="2" borderId="3" xfId="0" applyFont="1" applyFill="1" applyBorder="1" applyAlignment="1" applyProtection="1">
      <alignment vertical="top" wrapText="1"/>
      <protection locked="0"/>
    </xf>
    <xf numFmtId="0" fontId="0" fillId="2" borderId="3" xfId="0" quotePrefix="1" applyFont="1" applyFill="1" applyBorder="1" applyAlignment="1">
      <alignment vertical="top" wrapText="1"/>
    </xf>
    <xf numFmtId="0" fontId="0" fillId="3" borderId="3" xfId="0" applyFill="1" applyBorder="1" applyAlignment="1" applyProtection="1">
      <alignment horizontal="right" vertical="top" wrapText="1"/>
      <protection locked="0"/>
    </xf>
    <xf numFmtId="9" fontId="0" fillId="3" borderId="3" xfId="0" applyNumberFormat="1" applyFont="1" applyFill="1" applyBorder="1" applyAlignment="1" applyProtection="1">
      <alignment horizontal="right" vertical="top" wrapText="1"/>
      <protection locked="0"/>
    </xf>
    <xf numFmtId="0" fontId="0" fillId="2" borderId="2" xfId="0" applyFill="1" applyBorder="1" applyAlignment="1" applyProtection="1">
      <alignment horizontal="left" wrapText="1"/>
      <protection locked="0"/>
    </xf>
    <xf numFmtId="0" fontId="0" fillId="2" borderId="12" xfId="0" applyFill="1" applyBorder="1" applyAlignment="1" applyProtection="1">
      <alignment horizontal="left" wrapText="1"/>
      <protection locked="0"/>
    </xf>
    <xf numFmtId="0" fontId="0" fillId="2" borderId="3" xfId="0" applyFill="1" applyBorder="1" applyAlignment="1" applyProtection="1">
      <alignment horizontal="left" wrapText="1"/>
      <protection locked="0"/>
    </xf>
    <xf numFmtId="0" fontId="0" fillId="2" borderId="3" xfId="0" applyFill="1" applyBorder="1" applyAlignment="1" applyProtection="1">
      <alignment horizontal="left" wrapText="1" shrinkToFit="1"/>
      <protection locked="0"/>
    </xf>
    <xf numFmtId="3" fontId="11" fillId="7" borderId="14" xfId="0" applyNumberFormat="1" applyFont="1" applyFill="1" applyBorder="1" applyAlignment="1">
      <alignment horizontal="right" vertical="top" wrapText="1"/>
    </xf>
    <xf numFmtId="0" fontId="0" fillId="9" borderId="3" xfId="0" applyFont="1" applyFill="1" applyBorder="1" applyAlignment="1" applyProtection="1">
      <alignment horizontal="right" vertical="top" wrapText="1"/>
      <protection locked="0"/>
    </xf>
    <xf numFmtId="0" fontId="0" fillId="9" borderId="3" xfId="0" applyFont="1" applyFill="1" applyBorder="1" applyAlignment="1" applyProtection="1">
      <alignment horizontal="right" vertical="top"/>
      <protection locked="0"/>
    </xf>
    <xf numFmtId="0" fontId="6" fillId="9" borderId="3" xfId="0" applyFont="1" applyFill="1" applyBorder="1" applyAlignment="1" applyProtection="1">
      <alignment horizontal="right" vertical="top"/>
      <protection locked="0"/>
    </xf>
    <xf numFmtId="0" fontId="11" fillId="7" borderId="13" xfId="0" applyFont="1" applyFill="1" applyBorder="1" applyAlignment="1">
      <alignment horizontal="right" vertical="top" wrapText="1"/>
    </xf>
    <xf numFmtId="9" fontId="11" fillId="7" borderId="14" xfId="0" applyNumberFormat="1" applyFont="1" applyFill="1" applyBorder="1" applyAlignment="1">
      <alignment horizontal="right" vertical="top" wrapText="1"/>
    </xf>
    <xf numFmtId="0" fontId="0" fillId="3" borderId="2" xfId="0" applyFont="1" applyFill="1" applyBorder="1" applyAlignment="1" applyProtection="1">
      <alignment horizontal="right" vertical="top" wrapText="1"/>
      <protection locked="0"/>
    </xf>
    <xf numFmtId="0" fontId="11" fillId="0" borderId="0" xfId="0" applyFont="1" applyAlignment="1">
      <alignment horizontal="left" vertical="top" wrapText="1"/>
    </xf>
    <xf numFmtId="3" fontId="11" fillId="7" borderId="15" xfId="0" applyNumberFormat="1" applyFont="1" applyFill="1" applyBorder="1" applyAlignment="1">
      <alignment horizontal="right" vertical="top" wrapText="1"/>
    </xf>
    <xf numFmtId="172" fontId="11" fillId="7" borderId="14" xfId="0" applyNumberFormat="1" applyFont="1" applyFill="1" applyBorder="1" applyAlignment="1">
      <alignment horizontal="right" vertical="top" wrapText="1"/>
    </xf>
    <xf numFmtId="0" fontId="0" fillId="3" borderId="3" xfId="0" applyFill="1" applyBorder="1" applyAlignment="1" applyProtection="1">
      <alignment horizontal="right" vertical="top"/>
      <protection locked="0"/>
    </xf>
    <xf numFmtId="0" fontId="14" fillId="7" borderId="15" xfId="0" applyFont="1" applyFill="1" applyBorder="1" applyAlignment="1">
      <alignment horizontal="right" vertical="top" wrapText="1"/>
    </xf>
    <xf numFmtId="171" fontId="14" fillId="7" borderId="14" xfId="0" applyNumberFormat="1" applyFont="1" applyFill="1" applyBorder="1" applyAlignment="1">
      <alignment horizontal="right" vertical="top" wrapText="1"/>
    </xf>
    <xf numFmtId="0" fontId="7" fillId="0" borderId="0" xfId="0" applyFont="1" applyAlignment="1" applyProtection="1">
      <alignment horizontal="left" vertical="top"/>
    </xf>
    <xf numFmtId="0" fontId="0" fillId="0" borderId="0" xfId="0" applyAlignment="1" applyProtection="1">
      <alignment horizontal="left" vertical="top" wrapText="1"/>
    </xf>
    <xf numFmtId="0" fontId="0" fillId="0" borderId="0" xfId="0" applyAlignment="1">
      <alignment horizontal="left" vertical="top" wrapText="1"/>
    </xf>
    <xf numFmtId="3" fontId="0" fillId="3" borderId="2" xfId="0" applyNumberFormat="1" applyFont="1" applyFill="1" applyBorder="1" applyAlignment="1" applyProtection="1">
      <alignment horizontal="right" vertical="top"/>
      <protection locked="0"/>
    </xf>
    <xf numFmtId="3" fontId="0" fillId="3" borderId="3" xfId="0" applyNumberFormat="1" applyFill="1" applyBorder="1" applyAlignment="1" applyProtection="1">
      <alignment horizontal="right" vertical="top"/>
      <protection locked="0"/>
    </xf>
    <xf numFmtId="0" fontId="0" fillId="3" borderId="12" xfId="0" applyFill="1" applyBorder="1" applyAlignment="1" applyProtection="1">
      <alignment horizontal="right" vertical="top" wrapText="1"/>
      <protection locked="0"/>
    </xf>
    <xf numFmtId="0" fontId="0" fillId="2" borderId="0" xfId="0" applyFont="1" applyFill="1" applyAlignment="1">
      <alignment vertical="top"/>
    </xf>
    <xf numFmtId="0" fontId="7" fillId="0" borderId="0" xfId="0" applyFont="1" applyAlignment="1">
      <alignment vertical="top" wrapText="1"/>
    </xf>
    <xf numFmtId="0" fontId="0" fillId="3" borderId="12" xfId="0" applyFill="1" applyBorder="1" applyAlignment="1">
      <alignment horizontal="right" vertical="top" wrapText="1"/>
    </xf>
    <xf numFmtId="0" fontId="0" fillId="2" borderId="0" xfId="0" applyFont="1" applyFill="1" applyAlignment="1">
      <alignment horizontal="left" vertical="top"/>
    </xf>
    <xf numFmtId="0" fontId="0" fillId="0" borderId="0" xfId="0" applyFont="1" applyFill="1" applyBorder="1" applyAlignment="1" applyProtection="1">
      <alignment horizontal="left" vertical="top" wrapText="1"/>
      <protection locked="0"/>
    </xf>
    <xf numFmtId="0" fontId="0" fillId="0" borderId="0" xfId="0" applyAlignment="1">
      <alignment horizontal="left" wrapText="1"/>
    </xf>
    <xf numFmtId="0" fontId="13" fillId="0" borderId="0" xfId="0" applyFont="1" applyAlignment="1">
      <alignment horizontal="left" wrapText="1"/>
    </xf>
    <xf numFmtId="0" fontId="0" fillId="0" borderId="0" xfId="0"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6" fillId="3" borderId="12" xfId="0" applyFont="1" applyFill="1" applyBorder="1" applyAlignment="1">
      <alignment horizontal="right" vertical="top" wrapText="1"/>
    </xf>
    <xf numFmtId="3" fontId="0" fillId="12" borderId="12" xfId="0" applyNumberFormat="1" applyFont="1" applyFill="1" applyBorder="1" applyAlignment="1" applyProtection="1">
      <alignment horizontal="right" vertical="top"/>
      <protection locked="0"/>
    </xf>
    <xf numFmtId="0" fontId="0" fillId="4" borderId="0" xfId="0" applyFont="1" applyFill="1" applyBorder="1" applyAlignment="1">
      <alignment horizontal="left" vertical="top"/>
    </xf>
    <xf numFmtId="0" fontId="1" fillId="4" borderId="1" xfId="0" applyFont="1" applyFill="1" applyBorder="1" applyAlignment="1">
      <alignment horizontal="left" vertical="top"/>
    </xf>
    <xf numFmtId="3" fontId="0" fillId="4" borderId="2" xfId="0" applyNumberFormat="1" applyFont="1" applyFill="1" applyBorder="1" applyAlignment="1" applyProtection="1">
      <alignment horizontal="right" vertical="top" wrapText="1"/>
      <protection locked="0"/>
    </xf>
    <xf numFmtId="3" fontId="0" fillId="4" borderId="12" xfId="0" applyNumberFormat="1" applyFont="1" applyFill="1" applyBorder="1" applyAlignment="1" applyProtection="1">
      <alignment horizontal="right" vertical="top" wrapText="1"/>
      <protection locked="0"/>
    </xf>
    <xf numFmtId="3" fontId="0" fillId="4" borderId="3" xfId="0" applyNumberFormat="1" applyFont="1" applyFill="1" applyBorder="1" applyAlignment="1" applyProtection="1">
      <alignment horizontal="right" vertical="top" wrapText="1"/>
      <protection locked="0"/>
    </xf>
    <xf numFmtId="0" fontId="0" fillId="4" borderId="3" xfId="0" applyFont="1" applyFill="1" applyBorder="1" applyAlignment="1" applyProtection="1">
      <alignment horizontal="right" vertical="top" wrapText="1"/>
      <protection locked="0"/>
    </xf>
    <xf numFmtId="0" fontId="0" fillId="4" borderId="0" xfId="0" applyFont="1" applyFill="1" applyBorder="1" applyAlignment="1">
      <alignment wrapText="1"/>
    </xf>
    <xf numFmtId="0" fontId="1" fillId="2" borderId="0" xfId="0" applyFont="1" applyFill="1" applyBorder="1" applyAlignment="1">
      <alignment wrapText="1"/>
    </xf>
    <xf numFmtId="0" fontId="0" fillId="0" borderId="0" xfId="0" applyFont="1" applyBorder="1" applyAlignment="1">
      <alignment horizontal="left" vertical="top" wrapText="1"/>
    </xf>
    <xf numFmtId="0" fontId="1" fillId="2" borderId="0" xfId="0" applyFont="1" applyFill="1" applyAlignment="1">
      <alignment wrapText="1"/>
    </xf>
    <xf numFmtId="0" fontId="0" fillId="4" borderId="0" xfId="0" applyFill="1" applyAlignment="1">
      <alignment horizontal="left" vertical="top"/>
    </xf>
    <xf numFmtId="168" fontId="0" fillId="4" borderId="2" xfId="2" applyNumberFormat="1" applyFont="1" applyFill="1" applyBorder="1" applyAlignment="1" applyProtection="1">
      <alignment horizontal="right" vertical="top" wrapText="1"/>
      <protection locked="0"/>
    </xf>
    <xf numFmtId="168" fontId="0" fillId="4" borderId="12" xfId="2" applyNumberFormat="1" applyFont="1" applyFill="1" applyBorder="1" applyAlignment="1" applyProtection="1">
      <alignment horizontal="right" vertical="top" wrapText="1"/>
      <protection locked="0"/>
    </xf>
    <xf numFmtId="168" fontId="0" fillId="4" borderId="3" xfId="2" applyNumberFormat="1" applyFont="1" applyFill="1" applyBorder="1" applyAlignment="1" applyProtection="1">
      <alignment horizontal="right" vertical="top" wrapText="1"/>
      <protection locked="0"/>
    </xf>
    <xf numFmtId="167" fontId="0" fillId="4" borderId="3" xfId="3" applyNumberFormat="1" applyFont="1" applyFill="1" applyBorder="1" applyAlignment="1" applyProtection="1">
      <alignment horizontal="right" vertical="top" wrapText="1"/>
      <protection locked="0"/>
    </xf>
    <xf numFmtId="3" fontId="0" fillId="4" borderId="3" xfId="2" applyNumberFormat="1" applyFont="1" applyFill="1" applyBorder="1" applyAlignment="1" applyProtection="1">
      <alignment horizontal="right" vertical="top" wrapText="1"/>
      <protection locked="0"/>
    </xf>
    <xf numFmtId="3" fontId="0" fillId="4" borderId="3" xfId="2" applyNumberFormat="1" applyFont="1" applyFill="1" applyBorder="1" applyAlignment="1" applyProtection="1">
      <alignment horizontal="right" vertical="top"/>
      <protection locked="0"/>
    </xf>
    <xf numFmtId="3" fontId="11" fillId="7" borderId="16" xfId="0" applyNumberFormat="1" applyFont="1" applyFill="1" applyBorder="1" applyAlignment="1">
      <alignment horizontal="right" vertical="top" wrapText="1"/>
    </xf>
    <xf numFmtId="3" fontId="11" fillId="13" borderId="15" xfId="0" applyNumberFormat="1" applyFont="1" applyFill="1" applyBorder="1" applyAlignment="1">
      <alignment horizontal="right" vertical="top" wrapText="1"/>
    </xf>
    <xf numFmtId="172" fontId="11" fillId="13" borderId="14" xfId="0" applyNumberFormat="1" applyFont="1" applyFill="1" applyBorder="1" applyAlignment="1">
      <alignment horizontal="right" vertical="top" wrapText="1"/>
    </xf>
    <xf numFmtId="3" fontId="11" fillId="13" borderId="14" xfId="0" applyNumberFormat="1" applyFont="1" applyFill="1" applyBorder="1" applyAlignment="1">
      <alignment horizontal="right" vertical="top" wrapText="1"/>
    </xf>
    <xf numFmtId="0" fontId="0" fillId="4" borderId="3" xfId="0" applyFont="1" applyFill="1" applyBorder="1" applyAlignment="1" applyProtection="1">
      <alignment horizontal="left" vertical="top" wrapText="1"/>
      <protection locked="0"/>
    </xf>
    <xf numFmtId="0" fontId="0" fillId="4" borderId="0" xfId="0" applyFont="1" applyFill="1" applyAlignment="1" applyProtection="1">
      <protection locked="0"/>
    </xf>
    <xf numFmtId="0" fontId="0" fillId="4" borderId="2" xfId="0" applyFill="1" applyBorder="1" applyAlignment="1">
      <alignment horizontal="right" vertical="top" wrapText="1"/>
    </xf>
    <xf numFmtId="0" fontId="0" fillId="4" borderId="3" xfId="0" applyFill="1" applyBorder="1" applyAlignment="1">
      <alignment horizontal="right" vertical="top" wrapText="1"/>
    </xf>
    <xf numFmtId="0" fontId="0" fillId="4" borderId="3" xfId="0" applyFill="1" applyBorder="1" applyAlignment="1" applyProtection="1">
      <alignment horizontal="right" vertical="top"/>
      <protection locked="0"/>
    </xf>
    <xf numFmtId="0" fontId="6" fillId="4" borderId="3" xfId="0" applyFont="1" applyFill="1" applyBorder="1" applyAlignment="1">
      <alignment horizontal="right" vertical="top" wrapText="1"/>
    </xf>
    <xf numFmtId="3" fontId="0" fillId="4" borderId="3" xfId="0" applyNumberFormat="1" applyFill="1" applyBorder="1" applyAlignment="1">
      <alignment horizontal="right" vertical="top" wrapText="1"/>
    </xf>
    <xf numFmtId="0" fontId="0" fillId="4" borderId="3" xfId="0" applyFont="1" applyFill="1" applyBorder="1" applyAlignment="1">
      <alignment horizontal="right" vertical="top" wrapText="1"/>
    </xf>
    <xf numFmtId="1" fontId="0" fillId="3" borderId="12" xfId="0" applyNumberFormat="1" applyFill="1" applyBorder="1" applyAlignment="1">
      <alignment horizontal="right" vertical="top" wrapText="1"/>
    </xf>
    <xf numFmtId="167" fontId="0" fillId="3" borderId="0" xfId="0" applyNumberFormat="1" applyFill="1" applyBorder="1" applyAlignment="1" applyProtection="1">
      <alignment horizontal="left" vertical="top" wrapText="1"/>
      <protection locked="0"/>
    </xf>
    <xf numFmtId="0" fontId="1" fillId="2" borderId="0" xfId="0" applyFont="1" applyFill="1" applyBorder="1" applyAlignment="1">
      <alignment horizontal="left" wrapText="1"/>
    </xf>
  </cellXfs>
  <cellStyles count="5">
    <cellStyle name="Comma" xfId="2" builtinId="3"/>
    <cellStyle name="Currency" xfId="3" builtinId="4"/>
    <cellStyle name="Normal" xfId="0" builtinId="0"/>
    <cellStyle name="Normal 5" xfId="1" xr:uid="{44901C1E-E1A5-402C-83AA-434CF17166C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3683560</xdr:colOff>
      <xdr:row>1</xdr:row>
      <xdr:rowOff>11206</xdr:rowOff>
    </xdr:from>
    <xdr:to>
      <xdr:col>7</xdr:col>
      <xdr:colOff>431725</xdr:colOff>
      <xdr:row>5</xdr:row>
      <xdr:rowOff>8442</xdr:rowOff>
    </xdr:to>
    <xdr:pic>
      <xdr:nvPicPr>
        <xdr:cNvPr id="2" name="Picture 1">
          <a:extLst>
            <a:ext uri="{FF2B5EF4-FFF2-40B4-BE49-F238E27FC236}">
              <a16:creationId xmlns:a16="http://schemas.microsoft.com/office/drawing/2014/main" id="{25543CF5-589E-43A8-9E7F-9E5225439B75}"/>
            </a:ext>
          </a:extLst>
        </xdr:cNvPr>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773707" y="11206"/>
          <a:ext cx="1542415" cy="150685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A2FB-F29D-4F36-8852-082275932CD2}">
  <sheetPr>
    <pageSetUpPr fitToPage="1"/>
  </sheetPr>
  <dimension ref="B1:O24"/>
  <sheetViews>
    <sheetView showGridLines="0" topLeftCell="A2" zoomScale="60" zoomScaleNormal="60" zoomScalePageLayoutView="90" workbookViewId="0">
      <selection activeCell="C27" sqref="C27"/>
    </sheetView>
  </sheetViews>
  <sheetFormatPr defaultColWidth="8.73046875" defaultRowHeight="14.25" x14ac:dyDescent="0.45"/>
  <cols>
    <col min="1" max="1" width="8.73046875" style="17"/>
    <col min="2" max="2" width="4.86328125" style="17" customWidth="1"/>
    <col min="3" max="3" width="33.86328125" style="17" customWidth="1"/>
    <col min="4" max="4" width="53.86328125" style="17" customWidth="1"/>
    <col min="5" max="5" width="47.73046875" style="17" customWidth="1"/>
    <col min="6" max="6" width="8.73046875" style="17"/>
    <col min="7" max="7" width="7.1328125" style="17" customWidth="1"/>
    <col min="8" max="8" width="41" style="17" customWidth="1"/>
    <col min="9" max="9" width="8.73046875" style="17"/>
    <col min="10" max="10" width="41" style="17" hidden="1" customWidth="1"/>
    <col min="11" max="11" width="30" style="17" hidden="1" customWidth="1"/>
    <col min="12" max="12" width="47.3984375" style="17" hidden="1" customWidth="1"/>
    <col min="13" max="13" width="12.73046875" style="17" hidden="1" customWidth="1"/>
    <col min="14" max="14" width="28.3984375" style="17" hidden="1" customWidth="1"/>
    <col min="15" max="15" width="8.73046875" style="17" hidden="1" customWidth="1"/>
    <col min="16" max="16384" width="8.73046875" style="17"/>
  </cols>
  <sheetData>
    <row r="1" spans="2:15" hidden="1" x14ac:dyDescent="0.45">
      <c r="C1" s="17" t="s">
        <v>0</v>
      </c>
      <c r="D1" s="17" t="s">
        <v>1</v>
      </c>
      <c r="E1" s="17" t="s">
        <v>2</v>
      </c>
    </row>
    <row r="2" spans="2:15" ht="48" customHeight="1" x14ac:dyDescent="0.45"/>
    <row r="3" spans="2:15" ht="25.5" x14ac:dyDescent="0.75">
      <c r="B3" s="52" t="s">
        <v>3</v>
      </c>
    </row>
    <row r="4" spans="2:15" ht="25.5" x14ac:dyDescent="0.75">
      <c r="B4" s="52" t="s">
        <v>4</v>
      </c>
    </row>
    <row r="5" spans="2:15" ht="18.399999999999999" thickBot="1" x14ac:dyDescent="0.6">
      <c r="B5" s="78" t="s">
        <v>5</v>
      </c>
    </row>
    <row r="6" spans="2:15" ht="14.65" thickBot="1" x14ac:dyDescent="0.5">
      <c r="B6" s="32" t="s">
        <v>6</v>
      </c>
      <c r="C6" s="33"/>
      <c r="D6" s="33"/>
      <c r="E6" s="33"/>
      <c r="F6" s="33"/>
      <c r="G6" s="33"/>
      <c r="H6" s="34"/>
      <c r="J6" s="32" t="s">
        <v>7</v>
      </c>
      <c r="K6" s="33"/>
      <c r="L6" s="33"/>
      <c r="M6" s="33"/>
      <c r="N6" s="33"/>
      <c r="O6" s="34"/>
    </row>
    <row r="7" spans="2:15" x14ac:dyDescent="0.45">
      <c r="B7" s="20">
        <v>1</v>
      </c>
      <c r="C7" s="27" t="s">
        <v>8</v>
      </c>
      <c r="D7" s="28"/>
      <c r="E7" s="28"/>
      <c r="F7" s="28"/>
      <c r="G7" s="28"/>
      <c r="H7" s="29"/>
      <c r="J7" s="49"/>
      <c r="K7" s="48"/>
      <c r="L7" s="48"/>
      <c r="M7" s="48"/>
      <c r="N7" s="48"/>
      <c r="O7" s="50"/>
    </row>
    <row r="8" spans="2:15" x14ac:dyDescent="0.45">
      <c r="B8" s="21">
        <v>2</v>
      </c>
      <c r="C8" s="2" t="s">
        <v>9</v>
      </c>
      <c r="D8" s="22"/>
      <c r="E8" s="22"/>
      <c r="F8" s="22"/>
      <c r="G8" s="22"/>
      <c r="H8" s="23"/>
      <c r="J8" s="49"/>
      <c r="K8" s="48"/>
      <c r="L8" s="48"/>
      <c r="M8" s="48"/>
      <c r="N8" s="48"/>
      <c r="O8" s="50"/>
    </row>
    <row r="9" spans="2:15" ht="14.1" customHeight="1" x14ac:dyDescent="0.45">
      <c r="B9" s="21">
        <v>3</v>
      </c>
      <c r="C9" s="2" t="s">
        <v>10</v>
      </c>
      <c r="D9" s="22"/>
      <c r="E9" s="22"/>
      <c r="F9" s="22"/>
      <c r="G9" s="22"/>
      <c r="H9" s="23"/>
      <c r="J9" s="49"/>
      <c r="K9" s="5" t="s">
        <v>11</v>
      </c>
      <c r="L9" s="5" t="s">
        <v>12</v>
      </c>
      <c r="M9" s="5" t="s">
        <v>13</v>
      </c>
      <c r="N9" s="5"/>
      <c r="O9" s="50"/>
    </row>
    <row r="10" spans="2:15" ht="14.1" customHeight="1" x14ac:dyDescent="0.45">
      <c r="B10" s="21">
        <v>4</v>
      </c>
      <c r="C10" s="42" t="s">
        <v>14</v>
      </c>
      <c r="D10" s="42"/>
      <c r="E10" s="42"/>
      <c r="F10" s="42"/>
      <c r="G10" s="42"/>
      <c r="H10" s="80"/>
      <c r="J10" s="49"/>
      <c r="K10" s="35" t="s">
        <v>15</v>
      </c>
      <c r="L10" s="35" t="s">
        <v>16</v>
      </c>
      <c r="M10" s="35" t="s">
        <v>17</v>
      </c>
      <c r="N10" s="35" t="s">
        <v>18</v>
      </c>
      <c r="O10" s="50"/>
    </row>
    <row r="11" spans="2:15" s="48" customFormat="1" ht="14.1" customHeight="1" x14ac:dyDescent="0.45">
      <c r="B11" s="21">
        <v>5</v>
      </c>
      <c r="C11" s="79" t="s">
        <v>19</v>
      </c>
      <c r="D11" s="79"/>
      <c r="E11" s="79"/>
      <c r="F11" s="79"/>
      <c r="G11" s="79"/>
      <c r="H11" s="45"/>
      <c r="J11" s="49"/>
      <c r="K11" s="35" t="s">
        <v>20</v>
      </c>
      <c r="L11" s="35" t="s">
        <v>21</v>
      </c>
      <c r="M11" s="35"/>
      <c r="N11" s="35" t="s">
        <v>22</v>
      </c>
      <c r="O11" s="50"/>
    </row>
    <row r="12" spans="2:15" ht="14.1" customHeight="1" x14ac:dyDescent="0.45">
      <c r="B12" s="21"/>
      <c r="C12" s="2" t="s">
        <v>23</v>
      </c>
      <c r="D12" s="22"/>
      <c r="E12" s="22"/>
      <c r="F12" s="22"/>
      <c r="G12" s="22"/>
      <c r="H12" s="23"/>
      <c r="J12" s="49"/>
      <c r="K12" s="35" t="s">
        <v>24</v>
      </c>
      <c r="L12" s="35" t="s">
        <v>25</v>
      </c>
      <c r="M12" s="35"/>
      <c r="N12" s="35" t="s">
        <v>26</v>
      </c>
      <c r="O12" s="50"/>
    </row>
    <row r="13" spans="2:15" ht="14.1" customHeight="1" x14ac:dyDescent="0.45">
      <c r="B13" s="21">
        <v>6</v>
      </c>
      <c r="C13" s="2" t="s">
        <v>27</v>
      </c>
      <c r="D13" s="22"/>
      <c r="E13" s="22"/>
      <c r="F13" s="22"/>
      <c r="G13" s="22"/>
      <c r="H13" s="23"/>
      <c r="J13" s="49"/>
      <c r="K13" s="35" t="s">
        <v>28</v>
      </c>
      <c r="L13" s="35" t="s">
        <v>29</v>
      </c>
      <c r="M13" s="35"/>
      <c r="N13" s="35" t="s">
        <v>30</v>
      </c>
      <c r="O13" s="50"/>
    </row>
    <row r="14" spans="2:15" ht="14.1" customHeight="1" x14ac:dyDescent="0.45">
      <c r="B14" s="21">
        <v>7</v>
      </c>
      <c r="C14" s="2" t="s">
        <v>31</v>
      </c>
      <c r="D14" s="22"/>
      <c r="E14" s="22"/>
      <c r="F14" s="22"/>
      <c r="G14" s="22"/>
      <c r="H14" s="23"/>
      <c r="J14" s="49"/>
      <c r="K14" s="35" t="s">
        <v>32</v>
      </c>
      <c r="L14" s="35" t="s">
        <v>33</v>
      </c>
      <c r="M14" s="35"/>
      <c r="N14" s="35" t="s">
        <v>34</v>
      </c>
      <c r="O14" s="50"/>
    </row>
    <row r="15" spans="2:15" x14ac:dyDescent="0.45">
      <c r="B15" s="21"/>
      <c r="C15" s="2" t="s">
        <v>35</v>
      </c>
      <c r="D15" s="22"/>
      <c r="E15" s="22"/>
      <c r="F15" s="22"/>
      <c r="G15" s="22"/>
      <c r="H15" s="23"/>
      <c r="J15" s="49"/>
      <c r="K15" s="35"/>
      <c r="L15" s="35" t="s">
        <v>36</v>
      </c>
      <c r="M15" s="35"/>
      <c r="N15" s="35" t="s">
        <v>37</v>
      </c>
      <c r="O15" s="50"/>
    </row>
    <row r="16" spans="2:15" x14ac:dyDescent="0.45">
      <c r="B16" s="21">
        <v>8</v>
      </c>
      <c r="C16" s="2" t="s">
        <v>38</v>
      </c>
      <c r="D16" s="22"/>
      <c r="E16" s="22"/>
      <c r="F16" s="22"/>
      <c r="G16" s="22"/>
      <c r="H16" s="23"/>
      <c r="J16" s="49"/>
      <c r="K16" s="35"/>
      <c r="L16" s="35" t="s">
        <v>39</v>
      </c>
      <c r="M16" s="35" t="s">
        <v>40</v>
      </c>
      <c r="N16" s="35" t="s">
        <v>41</v>
      </c>
      <c r="O16" s="50"/>
    </row>
    <row r="17" spans="2:15" ht="14.65" thickBot="1" x14ac:dyDescent="0.5">
      <c r="B17" s="24" t="s">
        <v>42</v>
      </c>
      <c r="C17" s="31" t="s">
        <v>43</v>
      </c>
      <c r="D17" s="25"/>
      <c r="E17" s="25"/>
      <c r="F17" s="25"/>
      <c r="G17" s="25"/>
      <c r="H17" s="26"/>
      <c r="J17" s="49"/>
      <c r="K17" s="35"/>
      <c r="L17" s="35" t="s">
        <v>44</v>
      </c>
      <c r="M17" s="35"/>
      <c r="N17" s="35"/>
      <c r="O17" s="50"/>
    </row>
    <row r="18" spans="2:15" ht="18" customHeight="1" x14ac:dyDescent="0.45">
      <c r="J18" s="121"/>
      <c r="K18" s="35"/>
      <c r="L18" s="35" t="s">
        <v>45</v>
      </c>
      <c r="M18" s="35"/>
      <c r="N18" s="35"/>
      <c r="O18" s="50"/>
    </row>
    <row r="19" spans="2:15" ht="18" customHeight="1" thickBot="1" x14ac:dyDescent="0.5">
      <c r="B19" s="46" t="s">
        <v>46</v>
      </c>
      <c r="J19" s="121"/>
      <c r="K19" s="35"/>
      <c r="L19" s="35" t="s">
        <v>47</v>
      </c>
      <c r="M19" s="35"/>
      <c r="N19" s="35"/>
      <c r="O19" s="125"/>
    </row>
    <row r="20" spans="2:15" ht="18" customHeight="1" thickBot="1" x14ac:dyDescent="0.5">
      <c r="B20" s="53" t="s">
        <v>48</v>
      </c>
      <c r="C20" s="60"/>
      <c r="D20" s="120" t="s">
        <v>1149</v>
      </c>
      <c r="E20" s="57"/>
      <c r="J20" s="122"/>
      <c r="K20" s="123"/>
      <c r="L20" s="123"/>
      <c r="M20" s="123"/>
      <c r="N20" s="123"/>
      <c r="O20" s="124"/>
    </row>
    <row r="21" spans="2:15" x14ac:dyDescent="0.45">
      <c r="B21" s="54" t="s">
        <v>49</v>
      </c>
      <c r="C21" s="48"/>
      <c r="D21" s="81">
        <v>2020</v>
      </c>
      <c r="E21" s="58"/>
      <c r="J21"/>
      <c r="K21"/>
      <c r="L21"/>
      <c r="M21"/>
      <c r="N21"/>
      <c r="O21"/>
    </row>
    <row r="22" spans="2:15" x14ac:dyDescent="0.45">
      <c r="B22" s="54" t="s">
        <v>50</v>
      </c>
      <c r="C22" s="48"/>
      <c r="D22" s="81">
        <v>2021</v>
      </c>
      <c r="E22" s="56"/>
      <c r="J22"/>
      <c r="K22"/>
      <c r="L22"/>
      <c r="M22"/>
      <c r="N22"/>
      <c r="O22"/>
    </row>
    <row r="23" spans="2:15" x14ac:dyDescent="0.45">
      <c r="B23" s="54" t="s">
        <v>51</v>
      </c>
      <c r="C23" s="48"/>
      <c r="D23" s="82" t="s">
        <v>1150</v>
      </c>
      <c r="E23" s="48"/>
    </row>
    <row r="24" spans="2:15" ht="14.65" thickBot="1" x14ac:dyDescent="0.5">
      <c r="B24" s="55" t="s">
        <v>52</v>
      </c>
      <c r="C24" s="51"/>
      <c r="D24" s="83">
        <f>IF(MAX('Table 1'!C4,'Table 2'!C4,'Table 3'!C4,'Table 3'!C4,'Table 4'!C4,'Table 5'!C4,'Table 6'!C4,'Table 7.1'!C4,'Table 7.2'!C4,'Table 8'!C4,'Table 9'!C4,'Table 10'!C4,'Table 11'!C4,'Table 12'!C4) = 0, "Will update once date modified is added to individual tables", MAX('Table 1'!C4,'Table 2'!C4,'Table 3'!C4,'Table 3'!C4,'Table 4'!C4,'Table 5'!C4,'Table 6'!C4,'Table 7.1'!C4,'Table 7.2'!C4,'Table 8'!C4,'Table 9'!C4,'Table 10'!C4,'Table 11'!C4,'Table 12'!C4))</f>
        <v>44232</v>
      </c>
    </row>
  </sheetData>
  <pageMargins left="0.7" right="0.7" top="0.75" bottom="0.75" header="0.3" footer="0.3"/>
  <pageSetup paperSize="3" scale="93"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D144B-5DF5-4377-A222-6336634C6415}">
  <sheetPr>
    <pageSetUpPr fitToPage="1"/>
  </sheetPr>
  <dimension ref="A1:AO55"/>
  <sheetViews>
    <sheetView view="pageBreakPreview" topLeftCell="D1" zoomScale="75" zoomScaleNormal="100" zoomScaleSheetLayoutView="75" zoomScalePageLayoutView="70" workbookViewId="0">
      <selection activeCell="W40" sqref="W40"/>
    </sheetView>
  </sheetViews>
  <sheetFormatPr defaultColWidth="9.1328125" defaultRowHeight="14.25" outlineLevelCol="1" x14ac:dyDescent="0.45"/>
  <cols>
    <col min="1" max="1" width="5.59765625" style="8" customWidth="1"/>
    <col min="2" max="2" width="37.1328125" style="1" customWidth="1"/>
    <col min="3" max="3" width="35.59765625" style="8" bestFit="1" customWidth="1"/>
    <col min="4" max="4" width="65.73046875" style="8" customWidth="1"/>
    <col min="5" max="5" width="11.59765625" style="8" hidden="1" customWidth="1"/>
    <col min="6" max="6" width="13.1328125" style="8" hidden="1" customWidth="1"/>
    <col min="7" max="8" width="12.1328125" style="8" hidden="1" customWidth="1"/>
    <col min="9" max="9" width="11.59765625" style="8" hidden="1" customWidth="1"/>
    <col min="10" max="10" width="13.1328125" style="8" hidden="1" customWidth="1"/>
    <col min="11" max="12" width="12.1328125" style="8" hidden="1" customWidth="1"/>
    <col min="13" max="13" width="11.59765625" style="8" hidden="1" customWidth="1"/>
    <col min="14" max="14" width="13.1328125" style="8" hidden="1" customWidth="1"/>
    <col min="15" max="16" width="12.1328125" style="8" hidden="1" customWidth="1"/>
    <col min="17" max="17" width="11.59765625" style="8" hidden="1" customWidth="1"/>
    <col min="18" max="18" width="13.1328125" style="8" hidden="1" customWidth="1"/>
    <col min="19" max="20" width="12.1328125" style="8" hidden="1" customWidth="1"/>
    <col min="21" max="21" width="14.86328125" style="8" bestFit="1" customWidth="1"/>
    <col min="22" max="22" width="13.265625" style="8" bestFit="1" customWidth="1"/>
    <col min="23" max="24" width="13" style="8" bestFit="1" customWidth="1"/>
    <col min="25" max="25" width="13" style="8" customWidth="1"/>
    <col min="26" max="26" width="14.86328125" style="8" bestFit="1" customWidth="1"/>
    <col min="27" max="27" width="13.265625" style="8" bestFit="1" customWidth="1"/>
    <col min="28" max="29" width="13" style="8" bestFit="1" customWidth="1"/>
    <col min="30" max="30" width="13" style="8" customWidth="1"/>
    <col min="31" max="31" width="9.3984375" style="8" hidden="1" customWidth="1" outlineLevel="1"/>
    <col min="32" max="32" width="11.265625" style="8" hidden="1" customWidth="1" outlineLevel="1"/>
    <col min="33" max="34" width="10.3984375" style="8" hidden="1" customWidth="1" outlineLevel="1"/>
    <col min="35" max="35" width="9.3984375" style="8" hidden="1" customWidth="1" outlineLevel="1"/>
    <col min="36" max="36" width="11.265625" style="8" hidden="1" customWidth="1" outlineLevel="1"/>
    <col min="37" max="38" width="10.3984375" style="8" hidden="1" customWidth="1" outlineLevel="1"/>
    <col min="39" max="39" width="16.796875" style="1" customWidth="1" collapsed="1"/>
    <col min="40" max="40" width="52.265625" style="8" customWidth="1"/>
    <col min="41" max="16384" width="9.1328125" style="8"/>
  </cols>
  <sheetData>
    <row r="1" spans="1:41" ht="14.65" thickBot="1" x14ac:dyDescent="0.5"/>
    <row r="2" spans="1:41" x14ac:dyDescent="0.45">
      <c r="B2" s="14" t="s">
        <v>48</v>
      </c>
      <c r="C2" s="19" t="str">
        <f>IF('Quarterly Submission Guide'!$D$20 = "", "",'Quarterly Submission Guide'!$D$20)</f>
        <v>Southern California Edison Company</v>
      </c>
    </row>
    <row r="3" spans="1:41" x14ac:dyDescent="0.45">
      <c r="B3" s="15" t="s">
        <v>54</v>
      </c>
      <c r="C3" s="13">
        <v>8</v>
      </c>
    </row>
    <row r="4" spans="1:41" ht="14.65" thickBot="1" x14ac:dyDescent="0.5">
      <c r="B4" s="16" t="s">
        <v>52</v>
      </c>
      <c r="C4" s="30">
        <v>44232</v>
      </c>
    </row>
    <row r="5" spans="1:41" x14ac:dyDescent="0.45">
      <c r="AE5" s="61" t="s">
        <v>56</v>
      </c>
    </row>
    <row r="6" spans="1:41" ht="18" customHeight="1" x14ac:dyDescent="0.45">
      <c r="B6" s="3" t="s">
        <v>663</v>
      </c>
      <c r="C6" s="2"/>
      <c r="D6" s="2"/>
      <c r="E6" s="2" t="s">
        <v>642</v>
      </c>
      <c r="F6" s="2" t="s">
        <v>643</v>
      </c>
      <c r="G6" s="2" t="s">
        <v>644</v>
      </c>
      <c r="H6" s="2" t="s">
        <v>645</v>
      </c>
      <c r="I6" s="2" t="s">
        <v>642</v>
      </c>
      <c r="J6" s="2" t="s">
        <v>643</v>
      </c>
      <c r="K6" s="2" t="s">
        <v>644</v>
      </c>
      <c r="L6" s="2" t="s">
        <v>645</v>
      </c>
      <c r="M6" s="2" t="s">
        <v>642</v>
      </c>
      <c r="N6" s="2" t="s">
        <v>643</v>
      </c>
      <c r="O6" s="2" t="s">
        <v>644</v>
      </c>
      <c r="P6" s="2" t="s">
        <v>645</v>
      </c>
      <c r="Q6" s="2" t="s">
        <v>642</v>
      </c>
      <c r="R6" s="2" t="s">
        <v>643</v>
      </c>
      <c r="S6" s="2" t="s">
        <v>644</v>
      </c>
      <c r="T6" s="2" t="s">
        <v>645</v>
      </c>
      <c r="U6" s="2" t="s">
        <v>642</v>
      </c>
      <c r="V6" s="2" t="s">
        <v>643</v>
      </c>
      <c r="W6" s="2" t="s">
        <v>644</v>
      </c>
      <c r="X6" s="2" t="s">
        <v>645</v>
      </c>
      <c r="Y6" s="2" t="s">
        <v>1184</v>
      </c>
      <c r="Z6" s="2" t="s">
        <v>642</v>
      </c>
      <c r="AA6" s="2" t="s">
        <v>643</v>
      </c>
      <c r="AB6" s="2" t="s">
        <v>644</v>
      </c>
      <c r="AC6" s="2" t="s">
        <v>645</v>
      </c>
      <c r="AD6" s="2" t="s">
        <v>1184</v>
      </c>
      <c r="AE6" s="2" t="s">
        <v>642</v>
      </c>
      <c r="AF6" s="2" t="s">
        <v>643</v>
      </c>
      <c r="AG6" s="2" t="s">
        <v>644</v>
      </c>
      <c r="AH6" s="2" t="s">
        <v>645</v>
      </c>
      <c r="AI6" s="2" t="s">
        <v>642</v>
      </c>
      <c r="AJ6" s="2" t="s">
        <v>643</v>
      </c>
      <c r="AK6" s="2" t="s">
        <v>644</v>
      </c>
      <c r="AL6" s="2" t="s">
        <v>645</v>
      </c>
      <c r="AM6" s="7"/>
      <c r="AN6" s="2"/>
    </row>
    <row r="7" spans="1:41" x14ac:dyDescent="0.45">
      <c r="B7" s="5" t="s">
        <v>58</v>
      </c>
      <c r="C7" s="6" t="s">
        <v>59</v>
      </c>
      <c r="D7" s="6" t="s">
        <v>172</v>
      </c>
      <c r="E7" s="6">
        <v>2015</v>
      </c>
      <c r="F7" s="6">
        <v>2015</v>
      </c>
      <c r="G7" s="6">
        <v>2015</v>
      </c>
      <c r="H7" s="6">
        <v>2015</v>
      </c>
      <c r="I7" s="6">
        <v>2016</v>
      </c>
      <c r="J7" s="6">
        <v>2016</v>
      </c>
      <c r="K7" s="6">
        <v>2016</v>
      </c>
      <c r="L7" s="6">
        <v>2016</v>
      </c>
      <c r="M7" s="6">
        <v>2017</v>
      </c>
      <c r="N7" s="6">
        <v>2017</v>
      </c>
      <c r="O7" s="6">
        <v>2017</v>
      </c>
      <c r="P7" s="6">
        <v>2017</v>
      </c>
      <c r="Q7" s="6">
        <v>2018</v>
      </c>
      <c r="R7" s="6">
        <v>2018</v>
      </c>
      <c r="S7" s="6">
        <v>2018</v>
      </c>
      <c r="T7" s="6">
        <v>2018</v>
      </c>
      <c r="U7" s="6">
        <v>2019</v>
      </c>
      <c r="V7" s="6">
        <v>2019</v>
      </c>
      <c r="W7" s="6">
        <v>2019</v>
      </c>
      <c r="X7" s="6">
        <v>2019</v>
      </c>
      <c r="Y7" s="6">
        <v>2019</v>
      </c>
      <c r="Z7" s="6">
        <v>2020</v>
      </c>
      <c r="AA7" s="6">
        <v>2020</v>
      </c>
      <c r="AB7" s="6">
        <v>2020</v>
      </c>
      <c r="AC7" s="6">
        <v>2020</v>
      </c>
      <c r="AD7" s="6">
        <v>2020</v>
      </c>
      <c r="AE7" s="6">
        <v>2021</v>
      </c>
      <c r="AF7" s="6">
        <v>2021</v>
      </c>
      <c r="AG7" s="6">
        <v>2021</v>
      </c>
      <c r="AH7" s="6">
        <v>2021</v>
      </c>
      <c r="AI7" s="6">
        <v>2022</v>
      </c>
      <c r="AJ7" s="6">
        <v>2022</v>
      </c>
      <c r="AK7" s="6">
        <v>2022</v>
      </c>
      <c r="AL7" s="6">
        <v>2022</v>
      </c>
      <c r="AM7" s="5" t="s">
        <v>61</v>
      </c>
      <c r="AN7" s="6" t="s">
        <v>62</v>
      </c>
      <c r="AO7" s="17"/>
    </row>
    <row r="8" spans="1:41" ht="156.75" x14ac:dyDescent="0.45">
      <c r="A8" s="288" t="s">
        <v>361</v>
      </c>
      <c r="B8" s="37" t="s">
        <v>664</v>
      </c>
      <c r="C8" s="9" t="s">
        <v>64</v>
      </c>
      <c r="D8" s="12" t="s">
        <v>665</v>
      </c>
      <c r="E8" s="287" t="s">
        <v>73</v>
      </c>
      <c r="F8" s="287" t="s">
        <v>73</v>
      </c>
      <c r="G8" s="287" t="s">
        <v>73</v>
      </c>
      <c r="H8" s="287" t="s">
        <v>73</v>
      </c>
      <c r="I8" s="287" t="s">
        <v>73</v>
      </c>
      <c r="J8" s="287" t="s">
        <v>73</v>
      </c>
      <c r="K8" s="287" t="s">
        <v>73</v>
      </c>
      <c r="L8" s="287" t="s">
        <v>73</v>
      </c>
      <c r="M8" s="287" t="s">
        <v>73</v>
      </c>
      <c r="N8" s="287" t="s">
        <v>73</v>
      </c>
      <c r="O8" s="287" t="s">
        <v>73</v>
      </c>
      <c r="P8" s="287" t="s">
        <v>73</v>
      </c>
      <c r="Q8" s="287" t="s">
        <v>73</v>
      </c>
      <c r="R8" s="287" t="s">
        <v>73</v>
      </c>
      <c r="S8" s="287" t="s">
        <v>73</v>
      </c>
      <c r="T8" s="287" t="s">
        <v>73</v>
      </c>
      <c r="U8" s="277">
        <v>17159.88</v>
      </c>
      <c r="V8" s="277">
        <v>0.85</v>
      </c>
      <c r="W8" s="277">
        <v>1126.19</v>
      </c>
      <c r="X8" s="277">
        <v>1452.86</v>
      </c>
      <c r="Y8" s="316">
        <f>X8+W8</f>
        <v>2579.0500000000002</v>
      </c>
      <c r="Z8" s="285">
        <v>16963.45</v>
      </c>
      <c r="AA8" s="285">
        <v>1</v>
      </c>
      <c r="AB8" s="285">
        <v>1039</v>
      </c>
      <c r="AC8" s="285">
        <v>1429</v>
      </c>
      <c r="AD8" s="316">
        <f>AC8+AB8</f>
        <v>2468</v>
      </c>
      <c r="AE8" s="110"/>
      <c r="AF8" s="110"/>
      <c r="AG8" s="110"/>
      <c r="AH8" s="110"/>
      <c r="AI8" s="110"/>
      <c r="AJ8" s="110"/>
      <c r="AK8" s="110"/>
      <c r="AL8" s="110"/>
      <c r="AM8" s="39" t="s">
        <v>666</v>
      </c>
      <c r="AN8" s="135" t="s">
        <v>1148</v>
      </c>
      <c r="AO8" s="17"/>
    </row>
    <row r="9" spans="1:41" ht="156.75" x14ac:dyDescent="0.45">
      <c r="A9" s="288"/>
      <c r="B9" s="41"/>
      <c r="C9" s="10" t="s">
        <v>68</v>
      </c>
      <c r="D9" s="12" t="s">
        <v>667</v>
      </c>
      <c r="E9" s="287" t="s">
        <v>73</v>
      </c>
      <c r="F9" s="287" t="s">
        <v>73</v>
      </c>
      <c r="G9" s="287" t="s">
        <v>73</v>
      </c>
      <c r="H9" s="287" t="s">
        <v>73</v>
      </c>
      <c r="I9" s="287" t="s">
        <v>73</v>
      </c>
      <c r="J9" s="287" t="s">
        <v>73</v>
      </c>
      <c r="K9" s="287" t="s">
        <v>73</v>
      </c>
      <c r="L9" s="287" t="s">
        <v>73</v>
      </c>
      <c r="M9" s="287" t="s">
        <v>73</v>
      </c>
      <c r="N9" s="287" t="s">
        <v>73</v>
      </c>
      <c r="O9" s="287" t="s">
        <v>73</v>
      </c>
      <c r="P9" s="287" t="s">
        <v>73</v>
      </c>
      <c r="Q9" s="287" t="s">
        <v>73</v>
      </c>
      <c r="R9" s="287" t="s">
        <v>73</v>
      </c>
      <c r="S9" s="287" t="s">
        <v>73</v>
      </c>
      <c r="T9" s="287" t="s">
        <v>73</v>
      </c>
      <c r="U9" s="269">
        <v>3446.19</v>
      </c>
      <c r="V9" s="269">
        <v>0.48</v>
      </c>
      <c r="W9" s="269">
        <v>749.7</v>
      </c>
      <c r="X9" s="269">
        <v>1363.52</v>
      </c>
      <c r="Y9" s="316">
        <f t="shared" ref="Y9:Y55" si="0">X9+W9</f>
        <v>2113.2200000000003</v>
      </c>
      <c r="Z9" s="157">
        <v>3443</v>
      </c>
      <c r="AA9" s="157">
        <v>0.48</v>
      </c>
      <c r="AB9" s="157">
        <v>677</v>
      </c>
      <c r="AC9" s="157">
        <v>1340</v>
      </c>
      <c r="AD9" s="316">
        <f t="shared" ref="AD9:AD55" si="1">AC9+AB9</f>
        <v>2017</v>
      </c>
      <c r="AE9" s="113"/>
      <c r="AF9" s="113"/>
      <c r="AG9" s="113"/>
      <c r="AH9" s="113"/>
      <c r="AI9" s="113"/>
      <c r="AJ9" s="113"/>
      <c r="AK9" s="113"/>
      <c r="AL9" s="113"/>
      <c r="AM9" s="38" t="s">
        <v>667</v>
      </c>
      <c r="AN9" s="135" t="s">
        <v>1148</v>
      </c>
      <c r="AO9" s="17"/>
    </row>
    <row r="10" spans="1:41" ht="156.75" x14ac:dyDescent="0.45">
      <c r="A10" s="288"/>
      <c r="B10" s="38"/>
      <c r="C10" s="10" t="s">
        <v>77</v>
      </c>
      <c r="D10" s="12" t="s">
        <v>668</v>
      </c>
      <c r="E10" s="287" t="s">
        <v>73</v>
      </c>
      <c r="F10" s="287" t="s">
        <v>73</v>
      </c>
      <c r="G10" s="287" t="s">
        <v>73</v>
      </c>
      <c r="H10" s="287" t="s">
        <v>73</v>
      </c>
      <c r="I10" s="287" t="s">
        <v>73</v>
      </c>
      <c r="J10" s="287" t="s">
        <v>73</v>
      </c>
      <c r="K10" s="287" t="s">
        <v>73</v>
      </c>
      <c r="L10" s="287" t="s">
        <v>73</v>
      </c>
      <c r="M10" s="287" t="s">
        <v>73</v>
      </c>
      <c r="N10" s="287" t="s">
        <v>73</v>
      </c>
      <c r="O10" s="287" t="s">
        <v>73</v>
      </c>
      <c r="P10" s="287" t="s">
        <v>73</v>
      </c>
      <c r="Q10" s="287" t="s">
        <v>73</v>
      </c>
      <c r="R10" s="287" t="s">
        <v>73</v>
      </c>
      <c r="S10" s="287" t="s">
        <v>73</v>
      </c>
      <c r="T10" s="287" t="s">
        <v>73</v>
      </c>
      <c r="U10" s="269">
        <v>36757</v>
      </c>
      <c r="V10" s="269">
        <v>6</v>
      </c>
      <c r="W10" s="269">
        <v>2550</v>
      </c>
      <c r="X10" s="269">
        <v>3923</v>
      </c>
      <c r="Y10" s="316">
        <f t="shared" si="0"/>
        <v>6473</v>
      </c>
      <c r="Z10" s="286">
        <v>36911</v>
      </c>
      <c r="AA10" s="286">
        <v>6</v>
      </c>
      <c r="AB10" s="286">
        <v>2207</v>
      </c>
      <c r="AC10" s="286">
        <v>3917</v>
      </c>
      <c r="AD10" s="316">
        <f t="shared" si="1"/>
        <v>6124</v>
      </c>
      <c r="AE10" s="111"/>
      <c r="AF10" s="111"/>
      <c r="AG10" s="111"/>
      <c r="AH10" s="111"/>
      <c r="AI10" s="111"/>
      <c r="AJ10" s="111"/>
      <c r="AK10" s="111"/>
      <c r="AL10" s="111"/>
      <c r="AM10" s="38" t="s">
        <v>669</v>
      </c>
      <c r="AN10" s="135" t="s">
        <v>1148</v>
      </c>
    </row>
    <row r="11" spans="1:41" ht="156.75" x14ac:dyDescent="0.45">
      <c r="A11" s="288"/>
      <c r="B11" s="38"/>
      <c r="C11" s="10" t="s">
        <v>83</v>
      </c>
      <c r="D11" s="12" t="s">
        <v>670</v>
      </c>
      <c r="E11" s="287" t="s">
        <v>73</v>
      </c>
      <c r="F11" s="287" t="s">
        <v>73</v>
      </c>
      <c r="G11" s="287" t="s">
        <v>73</v>
      </c>
      <c r="H11" s="287" t="s">
        <v>73</v>
      </c>
      <c r="I11" s="287" t="s">
        <v>73</v>
      </c>
      <c r="J11" s="287" t="s">
        <v>73</v>
      </c>
      <c r="K11" s="287" t="s">
        <v>73</v>
      </c>
      <c r="L11" s="287" t="s">
        <v>73</v>
      </c>
      <c r="M11" s="287" t="s">
        <v>73</v>
      </c>
      <c r="N11" s="287" t="s">
        <v>73</v>
      </c>
      <c r="O11" s="287" t="s">
        <v>73</v>
      </c>
      <c r="P11" s="287" t="s">
        <v>73</v>
      </c>
      <c r="Q11" s="287" t="s">
        <v>73</v>
      </c>
      <c r="R11" s="287" t="s">
        <v>73</v>
      </c>
      <c r="S11" s="287" t="s">
        <v>73</v>
      </c>
      <c r="T11" s="287" t="s">
        <v>73</v>
      </c>
      <c r="U11" s="269">
        <v>7305</v>
      </c>
      <c r="V11" s="269">
        <v>5</v>
      </c>
      <c r="W11" s="269">
        <v>1676</v>
      </c>
      <c r="X11" s="269">
        <v>3489</v>
      </c>
      <c r="Y11" s="316">
        <f t="shared" si="0"/>
        <v>5165</v>
      </c>
      <c r="Z11" s="286">
        <v>7502</v>
      </c>
      <c r="AA11" s="286">
        <v>5</v>
      </c>
      <c r="AB11" s="286">
        <v>1417</v>
      </c>
      <c r="AC11" s="286">
        <v>3489</v>
      </c>
      <c r="AD11" s="316">
        <f t="shared" si="1"/>
        <v>4906</v>
      </c>
      <c r="AE11" s="111"/>
      <c r="AF11" s="111"/>
      <c r="AG11" s="111"/>
      <c r="AH11" s="111"/>
      <c r="AI11" s="111"/>
      <c r="AJ11" s="111"/>
      <c r="AK11" s="111"/>
      <c r="AL11" s="111"/>
      <c r="AM11" s="38" t="s">
        <v>670</v>
      </c>
      <c r="AN11" s="135" t="s">
        <v>1148</v>
      </c>
    </row>
    <row r="12" spans="1:41" ht="156.75" x14ac:dyDescent="0.45">
      <c r="A12" s="288"/>
      <c r="B12" s="38"/>
      <c r="C12" s="10" t="s">
        <v>86</v>
      </c>
      <c r="D12" s="12" t="s">
        <v>671</v>
      </c>
      <c r="E12" s="287" t="s">
        <v>73</v>
      </c>
      <c r="F12" s="287" t="s">
        <v>73</v>
      </c>
      <c r="G12" s="287" t="s">
        <v>73</v>
      </c>
      <c r="H12" s="287" t="s">
        <v>73</v>
      </c>
      <c r="I12" s="287" t="s">
        <v>73</v>
      </c>
      <c r="J12" s="287" t="s">
        <v>73</v>
      </c>
      <c r="K12" s="287" t="s">
        <v>73</v>
      </c>
      <c r="L12" s="287" t="s">
        <v>73</v>
      </c>
      <c r="M12" s="287" t="s">
        <v>73</v>
      </c>
      <c r="N12" s="287" t="s">
        <v>73</v>
      </c>
      <c r="O12" s="287" t="s">
        <v>73</v>
      </c>
      <c r="P12" s="287" t="s">
        <v>73</v>
      </c>
      <c r="Q12" s="287" t="s">
        <v>73</v>
      </c>
      <c r="R12" s="287" t="s">
        <v>73</v>
      </c>
      <c r="S12" s="287" t="s">
        <v>73</v>
      </c>
      <c r="T12" s="287" t="s">
        <v>73</v>
      </c>
      <c r="U12" s="269">
        <v>3790432</v>
      </c>
      <c r="V12" s="269">
        <v>545</v>
      </c>
      <c r="W12" s="269">
        <v>209126</v>
      </c>
      <c r="X12" s="269">
        <v>323745</v>
      </c>
      <c r="Y12" s="316">
        <f t="shared" si="0"/>
        <v>532871</v>
      </c>
      <c r="Z12" s="159">
        <v>3790432</v>
      </c>
      <c r="AA12" s="159">
        <v>545</v>
      </c>
      <c r="AB12" s="159">
        <v>209126</v>
      </c>
      <c r="AC12" s="159">
        <v>323745</v>
      </c>
      <c r="AD12" s="316">
        <f t="shared" si="1"/>
        <v>532871</v>
      </c>
      <c r="AE12" s="111"/>
      <c r="AF12" s="111"/>
      <c r="AG12" s="111"/>
      <c r="AH12" s="111"/>
      <c r="AI12" s="111"/>
      <c r="AJ12" s="111"/>
      <c r="AK12" s="111"/>
      <c r="AL12" s="111"/>
      <c r="AM12" s="38" t="s">
        <v>271</v>
      </c>
      <c r="AN12" s="135" t="s">
        <v>1148</v>
      </c>
    </row>
    <row r="13" spans="1:41" ht="156.75" x14ac:dyDescent="0.45">
      <c r="A13" s="288"/>
      <c r="B13" s="38"/>
      <c r="C13" s="10" t="s">
        <v>88</v>
      </c>
      <c r="D13" s="289" t="s">
        <v>672</v>
      </c>
      <c r="E13" s="287" t="s">
        <v>73</v>
      </c>
      <c r="F13" s="287" t="s">
        <v>73</v>
      </c>
      <c r="G13" s="287" t="s">
        <v>73</v>
      </c>
      <c r="H13" s="287" t="s">
        <v>73</v>
      </c>
      <c r="I13" s="287" t="s">
        <v>73</v>
      </c>
      <c r="J13" s="287" t="s">
        <v>73</v>
      </c>
      <c r="K13" s="287" t="s">
        <v>73</v>
      </c>
      <c r="L13" s="287" t="s">
        <v>73</v>
      </c>
      <c r="M13" s="287" t="s">
        <v>73</v>
      </c>
      <c r="N13" s="287" t="s">
        <v>73</v>
      </c>
      <c r="O13" s="287" t="s">
        <v>73</v>
      </c>
      <c r="P13" s="287" t="s">
        <v>73</v>
      </c>
      <c r="Q13" s="287" t="s">
        <v>73</v>
      </c>
      <c r="R13" s="287" t="s">
        <v>73</v>
      </c>
      <c r="S13" s="287" t="s">
        <v>73</v>
      </c>
      <c r="T13" s="287" t="s">
        <v>73</v>
      </c>
      <c r="U13" s="269">
        <v>778819</v>
      </c>
      <c r="V13" s="269">
        <v>525</v>
      </c>
      <c r="W13" s="269">
        <v>149646</v>
      </c>
      <c r="X13" s="269">
        <v>294005</v>
      </c>
      <c r="Y13" s="316">
        <f t="shared" si="0"/>
        <v>443651</v>
      </c>
      <c r="Z13" s="159">
        <v>778819</v>
      </c>
      <c r="AA13" s="159">
        <v>525</v>
      </c>
      <c r="AB13" s="159">
        <v>149646</v>
      </c>
      <c r="AC13" s="159">
        <v>294005</v>
      </c>
      <c r="AD13" s="316">
        <f t="shared" si="1"/>
        <v>443651</v>
      </c>
      <c r="AE13" s="111"/>
      <c r="AF13" s="111"/>
      <c r="AG13" s="111"/>
      <c r="AH13" s="111"/>
      <c r="AI13" s="111"/>
      <c r="AJ13" s="111"/>
      <c r="AK13" s="111"/>
      <c r="AL13" s="111"/>
      <c r="AM13" s="135" t="s">
        <v>672</v>
      </c>
      <c r="AN13" s="135" t="s">
        <v>1148</v>
      </c>
    </row>
    <row r="14" spans="1:41" ht="156.75" x14ac:dyDescent="0.45">
      <c r="A14" s="288"/>
      <c r="B14" s="38"/>
      <c r="C14" s="10" t="s">
        <v>90</v>
      </c>
      <c r="D14" s="289" t="s">
        <v>673</v>
      </c>
      <c r="E14" s="287" t="s">
        <v>73</v>
      </c>
      <c r="F14" s="287" t="s">
        <v>73</v>
      </c>
      <c r="G14" s="287" t="s">
        <v>73</v>
      </c>
      <c r="H14" s="287" t="s">
        <v>73</v>
      </c>
      <c r="I14" s="287" t="s">
        <v>73</v>
      </c>
      <c r="J14" s="287" t="s">
        <v>73</v>
      </c>
      <c r="K14" s="287" t="s">
        <v>73</v>
      </c>
      <c r="L14" s="287" t="s">
        <v>73</v>
      </c>
      <c r="M14" s="287" t="s">
        <v>73</v>
      </c>
      <c r="N14" s="287" t="s">
        <v>73</v>
      </c>
      <c r="O14" s="287" t="s">
        <v>73</v>
      </c>
      <c r="P14" s="287" t="s">
        <v>73</v>
      </c>
      <c r="Q14" s="287" t="s">
        <v>73</v>
      </c>
      <c r="R14" s="287" t="s">
        <v>73</v>
      </c>
      <c r="S14" s="287" t="s">
        <v>73</v>
      </c>
      <c r="T14" s="287" t="s">
        <v>73</v>
      </c>
      <c r="U14" s="269">
        <v>1032899</v>
      </c>
      <c r="V14" s="269">
        <v>32</v>
      </c>
      <c r="W14" s="269">
        <v>30783</v>
      </c>
      <c r="X14" s="269">
        <v>44840</v>
      </c>
      <c r="Y14" s="316">
        <f t="shared" si="0"/>
        <v>75623</v>
      </c>
      <c r="Z14" s="159">
        <v>1032899</v>
      </c>
      <c r="AA14" s="159">
        <v>32</v>
      </c>
      <c r="AB14" s="159">
        <v>30783</v>
      </c>
      <c r="AC14" s="159">
        <v>44840</v>
      </c>
      <c r="AD14" s="316">
        <f t="shared" si="1"/>
        <v>75623</v>
      </c>
      <c r="AE14" s="111"/>
      <c r="AF14" s="111"/>
      <c r="AG14" s="111"/>
      <c r="AH14" s="111"/>
      <c r="AI14" s="111"/>
      <c r="AJ14" s="111"/>
      <c r="AK14" s="111"/>
      <c r="AL14" s="111"/>
      <c r="AM14" s="38" t="s">
        <v>674</v>
      </c>
      <c r="AN14" s="135" t="s">
        <v>1148</v>
      </c>
    </row>
    <row r="15" spans="1:41" ht="156.75" x14ac:dyDescent="0.45">
      <c r="A15" s="288"/>
      <c r="B15" s="38"/>
      <c r="C15" s="10" t="s">
        <v>92</v>
      </c>
      <c r="D15" s="289" t="s">
        <v>675</v>
      </c>
      <c r="E15" s="287" t="s">
        <v>73</v>
      </c>
      <c r="F15" s="287" t="s">
        <v>73</v>
      </c>
      <c r="G15" s="287" t="s">
        <v>73</v>
      </c>
      <c r="H15" s="287" t="s">
        <v>73</v>
      </c>
      <c r="I15" s="287" t="s">
        <v>73</v>
      </c>
      <c r="J15" s="287" t="s">
        <v>73</v>
      </c>
      <c r="K15" s="287" t="s">
        <v>73</v>
      </c>
      <c r="L15" s="287" t="s">
        <v>73</v>
      </c>
      <c r="M15" s="287" t="s">
        <v>73</v>
      </c>
      <c r="N15" s="287" t="s">
        <v>73</v>
      </c>
      <c r="O15" s="287" t="s">
        <v>73</v>
      </c>
      <c r="P15" s="287" t="s">
        <v>73</v>
      </c>
      <c r="Q15" s="287" t="s">
        <v>73</v>
      </c>
      <c r="R15" s="287" t="s">
        <v>73</v>
      </c>
      <c r="S15" s="287" t="s">
        <v>73</v>
      </c>
      <c r="T15" s="287" t="s">
        <v>73</v>
      </c>
      <c r="U15" s="269">
        <v>206260</v>
      </c>
      <c r="V15" s="269">
        <v>21</v>
      </c>
      <c r="W15" s="269">
        <v>23970</v>
      </c>
      <c r="X15" s="269">
        <v>41362</v>
      </c>
      <c r="Y15" s="316">
        <f t="shared" si="0"/>
        <v>65332</v>
      </c>
      <c r="Z15" s="159">
        <v>206260</v>
      </c>
      <c r="AA15" s="159">
        <v>21</v>
      </c>
      <c r="AB15" s="159">
        <v>23970</v>
      </c>
      <c r="AC15" s="159">
        <v>41362</v>
      </c>
      <c r="AD15" s="316">
        <f t="shared" si="1"/>
        <v>65332</v>
      </c>
      <c r="AE15" s="111"/>
      <c r="AF15" s="111"/>
      <c r="AG15" s="111"/>
      <c r="AH15" s="111"/>
      <c r="AI15" s="111"/>
      <c r="AJ15" s="111"/>
      <c r="AK15" s="111"/>
      <c r="AL15" s="111"/>
      <c r="AM15" s="38" t="s">
        <v>675</v>
      </c>
      <c r="AN15" s="135" t="s">
        <v>1148</v>
      </c>
    </row>
    <row r="16" spans="1:41" ht="156.75" x14ac:dyDescent="0.45">
      <c r="A16" s="288"/>
      <c r="B16" s="38"/>
      <c r="C16" s="10" t="s">
        <v>94</v>
      </c>
      <c r="D16" s="12" t="s">
        <v>676</v>
      </c>
      <c r="E16" s="287" t="s">
        <v>73</v>
      </c>
      <c r="F16" s="287" t="s">
        <v>73</v>
      </c>
      <c r="G16" s="287" t="s">
        <v>73</v>
      </c>
      <c r="H16" s="287" t="s">
        <v>73</v>
      </c>
      <c r="I16" s="287" t="s">
        <v>73</v>
      </c>
      <c r="J16" s="287" t="s">
        <v>73</v>
      </c>
      <c r="K16" s="287" t="s">
        <v>73</v>
      </c>
      <c r="L16" s="287" t="s">
        <v>73</v>
      </c>
      <c r="M16" s="287" t="s">
        <v>73</v>
      </c>
      <c r="N16" s="287" t="s">
        <v>73</v>
      </c>
      <c r="O16" s="287" t="s">
        <v>73</v>
      </c>
      <c r="P16" s="287" t="s">
        <v>73</v>
      </c>
      <c r="Q16" s="287" t="s">
        <v>73</v>
      </c>
      <c r="R16" s="287" t="s">
        <v>73</v>
      </c>
      <c r="S16" s="287" t="s">
        <v>73</v>
      </c>
      <c r="T16" s="287" t="s">
        <v>73</v>
      </c>
      <c r="U16" s="269">
        <v>1953.85</v>
      </c>
      <c r="V16" s="269">
        <v>0.08</v>
      </c>
      <c r="W16" s="269">
        <v>217.92</v>
      </c>
      <c r="X16" s="269">
        <v>223.98</v>
      </c>
      <c r="Y16" s="316">
        <f t="shared" si="0"/>
        <v>441.9</v>
      </c>
      <c r="Z16" s="159">
        <v>1434.4</v>
      </c>
      <c r="AA16" s="159">
        <v>0.08</v>
      </c>
      <c r="AB16" s="159">
        <v>60.63</v>
      </c>
      <c r="AC16" s="159">
        <v>94.84</v>
      </c>
      <c r="AD16" s="316">
        <f t="shared" si="1"/>
        <v>155.47</v>
      </c>
      <c r="AE16" s="111"/>
      <c r="AF16" s="111"/>
      <c r="AG16" s="111"/>
      <c r="AH16" s="111"/>
      <c r="AI16" s="111"/>
      <c r="AJ16" s="111"/>
      <c r="AK16" s="111"/>
      <c r="AL16" s="111"/>
      <c r="AM16" s="38" t="s">
        <v>677</v>
      </c>
      <c r="AN16" s="135" t="s">
        <v>1148</v>
      </c>
    </row>
    <row r="17" spans="1:40" ht="156.75" x14ac:dyDescent="0.45">
      <c r="A17" s="288"/>
      <c r="B17" s="38"/>
      <c r="C17" s="10" t="s">
        <v>96</v>
      </c>
      <c r="D17" s="12" t="s">
        <v>678</v>
      </c>
      <c r="E17" s="287" t="s">
        <v>73</v>
      </c>
      <c r="F17" s="287" t="s">
        <v>73</v>
      </c>
      <c r="G17" s="287" t="s">
        <v>73</v>
      </c>
      <c r="H17" s="287" t="s">
        <v>73</v>
      </c>
      <c r="I17" s="287" t="s">
        <v>73</v>
      </c>
      <c r="J17" s="287" t="s">
        <v>73</v>
      </c>
      <c r="K17" s="287" t="s">
        <v>73</v>
      </c>
      <c r="L17" s="287" t="s">
        <v>73</v>
      </c>
      <c r="M17" s="287" t="s">
        <v>73</v>
      </c>
      <c r="N17" s="287" t="s">
        <v>73</v>
      </c>
      <c r="O17" s="287" t="s">
        <v>73</v>
      </c>
      <c r="P17" s="287" t="s">
        <v>73</v>
      </c>
      <c r="Q17" s="287" t="s">
        <v>73</v>
      </c>
      <c r="R17" s="287" t="s">
        <v>73</v>
      </c>
      <c r="S17" s="287" t="s">
        <v>73</v>
      </c>
      <c r="T17" s="287" t="s">
        <v>73</v>
      </c>
      <c r="U17" s="269">
        <v>293.14999999999998</v>
      </c>
      <c r="V17" s="269">
        <v>0</v>
      </c>
      <c r="W17" s="269">
        <v>130.59</v>
      </c>
      <c r="X17" s="269">
        <v>182.31</v>
      </c>
      <c r="Y17" s="316">
        <f t="shared" si="0"/>
        <v>312.89999999999998</v>
      </c>
      <c r="Z17" s="159">
        <v>173.82</v>
      </c>
      <c r="AA17" s="159">
        <v>0</v>
      </c>
      <c r="AB17" s="159">
        <v>32.25</v>
      </c>
      <c r="AC17" s="159">
        <v>70.489999999999995</v>
      </c>
      <c r="AD17" s="316">
        <f t="shared" si="1"/>
        <v>102.74</v>
      </c>
      <c r="AE17" s="111"/>
      <c r="AF17" s="111"/>
      <c r="AG17" s="111"/>
      <c r="AH17" s="111"/>
      <c r="AI17" s="111"/>
      <c r="AJ17" s="111"/>
      <c r="AK17" s="111"/>
      <c r="AL17" s="111"/>
      <c r="AM17" s="38" t="s">
        <v>678</v>
      </c>
      <c r="AN17" s="135" t="s">
        <v>1148</v>
      </c>
    </row>
    <row r="18" spans="1:40" ht="156.75" x14ac:dyDescent="0.45">
      <c r="A18" s="288"/>
      <c r="B18" s="38"/>
      <c r="C18" s="10" t="s">
        <v>98</v>
      </c>
      <c r="D18" s="12" t="s">
        <v>679</v>
      </c>
      <c r="E18" s="287" t="s">
        <v>73</v>
      </c>
      <c r="F18" s="287" t="s">
        <v>73</v>
      </c>
      <c r="G18" s="287" t="s">
        <v>73</v>
      </c>
      <c r="H18" s="287" t="s">
        <v>73</v>
      </c>
      <c r="I18" s="287" t="s">
        <v>73</v>
      </c>
      <c r="J18" s="287" t="s">
        <v>73</v>
      </c>
      <c r="K18" s="287" t="s">
        <v>73</v>
      </c>
      <c r="L18" s="287" t="s">
        <v>73</v>
      </c>
      <c r="M18" s="287" t="s">
        <v>73</v>
      </c>
      <c r="N18" s="287" t="s">
        <v>73</v>
      </c>
      <c r="O18" s="287" t="s">
        <v>73</v>
      </c>
      <c r="P18" s="287" t="s">
        <v>73</v>
      </c>
      <c r="Q18" s="287" t="s">
        <v>73</v>
      </c>
      <c r="R18" s="287" t="s">
        <v>73</v>
      </c>
      <c r="S18" s="287" t="s">
        <v>73</v>
      </c>
      <c r="T18" s="287" t="s">
        <v>73</v>
      </c>
      <c r="U18" s="269">
        <v>15206.04</v>
      </c>
      <c r="V18" s="269">
        <v>0.77</v>
      </c>
      <c r="W18" s="269">
        <v>908.27</v>
      </c>
      <c r="X18" s="269">
        <v>1228.8900000000001</v>
      </c>
      <c r="Y18" s="316">
        <f t="shared" si="0"/>
        <v>2137.16</v>
      </c>
      <c r="Z18" s="159">
        <v>15009.6</v>
      </c>
      <c r="AA18" s="159">
        <v>0.77</v>
      </c>
      <c r="AB18" s="159">
        <v>821.05</v>
      </c>
      <c r="AC18" s="159">
        <v>1205.26</v>
      </c>
      <c r="AD18" s="316">
        <f t="shared" si="1"/>
        <v>2026.31</v>
      </c>
      <c r="AE18" s="111"/>
      <c r="AF18" s="111"/>
      <c r="AG18" s="111"/>
      <c r="AH18" s="111"/>
      <c r="AI18" s="111"/>
      <c r="AJ18" s="111"/>
      <c r="AK18" s="111"/>
      <c r="AL18" s="111"/>
      <c r="AM18" s="38" t="s">
        <v>680</v>
      </c>
      <c r="AN18" s="135" t="s">
        <v>1148</v>
      </c>
    </row>
    <row r="19" spans="1:40" ht="156.75" x14ac:dyDescent="0.45">
      <c r="A19" s="288"/>
      <c r="B19" s="38"/>
      <c r="C19" s="10" t="s">
        <v>100</v>
      </c>
      <c r="D19" s="12" t="s">
        <v>681</v>
      </c>
      <c r="E19" s="287" t="s">
        <v>73</v>
      </c>
      <c r="F19" s="287" t="s">
        <v>73</v>
      </c>
      <c r="G19" s="287" t="s">
        <v>73</v>
      </c>
      <c r="H19" s="287" t="s">
        <v>73</v>
      </c>
      <c r="I19" s="287" t="s">
        <v>73</v>
      </c>
      <c r="J19" s="287" t="s">
        <v>73</v>
      </c>
      <c r="K19" s="287" t="s">
        <v>73</v>
      </c>
      <c r="L19" s="287" t="s">
        <v>73</v>
      </c>
      <c r="M19" s="287" t="s">
        <v>73</v>
      </c>
      <c r="N19" s="287" t="s">
        <v>73</v>
      </c>
      <c r="O19" s="287" t="s">
        <v>73</v>
      </c>
      <c r="P19" s="287" t="s">
        <v>73</v>
      </c>
      <c r="Q19" s="287" t="s">
        <v>73</v>
      </c>
      <c r="R19" s="287" t="s">
        <v>73</v>
      </c>
      <c r="S19" s="287" t="s">
        <v>73</v>
      </c>
      <c r="T19" s="287" t="s">
        <v>73</v>
      </c>
      <c r="U19" s="269">
        <v>3153.05</v>
      </c>
      <c r="V19" s="269">
        <v>0.48</v>
      </c>
      <c r="W19" s="269">
        <v>619.12</v>
      </c>
      <c r="X19" s="269">
        <v>1181.22</v>
      </c>
      <c r="Y19" s="316">
        <f t="shared" si="0"/>
        <v>1800.3400000000001</v>
      </c>
      <c r="Z19" s="159">
        <v>3149.47</v>
      </c>
      <c r="AA19" s="159">
        <v>0.48</v>
      </c>
      <c r="AB19" s="159">
        <v>546.73</v>
      </c>
      <c r="AC19" s="159">
        <v>1158.1500000000001</v>
      </c>
      <c r="AD19" s="316">
        <f t="shared" si="1"/>
        <v>1704.88</v>
      </c>
      <c r="AE19" s="111"/>
      <c r="AF19" s="111"/>
      <c r="AG19" s="111"/>
      <c r="AH19" s="111"/>
      <c r="AI19" s="111"/>
      <c r="AJ19" s="111"/>
      <c r="AK19" s="111"/>
      <c r="AL19" s="111"/>
      <c r="AM19" s="38" t="s">
        <v>681</v>
      </c>
      <c r="AN19" s="135" t="s">
        <v>1148</v>
      </c>
    </row>
    <row r="20" spans="1:40" ht="156.75" x14ac:dyDescent="0.45">
      <c r="A20" s="288"/>
      <c r="B20" s="38"/>
      <c r="C20" s="10" t="s">
        <v>682</v>
      </c>
      <c r="D20" s="12" t="s">
        <v>683</v>
      </c>
      <c r="E20" s="287" t="s">
        <v>73</v>
      </c>
      <c r="F20" s="287" t="s">
        <v>73</v>
      </c>
      <c r="G20" s="287" t="s">
        <v>73</v>
      </c>
      <c r="H20" s="287" t="s">
        <v>73</v>
      </c>
      <c r="I20" s="287" t="s">
        <v>73</v>
      </c>
      <c r="J20" s="287" t="s">
        <v>73</v>
      </c>
      <c r="K20" s="287" t="s">
        <v>73</v>
      </c>
      <c r="L20" s="287" t="s">
        <v>73</v>
      </c>
      <c r="M20" s="287" t="s">
        <v>73</v>
      </c>
      <c r="N20" s="287" t="s">
        <v>73</v>
      </c>
      <c r="O20" s="287" t="s">
        <v>73</v>
      </c>
      <c r="P20" s="287" t="s">
        <v>73</v>
      </c>
      <c r="Q20" s="287" t="s">
        <v>73</v>
      </c>
      <c r="R20" s="287" t="s">
        <v>73</v>
      </c>
      <c r="S20" s="287" t="s">
        <v>73</v>
      </c>
      <c r="T20" s="287" t="s">
        <v>73</v>
      </c>
      <c r="U20" s="269">
        <v>231</v>
      </c>
      <c r="V20" s="269">
        <v>0</v>
      </c>
      <c r="W20" s="269">
        <v>23</v>
      </c>
      <c r="X20" s="269">
        <v>17</v>
      </c>
      <c r="Y20" s="316">
        <f t="shared" si="0"/>
        <v>40</v>
      </c>
      <c r="Z20" s="159">
        <v>229</v>
      </c>
      <c r="AA20" s="159">
        <v>0</v>
      </c>
      <c r="AB20" s="159">
        <v>12</v>
      </c>
      <c r="AC20" s="159">
        <v>13</v>
      </c>
      <c r="AD20" s="316">
        <f t="shared" si="1"/>
        <v>25</v>
      </c>
      <c r="AE20" s="111"/>
      <c r="AF20" s="111"/>
      <c r="AG20" s="111"/>
      <c r="AH20" s="111"/>
      <c r="AI20" s="111"/>
      <c r="AJ20" s="111"/>
      <c r="AK20" s="111"/>
      <c r="AL20" s="111"/>
      <c r="AM20" s="38" t="s">
        <v>684</v>
      </c>
      <c r="AN20" s="135" t="s">
        <v>1148</v>
      </c>
    </row>
    <row r="21" spans="1:40" ht="156.75" x14ac:dyDescent="0.45">
      <c r="A21" s="288"/>
      <c r="B21" s="38"/>
      <c r="C21" s="10" t="s">
        <v>685</v>
      </c>
      <c r="D21" s="12" t="s">
        <v>686</v>
      </c>
      <c r="E21" s="287" t="s">
        <v>73</v>
      </c>
      <c r="F21" s="287" t="s">
        <v>73</v>
      </c>
      <c r="G21" s="287" t="s">
        <v>73</v>
      </c>
      <c r="H21" s="287" t="s">
        <v>73</v>
      </c>
      <c r="I21" s="287" t="s">
        <v>73</v>
      </c>
      <c r="J21" s="287" t="s">
        <v>73</v>
      </c>
      <c r="K21" s="287" t="s">
        <v>73</v>
      </c>
      <c r="L21" s="287" t="s">
        <v>73</v>
      </c>
      <c r="M21" s="287" t="s">
        <v>73</v>
      </c>
      <c r="N21" s="287" t="s">
        <v>73</v>
      </c>
      <c r="O21" s="287" t="s">
        <v>73</v>
      </c>
      <c r="P21" s="287" t="s">
        <v>73</v>
      </c>
      <c r="Q21" s="287" t="s">
        <v>73</v>
      </c>
      <c r="R21" s="287" t="s">
        <v>73</v>
      </c>
      <c r="S21" s="287" t="s">
        <v>73</v>
      </c>
      <c r="T21" s="287" t="s">
        <v>73</v>
      </c>
      <c r="U21" s="269">
        <v>47</v>
      </c>
      <c r="V21" s="269">
        <v>0</v>
      </c>
      <c r="W21" s="269">
        <v>16</v>
      </c>
      <c r="X21" s="269">
        <v>16</v>
      </c>
      <c r="Y21" s="316">
        <f t="shared" si="0"/>
        <v>32</v>
      </c>
      <c r="Z21" s="159">
        <v>43</v>
      </c>
      <c r="AA21" s="159">
        <v>0</v>
      </c>
      <c r="AB21" s="159">
        <v>6</v>
      </c>
      <c r="AC21" s="159">
        <v>12</v>
      </c>
      <c r="AD21" s="316">
        <f t="shared" si="1"/>
        <v>18</v>
      </c>
      <c r="AE21" s="111"/>
      <c r="AF21" s="111"/>
      <c r="AG21" s="111"/>
      <c r="AH21" s="111"/>
      <c r="AI21" s="111"/>
      <c r="AJ21" s="111"/>
      <c r="AK21" s="111"/>
      <c r="AL21" s="111"/>
      <c r="AM21" s="38" t="s">
        <v>686</v>
      </c>
      <c r="AN21" s="135" t="s">
        <v>1148</v>
      </c>
    </row>
    <row r="22" spans="1:40" ht="156.75" x14ac:dyDescent="0.45">
      <c r="A22" s="288"/>
      <c r="B22" s="38" t="s">
        <v>687</v>
      </c>
      <c r="C22" s="10" t="s">
        <v>688</v>
      </c>
      <c r="D22" s="12" t="s">
        <v>689</v>
      </c>
      <c r="E22" s="287" t="s">
        <v>73</v>
      </c>
      <c r="F22" s="287" t="s">
        <v>73</v>
      </c>
      <c r="G22" s="287" t="s">
        <v>73</v>
      </c>
      <c r="H22" s="287" t="s">
        <v>73</v>
      </c>
      <c r="I22" s="287" t="s">
        <v>73</v>
      </c>
      <c r="J22" s="287" t="s">
        <v>73</v>
      </c>
      <c r="K22" s="287" t="s">
        <v>73</v>
      </c>
      <c r="L22" s="287" t="s">
        <v>73</v>
      </c>
      <c r="M22" s="287" t="s">
        <v>73</v>
      </c>
      <c r="N22" s="287" t="s">
        <v>73</v>
      </c>
      <c r="O22" s="287" t="s">
        <v>73</v>
      </c>
      <c r="P22" s="287" t="s">
        <v>73</v>
      </c>
      <c r="Q22" s="287" t="s">
        <v>73</v>
      </c>
      <c r="R22" s="287" t="s">
        <v>73</v>
      </c>
      <c r="S22" s="287" t="s">
        <v>73</v>
      </c>
      <c r="T22" s="287" t="s">
        <v>73</v>
      </c>
      <c r="U22" s="269">
        <v>35</v>
      </c>
      <c r="V22" s="269">
        <v>0</v>
      </c>
      <c r="W22" s="269">
        <v>18</v>
      </c>
      <c r="X22" s="269">
        <v>32</v>
      </c>
      <c r="Y22" s="316">
        <f t="shared" si="0"/>
        <v>50</v>
      </c>
      <c r="Z22" s="159">
        <v>51</v>
      </c>
      <c r="AA22" s="159">
        <v>0</v>
      </c>
      <c r="AB22" s="159">
        <v>107</v>
      </c>
      <c r="AC22" s="159">
        <v>94</v>
      </c>
      <c r="AD22" s="316">
        <f t="shared" si="1"/>
        <v>201</v>
      </c>
      <c r="AE22" s="111"/>
      <c r="AF22" s="111"/>
      <c r="AG22" s="111"/>
      <c r="AH22" s="111"/>
      <c r="AI22" s="111"/>
      <c r="AJ22" s="111"/>
      <c r="AK22" s="111"/>
      <c r="AL22" s="111"/>
      <c r="AM22" s="38" t="s">
        <v>690</v>
      </c>
      <c r="AN22" s="135" t="s">
        <v>1148</v>
      </c>
    </row>
    <row r="23" spans="1:40" ht="156.75" x14ac:dyDescent="0.45">
      <c r="A23" s="288"/>
      <c r="B23" s="38"/>
      <c r="C23" s="10" t="s">
        <v>691</v>
      </c>
      <c r="D23" s="12" t="s">
        <v>692</v>
      </c>
      <c r="E23" s="287" t="s">
        <v>73</v>
      </c>
      <c r="F23" s="287" t="s">
        <v>73</v>
      </c>
      <c r="G23" s="287" t="s">
        <v>73</v>
      </c>
      <c r="H23" s="287" t="s">
        <v>73</v>
      </c>
      <c r="I23" s="287" t="s">
        <v>73</v>
      </c>
      <c r="J23" s="287" t="s">
        <v>73</v>
      </c>
      <c r="K23" s="287" t="s">
        <v>73</v>
      </c>
      <c r="L23" s="287" t="s">
        <v>73</v>
      </c>
      <c r="M23" s="287" t="s">
        <v>73</v>
      </c>
      <c r="N23" s="287" t="s">
        <v>73</v>
      </c>
      <c r="O23" s="287" t="s">
        <v>73</v>
      </c>
      <c r="P23" s="287" t="s">
        <v>73</v>
      </c>
      <c r="Q23" s="287" t="s">
        <v>73</v>
      </c>
      <c r="R23" s="287" t="s">
        <v>73</v>
      </c>
      <c r="S23" s="287" t="s">
        <v>73</v>
      </c>
      <c r="T23" s="287" t="s">
        <v>73</v>
      </c>
      <c r="U23" s="269">
        <v>20</v>
      </c>
      <c r="V23" s="269">
        <v>0</v>
      </c>
      <c r="W23" s="269">
        <v>11</v>
      </c>
      <c r="X23" s="269">
        <v>31</v>
      </c>
      <c r="Y23" s="316">
        <f t="shared" si="0"/>
        <v>42</v>
      </c>
      <c r="Z23" s="159">
        <v>29</v>
      </c>
      <c r="AA23" s="159">
        <v>0</v>
      </c>
      <c r="AB23" s="159">
        <v>63</v>
      </c>
      <c r="AC23" s="159">
        <v>89</v>
      </c>
      <c r="AD23" s="316">
        <f t="shared" si="1"/>
        <v>152</v>
      </c>
      <c r="AE23" s="111"/>
      <c r="AF23" s="111"/>
      <c r="AG23" s="111"/>
      <c r="AH23" s="111"/>
      <c r="AI23" s="111"/>
      <c r="AJ23" s="111"/>
      <c r="AK23" s="111"/>
      <c r="AL23" s="111"/>
      <c r="AM23" s="38" t="s">
        <v>692</v>
      </c>
      <c r="AN23" s="135" t="s">
        <v>1148</v>
      </c>
    </row>
    <row r="24" spans="1:40" ht="156.75" x14ac:dyDescent="0.45">
      <c r="A24" s="288" t="s">
        <v>361</v>
      </c>
      <c r="B24" s="38" t="s">
        <v>693</v>
      </c>
      <c r="C24" s="10" t="s">
        <v>182</v>
      </c>
      <c r="D24" s="12" t="s">
        <v>665</v>
      </c>
      <c r="E24" s="287" t="s">
        <v>73</v>
      </c>
      <c r="F24" s="287" t="s">
        <v>73</v>
      </c>
      <c r="G24" s="287" t="s">
        <v>73</v>
      </c>
      <c r="H24" s="287" t="s">
        <v>73</v>
      </c>
      <c r="I24" s="287" t="s">
        <v>73</v>
      </c>
      <c r="J24" s="287" t="s">
        <v>73</v>
      </c>
      <c r="K24" s="287" t="s">
        <v>73</v>
      </c>
      <c r="L24" s="287" t="s">
        <v>73</v>
      </c>
      <c r="M24" s="287" t="s">
        <v>73</v>
      </c>
      <c r="N24" s="287" t="s">
        <v>73</v>
      </c>
      <c r="O24" s="287" t="s">
        <v>73</v>
      </c>
      <c r="P24" s="287" t="s">
        <v>73</v>
      </c>
      <c r="Q24" s="287" t="s">
        <v>73</v>
      </c>
      <c r="R24" s="287" t="s">
        <v>73</v>
      </c>
      <c r="S24" s="287" t="s">
        <v>73</v>
      </c>
      <c r="T24" s="287" t="s">
        <v>73</v>
      </c>
      <c r="U24" s="269">
        <v>8536.18</v>
      </c>
      <c r="V24" s="269">
        <v>0.46</v>
      </c>
      <c r="W24" s="269">
        <v>2127.0500000000002</v>
      </c>
      <c r="X24" s="269">
        <v>3723.5</v>
      </c>
      <c r="Y24" s="316">
        <f t="shared" si="0"/>
        <v>5850.55</v>
      </c>
      <c r="Z24" s="159">
        <v>8513</v>
      </c>
      <c r="AA24" s="159">
        <v>0.47</v>
      </c>
      <c r="AB24" s="159">
        <v>2006</v>
      </c>
      <c r="AC24" s="159">
        <v>3679</v>
      </c>
      <c r="AD24" s="316">
        <f t="shared" si="1"/>
        <v>5685</v>
      </c>
      <c r="AE24" s="111"/>
      <c r="AF24" s="111"/>
      <c r="AG24" s="111"/>
      <c r="AH24" s="111"/>
      <c r="AI24" s="111"/>
      <c r="AJ24" s="111"/>
      <c r="AK24" s="111"/>
      <c r="AL24" s="111"/>
      <c r="AM24" s="38" t="s">
        <v>666</v>
      </c>
      <c r="AN24" s="135" t="s">
        <v>1148</v>
      </c>
    </row>
    <row r="25" spans="1:40" ht="156.75" x14ac:dyDescent="0.45">
      <c r="A25" s="288"/>
      <c r="B25" s="38"/>
      <c r="C25" s="10" t="s">
        <v>184</v>
      </c>
      <c r="D25" s="12" t="s">
        <v>667</v>
      </c>
      <c r="E25" s="287" t="s">
        <v>73</v>
      </c>
      <c r="F25" s="287" t="s">
        <v>73</v>
      </c>
      <c r="G25" s="287" t="s">
        <v>73</v>
      </c>
      <c r="H25" s="287" t="s">
        <v>73</v>
      </c>
      <c r="I25" s="287" t="s">
        <v>73</v>
      </c>
      <c r="J25" s="287" t="s">
        <v>73</v>
      </c>
      <c r="K25" s="287" t="s">
        <v>73</v>
      </c>
      <c r="L25" s="287" t="s">
        <v>73</v>
      </c>
      <c r="M25" s="287" t="s">
        <v>73</v>
      </c>
      <c r="N25" s="287" t="s">
        <v>73</v>
      </c>
      <c r="O25" s="287" t="s">
        <v>73</v>
      </c>
      <c r="P25" s="287" t="s">
        <v>73</v>
      </c>
      <c r="Q25" s="287" t="s">
        <v>73</v>
      </c>
      <c r="R25" s="287" t="s">
        <v>73</v>
      </c>
      <c r="S25" s="287" t="s">
        <v>73</v>
      </c>
      <c r="T25" s="287" t="s">
        <v>73</v>
      </c>
      <c r="U25" s="269">
        <v>3262.55</v>
      </c>
      <c r="V25" s="269">
        <v>0.04</v>
      </c>
      <c r="W25" s="269">
        <v>1491.89</v>
      </c>
      <c r="X25" s="269">
        <v>2729.02</v>
      </c>
      <c r="Y25" s="316">
        <f t="shared" si="0"/>
        <v>4220.91</v>
      </c>
      <c r="Z25" s="159">
        <v>3294</v>
      </c>
      <c r="AA25" s="159">
        <v>0.05</v>
      </c>
      <c r="AB25" s="159">
        <v>1403</v>
      </c>
      <c r="AC25" s="159">
        <v>2695</v>
      </c>
      <c r="AD25" s="316">
        <f t="shared" si="1"/>
        <v>4098</v>
      </c>
      <c r="AE25" s="111"/>
      <c r="AF25" s="111"/>
      <c r="AG25" s="111"/>
      <c r="AH25" s="111"/>
      <c r="AI25" s="111"/>
      <c r="AJ25" s="111"/>
      <c r="AK25" s="111"/>
      <c r="AL25" s="111"/>
      <c r="AM25" s="38" t="s">
        <v>667</v>
      </c>
      <c r="AN25" s="135" t="s">
        <v>1148</v>
      </c>
    </row>
    <row r="26" spans="1:40" ht="156.75" x14ac:dyDescent="0.45">
      <c r="A26" s="288"/>
      <c r="B26" s="38"/>
      <c r="C26" s="10" t="s">
        <v>186</v>
      </c>
      <c r="D26" s="12" t="s">
        <v>668</v>
      </c>
      <c r="E26" s="287" t="s">
        <v>73</v>
      </c>
      <c r="F26" s="287" t="s">
        <v>73</v>
      </c>
      <c r="G26" s="287" t="s">
        <v>73</v>
      </c>
      <c r="H26" s="287" t="s">
        <v>73</v>
      </c>
      <c r="I26" s="287" t="s">
        <v>73</v>
      </c>
      <c r="J26" s="287" t="s">
        <v>73</v>
      </c>
      <c r="K26" s="287" t="s">
        <v>73</v>
      </c>
      <c r="L26" s="287" t="s">
        <v>73</v>
      </c>
      <c r="M26" s="287" t="s">
        <v>73</v>
      </c>
      <c r="N26" s="287" t="s">
        <v>73</v>
      </c>
      <c r="O26" s="287" t="s">
        <v>73</v>
      </c>
      <c r="P26" s="287" t="s">
        <v>73</v>
      </c>
      <c r="Q26" s="287" t="s">
        <v>73</v>
      </c>
      <c r="R26" s="287" t="s">
        <v>73</v>
      </c>
      <c r="S26" s="287" t="s">
        <v>73</v>
      </c>
      <c r="T26" s="287" t="s">
        <v>73</v>
      </c>
      <c r="U26" s="269">
        <v>7692</v>
      </c>
      <c r="V26" s="269">
        <v>0</v>
      </c>
      <c r="W26" s="269">
        <v>1456</v>
      </c>
      <c r="X26" s="269">
        <v>2894</v>
      </c>
      <c r="Y26" s="316">
        <f t="shared" si="0"/>
        <v>4350</v>
      </c>
      <c r="Z26" s="159">
        <v>7744</v>
      </c>
      <c r="AA26" s="159">
        <v>0</v>
      </c>
      <c r="AB26" s="159">
        <v>1338</v>
      </c>
      <c r="AC26" s="159">
        <v>2890</v>
      </c>
      <c r="AD26" s="316">
        <f t="shared" si="1"/>
        <v>4228</v>
      </c>
      <c r="AE26" s="111"/>
      <c r="AF26" s="111"/>
      <c r="AG26" s="111"/>
      <c r="AH26" s="111"/>
      <c r="AI26" s="111"/>
      <c r="AJ26" s="111"/>
      <c r="AK26" s="111"/>
      <c r="AL26" s="111"/>
      <c r="AM26" s="38" t="s">
        <v>669</v>
      </c>
      <c r="AN26" s="135" t="s">
        <v>1148</v>
      </c>
    </row>
    <row r="27" spans="1:40" ht="156.75" x14ac:dyDescent="0.45">
      <c r="A27" s="288"/>
      <c r="B27" s="38"/>
      <c r="C27" s="10" t="s">
        <v>188</v>
      </c>
      <c r="D27" s="12" t="s">
        <v>670</v>
      </c>
      <c r="E27" s="287" t="s">
        <v>73</v>
      </c>
      <c r="F27" s="287" t="s">
        <v>73</v>
      </c>
      <c r="G27" s="287" t="s">
        <v>73</v>
      </c>
      <c r="H27" s="287" t="s">
        <v>73</v>
      </c>
      <c r="I27" s="287" t="s">
        <v>73</v>
      </c>
      <c r="J27" s="287" t="s">
        <v>73</v>
      </c>
      <c r="K27" s="287" t="s">
        <v>73</v>
      </c>
      <c r="L27" s="287" t="s">
        <v>73</v>
      </c>
      <c r="M27" s="287" t="s">
        <v>73</v>
      </c>
      <c r="N27" s="287" t="s">
        <v>73</v>
      </c>
      <c r="O27" s="287" t="s">
        <v>73</v>
      </c>
      <c r="P27" s="287" t="s">
        <v>73</v>
      </c>
      <c r="Q27" s="287" t="s">
        <v>73</v>
      </c>
      <c r="R27" s="287" t="s">
        <v>73</v>
      </c>
      <c r="S27" s="287" t="s">
        <v>73</v>
      </c>
      <c r="T27" s="287" t="s">
        <v>73</v>
      </c>
      <c r="U27" s="269">
        <v>2397</v>
      </c>
      <c r="V27" s="269">
        <v>0</v>
      </c>
      <c r="W27" s="269">
        <v>1036</v>
      </c>
      <c r="X27" s="269">
        <v>2348</v>
      </c>
      <c r="Y27" s="316">
        <f t="shared" si="0"/>
        <v>3384</v>
      </c>
      <c r="Z27" s="159">
        <v>2460</v>
      </c>
      <c r="AA27" s="159">
        <v>0</v>
      </c>
      <c r="AB27" s="159">
        <v>940</v>
      </c>
      <c r="AC27" s="159">
        <v>2343</v>
      </c>
      <c r="AD27" s="316">
        <f t="shared" si="1"/>
        <v>3283</v>
      </c>
      <c r="AE27" s="111"/>
      <c r="AF27" s="111"/>
      <c r="AG27" s="111"/>
      <c r="AH27" s="111"/>
      <c r="AI27" s="111"/>
      <c r="AJ27" s="111"/>
      <c r="AK27" s="111"/>
      <c r="AL27" s="111"/>
      <c r="AM27" s="38" t="s">
        <v>670</v>
      </c>
      <c r="AN27" s="135" t="s">
        <v>1148</v>
      </c>
    </row>
    <row r="28" spans="1:40" ht="156.75" x14ac:dyDescent="0.45">
      <c r="A28" s="288"/>
      <c r="B28" s="38"/>
      <c r="C28" s="10" t="s">
        <v>307</v>
      </c>
      <c r="D28" s="12" t="s">
        <v>671</v>
      </c>
      <c r="E28" s="287" t="s">
        <v>73</v>
      </c>
      <c r="F28" s="287" t="s">
        <v>73</v>
      </c>
      <c r="G28" s="287" t="s">
        <v>73</v>
      </c>
      <c r="H28" s="287" t="s">
        <v>73</v>
      </c>
      <c r="I28" s="287" t="s">
        <v>73</v>
      </c>
      <c r="J28" s="287" t="s">
        <v>73</v>
      </c>
      <c r="K28" s="287" t="s">
        <v>73</v>
      </c>
      <c r="L28" s="287" t="s">
        <v>73</v>
      </c>
      <c r="M28" s="287" t="s">
        <v>73</v>
      </c>
      <c r="N28" s="287" t="s">
        <v>73</v>
      </c>
      <c r="O28" s="287" t="s">
        <v>73</v>
      </c>
      <c r="P28" s="287" t="s">
        <v>73</v>
      </c>
      <c r="Q28" s="287" t="s">
        <v>73</v>
      </c>
      <c r="R28" s="287" t="s">
        <v>73</v>
      </c>
      <c r="S28" s="287" t="s">
        <v>73</v>
      </c>
      <c r="T28" s="287" t="s">
        <v>73</v>
      </c>
      <c r="U28" s="269">
        <v>225587</v>
      </c>
      <c r="V28" s="269">
        <v>20</v>
      </c>
      <c r="W28" s="269">
        <v>53624</v>
      </c>
      <c r="X28" s="269">
        <v>92195</v>
      </c>
      <c r="Y28" s="316">
        <f t="shared" si="0"/>
        <v>145819</v>
      </c>
      <c r="Z28" s="159">
        <v>225587</v>
      </c>
      <c r="AA28" s="159">
        <v>20</v>
      </c>
      <c r="AB28" s="159">
        <v>53624</v>
      </c>
      <c r="AC28" s="159">
        <v>92195</v>
      </c>
      <c r="AD28" s="316">
        <f t="shared" si="1"/>
        <v>145819</v>
      </c>
      <c r="AE28" s="111"/>
      <c r="AF28" s="111"/>
      <c r="AG28" s="111"/>
      <c r="AH28" s="111"/>
      <c r="AI28" s="111"/>
      <c r="AJ28" s="111"/>
      <c r="AK28" s="111"/>
      <c r="AL28" s="111"/>
      <c r="AM28" s="38" t="s">
        <v>271</v>
      </c>
      <c r="AN28" s="135" t="s">
        <v>1148</v>
      </c>
    </row>
    <row r="29" spans="1:40" ht="156.75" x14ac:dyDescent="0.45">
      <c r="A29" s="288"/>
      <c r="B29" s="38"/>
      <c r="C29" s="10" t="s">
        <v>377</v>
      </c>
      <c r="D29" s="289" t="s">
        <v>672</v>
      </c>
      <c r="E29" s="287" t="s">
        <v>73</v>
      </c>
      <c r="F29" s="287" t="s">
        <v>73</v>
      </c>
      <c r="G29" s="287" t="s">
        <v>73</v>
      </c>
      <c r="H29" s="287" t="s">
        <v>73</v>
      </c>
      <c r="I29" s="287" t="s">
        <v>73</v>
      </c>
      <c r="J29" s="287" t="s">
        <v>73</v>
      </c>
      <c r="K29" s="287" t="s">
        <v>73</v>
      </c>
      <c r="L29" s="287" t="s">
        <v>73</v>
      </c>
      <c r="M29" s="287" t="s">
        <v>73</v>
      </c>
      <c r="N29" s="287" t="s">
        <v>73</v>
      </c>
      <c r="O29" s="287" t="s">
        <v>73</v>
      </c>
      <c r="P29" s="287" t="s">
        <v>73</v>
      </c>
      <c r="Q29" s="287" t="s">
        <v>73</v>
      </c>
      <c r="R29" s="287" t="s">
        <v>73</v>
      </c>
      <c r="S29" s="287" t="s">
        <v>73</v>
      </c>
      <c r="T29" s="287" t="s">
        <v>73</v>
      </c>
      <c r="U29" s="269">
        <v>94950</v>
      </c>
      <c r="V29" s="269">
        <v>16</v>
      </c>
      <c r="W29" s="269">
        <v>44971</v>
      </c>
      <c r="X29" s="269">
        <v>83235</v>
      </c>
      <c r="Y29" s="316">
        <f t="shared" si="0"/>
        <v>128206</v>
      </c>
      <c r="Z29" s="159">
        <v>94950</v>
      </c>
      <c r="AA29" s="159">
        <v>16</v>
      </c>
      <c r="AB29" s="159">
        <v>44971</v>
      </c>
      <c r="AC29" s="159">
        <v>83235</v>
      </c>
      <c r="AD29" s="316">
        <f t="shared" si="1"/>
        <v>128206</v>
      </c>
      <c r="AE29" s="111"/>
      <c r="AF29" s="111"/>
      <c r="AG29" s="111"/>
      <c r="AH29" s="111"/>
      <c r="AI29" s="111"/>
      <c r="AJ29" s="111"/>
      <c r="AK29" s="111"/>
      <c r="AL29" s="111"/>
      <c r="AM29" s="38" t="s">
        <v>672</v>
      </c>
      <c r="AN29" s="135" t="s">
        <v>1148</v>
      </c>
    </row>
    <row r="30" spans="1:40" ht="156.75" x14ac:dyDescent="0.45">
      <c r="A30" s="288"/>
      <c r="B30" s="38"/>
      <c r="C30" s="10" t="s">
        <v>379</v>
      </c>
      <c r="D30" s="289" t="s">
        <v>673</v>
      </c>
      <c r="E30" s="287" t="s">
        <v>73</v>
      </c>
      <c r="F30" s="287" t="s">
        <v>73</v>
      </c>
      <c r="G30" s="287" t="s">
        <v>73</v>
      </c>
      <c r="H30" s="287" t="s">
        <v>73</v>
      </c>
      <c r="I30" s="287" t="s">
        <v>73</v>
      </c>
      <c r="J30" s="287" t="s">
        <v>73</v>
      </c>
      <c r="K30" s="287" t="s">
        <v>73</v>
      </c>
      <c r="L30" s="287" t="s">
        <v>73</v>
      </c>
      <c r="M30" s="287" t="s">
        <v>73</v>
      </c>
      <c r="N30" s="287" t="s">
        <v>73</v>
      </c>
      <c r="O30" s="287" t="s">
        <v>73</v>
      </c>
      <c r="P30" s="287" t="s">
        <v>73</v>
      </c>
      <c r="Q30" s="287" t="s">
        <v>73</v>
      </c>
      <c r="R30" s="287" t="s">
        <v>73</v>
      </c>
      <c r="S30" s="287" t="s">
        <v>73</v>
      </c>
      <c r="T30" s="287" t="s">
        <v>73</v>
      </c>
      <c r="U30" s="269">
        <v>37100</v>
      </c>
      <c r="V30" s="269">
        <v>4</v>
      </c>
      <c r="W30" s="269">
        <v>7741</v>
      </c>
      <c r="X30" s="269">
        <v>9410</v>
      </c>
      <c r="Y30" s="316">
        <f t="shared" si="0"/>
        <v>17151</v>
      </c>
      <c r="Z30" s="159">
        <v>37100</v>
      </c>
      <c r="AA30" s="159">
        <v>4</v>
      </c>
      <c r="AB30" s="159">
        <v>7741</v>
      </c>
      <c r="AC30" s="159">
        <v>9410</v>
      </c>
      <c r="AD30" s="316">
        <f t="shared" si="1"/>
        <v>17151</v>
      </c>
      <c r="AE30" s="111"/>
      <c r="AF30" s="111"/>
      <c r="AG30" s="111"/>
      <c r="AH30" s="111"/>
      <c r="AI30" s="111"/>
      <c r="AJ30" s="111"/>
      <c r="AK30" s="111"/>
      <c r="AL30" s="111"/>
      <c r="AM30" s="38" t="s">
        <v>674</v>
      </c>
      <c r="AN30" s="135" t="s">
        <v>1148</v>
      </c>
    </row>
    <row r="31" spans="1:40" ht="156.75" x14ac:dyDescent="0.45">
      <c r="A31" s="288"/>
      <c r="B31" s="38"/>
      <c r="C31" s="10" t="s">
        <v>381</v>
      </c>
      <c r="D31" s="289" t="s">
        <v>675</v>
      </c>
      <c r="E31" s="287" t="s">
        <v>73</v>
      </c>
      <c r="F31" s="287" t="s">
        <v>73</v>
      </c>
      <c r="G31" s="287" t="s">
        <v>73</v>
      </c>
      <c r="H31" s="287" t="s">
        <v>73</v>
      </c>
      <c r="I31" s="287" t="s">
        <v>73</v>
      </c>
      <c r="J31" s="287" t="s">
        <v>73</v>
      </c>
      <c r="K31" s="287" t="s">
        <v>73</v>
      </c>
      <c r="L31" s="287" t="s">
        <v>73</v>
      </c>
      <c r="M31" s="287" t="s">
        <v>73</v>
      </c>
      <c r="N31" s="287" t="s">
        <v>73</v>
      </c>
      <c r="O31" s="287" t="s">
        <v>73</v>
      </c>
      <c r="P31" s="287" t="s">
        <v>73</v>
      </c>
      <c r="Q31" s="287" t="s">
        <v>73</v>
      </c>
      <c r="R31" s="287" t="s">
        <v>73</v>
      </c>
      <c r="S31" s="287" t="s">
        <v>73</v>
      </c>
      <c r="T31" s="287" t="s">
        <v>73</v>
      </c>
      <c r="U31" s="269">
        <v>19384</v>
      </c>
      <c r="V31" s="269">
        <v>1</v>
      </c>
      <c r="W31" s="269">
        <v>6718</v>
      </c>
      <c r="X31" s="269">
        <v>8676</v>
      </c>
      <c r="Y31" s="316">
        <f t="shared" si="0"/>
        <v>15394</v>
      </c>
      <c r="Z31" s="159">
        <v>19384</v>
      </c>
      <c r="AA31" s="159">
        <v>1</v>
      </c>
      <c r="AB31" s="159">
        <v>6718</v>
      </c>
      <c r="AC31" s="159">
        <v>8676</v>
      </c>
      <c r="AD31" s="316">
        <f t="shared" si="1"/>
        <v>15394</v>
      </c>
      <c r="AE31" s="111"/>
      <c r="AF31" s="111"/>
      <c r="AG31" s="111"/>
      <c r="AH31" s="111"/>
      <c r="AI31" s="111"/>
      <c r="AJ31" s="111"/>
      <c r="AK31" s="111"/>
      <c r="AL31" s="111"/>
      <c r="AM31" s="38" t="s">
        <v>675</v>
      </c>
      <c r="AN31" s="135" t="s">
        <v>1148</v>
      </c>
    </row>
    <row r="32" spans="1:40" ht="156.75" x14ac:dyDescent="0.45">
      <c r="A32" s="288"/>
      <c r="B32" s="38"/>
      <c r="C32" s="10" t="s">
        <v>649</v>
      </c>
      <c r="D32" s="12" t="s">
        <v>676</v>
      </c>
      <c r="E32" s="287" t="s">
        <v>73</v>
      </c>
      <c r="F32" s="287" t="s">
        <v>73</v>
      </c>
      <c r="G32" s="287" t="s">
        <v>73</v>
      </c>
      <c r="H32" s="287" t="s">
        <v>73</v>
      </c>
      <c r="I32" s="287" t="s">
        <v>73</v>
      </c>
      <c r="J32" s="287" t="s">
        <v>73</v>
      </c>
      <c r="K32" s="287" t="s">
        <v>73</v>
      </c>
      <c r="L32" s="287" t="s">
        <v>73</v>
      </c>
      <c r="M32" s="287" t="s">
        <v>73</v>
      </c>
      <c r="N32" s="287" t="s">
        <v>73</v>
      </c>
      <c r="O32" s="287" t="s">
        <v>73</v>
      </c>
      <c r="P32" s="287" t="s">
        <v>73</v>
      </c>
      <c r="Q32" s="287" t="s">
        <v>73</v>
      </c>
      <c r="R32" s="287" t="s">
        <v>73</v>
      </c>
      <c r="S32" s="287" t="s">
        <v>73</v>
      </c>
      <c r="T32" s="287" t="s">
        <v>73</v>
      </c>
      <c r="U32" s="269">
        <v>1353.32</v>
      </c>
      <c r="V32" s="269">
        <v>0.09</v>
      </c>
      <c r="W32" s="269">
        <v>453.91</v>
      </c>
      <c r="X32" s="269">
        <v>771.52</v>
      </c>
      <c r="Y32" s="316">
        <f t="shared" si="0"/>
        <v>1225.43</v>
      </c>
      <c r="Z32" s="159">
        <v>1237.06</v>
      </c>
      <c r="AA32" s="159">
        <v>0.09</v>
      </c>
      <c r="AB32" s="159">
        <v>334.58</v>
      </c>
      <c r="AC32" s="159">
        <v>677.04</v>
      </c>
      <c r="AD32" s="316">
        <f t="shared" si="1"/>
        <v>1011.6199999999999</v>
      </c>
      <c r="AE32" s="111"/>
      <c r="AF32" s="111"/>
      <c r="AG32" s="111"/>
      <c r="AH32" s="111"/>
      <c r="AI32" s="111"/>
      <c r="AJ32" s="111"/>
      <c r="AK32" s="111"/>
      <c r="AL32" s="111"/>
      <c r="AM32" s="38" t="s">
        <v>677</v>
      </c>
      <c r="AN32" s="135" t="s">
        <v>1148</v>
      </c>
    </row>
    <row r="33" spans="1:40" ht="156.75" x14ac:dyDescent="0.45">
      <c r="A33" s="288"/>
      <c r="B33" s="38"/>
      <c r="C33" s="10" t="s">
        <v>650</v>
      </c>
      <c r="D33" s="12" t="s">
        <v>678</v>
      </c>
      <c r="E33" s="287" t="s">
        <v>73</v>
      </c>
      <c r="F33" s="287" t="s">
        <v>73</v>
      </c>
      <c r="G33" s="287" t="s">
        <v>73</v>
      </c>
      <c r="H33" s="287" t="s">
        <v>73</v>
      </c>
      <c r="I33" s="287" t="s">
        <v>73</v>
      </c>
      <c r="J33" s="287" t="s">
        <v>73</v>
      </c>
      <c r="K33" s="287" t="s">
        <v>73</v>
      </c>
      <c r="L33" s="287" t="s">
        <v>73</v>
      </c>
      <c r="M33" s="287" t="s">
        <v>73</v>
      </c>
      <c r="N33" s="287" t="s">
        <v>73</v>
      </c>
      <c r="O33" s="287" t="s">
        <v>73</v>
      </c>
      <c r="P33" s="287" t="s">
        <v>73</v>
      </c>
      <c r="Q33" s="287" t="s">
        <v>73</v>
      </c>
      <c r="R33" s="287" t="s">
        <v>73</v>
      </c>
      <c r="S33" s="287" t="s">
        <v>73</v>
      </c>
      <c r="T33" s="287" t="s">
        <v>73</v>
      </c>
      <c r="U33" s="269">
        <v>333.8</v>
      </c>
      <c r="V33" s="269">
        <v>0</v>
      </c>
      <c r="W33" s="269">
        <v>283.81</v>
      </c>
      <c r="X33" s="269">
        <v>419.23</v>
      </c>
      <c r="Y33" s="316">
        <f t="shared" si="0"/>
        <v>703.04</v>
      </c>
      <c r="Z33" s="159">
        <v>374.12</v>
      </c>
      <c r="AA33" s="159">
        <v>0</v>
      </c>
      <c r="AB33" s="159">
        <v>253.87</v>
      </c>
      <c r="AC33" s="159">
        <v>463.09</v>
      </c>
      <c r="AD33" s="316">
        <f t="shared" si="1"/>
        <v>716.96</v>
      </c>
      <c r="AE33" s="111"/>
      <c r="AF33" s="111"/>
      <c r="AG33" s="111"/>
      <c r="AH33" s="111"/>
      <c r="AI33" s="111"/>
      <c r="AJ33" s="111"/>
      <c r="AK33" s="111"/>
      <c r="AL33" s="111"/>
      <c r="AM33" s="38" t="s">
        <v>678</v>
      </c>
      <c r="AN33" s="135" t="s">
        <v>1148</v>
      </c>
    </row>
    <row r="34" spans="1:40" ht="156.75" x14ac:dyDescent="0.45">
      <c r="A34" s="288"/>
      <c r="B34" s="38"/>
      <c r="C34" s="10" t="s">
        <v>651</v>
      </c>
      <c r="D34" s="12" t="s">
        <v>679</v>
      </c>
      <c r="E34" s="287" t="s">
        <v>73</v>
      </c>
      <c r="F34" s="287" t="s">
        <v>73</v>
      </c>
      <c r="G34" s="287" t="s">
        <v>73</v>
      </c>
      <c r="H34" s="287" t="s">
        <v>73</v>
      </c>
      <c r="I34" s="287" t="s">
        <v>73</v>
      </c>
      <c r="J34" s="287" t="s">
        <v>73</v>
      </c>
      <c r="K34" s="287" t="s">
        <v>73</v>
      </c>
      <c r="L34" s="287" t="s">
        <v>73</v>
      </c>
      <c r="M34" s="287" t="s">
        <v>73</v>
      </c>
      <c r="N34" s="287" t="s">
        <v>73</v>
      </c>
      <c r="O34" s="287" t="s">
        <v>73</v>
      </c>
      <c r="P34" s="287" t="s">
        <v>73</v>
      </c>
      <c r="Q34" s="287" t="s">
        <v>73</v>
      </c>
      <c r="R34" s="287" t="s">
        <v>73</v>
      </c>
      <c r="S34" s="287" t="s">
        <v>73</v>
      </c>
      <c r="T34" s="287" t="s">
        <v>73</v>
      </c>
      <c r="U34" s="269">
        <v>7182.86</v>
      </c>
      <c r="V34" s="269">
        <v>0.37</v>
      </c>
      <c r="W34" s="269">
        <v>1673.14</v>
      </c>
      <c r="X34" s="269">
        <v>2951.98</v>
      </c>
      <c r="Y34" s="316">
        <f t="shared" si="0"/>
        <v>4625.12</v>
      </c>
      <c r="Z34" s="159">
        <v>7159.45</v>
      </c>
      <c r="AA34" s="159">
        <v>0.38</v>
      </c>
      <c r="AB34" s="159">
        <v>1552.1</v>
      </c>
      <c r="AC34" s="159">
        <v>2907.42</v>
      </c>
      <c r="AD34" s="316">
        <f t="shared" si="1"/>
        <v>4459.5200000000004</v>
      </c>
      <c r="AE34" s="111"/>
      <c r="AF34" s="111"/>
      <c r="AG34" s="111"/>
      <c r="AH34" s="111"/>
      <c r="AI34" s="111"/>
      <c r="AJ34" s="111"/>
      <c r="AK34" s="111"/>
      <c r="AL34" s="111"/>
      <c r="AM34" s="38" t="s">
        <v>680</v>
      </c>
      <c r="AN34" s="135" t="s">
        <v>1148</v>
      </c>
    </row>
    <row r="35" spans="1:40" ht="156.75" x14ac:dyDescent="0.45">
      <c r="A35" s="288"/>
      <c r="B35" s="38"/>
      <c r="C35" s="10" t="s">
        <v>652</v>
      </c>
      <c r="D35" s="12" t="s">
        <v>681</v>
      </c>
      <c r="E35" s="287" t="s">
        <v>73</v>
      </c>
      <c r="F35" s="287" t="s">
        <v>73</v>
      </c>
      <c r="G35" s="287" t="s">
        <v>73</v>
      </c>
      <c r="H35" s="287" t="s">
        <v>73</v>
      </c>
      <c r="I35" s="287" t="s">
        <v>73</v>
      </c>
      <c r="J35" s="287" t="s">
        <v>73</v>
      </c>
      <c r="K35" s="287" t="s">
        <v>73</v>
      </c>
      <c r="L35" s="287" t="s">
        <v>73</v>
      </c>
      <c r="M35" s="287" t="s">
        <v>73</v>
      </c>
      <c r="N35" s="287" t="s">
        <v>73</v>
      </c>
      <c r="O35" s="287" t="s">
        <v>73</v>
      </c>
      <c r="P35" s="287" t="s">
        <v>73</v>
      </c>
      <c r="Q35" s="287" t="s">
        <v>73</v>
      </c>
      <c r="R35" s="287" t="s">
        <v>73</v>
      </c>
      <c r="S35" s="287" t="s">
        <v>73</v>
      </c>
      <c r="T35" s="287" t="s">
        <v>73</v>
      </c>
      <c r="U35" s="269">
        <v>2928.75</v>
      </c>
      <c r="V35" s="269">
        <v>0.04</v>
      </c>
      <c r="W35" s="269">
        <v>1208.08</v>
      </c>
      <c r="X35" s="269">
        <v>2309.79</v>
      </c>
      <c r="Y35" s="316">
        <f t="shared" si="0"/>
        <v>3517.87</v>
      </c>
      <c r="Z35" s="159">
        <v>2960.28</v>
      </c>
      <c r="AA35" s="159">
        <v>0.05</v>
      </c>
      <c r="AB35" s="159">
        <v>1119.01</v>
      </c>
      <c r="AC35" s="159">
        <v>2275.89</v>
      </c>
      <c r="AD35" s="316">
        <f t="shared" si="1"/>
        <v>3394.8999999999996</v>
      </c>
      <c r="AE35" s="111"/>
      <c r="AF35" s="111"/>
      <c r="AG35" s="111"/>
      <c r="AH35" s="111"/>
      <c r="AI35" s="111"/>
      <c r="AJ35" s="111"/>
      <c r="AK35" s="111"/>
      <c r="AL35" s="111"/>
      <c r="AM35" s="38" t="s">
        <v>681</v>
      </c>
      <c r="AN35" s="135" t="s">
        <v>1148</v>
      </c>
    </row>
    <row r="36" spans="1:40" ht="156.75" x14ac:dyDescent="0.45">
      <c r="A36" s="288"/>
      <c r="B36" s="38"/>
      <c r="C36" s="10" t="s">
        <v>653</v>
      </c>
      <c r="D36" s="12" t="s">
        <v>683</v>
      </c>
      <c r="E36" s="287" t="s">
        <v>73</v>
      </c>
      <c r="F36" s="287" t="s">
        <v>73</v>
      </c>
      <c r="G36" s="287" t="s">
        <v>73</v>
      </c>
      <c r="H36" s="287" t="s">
        <v>73</v>
      </c>
      <c r="I36" s="287" t="s">
        <v>73</v>
      </c>
      <c r="J36" s="287" t="s">
        <v>73</v>
      </c>
      <c r="K36" s="287" t="s">
        <v>73</v>
      </c>
      <c r="L36" s="287" t="s">
        <v>73</v>
      </c>
      <c r="M36" s="287" t="s">
        <v>73</v>
      </c>
      <c r="N36" s="287" t="s">
        <v>73</v>
      </c>
      <c r="O36" s="287" t="s">
        <v>73</v>
      </c>
      <c r="P36" s="287" t="s">
        <v>73</v>
      </c>
      <c r="Q36" s="287" t="s">
        <v>73</v>
      </c>
      <c r="R36" s="287" t="s">
        <v>73</v>
      </c>
      <c r="S36" s="287" t="s">
        <v>73</v>
      </c>
      <c r="T36" s="287" t="s">
        <v>73</v>
      </c>
      <c r="U36" s="269">
        <v>125</v>
      </c>
      <c r="V36" s="269">
        <v>0</v>
      </c>
      <c r="W36" s="269">
        <v>18</v>
      </c>
      <c r="X36" s="269">
        <v>32</v>
      </c>
      <c r="Y36" s="316">
        <f t="shared" si="0"/>
        <v>50</v>
      </c>
      <c r="Z36" s="159">
        <v>111</v>
      </c>
      <c r="AA36" s="159">
        <v>0</v>
      </c>
      <c r="AB36" s="159">
        <v>13</v>
      </c>
      <c r="AC36" s="159">
        <v>29</v>
      </c>
      <c r="AD36" s="316">
        <f t="shared" si="1"/>
        <v>42</v>
      </c>
      <c r="AE36" s="111"/>
      <c r="AF36" s="111"/>
      <c r="AG36" s="111"/>
      <c r="AH36" s="111"/>
      <c r="AI36" s="111"/>
      <c r="AJ36" s="111"/>
      <c r="AK36" s="111"/>
      <c r="AL36" s="111"/>
      <c r="AM36" s="38" t="s">
        <v>684</v>
      </c>
      <c r="AN36" s="135" t="s">
        <v>1148</v>
      </c>
    </row>
    <row r="37" spans="1:40" ht="156.75" x14ac:dyDescent="0.45">
      <c r="A37" s="288"/>
      <c r="B37" s="38"/>
      <c r="C37" s="10" t="s">
        <v>694</v>
      </c>
      <c r="D37" s="12" t="s">
        <v>686</v>
      </c>
      <c r="E37" s="287" t="s">
        <v>73</v>
      </c>
      <c r="F37" s="287" t="s">
        <v>73</v>
      </c>
      <c r="G37" s="287" t="s">
        <v>73</v>
      </c>
      <c r="H37" s="287" t="s">
        <v>73</v>
      </c>
      <c r="I37" s="287" t="s">
        <v>73</v>
      </c>
      <c r="J37" s="287" t="s">
        <v>73</v>
      </c>
      <c r="K37" s="287" t="s">
        <v>73</v>
      </c>
      <c r="L37" s="287" t="s">
        <v>73</v>
      </c>
      <c r="M37" s="287" t="s">
        <v>73</v>
      </c>
      <c r="N37" s="287" t="s">
        <v>73</v>
      </c>
      <c r="O37" s="287" t="s">
        <v>73</v>
      </c>
      <c r="P37" s="287" t="s">
        <v>73</v>
      </c>
      <c r="Q37" s="287" t="s">
        <v>73</v>
      </c>
      <c r="R37" s="287" t="s">
        <v>73</v>
      </c>
      <c r="S37" s="287" t="s">
        <v>73</v>
      </c>
      <c r="T37" s="287" t="s">
        <v>73</v>
      </c>
      <c r="U37" s="269">
        <v>25</v>
      </c>
      <c r="V37" s="269">
        <v>0</v>
      </c>
      <c r="W37" s="269">
        <v>10</v>
      </c>
      <c r="X37" s="269">
        <v>26</v>
      </c>
      <c r="Y37" s="316">
        <f t="shared" si="0"/>
        <v>36</v>
      </c>
      <c r="Z37" s="159">
        <v>21</v>
      </c>
      <c r="AA37" s="159">
        <v>0</v>
      </c>
      <c r="AB37" s="159">
        <v>6</v>
      </c>
      <c r="AC37" s="159">
        <v>24</v>
      </c>
      <c r="AD37" s="316">
        <f t="shared" si="1"/>
        <v>30</v>
      </c>
      <c r="AE37" s="111"/>
      <c r="AF37" s="111"/>
      <c r="AG37" s="111"/>
      <c r="AH37" s="111"/>
      <c r="AI37" s="111"/>
      <c r="AJ37" s="111"/>
      <c r="AK37" s="111"/>
      <c r="AL37" s="111"/>
      <c r="AM37" s="38" t="s">
        <v>686</v>
      </c>
      <c r="AN37" s="135" t="s">
        <v>1148</v>
      </c>
    </row>
    <row r="38" spans="1:40" ht="156.75" x14ac:dyDescent="0.45">
      <c r="A38" s="288"/>
      <c r="B38" s="38"/>
      <c r="C38" s="10" t="s">
        <v>655</v>
      </c>
      <c r="D38" s="12" t="s">
        <v>689</v>
      </c>
      <c r="E38" s="287" t="s">
        <v>73</v>
      </c>
      <c r="F38" s="287" t="s">
        <v>73</v>
      </c>
      <c r="G38" s="287" t="s">
        <v>73</v>
      </c>
      <c r="H38" s="287" t="s">
        <v>73</v>
      </c>
      <c r="I38" s="287" t="s">
        <v>73</v>
      </c>
      <c r="J38" s="287" t="s">
        <v>73</v>
      </c>
      <c r="K38" s="287" t="s">
        <v>73</v>
      </c>
      <c r="L38" s="287" t="s">
        <v>73</v>
      </c>
      <c r="M38" s="287" t="s">
        <v>73</v>
      </c>
      <c r="N38" s="287" t="s">
        <v>73</v>
      </c>
      <c r="O38" s="287" t="s">
        <v>73</v>
      </c>
      <c r="P38" s="287" t="s">
        <v>73</v>
      </c>
      <c r="Q38" s="287" t="s">
        <v>73</v>
      </c>
      <c r="R38" s="287" t="s">
        <v>73</v>
      </c>
      <c r="S38" s="287" t="s">
        <v>73</v>
      </c>
      <c r="T38" s="287" t="s">
        <v>73</v>
      </c>
      <c r="U38" s="269">
        <v>20</v>
      </c>
      <c r="V38" s="269">
        <v>0</v>
      </c>
      <c r="W38" s="269">
        <v>53</v>
      </c>
      <c r="X38" s="269">
        <v>152</v>
      </c>
      <c r="Y38" s="316">
        <f t="shared" si="0"/>
        <v>205</v>
      </c>
      <c r="Z38" s="159">
        <v>30</v>
      </c>
      <c r="AA38" s="159">
        <v>0</v>
      </c>
      <c r="AB38" s="159">
        <v>144</v>
      </c>
      <c r="AC38" s="159">
        <v>273</v>
      </c>
      <c r="AD38" s="316">
        <f t="shared" si="1"/>
        <v>417</v>
      </c>
      <c r="AE38" s="111"/>
      <c r="AF38" s="111"/>
      <c r="AG38" s="111"/>
      <c r="AH38" s="111"/>
      <c r="AI38" s="111"/>
      <c r="AJ38" s="111"/>
      <c r="AK38" s="111"/>
      <c r="AL38" s="111"/>
      <c r="AM38" s="38" t="s">
        <v>690</v>
      </c>
      <c r="AN38" s="135" t="s">
        <v>1148</v>
      </c>
    </row>
    <row r="39" spans="1:40" ht="156.75" x14ac:dyDescent="0.45">
      <c r="A39" s="288"/>
      <c r="B39" s="38"/>
      <c r="C39" s="10" t="s">
        <v>695</v>
      </c>
      <c r="D39" s="12" t="s">
        <v>692</v>
      </c>
      <c r="E39" s="287" t="s">
        <v>73</v>
      </c>
      <c r="F39" s="287" t="s">
        <v>73</v>
      </c>
      <c r="G39" s="287" t="s">
        <v>73</v>
      </c>
      <c r="H39" s="287" t="s">
        <v>73</v>
      </c>
      <c r="I39" s="287" t="s">
        <v>73</v>
      </c>
      <c r="J39" s="287" t="s">
        <v>73</v>
      </c>
      <c r="K39" s="287" t="s">
        <v>73</v>
      </c>
      <c r="L39" s="287" t="s">
        <v>73</v>
      </c>
      <c r="M39" s="287" t="s">
        <v>73</v>
      </c>
      <c r="N39" s="287" t="s">
        <v>73</v>
      </c>
      <c r="O39" s="287" t="s">
        <v>73</v>
      </c>
      <c r="P39" s="287" t="s">
        <v>73</v>
      </c>
      <c r="Q39" s="287" t="s">
        <v>73</v>
      </c>
      <c r="R39" s="287" t="s">
        <v>73</v>
      </c>
      <c r="S39" s="287" t="s">
        <v>73</v>
      </c>
      <c r="T39" s="287" t="s">
        <v>73</v>
      </c>
      <c r="U39" s="269">
        <v>9</v>
      </c>
      <c r="V39" s="269">
        <v>0</v>
      </c>
      <c r="W39" s="269">
        <v>39</v>
      </c>
      <c r="X39" s="269">
        <v>119</v>
      </c>
      <c r="Y39" s="316">
        <f t="shared" si="0"/>
        <v>158</v>
      </c>
      <c r="Z39" s="159">
        <v>14</v>
      </c>
      <c r="AA39" s="159">
        <v>0</v>
      </c>
      <c r="AB39" s="159">
        <v>105</v>
      </c>
      <c r="AC39" s="159">
        <v>216</v>
      </c>
      <c r="AD39" s="316">
        <f t="shared" si="1"/>
        <v>321</v>
      </c>
      <c r="AE39" s="111"/>
      <c r="AF39" s="111"/>
      <c r="AG39" s="111"/>
      <c r="AH39" s="111"/>
      <c r="AI39" s="111"/>
      <c r="AJ39" s="111"/>
      <c r="AK39" s="111"/>
      <c r="AL39" s="111"/>
      <c r="AM39" s="38" t="s">
        <v>692</v>
      </c>
      <c r="AN39" s="135" t="s">
        <v>1148</v>
      </c>
    </row>
    <row r="40" spans="1:40" ht="156.75" x14ac:dyDescent="0.45">
      <c r="A40" s="288" t="s">
        <v>361</v>
      </c>
      <c r="B40" s="38" t="s">
        <v>696</v>
      </c>
      <c r="C40" s="10" t="s">
        <v>161</v>
      </c>
      <c r="D40" s="12" t="s">
        <v>665</v>
      </c>
      <c r="E40" s="287" t="s">
        <v>73</v>
      </c>
      <c r="F40" s="287" t="s">
        <v>73</v>
      </c>
      <c r="G40" s="287" t="s">
        <v>73</v>
      </c>
      <c r="H40" s="287" t="s">
        <v>73</v>
      </c>
      <c r="I40" s="287" t="s">
        <v>73</v>
      </c>
      <c r="J40" s="287" t="s">
        <v>73</v>
      </c>
      <c r="K40" s="287" t="s">
        <v>73</v>
      </c>
      <c r="L40" s="287" t="s">
        <v>73</v>
      </c>
      <c r="M40" s="287" t="s">
        <v>73</v>
      </c>
      <c r="N40" s="287" t="s">
        <v>73</v>
      </c>
      <c r="O40" s="287" t="s">
        <v>73</v>
      </c>
      <c r="P40" s="287" t="s">
        <v>73</v>
      </c>
      <c r="Q40" s="287" t="s">
        <v>73</v>
      </c>
      <c r="R40" s="287" t="s">
        <v>73</v>
      </c>
      <c r="S40" s="287" t="s">
        <v>73</v>
      </c>
      <c r="T40" s="287" t="s">
        <v>73</v>
      </c>
      <c r="U40" s="269">
        <v>12178.84</v>
      </c>
      <c r="V40" s="269">
        <v>0.84</v>
      </c>
      <c r="W40" s="269">
        <v>2757.67</v>
      </c>
      <c r="X40" s="269">
        <v>2992.26</v>
      </c>
      <c r="Y40" s="316">
        <f t="shared" si="0"/>
        <v>5749.93</v>
      </c>
      <c r="Z40" s="159">
        <v>12008</v>
      </c>
      <c r="AA40" s="159">
        <v>0.82</v>
      </c>
      <c r="AB40" s="159">
        <v>2625</v>
      </c>
      <c r="AC40" s="159">
        <v>2920</v>
      </c>
      <c r="AD40" s="316">
        <f t="shared" si="1"/>
        <v>5545</v>
      </c>
      <c r="AE40" s="111"/>
      <c r="AF40" s="111"/>
      <c r="AG40" s="111"/>
      <c r="AH40" s="111"/>
      <c r="AI40" s="111"/>
      <c r="AJ40" s="111"/>
      <c r="AK40" s="111"/>
      <c r="AL40" s="111"/>
      <c r="AM40" s="38" t="s">
        <v>666</v>
      </c>
      <c r="AN40" s="135" t="s">
        <v>1148</v>
      </c>
    </row>
    <row r="41" spans="1:40" ht="156.75" x14ac:dyDescent="0.45">
      <c r="A41" s="288"/>
      <c r="B41" s="38"/>
      <c r="C41" s="10" t="s">
        <v>165</v>
      </c>
      <c r="D41" s="12" t="s">
        <v>667</v>
      </c>
      <c r="E41" s="287" t="s">
        <v>73</v>
      </c>
      <c r="F41" s="287" t="s">
        <v>73</v>
      </c>
      <c r="G41" s="287" t="s">
        <v>73</v>
      </c>
      <c r="H41" s="287" t="s">
        <v>73</v>
      </c>
      <c r="I41" s="287" t="s">
        <v>73</v>
      </c>
      <c r="J41" s="287" t="s">
        <v>73</v>
      </c>
      <c r="K41" s="287" t="s">
        <v>73</v>
      </c>
      <c r="L41" s="287" t="s">
        <v>73</v>
      </c>
      <c r="M41" s="287" t="s">
        <v>73</v>
      </c>
      <c r="N41" s="287" t="s">
        <v>73</v>
      </c>
      <c r="O41" s="287" t="s">
        <v>73</v>
      </c>
      <c r="P41" s="287" t="s">
        <v>73</v>
      </c>
      <c r="Q41" s="287" t="s">
        <v>73</v>
      </c>
      <c r="R41" s="287" t="s">
        <v>73</v>
      </c>
      <c r="S41" s="287" t="s">
        <v>73</v>
      </c>
      <c r="T41" s="287" t="s">
        <v>73</v>
      </c>
      <c r="U41" s="269">
        <v>93.66</v>
      </c>
      <c r="V41" s="269">
        <v>0</v>
      </c>
      <c r="W41" s="269">
        <v>34.64</v>
      </c>
      <c r="X41" s="269">
        <v>43.6</v>
      </c>
      <c r="Y41" s="316">
        <f t="shared" si="0"/>
        <v>78.240000000000009</v>
      </c>
      <c r="Z41" s="159">
        <v>94</v>
      </c>
      <c r="AA41" s="159">
        <v>0</v>
      </c>
      <c r="AB41" s="159">
        <v>24.79</v>
      </c>
      <c r="AC41" s="159">
        <v>42</v>
      </c>
      <c r="AD41" s="316">
        <f t="shared" si="1"/>
        <v>66.789999999999992</v>
      </c>
      <c r="AE41" s="111"/>
      <c r="AF41" s="111"/>
      <c r="AG41" s="111"/>
      <c r="AH41" s="111"/>
      <c r="AI41" s="111"/>
      <c r="AJ41" s="111"/>
      <c r="AK41" s="111"/>
      <c r="AL41" s="111"/>
      <c r="AM41" s="38" t="s">
        <v>667</v>
      </c>
      <c r="AN41" s="135" t="s">
        <v>1148</v>
      </c>
    </row>
    <row r="42" spans="1:40" ht="156.75" x14ac:dyDescent="0.45">
      <c r="A42" s="288"/>
      <c r="B42" s="38"/>
      <c r="C42" s="10" t="s">
        <v>168</v>
      </c>
      <c r="D42" s="12" t="s">
        <v>668</v>
      </c>
      <c r="E42" s="287" t="s">
        <v>73</v>
      </c>
      <c r="F42" s="287" t="s">
        <v>73</v>
      </c>
      <c r="G42" s="287" t="s">
        <v>73</v>
      </c>
      <c r="H42" s="287" t="s">
        <v>73</v>
      </c>
      <c r="I42" s="287" t="s">
        <v>73</v>
      </c>
      <c r="J42" s="287" t="s">
        <v>73</v>
      </c>
      <c r="K42" s="287" t="s">
        <v>73</v>
      </c>
      <c r="L42" s="287" t="s">
        <v>73</v>
      </c>
      <c r="M42" s="287" t="s">
        <v>73</v>
      </c>
      <c r="N42" s="287" t="s">
        <v>73</v>
      </c>
      <c r="O42" s="287" t="s">
        <v>73</v>
      </c>
      <c r="P42" s="287" t="s">
        <v>73</v>
      </c>
      <c r="Q42" s="287" t="s">
        <v>73</v>
      </c>
      <c r="R42" s="287" t="s">
        <v>73</v>
      </c>
      <c r="S42" s="287" t="s">
        <v>73</v>
      </c>
      <c r="T42" s="287" t="s">
        <v>73</v>
      </c>
      <c r="U42" s="269">
        <v>21784</v>
      </c>
      <c r="V42" s="269">
        <v>0</v>
      </c>
      <c r="W42" s="269">
        <v>1767</v>
      </c>
      <c r="X42" s="269">
        <v>2598</v>
      </c>
      <c r="Y42" s="316">
        <f t="shared" si="0"/>
        <v>4365</v>
      </c>
      <c r="Z42" s="159">
        <v>21728</v>
      </c>
      <c r="AA42" s="159">
        <v>0</v>
      </c>
      <c r="AB42" s="159">
        <v>1613</v>
      </c>
      <c r="AC42" s="159">
        <v>2560</v>
      </c>
      <c r="AD42" s="316">
        <f t="shared" si="1"/>
        <v>4173</v>
      </c>
      <c r="AE42" s="111"/>
      <c r="AF42" s="111"/>
      <c r="AG42" s="111"/>
      <c r="AH42" s="111"/>
      <c r="AI42" s="111"/>
      <c r="AJ42" s="111"/>
      <c r="AK42" s="111"/>
      <c r="AL42" s="111"/>
      <c r="AM42" s="38" t="s">
        <v>669</v>
      </c>
      <c r="AN42" s="135" t="s">
        <v>1148</v>
      </c>
    </row>
    <row r="43" spans="1:40" ht="156.75" x14ac:dyDescent="0.45">
      <c r="A43" s="288"/>
      <c r="B43" s="38"/>
      <c r="C43" s="10" t="s">
        <v>313</v>
      </c>
      <c r="D43" s="12" t="s">
        <v>670</v>
      </c>
      <c r="E43" s="287" t="s">
        <v>73</v>
      </c>
      <c r="F43" s="287" t="s">
        <v>73</v>
      </c>
      <c r="G43" s="287" t="s">
        <v>73</v>
      </c>
      <c r="H43" s="287" t="s">
        <v>73</v>
      </c>
      <c r="I43" s="287" t="s">
        <v>73</v>
      </c>
      <c r="J43" s="287" t="s">
        <v>73</v>
      </c>
      <c r="K43" s="287" t="s">
        <v>73</v>
      </c>
      <c r="L43" s="287" t="s">
        <v>73</v>
      </c>
      <c r="M43" s="287" t="s">
        <v>73</v>
      </c>
      <c r="N43" s="287" t="s">
        <v>73</v>
      </c>
      <c r="O43" s="287" t="s">
        <v>73</v>
      </c>
      <c r="P43" s="287" t="s">
        <v>73</v>
      </c>
      <c r="Q43" s="287" t="s">
        <v>73</v>
      </c>
      <c r="R43" s="287" t="s">
        <v>73</v>
      </c>
      <c r="S43" s="287" t="s">
        <v>73</v>
      </c>
      <c r="T43" s="287" t="s">
        <v>73</v>
      </c>
      <c r="U43" s="269">
        <v>98</v>
      </c>
      <c r="V43" s="269">
        <v>0</v>
      </c>
      <c r="W43" s="269">
        <v>22</v>
      </c>
      <c r="X43" s="269">
        <v>32</v>
      </c>
      <c r="Y43" s="316">
        <f t="shared" si="0"/>
        <v>54</v>
      </c>
      <c r="Z43" s="159">
        <v>99</v>
      </c>
      <c r="AA43" s="159">
        <v>0</v>
      </c>
      <c r="AB43" s="159">
        <v>18</v>
      </c>
      <c r="AC43" s="159">
        <v>29</v>
      </c>
      <c r="AD43" s="316">
        <f t="shared" si="1"/>
        <v>47</v>
      </c>
      <c r="AE43" s="111"/>
      <c r="AF43" s="111"/>
      <c r="AG43" s="111"/>
      <c r="AH43" s="111"/>
      <c r="AI43" s="111"/>
      <c r="AJ43" s="111"/>
      <c r="AK43" s="111"/>
      <c r="AL43" s="111"/>
      <c r="AM43" s="38" t="s">
        <v>670</v>
      </c>
      <c r="AN43" s="135" t="s">
        <v>1148</v>
      </c>
    </row>
    <row r="44" spans="1:40" ht="156.75" x14ac:dyDescent="0.45">
      <c r="A44" s="288"/>
      <c r="B44" s="38"/>
      <c r="C44" s="10" t="s">
        <v>315</v>
      </c>
      <c r="D44" s="12" t="s">
        <v>671</v>
      </c>
      <c r="E44" s="287" t="s">
        <v>73</v>
      </c>
      <c r="F44" s="287" t="s">
        <v>73</v>
      </c>
      <c r="G44" s="287" t="s">
        <v>73</v>
      </c>
      <c r="H44" s="287" t="s">
        <v>73</v>
      </c>
      <c r="I44" s="287" t="s">
        <v>73</v>
      </c>
      <c r="J44" s="287" t="s">
        <v>73</v>
      </c>
      <c r="K44" s="287" t="s">
        <v>73</v>
      </c>
      <c r="L44" s="287" t="s">
        <v>73</v>
      </c>
      <c r="M44" s="287" t="s">
        <v>73</v>
      </c>
      <c r="N44" s="287" t="s">
        <v>73</v>
      </c>
      <c r="O44" s="287" t="s">
        <v>73</v>
      </c>
      <c r="P44" s="287" t="s">
        <v>73</v>
      </c>
      <c r="Q44" s="287" t="s">
        <v>73</v>
      </c>
      <c r="R44" s="287" t="s">
        <v>73</v>
      </c>
      <c r="S44" s="287" t="s">
        <v>73</v>
      </c>
      <c r="T44" s="287" t="s">
        <v>73</v>
      </c>
      <c r="U44" s="269">
        <v>379812</v>
      </c>
      <c r="V44" s="269">
        <v>8</v>
      </c>
      <c r="W44" s="269">
        <v>24861</v>
      </c>
      <c r="X44" s="269">
        <v>37774</v>
      </c>
      <c r="Y44" s="316">
        <f t="shared" si="0"/>
        <v>62635</v>
      </c>
      <c r="Z44" s="159">
        <v>379812</v>
      </c>
      <c r="AA44" s="159">
        <v>8</v>
      </c>
      <c r="AB44" s="159">
        <v>24861</v>
      </c>
      <c r="AC44" s="159">
        <v>37774</v>
      </c>
      <c r="AD44" s="316">
        <f t="shared" si="1"/>
        <v>62635</v>
      </c>
      <c r="AE44" s="111"/>
      <c r="AF44" s="111"/>
      <c r="AG44" s="111"/>
      <c r="AH44" s="111"/>
      <c r="AI44" s="111"/>
      <c r="AJ44" s="111"/>
      <c r="AK44" s="111"/>
      <c r="AL44" s="111"/>
      <c r="AM44" s="38" t="s">
        <v>271</v>
      </c>
      <c r="AN44" s="135" t="s">
        <v>1148</v>
      </c>
    </row>
    <row r="45" spans="1:40" ht="156.75" x14ac:dyDescent="0.45">
      <c r="A45" s="288"/>
      <c r="B45" s="38"/>
      <c r="C45" s="10" t="s">
        <v>697</v>
      </c>
      <c r="D45" s="289" t="s">
        <v>672</v>
      </c>
      <c r="E45" s="287" t="s">
        <v>73</v>
      </c>
      <c r="F45" s="287" t="s">
        <v>73</v>
      </c>
      <c r="G45" s="287" t="s">
        <v>73</v>
      </c>
      <c r="H45" s="287" t="s">
        <v>73</v>
      </c>
      <c r="I45" s="287" t="s">
        <v>73</v>
      </c>
      <c r="J45" s="287" t="s">
        <v>73</v>
      </c>
      <c r="K45" s="287" t="s">
        <v>73</v>
      </c>
      <c r="L45" s="287" t="s">
        <v>73</v>
      </c>
      <c r="M45" s="287" t="s">
        <v>73</v>
      </c>
      <c r="N45" s="287" t="s">
        <v>73</v>
      </c>
      <c r="O45" s="287" t="s">
        <v>73</v>
      </c>
      <c r="P45" s="287" t="s">
        <v>73</v>
      </c>
      <c r="Q45" s="287" t="s">
        <v>73</v>
      </c>
      <c r="R45" s="287" t="s">
        <v>73</v>
      </c>
      <c r="S45" s="287" t="s">
        <v>73</v>
      </c>
      <c r="T45" s="287" t="s">
        <v>73</v>
      </c>
      <c r="U45" s="269">
        <v>2566</v>
      </c>
      <c r="V45" s="269">
        <v>0</v>
      </c>
      <c r="W45" s="269">
        <v>968</v>
      </c>
      <c r="X45" s="269">
        <v>1578</v>
      </c>
      <c r="Y45" s="316">
        <f t="shared" si="0"/>
        <v>2546</v>
      </c>
      <c r="Z45" s="159">
        <v>2566</v>
      </c>
      <c r="AA45" s="159">
        <v>0</v>
      </c>
      <c r="AB45" s="159">
        <v>968</v>
      </c>
      <c r="AC45" s="159">
        <v>1578</v>
      </c>
      <c r="AD45" s="316">
        <f t="shared" si="1"/>
        <v>2546</v>
      </c>
      <c r="AE45" s="111"/>
      <c r="AF45" s="111"/>
      <c r="AG45" s="111"/>
      <c r="AH45" s="111"/>
      <c r="AI45" s="111"/>
      <c r="AJ45" s="111"/>
      <c r="AK45" s="111"/>
      <c r="AL45" s="111"/>
      <c r="AM45" s="38" t="s">
        <v>672</v>
      </c>
      <c r="AN45" s="135" t="s">
        <v>1148</v>
      </c>
    </row>
    <row r="46" spans="1:40" ht="156.75" x14ac:dyDescent="0.45">
      <c r="A46" s="288"/>
      <c r="B46" s="38"/>
      <c r="C46" s="10" t="s">
        <v>698</v>
      </c>
      <c r="D46" s="289" t="s">
        <v>673</v>
      </c>
      <c r="E46" s="287" t="s">
        <v>73</v>
      </c>
      <c r="F46" s="287" t="s">
        <v>73</v>
      </c>
      <c r="G46" s="287" t="s">
        <v>73</v>
      </c>
      <c r="H46" s="287" t="s">
        <v>73</v>
      </c>
      <c r="I46" s="287" t="s">
        <v>73</v>
      </c>
      <c r="J46" s="287" t="s">
        <v>73</v>
      </c>
      <c r="K46" s="287" t="s">
        <v>73</v>
      </c>
      <c r="L46" s="287" t="s">
        <v>73</v>
      </c>
      <c r="M46" s="287" t="s">
        <v>73</v>
      </c>
      <c r="N46" s="287" t="s">
        <v>73</v>
      </c>
      <c r="O46" s="287" t="s">
        <v>73</v>
      </c>
      <c r="P46" s="287" t="s">
        <v>73</v>
      </c>
      <c r="Q46" s="287" t="s">
        <v>73</v>
      </c>
      <c r="R46" s="287" t="s">
        <v>73</v>
      </c>
      <c r="S46" s="287" t="s">
        <v>73</v>
      </c>
      <c r="T46" s="287" t="s">
        <v>73</v>
      </c>
      <c r="U46" s="269">
        <v>44535</v>
      </c>
      <c r="V46" s="269">
        <v>0</v>
      </c>
      <c r="W46" s="269">
        <v>2492</v>
      </c>
      <c r="X46" s="269">
        <v>2674</v>
      </c>
      <c r="Y46" s="316">
        <f t="shared" si="0"/>
        <v>5166</v>
      </c>
      <c r="Z46" s="159">
        <v>44535</v>
      </c>
      <c r="AA46" s="159">
        <v>0</v>
      </c>
      <c r="AB46" s="159">
        <v>2492</v>
      </c>
      <c r="AC46" s="159">
        <v>2674</v>
      </c>
      <c r="AD46" s="316">
        <f t="shared" si="1"/>
        <v>5166</v>
      </c>
      <c r="AE46" s="111"/>
      <c r="AF46" s="111"/>
      <c r="AG46" s="111"/>
      <c r="AH46" s="111"/>
      <c r="AI46" s="111"/>
      <c r="AJ46" s="111"/>
      <c r="AK46" s="111"/>
      <c r="AL46" s="111"/>
      <c r="AM46" s="38" t="s">
        <v>674</v>
      </c>
      <c r="AN46" s="135" t="s">
        <v>1148</v>
      </c>
    </row>
    <row r="47" spans="1:40" ht="156.75" x14ac:dyDescent="0.45">
      <c r="A47" s="288"/>
      <c r="B47" s="38"/>
      <c r="C47" s="10" t="s">
        <v>699</v>
      </c>
      <c r="D47" s="289" t="s">
        <v>675</v>
      </c>
      <c r="E47" s="287" t="s">
        <v>73</v>
      </c>
      <c r="F47" s="287" t="s">
        <v>73</v>
      </c>
      <c r="G47" s="287" t="s">
        <v>73</v>
      </c>
      <c r="H47" s="287" t="s">
        <v>73</v>
      </c>
      <c r="I47" s="287" t="s">
        <v>73</v>
      </c>
      <c r="J47" s="287" t="s">
        <v>73</v>
      </c>
      <c r="K47" s="287" t="s">
        <v>73</v>
      </c>
      <c r="L47" s="287" t="s">
        <v>73</v>
      </c>
      <c r="M47" s="287" t="s">
        <v>73</v>
      </c>
      <c r="N47" s="287" t="s">
        <v>73</v>
      </c>
      <c r="O47" s="287" t="s">
        <v>73</v>
      </c>
      <c r="P47" s="287" t="s">
        <v>73</v>
      </c>
      <c r="Q47" s="287" t="s">
        <v>73</v>
      </c>
      <c r="R47" s="287" t="s">
        <v>73</v>
      </c>
      <c r="S47" s="287" t="s">
        <v>73</v>
      </c>
      <c r="T47" s="287" t="s">
        <v>73</v>
      </c>
      <c r="U47" s="269">
        <v>342</v>
      </c>
      <c r="V47" s="269">
        <v>0</v>
      </c>
      <c r="W47" s="269">
        <v>54</v>
      </c>
      <c r="X47" s="269">
        <v>100</v>
      </c>
      <c r="Y47" s="316">
        <f t="shared" si="0"/>
        <v>154</v>
      </c>
      <c r="Z47" s="159">
        <v>342</v>
      </c>
      <c r="AA47" s="159">
        <v>0</v>
      </c>
      <c r="AB47" s="159">
        <v>54</v>
      </c>
      <c r="AC47" s="159">
        <v>100</v>
      </c>
      <c r="AD47" s="316">
        <f t="shared" si="1"/>
        <v>154</v>
      </c>
      <c r="AE47" s="111"/>
      <c r="AF47" s="111"/>
      <c r="AG47" s="111"/>
      <c r="AH47" s="111"/>
      <c r="AI47" s="111"/>
      <c r="AJ47" s="111"/>
      <c r="AK47" s="111"/>
      <c r="AL47" s="111"/>
      <c r="AM47" s="38" t="s">
        <v>675</v>
      </c>
      <c r="AN47" s="135" t="s">
        <v>1148</v>
      </c>
    </row>
    <row r="48" spans="1:40" ht="156.75" x14ac:dyDescent="0.45">
      <c r="A48" s="288"/>
      <c r="B48" s="38"/>
      <c r="C48" s="10" t="s">
        <v>700</v>
      </c>
      <c r="D48" s="12" t="s">
        <v>676</v>
      </c>
      <c r="E48" s="287" t="s">
        <v>73</v>
      </c>
      <c r="F48" s="287" t="s">
        <v>73</v>
      </c>
      <c r="G48" s="287" t="s">
        <v>73</v>
      </c>
      <c r="H48" s="287" t="s">
        <v>73</v>
      </c>
      <c r="I48" s="287" t="s">
        <v>73</v>
      </c>
      <c r="J48" s="287" t="s">
        <v>73</v>
      </c>
      <c r="K48" s="287" t="s">
        <v>73</v>
      </c>
      <c r="L48" s="287" t="s">
        <v>73</v>
      </c>
      <c r="M48" s="287" t="s">
        <v>73</v>
      </c>
      <c r="N48" s="287" t="s">
        <v>73</v>
      </c>
      <c r="O48" s="287" t="s">
        <v>73</v>
      </c>
      <c r="P48" s="287" t="s">
        <v>73</v>
      </c>
      <c r="Q48" s="287" t="s">
        <v>73</v>
      </c>
      <c r="R48" s="287" t="s">
        <v>73</v>
      </c>
      <c r="S48" s="287" t="s">
        <v>73</v>
      </c>
      <c r="T48" s="287" t="s">
        <v>73</v>
      </c>
      <c r="U48" s="269">
        <v>5161.2700000000004</v>
      </c>
      <c r="V48" s="269">
        <v>0.02</v>
      </c>
      <c r="W48" s="269">
        <v>1285.5</v>
      </c>
      <c r="X48" s="269">
        <v>1399.53</v>
      </c>
      <c r="Y48" s="316">
        <f t="shared" si="0"/>
        <v>2685.0299999999997</v>
      </c>
      <c r="Z48" s="159">
        <v>4206.99</v>
      </c>
      <c r="AA48" s="159">
        <v>0.01</v>
      </c>
      <c r="AB48" s="159">
        <v>1024.43</v>
      </c>
      <c r="AC48" s="159">
        <v>1468.82</v>
      </c>
      <c r="AD48" s="316">
        <f t="shared" si="1"/>
        <v>2493.25</v>
      </c>
      <c r="AE48" s="111"/>
      <c r="AF48" s="111"/>
      <c r="AG48" s="111"/>
      <c r="AH48" s="111"/>
      <c r="AI48" s="111"/>
      <c r="AJ48" s="111"/>
      <c r="AK48" s="111"/>
      <c r="AL48" s="111"/>
      <c r="AM48" s="38" t="s">
        <v>677</v>
      </c>
      <c r="AN48" s="135" t="s">
        <v>1148</v>
      </c>
    </row>
    <row r="49" spans="1:40" ht="156.75" x14ac:dyDescent="0.45">
      <c r="A49" s="288"/>
      <c r="B49" s="38"/>
      <c r="C49" s="10" t="s">
        <v>701</v>
      </c>
      <c r="D49" s="12" t="s">
        <v>678</v>
      </c>
      <c r="E49" s="287" t="s">
        <v>73</v>
      </c>
      <c r="F49" s="287" t="s">
        <v>73</v>
      </c>
      <c r="G49" s="287" t="s">
        <v>73</v>
      </c>
      <c r="H49" s="287" t="s">
        <v>73</v>
      </c>
      <c r="I49" s="287" t="s">
        <v>73</v>
      </c>
      <c r="J49" s="287" t="s">
        <v>73</v>
      </c>
      <c r="K49" s="287" t="s">
        <v>73</v>
      </c>
      <c r="L49" s="287" t="s">
        <v>73</v>
      </c>
      <c r="M49" s="287" t="s">
        <v>73</v>
      </c>
      <c r="N49" s="287" t="s">
        <v>73</v>
      </c>
      <c r="O49" s="287" t="s">
        <v>73</v>
      </c>
      <c r="P49" s="287" t="s">
        <v>73</v>
      </c>
      <c r="Q49" s="287" t="s">
        <v>73</v>
      </c>
      <c r="R49" s="287" t="s">
        <v>73</v>
      </c>
      <c r="S49" s="287" t="s">
        <v>73</v>
      </c>
      <c r="T49" s="287" t="s">
        <v>73</v>
      </c>
      <c r="U49" s="269">
        <v>7.75</v>
      </c>
      <c r="V49" s="269">
        <v>0</v>
      </c>
      <c r="W49" s="269">
        <v>3.18</v>
      </c>
      <c r="X49" s="269">
        <v>2.97</v>
      </c>
      <c r="Y49" s="316">
        <f t="shared" si="0"/>
        <v>6.15</v>
      </c>
      <c r="Z49" s="159">
        <v>11.65</v>
      </c>
      <c r="AA49" s="159">
        <v>0</v>
      </c>
      <c r="AB49" s="159">
        <v>4.3600000000000003</v>
      </c>
      <c r="AC49" s="159">
        <v>7.14</v>
      </c>
      <c r="AD49" s="316">
        <f t="shared" si="1"/>
        <v>11.5</v>
      </c>
      <c r="AE49" s="111"/>
      <c r="AF49" s="111"/>
      <c r="AG49" s="111"/>
      <c r="AH49" s="111"/>
      <c r="AI49" s="111"/>
      <c r="AJ49" s="111"/>
      <c r="AK49" s="111"/>
      <c r="AL49" s="111"/>
      <c r="AM49" s="38" t="s">
        <v>678</v>
      </c>
      <c r="AN49" s="135" t="s">
        <v>1148</v>
      </c>
    </row>
    <row r="50" spans="1:40" ht="156.75" x14ac:dyDescent="0.45">
      <c r="A50" s="288"/>
      <c r="B50" s="38"/>
      <c r="C50" s="10" t="s">
        <v>702</v>
      </c>
      <c r="D50" s="12" t="s">
        <v>679</v>
      </c>
      <c r="E50" s="287" t="s">
        <v>73</v>
      </c>
      <c r="F50" s="287" t="s">
        <v>73</v>
      </c>
      <c r="G50" s="287" t="s">
        <v>73</v>
      </c>
      <c r="H50" s="287" t="s">
        <v>73</v>
      </c>
      <c r="I50" s="287" t="s">
        <v>73</v>
      </c>
      <c r="J50" s="287" t="s">
        <v>73</v>
      </c>
      <c r="K50" s="287" t="s">
        <v>73</v>
      </c>
      <c r="L50" s="287" t="s">
        <v>73</v>
      </c>
      <c r="M50" s="287" t="s">
        <v>73</v>
      </c>
      <c r="N50" s="287" t="s">
        <v>73</v>
      </c>
      <c r="O50" s="287" t="s">
        <v>73</v>
      </c>
      <c r="P50" s="287" t="s">
        <v>73</v>
      </c>
      <c r="Q50" s="287" t="s">
        <v>73</v>
      </c>
      <c r="R50" s="287" t="s">
        <v>73</v>
      </c>
      <c r="S50" s="287" t="s">
        <v>73</v>
      </c>
      <c r="T50" s="287" t="s">
        <v>73</v>
      </c>
      <c r="U50" s="269">
        <v>7017.57</v>
      </c>
      <c r="V50" s="269">
        <v>0.81</v>
      </c>
      <c r="W50" s="269">
        <v>1472.17</v>
      </c>
      <c r="X50" s="269">
        <v>1592.74</v>
      </c>
      <c r="Y50" s="316">
        <f t="shared" si="0"/>
        <v>3064.91</v>
      </c>
      <c r="Z50" s="159">
        <v>6846.93</v>
      </c>
      <c r="AA50" s="159">
        <v>0.81</v>
      </c>
      <c r="AB50" s="159">
        <v>1339.26</v>
      </c>
      <c r="AC50" s="159">
        <v>1520.5</v>
      </c>
      <c r="AD50" s="316">
        <f t="shared" si="1"/>
        <v>2859.76</v>
      </c>
      <c r="AE50" s="111"/>
      <c r="AF50" s="111"/>
      <c r="AG50" s="111"/>
      <c r="AH50" s="111"/>
      <c r="AI50" s="111"/>
      <c r="AJ50" s="111"/>
      <c r="AK50" s="111"/>
      <c r="AL50" s="111"/>
      <c r="AM50" s="38" t="s">
        <v>680</v>
      </c>
      <c r="AN50" s="135" t="s">
        <v>1148</v>
      </c>
    </row>
    <row r="51" spans="1:40" ht="156.75" x14ac:dyDescent="0.45">
      <c r="A51" s="288"/>
      <c r="B51" s="38"/>
      <c r="C51" s="10" t="s">
        <v>703</v>
      </c>
      <c r="D51" s="12" t="s">
        <v>681</v>
      </c>
      <c r="E51" s="287" t="s">
        <v>73</v>
      </c>
      <c r="F51" s="287" t="s">
        <v>73</v>
      </c>
      <c r="G51" s="287" t="s">
        <v>73</v>
      </c>
      <c r="H51" s="287" t="s">
        <v>73</v>
      </c>
      <c r="I51" s="287" t="s">
        <v>73</v>
      </c>
      <c r="J51" s="287" t="s">
        <v>73</v>
      </c>
      <c r="K51" s="287" t="s">
        <v>73</v>
      </c>
      <c r="L51" s="287" t="s">
        <v>73</v>
      </c>
      <c r="M51" s="287" t="s">
        <v>73</v>
      </c>
      <c r="N51" s="287" t="s">
        <v>73</v>
      </c>
      <c r="O51" s="287" t="s">
        <v>73</v>
      </c>
      <c r="P51" s="287" t="s">
        <v>73</v>
      </c>
      <c r="Q51" s="287" t="s">
        <v>73</v>
      </c>
      <c r="R51" s="287" t="s">
        <v>73</v>
      </c>
      <c r="S51" s="287" t="s">
        <v>73</v>
      </c>
      <c r="T51" s="287" t="s">
        <v>73</v>
      </c>
      <c r="U51" s="269">
        <v>85.92</v>
      </c>
      <c r="V51" s="269">
        <v>0</v>
      </c>
      <c r="W51" s="269">
        <v>31.46</v>
      </c>
      <c r="X51" s="269">
        <v>40.630000000000003</v>
      </c>
      <c r="Y51" s="316">
        <f t="shared" si="0"/>
        <v>72.09</v>
      </c>
      <c r="Z51" s="159">
        <v>86.05</v>
      </c>
      <c r="AA51" s="159">
        <v>0</v>
      </c>
      <c r="AB51" s="159">
        <v>21.51</v>
      </c>
      <c r="AC51" s="159">
        <v>38.72</v>
      </c>
      <c r="AD51" s="316">
        <f t="shared" si="1"/>
        <v>60.230000000000004</v>
      </c>
      <c r="AE51" s="111"/>
      <c r="AF51" s="111"/>
      <c r="AG51" s="111"/>
      <c r="AH51" s="111"/>
      <c r="AI51" s="111"/>
      <c r="AJ51" s="111"/>
      <c r="AK51" s="111"/>
      <c r="AL51" s="111"/>
      <c r="AM51" s="38" t="s">
        <v>681</v>
      </c>
      <c r="AN51" s="135" t="s">
        <v>1148</v>
      </c>
    </row>
    <row r="52" spans="1:40" ht="156.75" x14ac:dyDescent="0.45">
      <c r="A52" s="288"/>
      <c r="B52" s="38"/>
      <c r="C52" s="10" t="s">
        <v>704</v>
      </c>
      <c r="D52" s="12" t="s">
        <v>683</v>
      </c>
      <c r="E52" s="287" t="s">
        <v>73</v>
      </c>
      <c r="F52" s="287" t="s">
        <v>73</v>
      </c>
      <c r="G52" s="287" t="s">
        <v>73</v>
      </c>
      <c r="H52" s="287" t="s">
        <v>73</v>
      </c>
      <c r="I52" s="287" t="s">
        <v>73</v>
      </c>
      <c r="J52" s="287" t="s">
        <v>73</v>
      </c>
      <c r="K52" s="287" t="s">
        <v>73</v>
      </c>
      <c r="L52" s="287" t="s">
        <v>73</v>
      </c>
      <c r="M52" s="287" t="s">
        <v>73</v>
      </c>
      <c r="N52" s="287" t="s">
        <v>73</v>
      </c>
      <c r="O52" s="287" t="s">
        <v>73</v>
      </c>
      <c r="P52" s="287" t="s">
        <v>73</v>
      </c>
      <c r="Q52" s="287" t="s">
        <v>73</v>
      </c>
      <c r="R52" s="287" t="s">
        <v>73</v>
      </c>
      <c r="S52" s="287" t="s">
        <v>73</v>
      </c>
      <c r="T52" s="287" t="s">
        <v>73</v>
      </c>
      <c r="U52" s="269">
        <v>420</v>
      </c>
      <c r="V52" s="269">
        <v>0</v>
      </c>
      <c r="W52" s="269">
        <v>62</v>
      </c>
      <c r="X52" s="269">
        <v>49</v>
      </c>
      <c r="Y52" s="316">
        <f t="shared" si="0"/>
        <v>111</v>
      </c>
      <c r="Z52" s="159">
        <v>321</v>
      </c>
      <c r="AA52" s="159">
        <v>0</v>
      </c>
      <c r="AB52" s="159">
        <v>45</v>
      </c>
      <c r="AC52" s="159">
        <v>38</v>
      </c>
      <c r="AD52" s="316">
        <f t="shared" si="1"/>
        <v>83</v>
      </c>
      <c r="AE52" s="111"/>
      <c r="AF52" s="111"/>
      <c r="AG52" s="111"/>
      <c r="AH52" s="111"/>
      <c r="AI52" s="111"/>
      <c r="AJ52" s="111"/>
      <c r="AK52" s="111"/>
      <c r="AL52" s="111"/>
      <c r="AM52" s="38" t="s">
        <v>684</v>
      </c>
      <c r="AN52" s="135" t="s">
        <v>1148</v>
      </c>
    </row>
    <row r="53" spans="1:40" ht="156.75" x14ac:dyDescent="0.45">
      <c r="A53" s="288"/>
      <c r="B53" s="38"/>
      <c r="C53" s="10" t="s">
        <v>705</v>
      </c>
      <c r="D53" s="12" t="s">
        <v>686</v>
      </c>
      <c r="E53" s="287" t="s">
        <v>73</v>
      </c>
      <c r="F53" s="287" t="s">
        <v>73</v>
      </c>
      <c r="G53" s="287" t="s">
        <v>73</v>
      </c>
      <c r="H53" s="287" t="s">
        <v>73</v>
      </c>
      <c r="I53" s="287" t="s">
        <v>73</v>
      </c>
      <c r="J53" s="287" t="s">
        <v>73</v>
      </c>
      <c r="K53" s="287" t="s">
        <v>73</v>
      </c>
      <c r="L53" s="287" t="s">
        <v>73</v>
      </c>
      <c r="M53" s="287" t="s">
        <v>73</v>
      </c>
      <c r="N53" s="287" t="s">
        <v>73</v>
      </c>
      <c r="O53" s="287" t="s">
        <v>73</v>
      </c>
      <c r="P53" s="287" t="s">
        <v>73</v>
      </c>
      <c r="Q53" s="287" t="s">
        <v>73</v>
      </c>
      <c r="R53" s="287" t="s">
        <v>73</v>
      </c>
      <c r="S53" s="287" t="s">
        <v>73</v>
      </c>
      <c r="T53" s="287" t="s">
        <v>73</v>
      </c>
      <c r="U53" s="269">
        <v>1</v>
      </c>
      <c r="V53" s="269">
        <v>0</v>
      </c>
      <c r="W53" s="269">
        <v>0</v>
      </c>
      <c r="X53" s="269">
        <v>0</v>
      </c>
      <c r="Y53" s="316">
        <f t="shared" si="0"/>
        <v>0</v>
      </c>
      <c r="Z53" s="159">
        <v>2</v>
      </c>
      <c r="AA53" s="159">
        <v>0</v>
      </c>
      <c r="AB53" s="159">
        <v>0</v>
      </c>
      <c r="AC53" s="159">
        <v>1</v>
      </c>
      <c r="AD53" s="316">
        <f t="shared" si="1"/>
        <v>1</v>
      </c>
      <c r="AE53" s="111"/>
      <c r="AF53" s="111"/>
      <c r="AG53" s="111"/>
      <c r="AH53" s="111"/>
      <c r="AI53" s="111"/>
      <c r="AJ53" s="111"/>
      <c r="AK53" s="111"/>
      <c r="AL53" s="111"/>
      <c r="AM53" s="38" t="s">
        <v>686</v>
      </c>
      <c r="AN53" s="135" t="s">
        <v>1148</v>
      </c>
    </row>
    <row r="54" spans="1:40" ht="156.75" x14ac:dyDescent="0.45">
      <c r="A54" s="288"/>
      <c r="B54" s="38"/>
      <c r="C54" s="10" t="s">
        <v>706</v>
      </c>
      <c r="D54" s="12" t="s">
        <v>689</v>
      </c>
      <c r="E54" s="287" t="s">
        <v>73</v>
      </c>
      <c r="F54" s="287" t="s">
        <v>73</v>
      </c>
      <c r="G54" s="287" t="s">
        <v>73</v>
      </c>
      <c r="H54" s="287" t="s">
        <v>73</v>
      </c>
      <c r="I54" s="287" t="s">
        <v>73</v>
      </c>
      <c r="J54" s="287" t="s">
        <v>73</v>
      </c>
      <c r="K54" s="287" t="s">
        <v>73</v>
      </c>
      <c r="L54" s="287" t="s">
        <v>73</v>
      </c>
      <c r="M54" s="287" t="s">
        <v>73</v>
      </c>
      <c r="N54" s="287" t="s">
        <v>73</v>
      </c>
      <c r="O54" s="287" t="s">
        <v>73</v>
      </c>
      <c r="P54" s="287" t="s">
        <v>73</v>
      </c>
      <c r="Q54" s="287" t="s">
        <v>73</v>
      </c>
      <c r="R54" s="287" t="s">
        <v>73</v>
      </c>
      <c r="S54" s="287" t="s">
        <v>73</v>
      </c>
      <c r="T54" s="287" t="s">
        <v>73</v>
      </c>
      <c r="U54" s="269">
        <v>36</v>
      </c>
      <c r="V54" s="269">
        <v>0</v>
      </c>
      <c r="W54" s="269">
        <v>90</v>
      </c>
      <c r="X54" s="269">
        <v>137</v>
      </c>
      <c r="Y54" s="316">
        <f t="shared" si="0"/>
        <v>227</v>
      </c>
      <c r="Z54" s="159">
        <v>47</v>
      </c>
      <c r="AA54" s="159">
        <v>0</v>
      </c>
      <c r="AB54" s="159">
        <v>181</v>
      </c>
      <c r="AC54" s="159">
        <v>239</v>
      </c>
      <c r="AD54" s="316">
        <f t="shared" si="1"/>
        <v>420</v>
      </c>
      <c r="AE54" s="111"/>
      <c r="AF54" s="111"/>
      <c r="AG54" s="111"/>
      <c r="AH54" s="111"/>
      <c r="AI54" s="111"/>
      <c r="AJ54" s="111"/>
      <c r="AK54" s="111"/>
      <c r="AL54" s="111"/>
      <c r="AM54" s="38" t="s">
        <v>690</v>
      </c>
      <c r="AN54" s="135" t="s">
        <v>1148</v>
      </c>
    </row>
    <row r="55" spans="1:40" ht="156.75" x14ac:dyDescent="0.45">
      <c r="A55" s="288"/>
      <c r="B55" s="38"/>
      <c r="C55" s="10" t="s">
        <v>707</v>
      </c>
      <c r="D55" s="12" t="s">
        <v>692</v>
      </c>
      <c r="E55" s="287" t="s">
        <v>73</v>
      </c>
      <c r="F55" s="287" t="s">
        <v>73</v>
      </c>
      <c r="G55" s="287" t="s">
        <v>73</v>
      </c>
      <c r="H55" s="287" t="s">
        <v>73</v>
      </c>
      <c r="I55" s="287" t="s">
        <v>73</v>
      </c>
      <c r="J55" s="287" t="s">
        <v>73</v>
      </c>
      <c r="K55" s="287" t="s">
        <v>73</v>
      </c>
      <c r="L55" s="287" t="s">
        <v>73</v>
      </c>
      <c r="M55" s="287" t="s">
        <v>73</v>
      </c>
      <c r="N55" s="287" t="s">
        <v>73</v>
      </c>
      <c r="O55" s="287" t="s">
        <v>73</v>
      </c>
      <c r="P55" s="287" t="s">
        <v>73</v>
      </c>
      <c r="Q55" s="287" t="s">
        <v>73</v>
      </c>
      <c r="R55" s="287" t="s">
        <v>73</v>
      </c>
      <c r="S55" s="287" t="s">
        <v>73</v>
      </c>
      <c r="T55" s="287" t="s">
        <v>73</v>
      </c>
      <c r="U55" s="269">
        <v>0</v>
      </c>
      <c r="V55" s="269">
        <v>0</v>
      </c>
      <c r="W55" s="269">
        <v>3</v>
      </c>
      <c r="X55" s="269">
        <v>0</v>
      </c>
      <c r="Y55" s="316">
        <f t="shared" si="0"/>
        <v>3</v>
      </c>
      <c r="Z55" s="159">
        <v>0</v>
      </c>
      <c r="AA55" s="159">
        <v>0</v>
      </c>
      <c r="AB55" s="159">
        <v>5</v>
      </c>
      <c r="AC55" s="159">
        <v>2</v>
      </c>
      <c r="AD55" s="316">
        <f t="shared" si="1"/>
        <v>7</v>
      </c>
      <c r="AE55" s="111"/>
      <c r="AF55" s="111"/>
      <c r="AG55" s="111"/>
      <c r="AH55" s="111"/>
      <c r="AI55" s="111"/>
      <c r="AJ55" s="111"/>
      <c r="AK55" s="111"/>
      <c r="AL55" s="111"/>
      <c r="AM55" s="38" t="s">
        <v>692</v>
      </c>
      <c r="AN55" s="135" t="s">
        <v>1148</v>
      </c>
    </row>
  </sheetData>
  <dataValidations count="1">
    <dataValidation type="custom" operator="greaterThanOrEqual" allowBlank="1" showInputMessage="1" showErrorMessage="1" error="This cell only accepts a number of &quot;NA&quot;_x000a_" sqref="E8:T55 Z8:AC55 AE8:AL55" xr:uid="{A7D05AF5-C11E-44D6-8B8B-DCF65204CE95}">
      <formula1>OR(AND(ISNUMBER(E8), E8&gt;=0), E8 ="NA")</formula1>
    </dataValidation>
  </dataValidations>
  <pageMargins left="0.7" right="0.7" top="0.75" bottom="0.75" header="0.3" footer="0.3"/>
  <pageSetup paperSize="3" scale="35"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3AC4E-2D6B-49E9-98C5-69867774233D}">
  <sheetPr>
    <pageSetUpPr fitToPage="1"/>
  </sheetPr>
  <dimension ref="A1:R31"/>
  <sheetViews>
    <sheetView view="pageBreakPreview" topLeftCell="A26" zoomScale="98" zoomScaleNormal="100" zoomScalePageLayoutView="60" workbookViewId="0">
      <selection activeCell="R8" sqref="R8"/>
    </sheetView>
  </sheetViews>
  <sheetFormatPr defaultColWidth="9.1328125" defaultRowHeight="14.25" x14ac:dyDescent="0.45"/>
  <cols>
    <col min="1" max="1" width="5.59765625" style="84" customWidth="1"/>
    <col min="2" max="2" width="37.1328125" style="85" customWidth="1"/>
    <col min="3" max="3" width="34" style="84" bestFit="1" customWidth="1"/>
    <col min="4" max="4" width="91" style="84" customWidth="1"/>
    <col min="5" max="5" width="9.3984375" style="84" customWidth="1"/>
    <col min="6" max="6" width="11.265625" style="84" bestFit="1" customWidth="1"/>
    <col min="7" max="8" width="10.3984375" style="84" bestFit="1" customWidth="1"/>
    <col min="9" max="9" width="9.3984375" style="84" customWidth="1"/>
    <col min="10" max="10" width="11.265625" style="84" bestFit="1" customWidth="1"/>
    <col min="11" max="12" width="10.3984375" style="84" bestFit="1" customWidth="1"/>
    <col min="13" max="13" width="9.3984375" style="84" customWidth="1"/>
    <col min="14" max="14" width="11.265625" style="84" bestFit="1" customWidth="1"/>
    <col min="15" max="16" width="10.3984375" style="84" bestFit="1" customWidth="1"/>
    <col min="17" max="17" width="31.86328125" style="85" customWidth="1"/>
    <col min="18" max="18" width="81.86328125" style="84" customWidth="1"/>
    <col min="19" max="16384" width="9.1328125" style="84"/>
  </cols>
  <sheetData>
    <row r="1" spans="1:18" ht="14.65" thickBot="1" x14ac:dyDescent="0.5"/>
    <row r="2" spans="1:18" x14ac:dyDescent="0.45">
      <c r="B2" s="86" t="s">
        <v>48</v>
      </c>
      <c r="C2" s="87" t="str">
        <f>IF('Quarterly Submission Guide'!$D$20 = "", "",'Quarterly Submission Guide'!$D$20)</f>
        <v>Southern California Edison Company</v>
      </c>
      <c r="D2" s="88" t="s">
        <v>53</v>
      </c>
    </row>
    <row r="3" spans="1:18" x14ac:dyDescent="0.45">
      <c r="B3" s="89" t="s">
        <v>54</v>
      </c>
      <c r="C3" s="90">
        <v>9</v>
      </c>
      <c r="D3" s="91" t="s">
        <v>708</v>
      </c>
    </row>
    <row r="4" spans="1:18" ht="14.65" thickBot="1" x14ac:dyDescent="0.5">
      <c r="B4" s="92" t="s">
        <v>52</v>
      </c>
      <c r="C4" s="93">
        <v>44232</v>
      </c>
      <c r="D4" s="94" t="s">
        <v>709</v>
      </c>
    </row>
    <row r="5" spans="1:18" x14ac:dyDescent="0.45">
      <c r="D5" s="95"/>
      <c r="E5" s="96" t="s">
        <v>710</v>
      </c>
      <c r="F5" s="96"/>
      <c r="G5" s="96"/>
      <c r="H5" s="96"/>
      <c r="I5" s="97" t="s">
        <v>711</v>
      </c>
      <c r="J5" s="97"/>
      <c r="K5" s="97"/>
      <c r="L5" s="97"/>
      <c r="M5" s="97"/>
      <c r="N5" s="97"/>
      <c r="O5" s="97"/>
      <c r="P5" s="97"/>
    </row>
    <row r="6" spans="1:18" ht="18" customHeight="1" x14ac:dyDescent="0.45">
      <c r="B6" s="98" t="s">
        <v>712</v>
      </c>
      <c r="C6" s="91"/>
      <c r="D6" s="91"/>
      <c r="E6" s="91" t="s">
        <v>642</v>
      </c>
      <c r="F6" s="91" t="s">
        <v>643</v>
      </c>
      <c r="G6" s="91" t="s">
        <v>644</v>
      </c>
      <c r="H6" s="91" t="s">
        <v>645</v>
      </c>
      <c r="I6" s="91" t="s">
        <v>642</v>
      </c>
      <c r="J6" s="91" t="s">
        <v>643</v>
      </c>
      <c r="K6" s="91" t="s">
        <v>644</v>
      </c>
      <c r="L6" s="91" t="s">
        <v>645</v>
      </c>
      <c r="M6" s="91" t="s">
        <v>642</v>
      </c>
      <c r="N6" s="91" t="s">
        <v>643</v>
      </c>
      <c r="O6" s="91" t="s">
        <v>644</v>
      </c>
      <c r="P6" s="91" t="s">
        <v>645</v>
      </c>
      <c r="Q6" s="99"/>
      <c r="R6" s="91"/>
    </row>
    <row r="7" spans="1:18" x14ac:dyDescent="0.45">
      <c r="B7" s="100" t="s">
        <v>58</v>
      </c>
      <c r="C7" s="101" t="s">
        <v>59</v>
      </c>
      <c r="D7" s="101" t="s">
        <v>172</v>
      </c>
      <c r="E7" s="101">
        <v>2020</v>
      </c>
      <c r="F7" s="101">
        <v>2020</v>
      </c>
      <c r="G7" s="101">
        <v>2020</v>
      </c>
      <c r="H7" s="101">
        <v>2020</v>
      </c>
      <c r="I7" s="101">
        <v>2021</v>
      </c>
      <c r="J7" s="101">
        <v>2021</v>
      </c>
      <c r="K7" s="101">
        <v>2021</v>
      </c>
      <c r="L7" s="101">
        <v>2021</v>
      </c>
      <c r="M7" s="101">
        <v>2022</v>
      </c>
      <c r="N7" s="101">
        <v>2022</v>
      </c>
      <c r="O7" s="101">
        <v>2022</v>
      </c>
      <c r="P7" s="101">
        <v>2022</v>
      </c>
      <c r="Q7" s="100" t="s">
        <v>61</v>
      </c>
      <c r="R7" s="101" t="s">
        <v>62</v>
      </c>
    </row>
    <row r="8" spans="1:18" ht="78.75" customHeight="1" x14ac:dyDescent="0.45">
      <c r="A8" s="84" t="s">
        <v>361</v>
      </c>
      <c r="B8" s="102" t="s">
        <v>713</v>
      </c>
      <c r="C8" s="103" t="s">
        <v>64</v>
      </c>
      <c r="D8" s="104" t="s">
        <v>676</v>
      </c>
      <c r="E8" s="251">
        <v>3.97</v>
      </c>
      <c r="F8" s="251">
        <v>0</v>
      </c>
      <c r="G8" s="251">
        <v>1.54</v>
      </c>
      <c r="H8" s="251">
        <v>1.52</v>
      </c>
      <c r="I8" s="251">
        <v>7.3</v>
      </c>
      <c r="J8" s="251">
        <v>0</v>
      </c>
      <c r="K8" s="251">
        <v>2.4700000000000002</v>
      </c>
      <c r="L8" s="251">
        <v>1.03</v>
      </c>
      <c r="M8" s="251">
        <v>10.49</v>
      </c>
      <c r="N8" s="251">
        <v>0</v>
      </c>
      <c r="O8" s="251">
        <v>0</v>
      </c>
      <c r="P8" s="251">
        <v>0</v>
      </c>
      <c r="Q8" s="283" t="s">
        <v>666</v>
      </c>
      <c r="R8" s="202" t="s">
        <v>714</v>
      </c>
    </row>
    <row r="9" spans="1:18" ht="77.25" customHeight="1" x14ac:dyDescent="0.45">
      <c r="B9" s="105"/>
      <c r="C9" s="106" t="s">
        <v>68</v>
      </c>
      <c r="D9" s="104" t="s">
        <v>679</v>
      </c>
      <c r="E9" s="250" t="s">
        <v>1161</v>
      </c>
      <c r="F9" s="250" t="s">
        <v>1161</v>
      </c>
      <c r="G9" s="250" t="s">
        <v>1161</v>
      </c>
      <c r="H9" s="250" t="s">
        <v>1161</v>
      </c>
      <c r="I9" s="250" t="s">
        <v>1161</v>
      </c>
      <c r="J9" s="250" t="s">
        <v>1161</v>
      </c>
      <c r="K9" s="250" t="s">
        <v>1161</v>
      </c>
      <c r="L9" s="250" t="s">
        <v>1161</v>
      </c>
      <c r="M9" s="250" t="s">
        <v>1161</v>
      </c>
      <c r="N9" s="250" t="s">
        <v>1161</v>
      </c>
      <c r="O9" s="250" t="s">
        <v>1161</v>
      </c>
      <c r="P9" s="250" t="s">
        <v>1161</v>
      </c>
      <c r="Q9" s="75" t="s">
        <v>666</v>
      </c>
      <c r="R9" s="202" t="s">
        <v>715</v>
      </c>
    </row>
    <row r="10" spans="1:18" ht="78" customHeight="1" x14ac:dyDescent="0.45">
      <c r="B10" s="107"/>
      <c r="C10" s="106" t="s">
        <v>77</v>
      </c>
      <c r="D10" s="104" t="s">
        <v>678</v>
      </c>
      <c r="E10" s="252">
        <v>0.12</v>
      </c>
      <c r="F10" s="252">
        <v>0</v>
      </c>
      <c r="G10" s="252">
        <v>1.54</v>
      </c>
      <c r="H10" s="252">
        <v>1.1299999999999999</v>
      </c>
      <c r="I10" s="252">
        <v>0.67</v>
      </c>
      <c r="J10" s="252">
        <v>0</v>
      </c>
      <c r="K10" s="252">
        <v>2.4700000000000002</v>
      </c>
      <c r="L10" s="252">
        <v>1.03</v>
      </c>
      <c r="M10" s="252">
        <v>0.6</v>
      </c>
      <c r="N10" s="252">
        <v>0</v>
      </c>
      <c r="O10" s="252">
        <v>0</v>
      </c>
      <c r="P10" s="252">
        <v>0</v>
      </c>
      <c r="Q10" s="104" t="s">
        <v>667</v>
      </c>
      <c r="R10" s="202" t="s">
        <v>714</v>
      </c>
    </row>
    <row r="11" spans="1:18" ht="78" customHeight="1" x14ac:dyDescent="0.45">
      <c r="B11" s="107"/>
      <c r="C11" s="106" t="s">
        <v>83</v>
      </c>
      <c r="D11" s="104" t="s">
        <v>681</v>
      </c>
      <c r="E11" s="250" t="s">
        <v>1161</v>
      </c>
      <c r="F11" s="250" t="s">
        <v>1161</v>
      </c>
      <c r="G11" s="250" t="s">
        <v>1161</v>
      </c>
      <c r="H11" s="250" t="s">
        <v>1161</v>
      </c>
      <c r="I11" s="250" t="s">
        <v>1161</v>
      </c>
      <c r="J11" s="250" t="s">
        <v>1161</v>
      </c>
      <c r="K11" s="250" t="s">
        <v>1161</v>
      </c>
      <c r="L11" s="250" t="s">
        <v>1161</v>
      </c>
      <c r="M11" s="250" t="s">
        <v>1161</v>
      </c>
      <c r="N11" s="250" t="s">
        <v>1161</v>
      </c>
      <c r="O11" s="250" t="s">
        <v>1161</v>
      </c>
      <c r="P11" s="250" t="s">
        <v>1161</v>
      </c>
      <c r="Q11" s="104" t="s">
        <v>667</v>
      </c>
      <c r="R11" s="202" t="s">
        <v>715</v>
      </c>
    </row>
    <row r="12" spans="1:18" ht="77.25" customHeight="1" x14ac:dyDescent="0.45">
      <c r="B12" s="107"/>
      <c r="C12" s="106" t="s">
        <v>86</v>
      </c>
      <c r="D12" s="104" t="s">
        <v>683</v>
      </c>
      <c r="E12" s="250">
        <v>0</v>
      </c>
      <c r="F12" s="250">
        <v>0</v>
      </c>
      <c r="G12" s="250">
        <v>0</v>
      </c>
      <c r="H12" s="250">
        <v>0</v>
      </c>
      <c r="I12" s="250">
        <v>0</v>
      </c>
      <c r="J12" s="250">
        <v>0</v>
      </c>
      <c r="K12" s="250">
        <v>0</v>
      </c>
      <c r="L12" s="250">
        <v>0</v>
      </c>
      <c r="M12" s="250">
        <v>0</v>
      </c>
      <c r="N12" s="250">
        <v>0</v>
      </c>
      <c r="O12" s="250">
        <v>0</v>
      </c>
      <c r="P12" s="250">
        <v>0</v>
      </c>
      <c r="Q12" s="104" t="s">
        <v>684</v>
      </c>
      <c r="R12" s="202" t="s">
        <v>714</v>
      </c>
    </row>
    <row r="13" spans="1:18" ht="78" customHeight="1" x14ac:dyDescent="0.45">
      <c r="B13" s="107"/>
      <c r="C13" s="106" t="s">
        <v>88</v>
      </c>
      <c r="D13" s="282" t="s">
        <v>686</v>
      </c>
      <c r="E13" s="250">
        <v>0</v>
      </c>
      <c r="F13" s="250">
        <v>0</v>
      </c>
      <c r="G13" s="250">
        <v>0</v>
      </c>
      <c r="H13" s="250">
        <v>0</v>
      </c>
      <c r="I13" s="250">
        <v>0</v>
      </c>
      <c r="J13" s="250">
        <v>0</v>
      </c>
      <c r="K13" s="250">
        <v>0</v>
      </c>
      <c r="L13" s="250">
        <v>0</v>
      </c>
      <c r="M13" s="250">
        <v>0</v>
      </c>
      <c r="N13" s="250">
        <v>0</v>
      </c>
      <c r="O13" s="250">
        <v>0</v>
      </c>
      <c r="P13" s="250">
        <v>0</v>
      </c>
      <c r="Q13" s="282" t="s">
        <v>686</v>
      </c>
      <c r="R13" s="202" t="s">
        <v>714</v>
      </c>
    </row>
    <row r="14" spans="1:18" ht="76.5" customHeight="1" x14ac:dyDescent="0.45">
      <c r="B14" s="107"/>
      <c r="C14" s="106" t="s">
        <v>90</v>
      </c>
      <c r="D14" s="282" t="s">
        <v>689</v>
      </c>
      <c r="E14" s="250">
        <v>16</v>
      </c>
      <c r="F14" s="250">
        <v>0</v>
      </c>
      <c r="G14" s="250">
        <v>89</v>
      </c>
      <c r="H14" s="250">
        <v>62</v>
      </c>
      <c r="I14" s="250" t="s">
        <v>1161</v>
      </c>
      <c r="J14" s="250" t="s">
        <v>1161</v>
      </c>
      <c r="K14" s="250" t="s">
        <v>1161</v>
      </c>
      <c r="L14" s="250" t="s">
        <v>1161</v>
      </c>
      <c r="M14" s="250" t="s">
        <v>1161</v>
      </c>
      <c r="N14" s="250" t="s">
        <v>1161</v>
      </c>
      <c r="O14" s="250" t="s">
        <v>1161</v>
      </c>
      <c r="P14" s="250" t="s">
        <v>1161</v>
      </c>
      <c r="Q14" s="104" t="s">
        <v>690</v>
      </c>
      <c r="R14" s="202" t="s">
        <v>714</v>
      </c>
    </row>
    <row r="15" spans="1:18" ht="79.5" customHeight="1" x14ac:dyDescent="0.45">
      <c r="B15" s="107"/>
      <c r="C15" s="106" t="s">
        <v>92</v>
      </c>
      <c r="D15" s="282" t="s">
        <v>692</v>
      </c>
      <c r="E15" s="250">
        <v>9</v>
      </c>
      <c r="F15" s="250">
        <v>0</v>
      </c>
      <c r="G15" s="250">
        <v>52</v>
      </c>
      <c r="H15" s="250">
        <v>58</v>
      </c>
      <c r="I15" s="250" t="s">
        <v>1161</v>
      </c>
      <c r="J15" s="250" t="s">
        <v>1161</v>
      </c>
      <c r="K15" s="250" t="s">
        <v>1161</v>
      </c>
      <c r="L15" s="250" t="s">
        <v>1161</v>
      </c>
      <c r="M15" s="250" t="s">
        <v>1161</v>
      </c>
      <c r="N15" s="250" t="s">
        <v>1161</v>
      </c>
      <c r="O15" s="250" t="s">
        <v>1161</v>
      </c>
      <c r="P15" s="250" t="s">
        <v>1161</v>
      </c>
      <c r="Q15" s="104" t="s">
        <v>692</v>
      </c>
      <c r="R15" s="202" t="s">
        <v>714</v>
      </c>
    </row>
    <row r="16" spans="1:18" ht="77.25" customHeight="1" x14ac:dyDescent="0.45">
      <c r="A16" s="84" t="s">
        <v>361</v>
      </c>
      <c r="B16" s="107" t="s">
        <v>716</v>
      </c>
      <c r="C16" s="106" t="s">
        <v>182</v>
      </c>
      <c r="D16" s="104" t="s">
        <v>676</v>
      </c>
      <c r="E16" s="252">
        <v>3.54</v>
      </c>
      <c r="F16" s="252">
        <v>0</v>
      </c>
      <c r="G16" s="252">
        <v>3.68</v>
      </c>
      <c r="H16" s="252">
        <v>5.51</v>
      </c>
      <c r="I16" s="252">
        <v>2.5499999999999998</v>
      </c>
      <c r="J16" s="252">
        <v>0</v>
      </c>
      <c r="K16" s="252">
        <v>5.92</v>
      </c>
      <c r="L16" s="252">
        <v>2.71</v>
      </c>
      <c r="M16" s="252">
        <v>8.75</v>
      </c>
      <c r="N16" s="252">
        <v>0</v>
      </c>
      <c r="O16" s="252">
        <v>0</v>
      </c>
      <c r="P16" s="252">
        <v>0</v>
      </c>
      <c r="Q16" s="75" t="s">
        <v>666</v>
      </c>
      <c r="R16" s="202" t="s">
        <v>714</v>
      </c>
    </row>
    <row r="17" spans="1:18" ht="75" customHeight="1" x14ac:dyDescent="0.45">
      <c r="B17" s="107"/>
      <c r="C17" s="106" t="s">
        <v>184</v>
      </c>
      <c r="D17" s="104" t="s">
        <v>679</v>
      </c>
      <c r="E17" s="250" t="s">
        <v>1161</v>
      </c>
      <c r="F17" s="250" t="s">
        <v>1161</v>
      </c>
      <c r="G17" s="250" t="s">
        <v>1161</v>
      </c>
      <c r="H17" s="250" t="s">
        <v>1161</v>
      </c>
      <c r="I17" s="250" t="s">
        <v>1161</v>
      </c>
      <c r="J17" s="250" t="s">
        <v>1161</v>
      </c>
      <c r="K17" s="250" t="s">
        <v>1161</v>
      </c>
      <c r="L17" s="250" t="s">
        <v>1161</v>
      </c>
      <c r="M17" s="250" t="s">
        <v>1161</v>
      </c>
      <c r="N17" s="250" t="s">
        <v>1161</v>
      </c>
      <c r="O17" s="250" t="s">
        <v>1161</v>
      </c>
      <c r="P17" s="250" t="s">
        <v>1161</v>
      </c>
      <c r="Q17" s="283" t="s">
        <v>666</v>
      </c>
      <c r="R17" s="202" t="s">
        <v>715</v>
      </c>
    </row>
    <row r="18" spans="1:18" ht="76.5" customHeight="1" x14ac:dyDescent="0.45">
      <c r="B18" s="107"/>
      <c r="C18" s="106" t="s">
        <v>186</v>
      </c>
      <c r="D18" s="104" t="s">
        <v>678</v>
      </c>
      <c r="E18" s="252">
        <v>2.4700000000000002</v>
      </c>
      <c r="F18" s="252">
        <v>0</v>
      </c>
      <c r="G18" s="252">
        <v>2.54</v>
      </c>
      <c r="H18" s="252">
        <v>3.91</v>
      </c>
      <c r="I18" s="252">
        <v>1.44</v>
      </c>
      <c r="J18" s="252">
        <v>0</v>
      </c>
      <c r="K18" s="252">
        <v>4.5</v>
      </c>
      <c r="L18" s="252">
        <v>2.4900000000000002</v>
      </c>
      <c r="M18" s="252">
        <v>0</v>
      </c>
      <c r="N18" s="252">
        <v>0</v>
      </c>
      <c r="O18" s="252">
        <v>0</v>
      </c>
      <c r="P18" s="252">
        <v>0</v>
      </c>
      <c r="Q18" s="104" t="s">
        <v>667</v>
      </c>
      <c r="R18" s="202" t="s">
        <v>714</v>
      </c>
    </row>
    <row r="19" spans="1:18" ht="75" customHeight="1" x14ac:dyDescent="0.45">
      <c r="B19" s="107"/>
      <c r="C19" s="106" t="s">
        <v>188</v>
      </c>
      <c r="D19" s="104" t="s">
        <v>681</v>
      </c>
      <c r="E19" s="250" t="s">
        <v>1161</v>
      </c>
      <c r="F19" s="250" t="s">
        <v>1161</v>
      </c>
      <c r="G19" s="250" t="s">
        <v>1161</v>
      </c>
      <c r="H19" s="250" t="s">
        <v>1161</v>
      </c>
      <c r="I19" s="250" t="s">
        <v>1161</v>
      </c>
      <c r="J19" s="250" t="s">
        <v>1161</v>
      </c>
      <c r="K19" s="250" t="s">
        <v>1161</v>
      </c>
      <c r="L19" s="250" t="s">
        <v>1161</v>
      </c>
      <c r="M19" s="250" t="s">
        <v>1161</v>
      </c>
      <c r="N19" s="250" t="s">
        <v>1161</v>
      </c>
      <c r="O19" s="250" t="s">
        <v>1161</v>
      </c>
      <c r="P19" s="250" t="s">
        <v>1161</v>
      </c>
      <c r="Q19" s="104" t="s">
        <v>667</v>
      </c>
      <c r="R19" s="202" t="s">
        <v>715</v>
      </c>
    </row>
    <row r="20" spans="1:18" ht="75.75" customHeight="1" x14ac:dyDescent="0.45">
      <c r="B20" s="107"/>
      <c r="C20" s="106" t="s">
        <v>307</v>
      </c>
      <c r="D20" s="104" t="s">
        <v>683</v>
      </c>
      <c r="E20" s="250">
        <v>0</v>
      </c>
      <c r="F20" s="250">
        <v>0</v>
      </c>
      <c r="G20" s="250">
        <v>0</v>
      </c>
      <c r="H20" s="250">
        <v>0</v>
      </c>
      <c r="I20" s="250">
        <v>0</v>
      </c>
      <c r="J20" s="250">
        <v>0</v>
      </c>
      <c r="K20" s="250">
        <v>0</v>
      </c>
      <c r="L20" s="250">
        <v>0</v>
      </c>
      <c r="M20" s="250">
        <v>0</v>
      </c>
      <c r="N20" s="250">
        <v>0</v>
      </c>
      <c r="O20" s="250">
        <v>0</v>
      </c>
      <c r="P20" s="250">
        <v>0</v>
      </c>
      <c r="Q20" s="104" t="s">
        <v>684</v>
      </c>
      <c r="R20" s="202" t="s">
        <v>714</v>
      </c>
    </row>
    <row r="21" spans="1:18" ht="75.75" customHeight="1" x14ac:dyDescent="0.45">
      <c r="B21" s="107"/>
      <c r="C21" s="106" t="s">
        <v>377</v>
      </c>
      <c r="D21" s="104" t="s">
        <v>686</v>
      </c>
      <c r="E21" s="250">
        <v>0</v>
      </c>
      <c r="F21" s="250">
        <v>0</v>
      </c>
      <c r="G21" s="250">
        <v>0</v>
      </c>
      <c r="H21" s="250">
        <v>0</v>
      </c>
      <c r="I21" s="250">
        <v>0</v>
      </c>
      <c r="J21" s="250">
        <v>0</v>
      </c>
      <c r="K21" s="250">
        <v>0</v>
      </c>
      <c r="L21" s="250">
        <v>0</v>
      </c>
      <c r="M21" s="250">
        <v>0</v>
      </c>
      <c r="N21" s="250">
        <v>0</v>
      </c>
      <c r="O21" s="250">
        <v>0</v>
      </c>
      <c r="P21" s="250">
        <v>0</v>
      </c>
      <c r="Q21" s="282" t="s">
        <v>686</v>
      </c>
      <c r="R21" s="202" t="s">
        <v>714</v>
      </c>
    </row>
    <row r="22" spans="1:18" ht="78" customHeight="1" x14ac:dyDescent="0.45">
      <c r="B22" s="107"/>
      <c r="C22" s="106" t="s">
        <v>379</v>
      </c>
      <c r="D22" s="104" t="s">
        <v>689</v>
      </c>
      <c r="E22" s="250">
        <v>10</v>
      </c>
      <c r="F22" s="250">
        <v>0</v>
      </c>
      <c r="G22" s="250">
        <v>91</v>
      </c>
      <c r="H22" s="250">
        <v>121</v>
      </c>
      <c r="I22" s="250" t="s">
        <v>1161</v>
      </c>
      <c r="J22" s="250" t="s">
        <v>1161</v>
      </c>
      <c r="K22" s="250" t="s">
        <v>1161</v>
      </c>
      <c r="L22" s="250" t="s">
        <v>1161</v>
      </c>
      <c r="M22" s="250" t="s">
        <v>1161</v>
      </c>
      <c r="N22" s="250" t="s">
        <v>1161</v>
      </c>
      <c r="O22" s="250" t="s">
        <v>1161</v>
      </c>
      <c r="P22" s="250" t="s">
        <v>1161</v>
      </c>
      <c r="Q22" s="104" t="s">
        <v>690</v>
      </c>
      <c r="R22" s="202" t="s">
        <v>714</v>
      </c>
    </row>
    <row r="23" spans="1:18" ht="78" customHeight="1" x14ac:dyDescent="0.45">
      <c r="B23" s="107"/>
      <c r="C23" s="106" t="s">
        <v>381</v>
      </c>
      <c r="D23" s="104" t="s">
        <v>692</v>
      </c>
      <c r="E23" s="250">
        <v>5</v>
      </c>
      <c r="F23" s="250">
        <v>0</v>
      </c>
      <c r="G23" s="250">
        <v>66</v>
      </c>
      <c r="H23" s="250">
        <v>97</v>
      </c>
      <c r="I23" s="250" t="s">
        <v>1161</v>
      </c>
      <c r="J23" s="250" t="s">
        <v>1161</v>
      </c>
      <c r="K23" s="250" t="s">
        <v>1161</v>
      </c>
      <c r="L23" s="250" t="s">
        <v>1161</v>
      </c>
      <c r="M23" s="250" t="s">
        <v>1161</v>
      </c>
      <c r="N23" s="250" t="s">
        <v>1161</v>
      </c>
      <c r="O23" s="250" t="s">
        <v>1161</v>
      </c>
      <c r="P23" s="250" t="s">
        <v>1161</v>
      </c>
      <c r="Q23" s="104" t="s">
        <v>692</v>
      </c>
      <c r="R23" s="202" t="s">
        <v>714</v>
      </c>
    </row>
    <row r="24" spans="1:18" ht="79.5" customHeight="1" x14ac:dyDescent="0.45">
      <c r="A24" s="84" t="s">
        <v>361</v>
      </c>
      <c r="B24" s="107" t="s">
        <v>717</v>
      </c>
      <c r="C24" s="106" t="s">
        <v>161</v>
      </c>
      <c r="D24" s="104" t="s">
        <v>676</v>
      </c>
      <c r="E24" s="252">
        <v>4.25</v>
      </c>
      <c r="F24" s="252">
        <v>0</v>
      </c>
      <c r="G24" s="252">
        <v>5.73</v>
      </c>
      <c r="H24" s="252">
        <v>18.89</v>
      </c>
      <c r="I24" s="252">
        <v>3.61</v>
      </c>
      <c r="J24" s="252">
        <v>0</v>
      </c>
      <c r="K24" s="252">
        <v>4.34</v>
      </c>
      <c r="L24" s="252">
        <v>5.29</v>
      </c>
      <c r="M24" s="252">
        <v>4.47</v>
      </c>
      <c r="N24" s="252">
        <v>0</v>
      </c>
      <c r="O24" s="252">
        <v>0</v>
      </c>
      <c r="P24" s="252">
        <v>0</v>
      </c>
      <c r="Q24" s="75" t="s">
        <v>666</v>
      </c>
      <c r="R24" s="202" t="s">
        <v>714</v>
      </c>
    </row>
    <row r="25" spans="1:18" ht="80.25" customHeight="1" x14ac:dyDescent="0.45">
      <c r="B25" s="107"/>
      <c r="C25" s="106" t="s">
        <v>165</v>
      </c>
      <c r="D25" s="104" t="s">
        <v>679</v>
      </c>
      <c r="E25" s="250" t="s">
        <v>1161</v>
      </c>
      <c r="F25" s="250" t="s">
        <v>1161</v>
      </c>
      <c r="G25" s="250" t="s">
        <v>1161</v>
      </c>
      <c r="H25" s="250" t="s">
        <v>1161</v>
      </c>
      <c r="I25" s="250" t="s">
        <v>1161</v>
      </c>
      <c r="J25" s="250" t="s">
        <v>1161</v>
      </c>
      <c r="K25" s="250" t="s">
        <v>1161</v>
      </c>
      <c r="L25" s="250" t="s">
        <v>1161</v>
      </c>
      <c r="M25" s="250" t="s">
        <v>1161</v>
      </c>
      <c r="N25" s="250" t="s">
        <v>1161</v>
      </c>
      <c r="O25" s="250" t="s">
        <v>1161</v>
      </c>
      <c r="P25" s="250" t="s">
        <v>1161</v>
      </c>
      <c r="Q25" s="75" t="s">
        <v>666</v>
      </c>
      <c r="R25" s="202" t="s">
        <v>715</v>
      </c>
    </row>
    <row r="26" spans="1:18" ht="78" customHeight="1" x14ac:dyDescent="0.45">
      <c r="B26" s="107"/>
      <c r="C26" s="106" t="s">
        <v>168</v>
      </c>
      <c r="D26" s="104" t="s">
        <v>678</v>
      </c>
      <c r="E26" s="250">
        <v>0</v>
      </c>
      <c r="F26" s="250">
        <v>0</v>
      </c>
      <c r="G26" s="250">
        <v>0</v>
      </c>
      <c r="H26" s="252">
        <v>0.26</v>
      </c>
      <c r="I26" s="252">
        <v>0.12</v>
      </c>
      <c r="J26" s="250">
        <v>0</v>
      </c>
      <c r="K26" s="250">
        <v>0</v>
      </c>
      <c r="L26" s="250">
        <v>0</v>
      </c>
      <c r="M26" s="250">
        <v>0</v>
      </c>
      <c r="N26" s="250">
        <v>0</v>
      </c>
      <c r="O26" s="250">
        <v>0</v>
      </c>
      <c r="P26" s="250">
        <v>0</v>
      </c>
      <c r="Q26" s="104" t="s">
        <v>667</v>
      </c>
      <c r="R26" s="202" t="s">
        <v>714</v>
      </c>
    </row>
    <row r="27" spans="1:18" ht="77.25" customHeight="1" x14ac:dyDescent="0.45">
      <c r="B27" s="107"/>
      <c r="C27" s="106" t="s">
        <v>313</v>
      </c>
      <c r="D27" s="104" t="s">
        <v>681</v>
      </c>
      <c r="E27" s="250" t="s">
        <v>1161</v>
      </c>
      <c r="F27" s="250" t="s">
        <v>1161</v>
      </c>
      <c r="G27" s="250" t="s">
        <v>1161</v>
      </c>
      <c r="H27" s="250" t="s">
        <v>1161</v>
      </c>
      <c r="I27" s="250" t="s">
        <v>1161</v>
      </c>
      <c r="J27" s="250" t="s">
        <v>1161</v>
      </c>
      <c r="K27" s="250" t="s">
        <v>1161</v>
      </c>
      <c r="L27" s="250" t="s">
        <v>1161</v>
      </c>
      <c r="M27" s="250" t="s">
        <v>1161</v>
      </c>
      <c r="N27" s="250" t="s">
        <v>1161</v>
      </c>
      <c r="O27" s="250" t="s">
        <v>1161</v>
      </c>
      <c r="P27" s="250" t="s">
        <v>1161</v>
      </c>
      <c r="Q27" s="104" t="s">
        <v>667</v>
      </c>
      <c r="R27" s="202" t="s">
        <v>715</v>
      </c>
    </row>
    <row r="28" spans="1:18" ht="80.25" customHeight="1" x14ac:dyDescent="0.45">
      <c r="B28" s="107"/>
      <c r="C28" s="106" t="s">
        <v>315</v>
      </c>
      <c r="D28" s="104" t="s">
        <v>683</v>
      </c>
      <c r="E28" s="250">
        <v>1</v>
      </c>
      <c r="F28" s="250">
        <v>0</v>
      </c>
      <c r="G28" s="250">
        <v>0</v>
      </c>
      <c r="H28" s="250">
        <v>0</v>
      </c>
      <c r="I28" s="250">
        <v>0</v>
      </c>
      <c r="J28" s="250">
        <v>0</v>
      </c>
      <c r="K28" s="250">
        <v>0</v>
      </c>
      <c r="L28" s="250">
        <v>0</v>
      </c>
      <c r="M28" s="250">
        <v>0</v>
      </c>
      <c r="N28" s="250">
        <v>0</v>
      </c>
      <c r="O28" s="250">
        <v>0</v>
      </c>
      <c r="P28" s="250">
        <v>0</v>
      </c>
      <c r="Q28" s="104" t="s">
        <v>684</v>
      </c>
      <c r="R28" s="202" t="s">
        <v>714</v>
      </c>
    </row>
    <row r="29" spans="1:18" ht="76.5" customHeight="1" x14ac:dyDescent="0.45">
      <c r="B29" s="107"/>
      <c r="C29" s="106" t="s">
        <v>697</v>
      </c>
      <c r="D29" s="104" t="s">
        <v>686</v>
      </c>
      <c r="E29" s="250">
        <v>0</v>
      </c>
      <c r="F29" s="250">
        <v>0</v>
      </c>
      <c r="G29" s="250">
        <v>0</v>
      </c>
      <c r="H29" s="250">
        <v>0</v>
      </c>
      <c r="I29" s="250">
        <v>0</v>
      </c>
      <c r="J29" s="250">
        <v>0</v>
      </c>
      <c r="K29" s="250">
        <v>0</v>
      </c>
      <c r="L29" s="250">
        <v>0</v>
      </c>
      <c r="M29" s="250">
        <v>0</v>
      </c>
      <c r="N29" s="250">
        <v>0</v>
      </c>
      <c r="O29" s="250">
        <v>0</v>
      </c>
      <c r="P29" s="250">
        <v>0</v>
      </c>
      <c r="Q29" s="282" t="s">
        <v>686</v>
      </c>
      <c r="R29" s="202" t="s">
        <v>714</v>
      </c>
    </row>
    <row r="30" spans="1:18" ht="78" customHeight="1" x14ac:dyDescent="0.45">
      <c r="B30" s="107"/>
      <c r="C30" s="106" t="s">
        <v>698</v>
      </c>
      <c r="D30" s="104" t="s">
        <v>689</v>
      </c>
      <c r="E30" s="250">
        <v>11</v>
      </c>
      <c r="F30" s="250">
        <v>0</v>
      </c>
      <c r="G30" s="250">
        <v>91</v>
      </c>
      <c r="H30" s="250">
        <v>102</v>
      </c>
      <c r="I30" s="250" t="s">
        <v>1161</v>
      </c>
      <c r="J30" s="250" t="s">
        <v>1161</v>
      </c>
      <c r="K30" s="250" t="s">
        <v>1161</v>
      </c>
      <c r="L30" s="250" t="s">
        <v>1161</v>
      </c>
      <c r="M30" s="250" t="s">
        <v>1161</v>
      </c>
      <c r="N30" s="250" t="s">
        <v>1161</v>
      </c>
      <c r="O30" s="250" t="s">
        <v>1161</v>
      </c>
      <c r="P30" s="250" t="s">
        <v>1161</v>
      </c>
      <c r="Q30" s="104" t="s">
        <v>690</v>
      </c>
      <c r="R30" s="202" t="s">
        <v>714</v>
      </c>
    </row>
    <row r="31" spans="1:18" ht="81.75" customHeight="1" x14ac:dyDescent="0.45">
      <c r="B31" s="107"/>
      <c r="C31" s="106" t="s">
        <v>699</v>
      </c>
      <c r="D31" s="104" t="s">
        <v>692</v>
      </c>
      <c r="E31" s="250">
        <v>0</v>
      </c>
      <c r="F31" s="250">
        <v>0</v>
      </c>
      <c r="G31" s="250">
        <v>2</v>
      </c>
      <c r="H31" s="250">
        <v>2</v>
      </c>
      <c r="I31" s="250" t="s">
        <v>1161</v>
      </c>
      <c r="J31" s="250" t="s">
        <v>1161</v>
      </c>
      <c r="K31" s="250" t="s">
        <v>1161</v>
      </c>
      <c r="L31" s="250" t="s">
        <v>1161</v>
      </c>
      <c r="M31" s="250" t="s">
        <v>1161</v>
      </c>
      <c r="N31" s="250" t="s">
        <v>1161</v>
      </c>
      <c r="O31" s="250" t="s">
        <v>1161</v>
      </c>
      <c r="P31" s="250" t="s">
        <v>1161</v>
      </c>
      <c r="Q31" s="104" t="s">
        <v>692</v>
      </c>
      <c r="R31" s="202" t="s">
        <v>714</v>
      </c>
    </row>
  </sheetData>
  <pageMargins left="0.7" right="0.7" top="0.75" bottom="0.75" header="0.3" footer="0.3"/>
  <pageSetup paperSize="3" scale="3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7FD3F-1273-4BA6-80F2-6C690362AF7D}">
  <sheetPr>
    <pageSetUpPr fitToPage="1"/>
  </sheetPr>
  <dimension ref="A1:R31"/>
  <sheetViews>
    <sheetView view="pageBreakPreview" topLeftCell="A19" zoomScale="60" zoomScaleNormal="100" zoomScalePageLayoutView="70" workbookViewId="0">
      <selection activeCell="A24" sqref="A24"/>
    </sheetView>
  </sheetViews>
  <sheetFormatPr defaultColWidth="9.1328125" defaultRowHeight="14.25" x14ac:dyDescent="0.45"/>
  <cols>
    <col min="1" max="1" width="5.59765625" style="8" customWidth="1"/>
    <col min="2" max="2" width="37.1328125" style="1" customWidth="1"/>
    <col min="3" max="3" width="39.1328125" style="8" bestFit="1" customWidth="1"/>
    <col min="4" max="4" width="91" style="8" customWidth="1"/>
    <col min="5" max="5" width="9.3984375" style="8" customWidth="1"/>
    <col min="6" max="6" width="11.265625" style="8" bestFit="1" customWidth="1"/>
    <col min="7" max="8" width="10.3984375" style="8" bestFit="1" customWidth="1"/>
    <col min="9" max="9" width="9.3984375" style="8" customWidth="1"/>
    <col min="10" max="10" width="11.265625" style="8" bestFit="1" customWidth="1"/>
    <col min="11" max="12" width="10.3984375" style="8" bestFit="1" customWidth="1"/>
    <col min="13" max="13" width="9.3984375" style="8" customWidth="1"/>
    <col min="14" max="14" width="11.265625" style="8" bestFit="1" customWidth="1"/>
    <col min="15" max="16" width="10.3984375" style="8" bestFit="1" customWidth="1"/>
    <col min="17" max="17" width="35.86328125" style="1" customWidth="1"/>
    <col min="18" max="18" width="66.86328125" style="8" customWidth="1"/>
    <col min="19" max="16384" width="9.1328125" style="8"/>
  </cols>
  <sheetData>
    <row r="1" spans="1:18" ht="14.65" thickBot="1" x14ac:dyDescent="0.5"/>
    <row r="2" spans="1:18" x14ac:dyDescent="0.45">
      <c r="B2" s="14" t="s">
        <v>48</v>
      </c>
      <c r="C2" s="19" t="str">
        <f>IF('Quarterly Submission Guide'!$D$20 = "", "",'Quarterly Submission Guide'!$D$20)</f>
        <v>Southern California Edison Company</v>
      </c>
      <c r="D2" s="56" t="s">
        <v>53</v>
      </c>
    </row>
    <row r="3" spans="1:18" x14ac:dyDescent="0.45">
      <c r="B3" s="15" t="s">
        <v>54</v>
      </c>
      <c r="C3" s="44">
        <v>10</v>
      </c>
      <c r="D3" s="2" t="s">
        <v>55</v>
      </c>
    </row>
    <row r="4" spans="1:18" ht="14.65" thickBot="1" x14ac:dyDescent="0.5">
      <c r="B4" s="16" t="s">
        <v>52</v>
      </c>
      <c r="C4" s="30">
        <v>44232</v>
      </c>
      <c r="D4" s="59" t="s">
        <v>718</v>
      </c>
    </row>
    <row r="5" spans="1:18" x14ac:dyDescent="0.45">
      <c r="D5" s="62" t="s">
        <v>719</v>
      </c>
      <c r="E5" s="42" t="s">
        <v>710</v>
      </c>
      <c r="F5" s="42"/>
      <c r="G5" s="42"/>
      <c r="H5" s="42"/>
      <c r="I5" s="43" t="s">
        <v>711</v>
      </c>
      <c r="J5" s="43"/>
      <c r="K5" s="43"/>
      <c r="L5" s="43"/>
      <c r="M5" s="43"/>
      <c r="N5" s="43"/>
      <c r="O5" s="43"/>
      <c r="P5" s="43"/>
    </row>
    <row r="6" spans="1:18" ht="18" customHeight="1" x14ac:dyDescent="0.45">
      <c r="B6" s="3" t="s">
        <v>720</v>
      </c>
      <c r="C6" s="2"/>
      <c r="D6" s="2"/>
      <c r="E6" s="2" t="s">
        <v>642</v>
      </c>
      <c r="F6" s="2" t="s">
        <v>643</v>
      </c>
      <c r="G6" s="2" t="s">
        <v>644</v>
      </c>
      <c r="H6" s="2" t="s">
        <v>645</v>
      </c>
      <c r="I6" s="2" t="s">
        <v>642</v>
      </c>
      <c r="J6" s="2" t="s">
        <v>643</v>
      </c>
      <c r="K6" s="2" t="s">
        <v>644</v>
      </c>
      <c r="L6" s="2" t="s">
        <v>645</v>
      </c>
      <c r="M6" s="2" t="s">
        <v>642</v>
      </c>
      <c r="N6" s="2" t="s">
        <v>643</v>
      </c>
      <c r="O6" s="2" t="s">
        <v>644</v>
      </c>
      <c r="P6" s="2" t="s">
        <v>645</v>
      </c>
      <c r="Q6" s="7"/>
      <c r="R6" s="2"/>
    </row>
    <row r="7" spans="1:18" x14ac:dyDescent="0.45">
      <c r="B7" s="5" t="s">
        <v>58</v>
      </c>
      <c r="C7" s="6" t="s">
        <v>59</v>
      </c>
      <c r="D7" s="6" t="s">
        <v>172</v>
      </c>
      <c r="E7" s="6">
        <v>2020</v>
      </c>
      <c r="F7" s="6">
        <v>2020</v>
      </c>
      <c r="G7" s="6">
        <v>2020</v>
      </c>
      <c r="H7" s="6">
        <v>2020</v>
      </c>
      <c r="I7" s="6">
        <v>2021</v>
      </c>
      <c r="J7" s="6">
        <v>2021</v>
      </c>
      <c r="K7" s="6">
        <v>2021</v>
      </c>
      <c r="L7" s="6">
        <v>2021</v>
      </c>
      <c r="M7" s="6">
        <v>2022</v>
      </c>
      <c r="N7" s="6">
        <v>2022</v>
      </c>
      <c r="O7" s="6">
        <v>2022</v>
      </c>
      <c r="P7" s="6">
        <v>2022</v>
      </c>
      <c r="Q7" s="5" t="s">
        <v>61</v>
      </c>
      <c r="R7" s="6" t="s">
        <v>62</v>
      </c>
    </row>
    <row r="8" spans="1:18" ht="28.5" x14ac:dyDescent="0.45">
      <c r="A8" s="8" t="s">
        <v>361</v>
      </c>
      <c r="B8" s="11" t="s">
        <v>721</v>
      </c>
      <c r="C8" s="9" t="s">
        <v>64</v>
      </c>
      <c r="D8" s="12" t="s">
        <v>722</v>
      </c>
      <c r="E8" s="280">
        <v>0</v>
      </c>
      <c r="F8" s="280">
        <v>0</v>
      </c>
      <c r="G8" s="280">
        <v>0</v>
      </c>
      <c r="H8" s="280">
        <v>0</v>
      </c>
      <c r="I8" s="280">
        <v>0</v>
      </c>
      <c r="J8" s="280">
        <v>0</v>
      </c>
      <c r="K8" s="280">
        <v>0</v>
      </c>
      <c r="L8" s="280">
        <v>0</v>
      </c>
      <c r="M8" s="280">
        <v>0</v>
      </c>
      <c r="N8" s="280">
        <v>0</v>
      </c>
      <c r="O8" s="280">
        <v>0</v>
      </c>
      <c r="P8" s="280">
        <v>0</v>
      </c>
      <c r="Q8" s="284" t="s">
        <v>666</v>
      </c>
      <c r="R8" s="202"/>
    </row>
    <row r="9" spans="1:18" ht="85.5" x14ac:dyDescent="0.45">
      <c r="B9" s="35"/>
      <c r="C9" s="10" t="s">
        <v>68</v>
      </c>
      <c r="D9" s="12" t="s">
        <v>723</v>
      </c>
      <c r="E9" s="281">
        <v>4.71</v>
      </c>
      <c r="F9" s="281">
        <v>0.03</v>
      </c>
      <c r="G9" s="281">
        <v>16.43</v>
      </c>
      <c r="H9" s="281">
        <v>46.17</v>
      </c>
      <c r="I9" s="281">
        <v>32.25</v>
      </c>
      <c r="J9" s="281">
        <v>0.02</v>
      </c>
      <c r="K9" s="281">
        <v>63.91</v>
      </c>
      <c r="L9" s="281">
        <v>252.59</v>
      </c>
      <c r="M9" s="281">
        <v>35.200000000000003</v>
      </c>
      <c r="N9" s="281">
        <v>0</v>
      </c>
      <c r="O9" s="281">
        <v>73.489999999999995</v>
      </c>
      <c r="P9" s="281">
        <v>149.41</v>
      </c>
      <c r="Q9" s="75" t="s">
        <v>666</v>
      </c>
      <c r="R9" s="202" t="s">
        <v>1134</v>
      </c>
    </row>
    <row r="10" spans="1:18" x14ac:dyDescent="0.45">
      <c r="B10" s="12"/>
      <c r="C10" s="10" t="s">
        <v>77</v>
      </c>
      <c r="D10" s="12" t="s">
        <v>724</v>
      </c>
      <c r="E10" s="250">
        <v>0</v>
      </c>
      <c r="F10" s="250">
        <v>0</v>
      </c>
      <c r="G10" s="250">
        <v>0</v>
      </c>
      <c r="H10" s="250">
        <v>0</v>
      </c>
      <c r="I10" s="250">
        <v>0</v>
      </c>
      <c r="J10" s="250">
        <v>0</v>
      </c>
      <c r="K10" s="250">
        <v>0</v>
      </c>
      <c r="L10" s="250">
        <v>0</v>
      </c>
      <c r="M10" s="250">
        <v>0</v>
      </c>
      <c r="N10" s="250">
        <v>0</v>
      </c>
      <c r="O10" s="250">
        <v>0</v>
      </c>
      <c r="P10" s="250">
        <v>0</v>
      </c>
      <c r="Q10" s="12" t="s">
        <v>667</v>
      </c>
      <c r="R10" s="111"/>
    </row>
    <row r="11" spans="1:18" ht="85.5" x14ac:dyDescent="0.45">
      <c r="B11" s="12"/>
      <c r="C11" s="10" t="s">
        <v>83</v>
      </c>
      <c r="D11" s="12" t="s">
        <v>725</v>
      </c>
      <c r="E11" s="252">
        <v>4.32</v>
      </c>
      <c r="F11" s="252">
        <v>0.03</v>
      </c>
      <c r="G11" s="252">
        <v>16.059999999999999</v>
      </c>
      <c r="H11" s="252">
        <v>44.94</v>
      </c>
      <c r="I11" s="252">
        <v>16.420000000000002</v>
      </c>
      <c r="J11" s="252">
        <v>0.02</v>
      </c>
      <c r="K11" s="252">
        <v>62.32</v>
      </c>
      <c r="L11" s="252">
        <v>247.05</v>
      </c>
      <c r="M11" s="252">
        <v>28.45</v>
      </c>
      <c r="N11" s="252">
        <v>0</v>
      </c>
      <c r="O11" s="252">
        <v>66.77</v>
      </c>
      <c r="P11" s="252">
        <v>148.11000000000001</v>
      </c>
      <c r="Q11" s="284" t="s">
        <v>667</v>
      </c>
      <c r="R11" s="202" t="s">
        <v>1134</v>
      </c>
    </row>
    <row r="12" spans="1:18" ht="85.5" x14ac:dyDescent="0.45">
      <c r="B12" s="12"/>
      <c r="C12" s="10" t="s">
        <v>86</v>
      </c>
      <c r="D12" s="12" t="s">
        <v>726</v>
      </c>
      <c r="E12" s="250">
        <v>1</v>
      </c>
      <c r="F12" s="250">
        <v>0</v>
      </c>
      <c r="G12" s="250">
        <v>6</v>
      </c>
      <c r="H12" s="250">
        <v>1</v>
      </c>
      <c r="I12" s="250">
        <v>4</v>
      </c>
      <c r="J12" s="250">
        <v>0</v>
      </c>
      <c r="K12" s="250">
        <v>1</v>
      </c>
      <c r="L12" s="250">
        <v>2</v>
      </c>
      <c r="M12" s="250">
        <v>5</v>
      </c>
      <c r="N12" s="250">
        <v>0</v>
      </c>
      <c r="O12" s="250">
        <v>0</v>
      </c>
      <c r="P12" s="250">
        <v>2</v>
      </c>
      <c r="Q12" s="12" t="s">
        <v>684</v>
      </c>
      <c r="R12" s="202" t="s">
        <v>1134</v>
      </c>
    </row>
    <row r="13" spans="1:18" ht="85.5" x14ac:dyDescent="0.45">
      <c r="B13" s="12"/>
      <c r="C13" s="10" t="s">
        <v>88</v>
      </c>
      <c r="D13" s="257" t="s">
        <v>727</v>
      </c>
      <c r="E13" s="250">
        <v>1</v>
      </c>
      <c r="F13" s="250">
        <v>0</v>
      </c>
      <c r="G13" s="250">
        <v>4</v>
      </c>
      <c r="H13" s="250">
        <v>1</v>
      </c>
      <c r="I13" s="250">
        <v>1</v>
      </c>
      <c r="J13" s="250">
        <v>0</v>
      </c>
      <c r="K13" s="250">
        <v>1</v>
      </c>
      <c r="L13" s="250">
        <v>2</v>
      </c>
      <c r="M13" s="250">
        <v>2</v>
      </c>
      <c r="N13" s="250">
        <v>0</v>
      </c>
      <c r="O13" s="250">
        <v>0</v>
      </c>
      <c r="P13" s="250">
        <v>2</v>
      </c>
      <c r="Q13" s="75" t="s">
        <v>686</v>
      </c>
      <c r="R13" s="202" t="s">
        <v>1134</v>
      </c>
    </row>
    <row r="14" spans="1:18" x14ac:dyDescent="0.45">
      <c r="B14" s="12"/>
      <c r="C14" s="10" t="s">
        <v>90</v>
      </c>
      <c r="D14" s="257" t="s">
        <v>728</v>
      </c>
      <c r="E14" s="250">
        <v>0</v>
      </c>
      <c r="F14" s="250">
        <v>0</v>
      </c>
      <c r="G14" s="250">
        <v>0</v>
      </c>
      <c r="H14" s="250">
        <v>0</v>
      </c>
      <c r="I14" s="250">
        <v>0</v>
      </c>
      <c r="J14" s="250">
        <v>0</v>
      </c>
      <c r="K14" s="250">
        <v>0</v>
      </c>
      <c r="L14" s="250">
        <v>0</v>
      </c>
      <c r="M14" s="250">
        <v>0</v>
      </c>
      <c r="N14" s="250">
        <v>0</v>
      </c>
      <c r="O14" s="250">
        <v>0</v>
      </c>
      <c r="P14" s="250">
        <v>0</v>
      </c>
      <c r="Q14" s="75" t="s">
        <v>690</v>
      </c>
      <c r="R14" s="111"/>
    </row>
    <row r="15" spans="1:18" x14ac:dyDescent="0.45">
      <c r="B15" s="12"/>
      <c r="C15" s="10" t="s">
        <v>92</v>
      </c>
      <c r="D15" s="257" t="s">
        <v>729</v>
      </c>
      <c r="E15" s="250">
        <v>0</v>
      </c>
      <c r="F15" s="250">
        <v>0</v>
      </c>
      <c r="G15" s="250">
        <v>0</v>
      </c>
      <c r="H15" s="250">
        <v>0</v>
      </c>
      <c r="I15" s="250">
        <v>0</v>
      </c>
      <c r="J15" s="250">
        <v>0</v>
      </c>
      <c r="K15" s="250">
        <v>0</v>
      </c>
      <c r="L15" s="250">
        <v>0</v>
      </c>
      <c r="M15" s="250">
        <v>0</v>
      </c>
      <c r="N15" s="250">
        <v>0</v>
      </c>
      <c r="O15" s="250">
        <v>0</v>
      </c>
      <c r="P15" s="250">
        <v>0</v>
      </c>
      <c r="Q15" s="75" t="s">
        <v>692</v>
      </c>
      <c r="R15" s="111"/>
    </row>
    <row r="16" spans="1:18" ht="28.5" x14ac:dyDescent="0.45">
      <c r="A16" s="8" t="s">
        <v>361</v>
      </c>
      <c r="B16" s="12" t="s">
        <v>730</v>
      </c>
      <c r="C16" s="10" t="s">
        <v>182</v>
      </c>
      <c r="D16" s="12" t="s">
        <v>722</v>
      </c>
      <c r="E16" s="250">
        <v>0</v>
      </c>
      <c r="F16" s="250">
        <v>0</v>
      </c>
      <c r="G16" s="250">
        <v>0</v>
      </c>
      <c r="H16" s="250">
        <v>0</v>
      </c>
      <c r="I16" s="250">
        <v>0</v>
      </c>
      <c r="J16" s="250">
        <v>0</v>
      </c>
      <c r="K16" s="250">
        <v>0</v>
      </c>
      <c r="L16" s="250">
        <v>0</v>
      </c>
      <c r="M16" s="250">
        <v>0</v>
      </c>
      <c r="N16" s="250">
        <v>0</v>
      </c>
      <c r="O16" s="250">
        <v>0</v>
      </c>
      <c r="P16" s="250">
        <v>0</v>
      </c>
      <c r="Q16" s="75" t="s">
        <v>666</v>
      </c>
      <c r="R16" s="111"/>
    </row>
    <row r="17" spans="1:18" ht="85.5" x14ac:dyDescent="0.45">
      <c r="B17" s="12"/>
      <c r="C17" s="10" t="s">
        <v>184</v>
      </c>
      <c r="D17" s="12" t="s">
        <v>723</v>
      </c>
      <c r="E17" s="252">
        <v>9.52</v>
      </c>
      <c r="F17" s="252">
        <v>0</v>
      </c>
      <c r="G17" s="252">
        <v>92.99</v>
      </c>
      <c r="H17" s="252">
        <v>390.43</v>
      </c>
      <c r="I17" s="252">
        <v>60.69</v>
      </c>
      <c r="J17" s="252">
        <v>0</v>
      </c>
      <c r="K17" s="252">
        <v>304.88</v>
      </c>
      <c r="L17" s="252">
        <v>938.55</v>
      </c>
      <c r="M17" s="252">
        <v>28.75</v>
      </c>
      <c r="N17" s="252">
        <v>0</v>
      </c>
      <c r="O17" s="252">
        <v>186.87</v>
      </c>
      <c r="P17" s="252">
        <v>268.33999999999997</v>
      </c>
      <c r="Q17" s="75" t="s">
        <v>666</v>
      </c>
      <c r="R17" s="202" t="s">
        <v>1134</v>
      </c>
    </row>
    <row r="18" spans="1:18" x14ac:dyDescent="0.45">
      <c r="B18" s="12"/>
      <c r="C18" s="10" t="s">
        <v>186</v>
      </c>
      <c r="D18" s="12" t="s">
        <v>724</v>
      </c>
      <c r="E18" s="250">
        <v>0</v>
      </c>
      <c r="F18" s="250">
        <v>0</v>
      </c>
      <c r="G18" s="250">
        <v>0</v>
      </c>
      <c r="H18" s="250">
        <v>0</v>
      </c>
      <c r="I18" s="250">
        <v>0</v>
      </c>
      <c r="J18" s="250">
        <v>0</v>
      </c>
      <c r="K18" s="250">
        <v>0</v>
      </c>
      <c r="L18" s="250">
        <v>0</v>
      </c>
      <c r="M18" s="250">
        <v>0</v>
      </c>
      <c r="N18" s="250">
        <v>0</v>
      </c>
      <c r="O18" s="250">
        <v>0</v>
      </c>
      <c r="P18" s="250">
        <v>0</v>
      </c>
      <c r="Q18" s="12" t="s">
        <v>667</v>
      </c>
      <c r="R18" s="111"/>
    </row>
    <row r="19" spans="1:18" ht="85.5" x14ac:dyDescent="0.45">
      <c r="B19" s="12"/>
      <c r="C19" s="10" t="s">
        <v>188</v>
      </c>
      <c r="D19" s="12" t="s">
        <v>725</v>
      </c>
      <c r="E19" s="252">
        <v>7.36</v>
      </c>
      <c r="F19" s="252">
        <v>0</v>
      </c>
      <c r="G19" s="252">
        <v>58.52</v>
      </c>
      <c r="H19" s="252">
        <v>296.18</v>
      </c>
      <c r="I19" s="252">
        <v>47.94</v>
      </c>
      <c r="J19" s="252">
        <v>0</v>
      </c>
      <c r="K19" s="252">
        <v>247.84</v>
      </c>
      <c r="L19" s="252">
        <v>763.86</v>
      </c>
      <c r="M19" s="252">
        <v>19.87</v>
      </c>
      <c r="N19" s="252">
        <v>0</v>
      </c>
      <c r="O19" s="252">
        <v>132.5</v>
      </c>
      <c r="P19" s="252">
        <v>202.15</v>
      </c>
      <c r="Q19" s="12" t="s">
        <v>667</v>
      </c>
      <c r="R19" s="202" t="s">
        <v>1134</v>
      </c>
    </row>
    <row r="20" spans="1:18" ht="85.5" x14ac:dyDescent="0.45">
      <c r="B20" s="12"/>
      <c r="C20" s="10" t="s">
        <v>307</v>
      </c>
      <c r="D20" s="12" t="s">
        <v>726</v>
      </c>
      <c r="E20" s="250">
        <v>0</v>
      </c>
      <c r="F20" s="250">
        <v>0</v>
      </c>
      <c r="G20" s="250">
        <v>0</v>
      </c>
      <c r="H20" s="250">
        <v>4</v>
      </c>
      <c r="I20" s="250">
        <v>2</v>
      </c>
      <c r="J20" s="250">
        <v>0</v>
      </c>
      <c r="K20" s="250">
        <v>1</v>
      </c>
      <c r="L20" s="250">
        <v>2</v>
      </c>
      <c r="M20" s="250">
        <v>2</v>
      </c>
      <c r="N20" s="250">
        <v>0</v>
      </c>
      <c r="O20" s="250">
        <v>3</v>
      </c>
      <c r="P20" s="250">
        <v>2</v>
      </c>
      <c r="Q20" s="75" t="s">
        <v>684</v>
      </c>
      <c r="R20" s="202" t="s">
        <v>1134</v>
      </c>
    </row>
    <row r="21" spans="1:18" ht="85.5" x14ac:dyDescent="0.45">
      <c r="B21" s="12"/>
      <c r="C21" s="10" t="s">
        <v>377</v>
      </c>
      <c r="D21" s="12" t="s">
        <v>727</v>
      </c>
      <c r="E21" s="250">
        <v>0</v>
      </c>
      <c r="F21" s="250">
        <v>0</v>
      </c>
      <c r="G21" s="250">
        <v>0</v>
      </c>
      <c r="H21" s="250">
        <v>4</v>
      </c>
      <c r="I21" s="250">
        <v>1</v>
      </c>
      <c r="J21" s="250">
        <v>0</v>
      </c>
      <c r="K21" s="250">
        <v>1</v>
      </c>
      <c r="L21" s="250">
        <v>2</v>
      </c>
      <c r="M21" s="250">
        <v>2</v>
      </c>
      <c r="N21" s="250">
        <v>0</v>
      </c>
      <c r="O21" s="250">
        <v>2</v>
      </c>
      <c r="P21" s="250">
        <v>2</v>
      </c>
      <c r="Q21" s="75" t="s">
        <v>686</v>
      </c>
      <c r="R21" s="202" t="s">
        <v>1134</v>
      </c>
    </row>
    <row r="22" spans="1:18" x14ac:dyDescent="0.45">
      <c r="B22" s="12"/>
      <c r="C22" s="10" t="s">
        <v>379</v>
      </c>
      <c r="D22" s="12" t="s">
        <v>728</v>
      </c>
      <c r="E22" s="250">
        <v>0</v>
      </c>
      <c r="F22" s="250">
        <v>0</v>
      </c>
      <c r="G22" s="250">
        <v>0</v>
      </c>
      <c r="H22" s="250">
        <v>0</v>
      </c>
      <c r="I22" s="250">
        <v>0</v>
      </c>
      <c r="J22" s="250">
        <v>0</v>
      </c>
      <c r="K22" s="250">
        <v>0</v>
      </c>
      <c r="L22" s="250">
        <v>0</v>
      </c>
      <c r="M22" s="250">
        <v>0</v>
      </c>
      <c r="N22" s="250">
        <v>0</v>
      </c>
      <c r="O22" s="250">
        <v>0</v>
      </c>
      <c r="P22" s="250">
        <v>0</v>
      </c>
      <c r="Q22" s="75" t="s">
        <v>690</v>
      </c>
      <c r="R22" s="111"/>
    </row>
    <row r="23" spans="1:18" x14ac:dyDescent="0.45">
      <c r="B23" s="12"/>
      <c r="C23" s="10" t="s">
        <v>381</v>
      </c>
      <c r="D23" s="12" t="s">
        <v>729</v>
      </c>
      <c r="E23" s="250">
        <v>0</v>
      </c>
      <c r="F23" s="250">
        <v>0</v>
      </c>
      <c r="G23" s="250">
        <v>0</v>
      </c>
      <c r="H23" s="250">
        <v>0</v>
      </c>
      <c r="I23" s="250">
        <v>0</v>
      </c>
      <c r="J23" s="250">
        <v>0</v>
      </c>
      <c r="K23" s="250">
        <v>0</v>
      </c>
      <c r="L23" s="250">
        <v>0</v>
      </c>
      <c r="M23" s="250">
        <v>0</v>
      </c>
      <c r="N23" s="250">
        <v>0</v>
      </c>
      <c r="O23" s="250">
        <v>0</v>
      </c>
      <c r="P23" s="250">
        <v>0</v>
      </c>
      <c r="Q23" s="75" t="s">
        <v>692</v>
      </c>
      <c r="R23" s="111"/>
    </row>
    <row r="24" spans="1:18" ht="28.5" x14ac:dyDescent="0.45">
      <c r="A24" s="8" t="s">
        <v>361</v>
      </c>
      <c r="B24" s="12" t="s">
        <v>731</v>
      </c>
      <c r="C24" s="10" t="s">
        <v>161</v>
      </c>
      <c r="D24" s="12" t="s">
        <v>722</v>
      </c>
      <c r="E24" s="250">
        <v>0</v>
      </c>
      <c r="F24" s="250">
        <v>0</v>
      </c>
      <c r="G24" s="250">
        <v>0</v>
      </c>
      <c r="H24" s="250">
        <v>0</v>
      </c>
      <c r="I24" s="250">
        <v>0</v>
      </c>
      <c r="J24" s="250">
        <v>0</v>
      </c>
      <c r="K24" s="250">
        <v>0</v>
      </c>
      <c r="L24" s="250">
        <v>0</v>
      </c>
      <c r="M24" s="250">
        <v>0</v>
      </c>
      <c r="N24" s="250">
        <v>0</v>
      </c>
      <c r="O24" s="250">
        <v>0</v>
      </c>
      <c r="P24" s="250">
        <v>0</v>
      </c>
      <c r="Q24" s="75" t="s">
        <v>666</v>
      </c>
      <c r="R24" s="111"/>
    </row>
    <row r="25" spans="1:18" ht="85.5" x14ac:dyDescent="0.45">
      <c r="B25" s="12"/>
      <c r="C25" s="10" t="s">
        <v>165</v>
      </c>
      <c r="D25" s="12" t="s">
        <v>723</v>
      </c>
      <c r="E25" s="252">
        <v>2.98</v>
      </c>
      <c r="F25" s="252">
        <v>0</v>
      </c>
      <c r="G25" s="252">
        <v>121.22</v>
      </c>
      <c r="H25" s="252">
        <v>88.83</v>
      </c>
      <c r="I25" s="252">
        <v>30.93</v>
      </c>
      <c r="J25" s="252">
        <v>0</v>
      </c>
      <c r="K25" s="252">
        <v>109.61</v>
      </c>
      <c r="L25" s="252">
        <v>381.79</v>
      </c>
      <c r="M25" s="252">
        <v>19.21</v>
      </c>
      <c r="N25" s="252">
        <v>0</v>
      </c>
      <c r="O25" s="252">
        <v>108.52</v>
      </c>
      <c r="P25" s="252">
        <v>149.68</v>
      </c>
      <c r="Q25" s="284" t="s">
        <v>666</v>
      </c>
      <c r="R25" s="202" t="s">
        <v>1134</v>
      </c>
    </row>
    <row r="26" spans="1:18" x14ac:dyDescent="0.45">
      <c r="B26" s="12"/>
      <c r="C26" s="10" t="s">
        <v>168</v>
      </c>
      <c r="D26" s="12" t="s">
        <v>724</v>
      </c>
      <c r="E26" s="250">
        <v>0</v>
      </c>
      <c r="F26" s="250">
        <v>0</v>
      </c>
      <c r="G26" s="250">
        <v>0</v>
      </c>
      <c r="H26" s="250">
        <v>0</v>
      </c>
      <c r="I26" s="250">
        <v>0</v>
      </c>
      <c r="J26" s="250">
        <v>0</v>
      </c>
      <c r="K26" s="250">
        <v>0</v>
      </c>
      <c r="L26" s="250">
        <v>0</v>
      </c>
      <c r="M26" s="250">
        <v>0</v>
      </c>
      <c r="N26" s="250">
        <v>0</v>
      </c>
      <c r="O26" s="250">
        <v>0</v>
      </c>
      <c r="P26" s="250">
        <v>0</v>
      </c>
      <c r="Q26" s="12" t="s">
        <v>667</v>
      </c>
      <c r="R26" s="111"/>
    </row>
    <row r="27" spans="1:18" ht="85.5" x14ac:dyDescent="0.45">
      <c r="B27" s="12"/>
      <c r="C27" s="10" t="s">
        <v>313</v>
      </c>
      <c r="D27" s="12" t="s">
        <v>725</v>
      </c>
      <c r="E27" s="252">
        <v>0.1</v>
      </c>
      <c r="F27" s="252">
        <v>0</v>
      </c>
      <c r="G27" s="252">
        <v>1.79</v>
      </c>
      <c r="H27" s="252">
        <v>2.16</v>
      </c>
      <c r="I27" s="252">
        <v>0.43</v>
      </c>
      <c r="J27" s="252">
        <v>0</v>
      </c>
      <c r="K27" s="252">
        <v>1.45</v>
      </c>
      <c r="L27" s="252">
        <v>12.12</v>
      </c>
      <c r="M27" s="252">
        <v>0.12</v>
      </c>
      <c r="N27" s="252">
        <v>0</v>
      </c>
      <c r="O27" s="252">
        <v>2.1800000000000002</v>
      </c>
      <c r="P27" s="252">
        <v>2.58</v>
      </c>
      <c r="Q27" s="12" t="s">
        <v>667</v>
      </c>
      <c r="R27" s="202" t="s">
        <v>1134</v>
      </c>
    </row>
    <row r="28" spans="1:18" ht="85.5" x14ac:dyDescent="0.45">
      <c r="B28" s="12"/>
      <c r="C28" s="10" t="s">
        <v>315</v>
      </c>
      <c r="D28" s="12" t="s">
        <v>726</v>
      </c>
      <c r="E28" s="250">
        <v>5</v>
      </c>
      <c r="F28" s="250">
        <v>0</v>
      </c>
      <c r="G28" s="250">
        <v>1</v>
      </c>
      <c r="H28" s="250">
        <v>3</v>
      </c>
      <c r="I28" s="250">
        <v>1</v>
      </c>
      <c r="J28" s="250">
        <v>0</v>
      </c>
      <c r="K28" s="250">
        <v>2</v>
      </c>
      <c r="L28" s="250">
        <v>2</v>
      </c>
      <c r="M28" s="250">
        <v>8</v>
      </c>
      <c r="N28" s="250">
        <v>0</v>
      </c>
      <c r="O28" s="250">
        <v>8</v>
      </c>
      <c r="P28" s="250">
        <v>5</v>
      </c>
      <c r="Q28" s="75" t="s">
        <v>684</v>
      </c>
      <c r="R28" s="202" t="s">
        <v>1134</v>
      </c>
    </row>
    <row r="29" spans="1:18" ht="85.5" x14ac:dyDescent="0.45">
      <c r="B29" s="12"/>
      <c r="C29" s="10" t="s">
        <v>697</v>
      </c>
      <c r="D29" s="12" t="s">
        <v>727</v>
      </c>
      <c r="E29" s="250">
        <v>0</v>
      </c>
      <c r="F29" s="250">
        <v>0</v>
      </c>
      <c r="G29" s="250">
        <v>0</v>
      </c>
      <c r="H29" s="250">
        <v>0</v>
      </c>
      <c r="I29" s="250">
        <v>0</v>
      </c>
      <c r="J29" s="250">
        <v>0</v>
      </c>
      <c r="K29" s="250">
        <v>0</v>
      </c>
      <c r="L29" s="250">
        <v>0</v>
      </c>
      <c r="M29" s="250">
        <v>0</v>
      </c>
      <c r="N29" s="250">
        <v>0</v>
      </c>
      <c r="O29" s="250">
        <v>0</v>
      </c>
      <c r="P29" s="250">
        <v>0</v>
      </c>
      <c r="Q29" s="75" t="s">
        <v>686</v>
      </c>
      <c r="R29" s="202" t="s">
        <v>1134</v>
      </c>
    </row>
    <row r="30" spans="1:18" x14ac:dyDescent="0.45">
      <c r="B30" s="12"/>
      <c r="C30" s="10" t="s">
        <v>698</v>
      </c>
      <c r="D30" s="12" t="s">
        <v>728</v>
      </c>
      <c r="E30" s="250">
        <v>0</v>
      </c>
      <c r="F30" s="250">
        <v>0</v>
      </c>
      <c r="G30" s="250">
        <v>0</v>
      </c>
      <c r="H30" s="250">
        <v>0</v>
      </c>
      <c r="I30" s="250">
        <v>0</v>
      </c>
      <c r="J30" s="250">
        <v>0</v>
      </c>
      <c r="K30" s="250">
        <v>0</v>
      </c>
      <c r="L30" s="250">
        <v>0</v>
      </c>
      <c r="M30" s="250">
        <v>0</v>
      </c>
      <c r="N30" s="250">
        <v>0</v>
      </c>
      <c r="O30" s="250">
        <v>0</v>
      </c>
      <c r="P30" s="250">
        <v>0</v>
      </c>
      <c r="Q30" s="75" t="s">
        <v>690</v>
      </c>
      <c r="R30" s="205"/>
    </row>
    <row r="31" spans="1:18" x14ac:dyDescent="0.45">
      <c r="B31" s="203"/>
      <c r="C31" s="2" t="s">
        <v>699</v>
      </c>
      <c r="D31" s="12" t="s">
        <v>729</v>
      </c>
      <c r="E31" s="250">
        <v>0</v>
      </c>
      <c r="F31" s="250">
        <v>0</v>
      </c>
      <c r="G31" s="250">
        <v>0</v>
      </c>
      <c r="H31" s="250">
        <v>0</v>
      </c>
      <c r="I31" s="250">
        <v>0</v>
      </c>
      <c r="J31" s="250">
        <v>0</v>
      </c>
      <c r="K31" s="250">
        <v>0</v>
      </c>
      <c r="L31" s="250">
        <v>0</v>
      </c>
      <c r="M31" s="250">
        <v>0</v>
      </c>
      <c r="N31" s="250">
        <v>0</v>
      </c>
      <c r="O31" s="250">
        <v>0</v>
      </c>
      <c r="P31" s="250">
        <v>0</v>
      </c>
      <c r="Q31" s="75" t="s">
        <v>692</v>
      </c>
      <c r="R31" s="205"/>
    </row>
  </sheetData>
  <pageMargins left="0.7" right="0.7" top="0.75" bottom="0.75" header="0.3" footer="0.3"/>
  <pageSetup paperSize="3" scale="31"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206C-15E8-48E2-B895-64EAEA36410F}">
  <sheetPr>
    <pageSetUpPr fitToPage="1"/>
  </sheetPr>
  <dimension ref="B1:W29"/>
  <sheetViews>
    <sheetView view="pageBreakPreview" topLeftCell="H19" zoomScale="80" zoomScaleNormal="100" zoomScaleSheetLayoutView="80" zoomScalePageLayoutView="55" workbookViewId="0">
      <selection activeCell="V22" sqref="V22"/>
    </sheetView>
  </sheetViews>
  <sheetFormatPr defaultColWidth="9.1328125" defaultRowHeight="14.25" outlineLevelCol="1" x14ac:dyDescent="0.45"/>
  <cols>
    <col min="1" max="1" width="5.59765625" style="8" customWidth="1"/>
    <col min="2" max="2" width="37.1328125" style="1" customWidth="1"/>
    <col min="3" max="3" width="37.73046875" style="8" bestFit="1" customWidth="1"/>
    <col min="4" max="4" width="35.73046875" style="8" customWidth="1"/>
    <col min="5" max="6" width="12.59765625" style="8" customWidth="1"/>
    <col min="7" max="7" width="12" style="8" bestFit="1" customWidth="1"/>
    <col min="8" max="15" width="12.59765625" style="8" customWidth="1"/>
    <col min="16" max="16" width="23.59765625" style="8" bestFit="1" customWidth="1"/>
    <col min="17" max="17" width="31.59765625" style="8" bestFit="1" customWidth="1"/>
    <col min="18" max="21" width="9.1328125" style="8" customWidth="1" outlineLevel="1"/>
    <col min="22" max="22" width="59.59765625" style="1" bestFit="1" customWidth="1"/>
    <col min="23" max="23" width="80.1328125" style="1" customWidth="1"/>
    <col min="24" max="16384" width="9.1328125" style="8"/>
  </cols>
  <sheetData>
    <row r="1" spans="2:23" ht="14.65" thickBot="1" x14ac:dyDescent="0.5"/>
    <row r="2" spans="2:23" x14ac:dyDescent="0.45">
      <c r="B2" s="14" t="s">
        <v>48</v>
      </c>
      <c r="C2" s="19" t="str">
        <f>IF('Quarterly Submission Guide'!$D$20 = "", "",'Quarterly Submission Guide'!$D$20)</f>
        <v>Southern California Edison Company</v>
      </c>
      <c r="D2" s="56" t="s">
        <v>53</v>
      </c>
    </row>
    <row r="3" spans="2:23" x14ac:dyDescent="0.45">
      <c r="B3" s="15" t="s">
        <v>54</v>
      </c>
      <c r="C3" s="13">
        <v>11</v>
      </c>
      <c r="D3" s="2" t="s">
        <v>732</v>
      </c>
    </row>
    <row r="4" spans="2:23" ht="28.9" thickBot="1" x14ac:dyDescent="0.5">
      <c r="B4" s="16" t="s">
        <v>52</v>
      </c>
      <c r="C4" s="30">
        <v>44232</v>
      </c>
      <c r="D4" s="59" t="s">
        <v>718</v>
      </c>
    </row>
    <row r="5" spans="2:23" x14ac:dyDescent="0.45">
      <c r="E5" s="42" t="s">
        <v>710</v>
      </c>
      <c r="F5" s="42"/>
      <c r="G5" s="42"/>
      <c r="H5" s="42"/>
      <c r="I5" s="42"/>
      <c r="J5" s="42"/>
      <c r="K5" s="42"/>
      <c r="L5" s="42"/>
      <c r="M5" s="42"/>
      <c r="N5" s="43" t="s">
        <v>711</v>
      </c>
      <c r="O5" s="43"/>
      <c r="P5" s="43"/>
      <c r="Q5" s="43"/>
    </row>
    <row r="6" spans="2:23" ht="18" customHeight="1" x14ac:dyDescent="0.45">
      <c r="B6" s="3" t="s">
        <v>733</v>
      </c>
      <c r="C6" s="2"/>
      <c r="D6" s="2"/>
      <c r="E6" s="2"/>
      <c r="F6" s="2"/>
      <c r="G6" s="2"/>
      <c r="H6" s="2"/>
      <c r="I6" s="2"/>
      <c r="J6" s="4">
        <v>1</v>
      </c>
      <c r="K6" s="4">
        <v>2</v>
      </c>
      <c r="L6" s="4">
        <v>3</v>
      </c>
      <c r="M6" s="4">
        <v>4</v>
      </c>
      <c r="N6" s="4">
        <v>1</v>
      </c>
      <c r="O6" s="4">
        <v>2</v>
      </c>
      <c r="P6" s="4">
        <v>3</v>
      </c>
      <c r="Q6" s="4">
        <v>4</v>
      </c>
      <c r="R6" s="4">
        <v>1</v>
      </c>
      <c r="S6" s="4">
        <v>2</v>
      </c>
      <c r="T6" s="4">
        <v>3</v>
      </c>
      <c r="U6" s="4">
        <v>4</v>
      </c>
      <c r="V6" s="7"/>
      <c r="W6" s="203"/>
    </row>
    <row r="7" spans="2:23" x14ac:dyDescent="0.45">
      <c r="B7" s="5" t="s">
        <v>58</v>
      </c>
      <c r="C7" s="6" t="s">
        <v>59</v>
      </c>
      <c r="D7" s="6" t="s">
        <v>172</v>
      </c>
      <c r="E7" s="6">
        <v>2015</v>
      </c>
      <c r="F7" s="6">
        <v>2016</v>
      </c>
      <c r="G7" s="6">
        <v>2017</v>
      </c>
      <c r="H7" s="6">
        <v>2018</v>
      </c>
      <c r="I7" s="6">
        <v>2019</v>
      </c>
      <c r="J7" s="6">
        <v>2020</v>
      </c>
      <c r="K7" s="6">
        <v>2020</v>
      </c>
      <c r="L7" s="6">
        <v>2020</v>
      </c>
      <c r="M7" s="6">
        <v>2020</v>
      </c>
      <c r="N7" s="6">
        <v>2021</v>
      </c>
      <c r="O7" s="6">
        <v>2021</v>
      </c>
      <c r="P7" s="6">
        <v>2021</v>
      </c>
      <c r="Q7" s="6">
        <v>2021</v>
      </c>
      <c r="R7" s="6">
        <v>2022</v>
      </c>
      <c r="S7" s="6">
        <v>2022</v>
      </c>
      <c r="T7" s="6">
        <v>2022</v>
      </c>
      <c r="U7" s="6">
        <v>2022</v>
      </c>
      <c r="V7" s="5" t="s">
        <v>61</v>
      </c>
      <c r="W7" s="5" t="s">
        <v>62</v>
      </c>
    </row>
    <row r="8" spans="2:23" ht="171" x14ac:dyDescent="0.45">
      <c r="B8" s="37" t="s">
        <v>734</v>
      </c>
      <c r="C8" s="9" t="s">
        <v>64</v>
      </c>
      <c r="D8" s="38" t="s">
        <v>735</v>
      </c>
      <c r="E8" s="140">
        <v>0</v>
      </c>
      <c r="F8" s="140">
        <v>0</v>
      </c>
      <c r="G8" s="140">
        <v>1</v>
      </c>
      <c r="H8" s="140">
        <v>3</v>
      </c>
      <c r="I8" s="140">
        <v>7</v>
      </c>
      <c r="J8" s="141">
        <v>0</v>
      </c>
      <c r="K8" s="141">
        <v>0</v>
      </c>
      <c r="L8" s="141">
        <v>2</v>
      </c>
      <c r="M8" s="141">
        <v>8</v>
      </c>
      <c r="N8" s="238">
        <v>1</v>
      </c>
      <c r="O8" s="238">
        <v>0</v>
      </c>
      <c r="P8" s="234" t="s">
        <v>1113</v>
      </c>
      <c r="Q8" s="234" t="s">
        <v>1114</v>
      </c>
      <c r="R8" s="110"/>
      <c r="S8" s="110"/>
      <c r="T8" s="110"/>
      <c r="U8" s="110"/>
      <c r="V8" s="37" t="s">
        <v>736</v>
      </c>
      <c r="W8" s="260" t="s">
        <v>1144</v>
      </c>
    </row>
    <row r="9" spans="2:23" ht="171" x14ac:dyDescent="0.45">
      <c r="B9" s="38"/>
      <c r="C9" s="10" t="s">
        <v>68</v>
      </c>
      <c r="D9" s="38" t="s">
        <v>737</v>
      </c>
      <c r="E9" s="142">
        <v>0</v>
      </c>
      <c r="F9" s="142">
        <v>0</v>
      </c>
      <c r="G9" s="142">
        <v>7</v>
      </c>
      <c r="H9" s="142">
        <v>6</v>
      </c>
      <c r="I9" s="142">
        <v>267</v>
      </c>
      <c r="J9" s="143">
        <v>0</v>
      </c>
      <c r="K9" s="143">
        <v>0</v>
      </c>
      <c r="L9" s="143">
        <v>7</v>
      </c>
      <c r="M9" s="143">
        <v>417</v>
      </c>
      <c r="N9" s="238">
        <v>114</v>
      </c>
      <c r="O9" s="238">
        <v>0</v>
      </c>
      <c r="P9" s="234" t="s">
        <v>1115</v>
      </c>
      <c r="Q9" s="234" t="s">
        <v>1116</v>
      </c>
      <c r="R9" s="111"/>
      <c r="S9" s="111"/>
      <c r="T9" s="111"/>
      <c r="U9" s="111"/>
      <c r="V9" s="38" t="s">
        <v>277</v>
      </c>
      <c r="W9" s="261" t="s">
        <v>1145</v>
      </c>
    </row>
    <row r="10" spans="2:23" ht="114" x14ac:dyDescent="0.45">
      <c r="B10" s="38"/>
      <c r="C10" s="10" t="s">
        <v>77</v>
      </c>
      <c r="D10" s="38" t="s">
        <v>738</v>
      </c>
      <c r="E10" s="142">
        <v>0</v>
      </c>
      <c r="F10" s="142">
        <v>0</v>
      </c>
      <c r="G10" s="146">
        <v>87019</v>
      </c>
      <c r="H10" s="146">
        <v>3570</v>
      </c>
      <c r="I10" s="146">
        <v>5275193</v>
      </c>
      <c r="J10" s="143">
        <v>0</v>
      </c>
      <c r="K10" s="143">
        <v>0</v>
      </c>
      <c r="L10" s="147">
        <v>3981</v>
      </c>
      <c r="M10" s="147">
        <v>4451955</v>
      </c>
      <c r="N10" s="238">
        <v>8935</v>
      </c>
      <c r="O10" s="238">
        <v>0</v>
      </c>
      <c r="P10" s="235" t="s">
        <v>1117</v>
      </c>
      <c r="Q10" s="235" t="s">
        <v>1118</v>
      </c>
      <c r="R10" s="111"/>
      <c r="S10" s="111"/>
      <c r="T10" s="111"/>
      <c r="U10" s="111"/>
      <c r="V10" s="38" t="s">
        <v>739</v>
      </c>
      <c r="W10" s="261" t="s">
        <v>1146</v>
      </c>
    </row>
    <row r="11" spans="2:23" ht="99.75" x14ac:dyDescent="0.45">
      <c r="B11" s="38" t="s">
        <v>740</v>
      </c>
      <c r="C11" s="10" t="s">
        <v>182</v>
      </c>
      <c r="D11" s="38" t="s">
        <v>741</v>
      </c>
      <c r="E11" s="142">
        <v>0</v>
      </c>
      <c r="F11" s="148">
        <v>11067181.699999999</v>
      </c>
      <c r="G11" s="148">
        <v>10406441.7833333</v>
      </c>
      <c r="H11" s="146">
        <v>9556441.9166666698</v>
      </c>
      <c r="I11" s="146">
        <v>10918480.1</v>
      </c>
      <c r="J11" s="146">
        <v>1236490.8</v>
      </c>
      <c r="K11" s="146">
        <v>770810.98333333328</v>
      </c>
      <c r="L11" s="146">
        <v>1295679.3999999999</v>
      </c>
      <c r="M11" s="146">
        <v>6103854.7333333297</v>
      </c>
      <c r="N11" s="148">
        <v>1584343</v>
      </c>
      <c r="O11" s="149">
        <v>1729343</v>
      </c>
      <c r="P11" s="235">
        <v>1830060</v>
      </c>
      <c r="Q11" s="235">
        <v>4539429</v>
      </c>
      <c r="R11" s="111"/>
      <c r="S11" s="111"/>
      <c r="T11" s="111"/>
      <c r="U11" s="111"/>
      <c r="V11" s="38" t="s">
        <v>742</v>
      </c>
      <c r="W11" s="261" t="s">
        <v>1155</v>
      </c>
    </row>
    <row r="12" spans="2:23" ht="28.5" x14ac:dyDescent="0.45">
      <c r="B12" s="38"/>
      <c r="C12" s="10" t="s">
        <v>184</v>
      </c>
      <c r="D12" s="38" t="s">
        <v>743</v>
      </c>
      <c r="E12" s="146">
        <v>8401612</v>
      </c>
      <c r="F12" s="146">
        <v>9276813</v>
      </c>
      <c r="G12" s="146">
        <v>7788697</v>
      </c>
      <c r="H12" s="146">
        <v>6088158</v>
      </c>
      <c r="I12" s="146">
        <v>7617913</v>
      </c>
      <c r="J12" s="147">
        <v>1480964</v>
      </c>
      <c r="K12" s="147">
        <v>1496752</v>
      </c>
      <c r="L12" s="147">
        <v>2350456</v>
      </c>
      <c r="M12" s="147">
        <v>2224812</v>
      </c>
      <c r="N12" s="149">
        <v>1480964</v>
      </c>
      <c r="O12" s="149">
        <v>1496752</v>
      </c>
      <c r="P12" s="235">
        <v>2350456</v>
      </c>
      <c r="Q12" s="235">
        <v>2224812</v>
      </c>
      <c r="R12" s="111"/>
      <c r="S12" s="111"/>
      <c r="T12" s="111"/>
      <c r="U12" s="111"/>
      <c r="V12" s="38" t="s">
        <v>744</v>
      </c>
      <c r="W12" s="261" t="s">
        <v>1136</v>
      </c>
    </row>
    <row r="13" spans="2:23" ht="99.75" x14ac:dyDescent="0.45">
      <c r="B13" s="38"/>
      <c r="C13" s="10" t="s">
        <v>186</v>
      </c>
      <c r="D13" s="38" t="s">
        <v>745</v>
      </c>
      <c r="E13" s="150">
        <v>100.15172968657582</v>
      </c>
      <c r="F13" s="150">
        <v>241.20796920795615</v>
      </c>
      <c r="G13" s="150">
        <v>214.27826382738809</v>
      </c>
      <c r="H13" s="150">
        <v>183.0853796139447</v>
      </c>
      <c r="I13" s="150">
        <v>215.91194459899617</v>
      </c>
      <c r="J13" s="150">
        <v>31.45622823421418</v>
      </c>
      <c r="K13" s="150">
        <v>26.248450844219722</v>
      </c>
      <c r="L13" s="150">
        <v>42.206283363111616</v>
      </c>
      <c r="M13" s="150">
        <v>96.40949378456645</v>
      </c>
      <c r="N13" s="241">
        <v>35.478699383534938</v>
      </c>
      <c r="O13" s="241">
        <v>37.339703555867374</v>
      </c>
      <c r="P13" s="194">
        <v>48.386432560281222</v>
      </c>
      <c r="Q13" s="194">
        <v>78.29117050813565</v>
      </c>
      <c r="R13" s="111"/>
      <c r="S13" s="111"/>
      <c r="T13" s="111"/>
      <c r="U13" s="111"/>
      <c r="V13" s="38" t="s">
        <v>746</v>
      </c>
      <c r="W13" s="261" t="s">
        <v>1155</v>
      </c>
    </row>
    <row r="14" spans="2:23" ht="57" x14ac:dyDescent="0.45">
      <c r="B14" s="38"/>
      <c r="C14" s="10" t="s">
        <v>188</v>
      </c>
      <c r="D14" s="38" t="s">
        <v>747</v>
      </c>
      <c r="E14" s="150">
        <v>100.15172968657579</v>
      </c>
      <c r="F14" s="150">
        <v>241.20796768308313</v>
      </c>
      <c r="G14" s="150">
        <v>213.25347097586317</v>
      </c>
      <c r="H14" s="150">
        <v>183.04359681827322</v>
      </c>
      <c r="I14" s="150">
        <v>154.4664799750808</v>
      </c>
      <c r="J14" s="151">
        <v>31.45622699626664</v>
      </c>
      <c r="K14" s="151">
        <v>26.248449850646608</v>
      </c>
      <c r="L14" s="151">
        <v>42.160201032530836</v>
      </c>
      <c r="M14" s="151">
        <v>44.875347077326737</v>
      </c>
      <c r="N14" s="242">
        <v>31.87</v>
      </c>
      <c r="O14" s="242">
        <v>34.17</v>
      </c>
      <c r="P14" s="234">
        <v>46.75</v>
      </c>
      <c r="Q14" s="234">
        <v>41.68</v>
      </c>
      <c r="R14" s="111"/>
      <c r="S14" s="111"/>
      <c r="T14" s="111"/>
      <c r="U14" s="111"/>
      <c r="V14" s="38" t="s">
        <v>746</v>
      </c>
      <c r="W14" s="261" t="s">
        <v>1157</v>
      </c>
    </row>
    <row r="15" spans="2:23" ht="85.5" x14ac:dyDescent="0.45">
      <c r="B15" s="38"/>
      <c r="C15" s="10" t="s">
        <v>307</v>
      </c>
      <c r="D15" s="38" t="s">
        <v>748</v>
      </c>
      <c r="E15" s="152">
        <v>1.1638575289453872</v>
      </c>
      <c r="F15" s="152">
        <v>1.3346038199966486</v>
      </c>
      <c r="G15" s="153">
        <v>1.2032844758279788</v>
      </c>
      <c r="H15" s="152">
        <v>1.028982335622203</v>
      </c>
      <c r="I15" s="152">
        <v>1.1053885987026455</v>
      </c>
      <c r="J15" s="153">
        <v>0.22238328267898821</v>
      </c>
      <c r="K15" s="153">
        <v>0.21626260000978287</v>
      </c>
      <c r="L15" s="153">
        <v>0.28152055753605976</v>
      </c>
      <c r="M15" s="153">
        <v>0.32122842931619922</v>
      </c>
      <c r="N15" s="242">
        <v>0.27300000000000002</v>
      </c>
      <c r="O15" s="242">
        <v>0.27700000000000002</v>
      </c>
      <c r="P15" s="234">
        <v>0.31</v>
      </c>
      <c r="Q15" s="234">
        <v>0.27900000000000003</v>
      </c>
      <c r="R15" s="111"/>
      <c r="S15" s="111"/>
      <c r="T15" s="111"/>
      <c r="U15" s="111"/>
      <c r="V15" s="38" t="s">
        <v>749</v>
      </c>
      <c r="W15" s="261" t="s">
        <v>1156</v>
      </c>
    </row>
    <row r="16" spans="2:23" ht="42.75" x14ac:dyDescent="0.45">
      <c r="B16" s="38"/>
      <c r="C16" s="10" t="s">
        <v>377</v>
      </c>
      <c r="D16" s="38" t="s">
        <v>750</v>
      </c>
      <c r="E16" s="152">
        <v>1.1638575289453872</v>
      </c>
      <c r="F16" s="152">
        <v>1.3346038199966486</v>
      </c>
      <c r="G16" s="152">
        <v>1.2027229246355511</v>
      </c>
      <c r="H16" s="152">
        <v>1.0289604904246843</v>
      </c>
      <c r="I16" s="152">
        <v>1.0667898378171023</v>
      </c>
      <c r="J16" s="153">
        <v>0.22238328267898821</v>
      </c>
      <c r="K16" s="153">
        <v>0.21626260000978287</v>
      </c>
      <c r="L16" s="153">
        <v>0.28147054808171762</v>
      </c>
      <c r="M16" s="153">
        <v>0.2791502189099983</v>
      </c>
      <c r="N16" s="242">
        <v>0.27300000000000002</v>
      </c>
      <c r="O16" s="242">
        <v>0.27700000000000002</v>
      </c>
      <c r="P16" s="234">
        <v>0.309</v>
      </c>
      <c r="Q16" s="234">
        <v>0.27800000000000002</v>
      </c>
      <c r="R16" s="111"/>
      <c r="S16" s="111"/>
      <c r="T16" s="111"/>
      <c r="U16" s="111"/>
      <c r="V16" s="38" t="s">
        <v>749</v>
      </c>
      <c r="W16" s="261" t="s">
        <v>1136</v>
      </c>
    </row>
    <row r="17" spans="2:23" ht="199.5" x14ac:dyDescent="0.45">
      <c r="B17" s="38" t="s">
        <v>751</v>
      </c>
      <c r="C17" s="10" t="s">
        <v>161</v>
      </c>
      <c r="D17" s="38" t="s">
        <v>752</v>
      </c>
      <c r="E17" s="255">
        <v>0</v>
      </c>
      <c r="F17" s="255">
        <v>0</v>
      </c>
      <c r="G17" s="195" t="s">
        <v>73</v>
      </c>
      <c r="H17" s="195" t="s">
        <v>73</v>
      </c>
      <c r="I17" s="142">
        <v>107</v>
      </c>
      <c r="J17" s="143">
        <v>0</v>
      </c>
      <c r="K17" s="143">
        <v>0</v>
      </c>
      <c r="L17" s="143">
        <v>11</v>
      </c>
      <c r="M17" s="147">
        <v>5239</v>
      </c>
      <c r="N17" s="237">
        <v>2036</v>
      </c>
      <c r="O17" s="238">
        <v>0</v>
      </c>
      <c r="P17" s="234" t="s">
        <v>1119</v>
      </c>
      <c r="Q17" s="234" t="s">
        <v>1120</v>
      </c>
      <c r="R17" s="111"/>
      <c r="S17" s="111"/>
      <c r="T17" s="111"/>
      <c r="U17" s="111"/>
      <c r="V17" s="38" t="s">
        <v>753</v>
      </c>
      <c r="W17" s="261" t="s">
        <v>1173</v>
      </c>
    </row>
    <row r="18" spans="2:23" ht="156.75" x14ac:dyDescent="0.45">
      <c r="B18" s="38" t="s">
        <v>754</v>
      </c>
      <c r="C18" s="10" t="s">
        <v>204</v>
      </c>
      <c r="D18" s="38" t="s">
        <v>755</v>
      </c>
      <c r="E18" s="255">
        <v>0</v>
      </c>
      <c r="F18" s="255">
        <v>0</v>
      </c>
      <c r="G18" s="146">
        <v>2861</v>
      </c>
      <c r="H18" s="142">
        <v>112</v>
      </c>
      <c r="I18" s="146">
        <v>198826</v>
      </c>
      <c r="J18" s="143">
        <v>0</v>
      </c>
      <c r="K18" s="143">
        <v>0</v>
      </c>
      <c r="L18" s="143">
        <v>274</v>
      </c>
      <c r="M18" s="147">
        <v>230545</v>
      </c>
      <c r="N18" s="238">
        <v>116349</v>
      </c>
      <c r="O18" s="238">
        <v>0</v>
      </c>
      <c r="P18" s="234" t="s">
        <v>1121</v>
      </c>
      <c r="Q18" s="234" t="s">
        <v>1122</v>
      </c>
      <c r="R18" s="111"/>
      <c r="S18" s="111"/>
      <c r="T18" s="111"/>
      <c r="U18" s="111"/>
      <c r="V18" s="135" t="s">
        <v>756</v>
      </c>
      <c r="W18" s="261" t="s">
        <v>1154</v>
      </c>
    </row>
    <row r="19" spans="2:23" ht="199.5" x14ac:dyDescent="0.45">
      <c r="B19" s="38"/>
      <c r="C19" s="10" t="s">
        <v>757</v>
      </c>
      <c r="D19" s="38" t="s">
        <v>758</v>
      </c>
      <c r="E19" s="255">
        <v>0</v>
      </c>
      <c r="F19" s="255">
        <v>0</v>
      </c>
      <c r="G19" s="195" t="s">
        <v>73</v>
      </c>
      <c r="H19" s="195" t="s">
        <v>73</v>
      </c>
      <c r="I19" s="146">
        <v>4043</v>
      </c>
      <c r="J19" s="143">
        <v>0</v>
      </c>
      <c r="K19" s="143">
        <v>0</v>
      </c>
      <c r="L19" s="143">
        <v>15</v>
      </c>
      <c r="M19" s="147">
        <v>8533</v>
      </c>
      <c r="N19" s="237">
        <v>3833</v>
      </c>
      <c r="O19" s="238">
        <v>0</v>
      </c>
      <c r="P19" s="234" t="s">
        <v>1123</v>
      </c>
      <c r="Q19" s="234" t="s">
        <v>1124</v>
      </c>
      <c r="R19" s="111"/>
      <c r="S19" s="111"/>
      <c r="T19" s="111"/>
      <c r="U19" s="111"/>
      <c r="V19" s="135" t="s">
        <v>756</v>
      </c>
      <c r="W19" s="261" t="s">
        <v>1173</v>
      </c>
    </row>
    <row r="20" spans="2:23" ht="85.5" x14ac:dyDescent="0.45">
      <c r="B20" s="38"/>
      <c r="C20" s="10" t="s">
        <v>759</v>
      </c>
      <c r="D20" s="38" t="s">
        <v>760</v>
      </c>
      <c r="E20" s="258">
        <v>0</v>
      </c>
      <c r="F20" s="258">
        <v>0</v>
      </c>
      <c r="G20" s="196" t="s">
        <v>73</v>
      </c>
      <c r="H20" s="196" t="s">
        <v>73</v>
      </c>
      <c r="I20" s="146">
        <v>155824</v>
      </c>
      <c r="J20" s="155">
        <v>0</v>
      </c>
      <c r="K20" s="155">
        <v>0</v>
      </c>
      <c r="L20" s="155">
        <v>232</v>
      </c>
      <c r="M20" s="147">
        <v>143908</v>
      </c>
      <c r="N20" s="239" t="s">
        <v>73</v>
      </c>
      <c r="O20" s="239">
        <v>0</v>
      </c>
      <c r="P20" s="193" t="s">
        <v>1125</v>
      </c>
      <c r="Q20" s="234" t="s">
        <v>1126</v>
      </c>
      <c r="R20" s="198"/>
      <c r="S20" s="111"/>
      <c r="T20" s="111"/>
      <c r="U20" s="111"/>
      <c r="V20" s="39" t="s">
        <v>761</v>
      </c>
      <c r="W20" s="261" t="s">
        <v>1174</v>
      </c>
    </row>
    <row r="21" spans="2:23" ht="71.25" x14ac:dyDescent="0.45">
      <c r="B21" s="38"/>
      <c r="C21" s="10" t="s">
        <v>762</v>
      </c>
      <c r="D21" s="38" t="s">
        <v>763</v>
      </c>
      <c r="E21" s="258">
        <v>0</v>
      </c>
      <c r="F21" s="258">
        <v>0</v>
      </c>
      <c r="G21" s="196" t="s">
        <v>73</v>
      </c>
      <c r="H21" s="196" t="s">
        <v>73</v>
      </c>
      <c r="I21" s="146">
        <v>3044</v>
      </c>
      <c r="J21" s="155">
        <v>0</v>
      </c>
      <c r="K21" s="155">
        <v>0</v>
      </c>
      <c r="L21" s="155">
        <v>15</v>
      </c>
      <c r="M21" s="147">
        <v>7531</v>
      </c>
      <c r="N21" s="239" t="s">
        <v>73</v>
      </c>
      <c r="O21" s="239">
        <v>0</v>
      </c>
      <c r="P21" s="193" t="s">
        <v>1123</v>
      </c>
      <c r="Q21" s="234" t="s">
        <v>1127</v>
      </c>
      <c r="R21" s="198"/>
      <c r="S21" s="111"/>
      <c r="T21" s="111"/>
      <c r="U21" s="111"/>
      <c r="V21" s="39" t="s">
        <v>761</v>
      </c>
      <c r="W21" s="261" t="s">
        <v>1175</v>
      </c>
    </row>
    <row r="22" spans="2:23" ht="28.5" x14ac:dyDescent="0.45">
      <c r="B22" s="38"/>
      <c r="C22" s="10" t="s">
        <v>764</v>
      </c>
      <c r="D22" s="38" t="s">
        <v>285</v>
      </c>
      <c r="E22" s="258">
        <v>0</v>
      </c>
      <c r="F22" s="258">
        <v>0</v>
      </c>
      <c r="G22" s="196" t="s">
        <v>73</v>
      </c>
      <c r="H22" s="196" t="s">
        <v>73</v>
      </c>
      <c r="I22" s="264">
        <v>0.78</v>
      </c>
      <c r="J22" s="155">
        <v>0</v>
      </c>
      <c r="K22" s="155">
        <v>0</v>
      </c>
      <c r="L22" s="188">
        <v>0.84671532846715325</v>
      </c>
      <c r="M22" s="188">
        <v>0.62420785529939926</v>
      </c>
      <c r="N22" s="239">
        <v>0</v>
      </c>
      <c r="O22" s="239">
        <v>0</v>
      </c>
      <c r="P22" s="240">
        <v>0.62</v>
      </c>
      <c r="Q22" s="240">
        <v>0.62</v>
      </c>
      <c r="R22" s="111"/>
      <c r="S22" s="111"/>
      <c r="T22" s="111"/>
      <c r="U22" s="111"/>
      <c r="V22" s="262" t="s">
        <v>765</v>
      </c>
      <c r="W22" s="261" t="s">
        <v>1176</v>
      </c>
    </row>
    <row r="23" spans="2:23" ht="28.5" x14ac:dyDescent="0.45">
      <c r="B23" s="38"/>
      <c r="C23" s="10" t="s">
        <v>766</v>
      </c>
      <c r="D23" s="38" t="s">
        <v>767</v>
      </c>
      <c r="E23" s="258">
        <v>0</v>
      </c>
      <c r="F23" s="258">
        <v>0</v>
      </c>
      <c r="G23" s="196" t="s">
        <v>73</v>
      </c>
      <c r="H23" s="196" t="s">
        <v>73</v>
      </c>
      <c r="I23" s="264">
        <v>0.75</v>
      </c>
      <c r="J23" s="155">
        <v>0</v>
      </c>
      <c r="K23" s="155">
        <v>0</v>
      </c>
      <c r="L23" s="188">
        <v>1</v>
      </c>
      <c r="M23" s="188">
        <v>0.88257353802882921</v>
      </c>
      <c r="N23" s="239">
        <v>0</v>
      </c>
      <c r="O23" s="239">
        <v>0</v>
      </c>
      <c r="P23" s="240">
        <v>1</v>
      </c>
      <c r="Q23" s="240">
        <v>0.94</v>
      </c>
      <c r="R23" s="111"/>
      <c r="S23" s="111"/>
      <c r="T23" s="111"/>
      <c r="U23" s="111"/>
      <c r="V23" s="262" t="s">
        <v>768</v>
      </c>
      <c r="W23" s="261" t="s">
        <v>1176</v>
      </c>
    </row>
    <row r="24" spans="2:23" ht="28.5" x14ac:dyDescent="0.45">
      <c r="B24" s="38" t="s">
        <v>769</v>
      </c>
      <c r="C24" s="10" t="s">
        <v>208</v>
      </c>
      <c r="D24" s="38" t="s">
        <v>770</v>
      </c>
      <c r="E24" s="258">
        <v>0</v>
      </c>
      <c r="F24" s="258">
        <v>0</v>
      </c>
      <c r="G24" s="196" t="s">
        <v>73</v>
      </c>
      <c r="H24" s="196" t="s">
        <v>73</v>
      </c>
      <c r="I24" s="154">
        <v>7</v>
      </c>
      <c r="J24" s="155">
        <v>0</v>
      </c>
      <c r="K24" s="155">
        <v>2</v>
      </c>
      <c r="L24" s="155">
        <v>0</v>
      </c>
      <c r="M24" s="155">
        <v>0</v>
      </c>
      <c r="N24" s="239">
        <v>0</v>
      </c>
      <c r="O24" s="239">
        <v>2</v>
      </c>
      <c r="P24" s="193">
        <v>0</v>
      </c>
      <c r="Q24" s="193">
        <v>0</v>
      </c>
      <c r="R24" s="111"/>
      <c r="S24" s="111"/>
      <c r="T24" s="111"/>
      <c r="U24" s="111"/>
      <c r="V24" s="38" t="s">
        <v>771</v>
      </c>
      <c r="W24" s="261" t="s">
        <v>1176</v>
      </c>
    </row>
    <row r="25" spans="2:23" ht="228" x14ac:dyDescent="0.45">
      <c r="B25" s="38"/>
      <c r="C25" s="10" t="s">
        <v>211</v>
      </c>
      <c r="D25" s="38" t="s">
        <v>772</v>
      </c>
      <c r="E25" s="258">
        <v>0</v>
      </c>
      <c r="F25" s="258">
        <v>0</v>
      </c>
      <c r="G25" s="196" t="s">
        <v>73</v>
      </c>
      <c r="H25" s="196" t="s">
        <v>73</v>
      </c>
      <c r="I25" s="191">
        <v>237666</v>
      </c>
      <c r="J25" s="194">
        <v>0</v>
      </c>
      <c r="K25" s="194">
        <v>0</v>
      </c>
      <c r="L25" s="191">
        <v>5820</v>
      </c>
      <c r="M25" s="191">
        <v>407853</v>
      </c>
      <c r="N25" s="239">
        <v>224712</v>
      </c>
      <c r="O25" s="239">
        <v>0</v>
      </c>
      <c r="P25" s="193" t="s">
        <v>1132</v>
      </c>
      <c r="Q25" s="193" t="s">
        <v>1128</v>
      </c>
      <c r="R25" s="198"/>
      <c r="S25" s="111"/>
      <c r="T25" s="111"/>
      <c r="U25" s="111"/>
      <c r="V25" s="38" t="s">
        <v>271</v>
      </c>
      <c r="W25" s="261" t="s">
        <v>1177</v>
      </c>
    </row>
    <row r="26" spans="2:23" ht="156.75" x14ac:dyDescent="0.45">
      <c r="B26" s="38"/>
      <c r="C26" s="10" t="s">
        <v>773</v>
      </c>
      <c r="D26" s="38" t="s">
        <v>774</v>
      </c>
      <c r="E26" s="258">
        <v>0</v>
      </c>
      <c r="F26" s="258">
        <v>0</v>
      </c>
      <c r="G26" s="196" t="s">
        <v>73</v>
      </c>
      <c r="H26" s="196" t="s">
        <v>73</v>
      </c>
      <c r="I26" s="192">
        <v>26.189625812345163</v>
      </c>
      <c r="J26" s="155">
        <v>0</v>
      </c>
      <c r="K26" s="155">
        <v>0</v>
      </c>
      <c r="L26" s="189">
        <v>8.0251579934081212E-3</v>
      </c>
      <c r="M26" s="184">
        <v>8.9745396268634146</v>
      </c>
      <c r="N26" s="239">
        <v>0</v>
      </c>
      <c r="O26" s="239">
        <v>0</v>
      </c>
      <c r="P26" s="193">
        <v>0</v>
      </c>
      <c r="Q26" s="193" t="s">
        <v>1129</v>
      </c>
      <c r="R26" s="111"/>
      <c r="S26" s="111"/>
      <c r="T26" s="111"/>
      <c r="U26" s="111"/>
      <c r="V26" s="262" t="s">
        <v>775</v>
      </c>
      <c r="W26" s="261" t="s">
        <v>1178</v>
      </c>
    </row>
    <row r="27" spans="2:23" ht="156.75" x14ac:dyDescent="0.45">
      <c r="B27" s="38"/>
      <c r="C27" s="10" t="s">
        <v>776</v>
      </c>
      <c r="D27" s="38" t="s">
        <v>777</v>
      </c>
      <c r="E27" s="258">
        <v>0</v>
      </c>
      <c r="F27" s="258">
        <v>0</v>
      </c>
      <c r="G27" s="196" t="s">
        <v>73</v>
      </c>
      <c r="H27" s="196" t="s">
        <v>73</v>
      </c>
      <c r="I27" s="196" t="s">
        <v>73</v>
      </c>
      <c r="J27" s="193">
        <v>0</v>
      </c>
      <c r="K27" s="193">
        <v>0</v>
      </c>
      <c r="L27" s="193">
        <v>0</v>
      </c>
      <c r="M27" s="190">
        <v>8</v>
      </c>
      <c r="N27" s="239">
        <v>0</v>
      </c>
      <c r="O27" s="239">
        <v>0</v>
      </c>
      <c r="P27" s="193">
        <v>0</v>
      </c>
      <c r="Q27" s="193" t="s">
        <v>1114</v>
      </c>
      <c r="R27" s="111"/>
      <c r="S27" s="111"/>
      <c r="T27" s="111"/>
      <c r="U27" s="111"/>
      <c r="V27" s="38" t="s">
        <v>778</v>
      </c>
      <c r="W27" s="261" t="s">
        <v>1178</v>
      </c>
    </row>
    <row r="28" spans="2:23" ht="156.75" x14ac:dyDescent="0.45">
      <c r="B28" s="38"/>
      <c r="C28" s="10" t="s">
        <v>779</v>
      </c>
      <c r="D28" s="38" t="s">
        <v>780</v>
      </c>
      <c r="E28" s="258">
        <v>0</v>
      </c>
      <c r="F28" s="258">
        <v>0</v>
      </c>
      <c r="G28" s="196" t="s">
        <v>73</v>
      </c>
      <c r="H28" s="196" t="s">
        <v>73</v>
      </c>
      <c r="I28" s="196" t="s">
        <v>73</v>
      </c>
      <c r="J28" s="193">
        <v>0</v>
      </c>
      <c r="K28" s="193">
        <v>0</v>
      </c>
      <c r="L28" s="193">
        <v>0</v>
      </c>
      <c r="M28" s="191">
        <v>103107</v>
      </c>
      <c r="N28" s="239">
        <v>0</v>
      </c>
      <c r="O28" s="239">
        <v>0</v>
      </c>
      <c r="P28" s="193">
        <v>0</v>
      </c>
      <c r="Q28" s="194" t="s">
        <v>1130</v>
      </c>
      <c r="R28" s="111"/>
      <c r="S28" s="111"/>
      <c r="T28" s="111"/>
      <c r="U28" s="111"/>
      <c r="V28" s="38" t="s">
        <v>781</v>
      </c>
      <c r="W28" s="261" t="s">
        <v>1178</v>
      </c>
    </row>
    <row r="29" spans="2:23" ht="156.75" x14ac:dyDescent="0.45">
      <c r="C29" s="10" t="s">
        <v>782</v>
      </c>
      <c r="D29" s="38" t="s">
        <v>783</v>
      </c>
      <c r="E29" s="258">
        <v>0</v>
      </c>
      <c r="F29" s="258">
        <v>0</v>
      </c>
      <c r="G29" s="196" t="s">
        <v>73</v>
      </c>
      <c r="H29" s="196" t="s">
        <v>73</v>
      </c>
      <c r="I29" s="196" t="s">
        <v>73</v>
      </c>
      <c r="J29" s="193">
        <v>0</v>
      </c>
      <c r="K29" s="193">
        <v>0</v>
      </c>
      <c r="L29" s="193">
        <v>0</v>
      </c>
      <c r="M29" s="191">
        <v>27546</v>
      </c>
      <c r="N29" s="239">
        <v>0</v>
      </c>
      <c r="O29" s="239">
        <v>0</v>
      </c>
      <c r="P29" s="193">
        <v>0</v>
      </c>
      <c r="Q29" s="194" t="s">
        <v>1131</v>
      </c>
      <c r="R29" s="111"/>
      <c r="S29" s="111"/>
      <c r="T29" s="111"/>
      <c r="U29" s="111"/>
      <c r="V29" s="38" t="s">
        <v>784</v>
      </c>
      <c r="W29" s="259" t="s">
        <v>1178</v>
      </c>
    </row>
  </sheetData>
  <dataValidations count="1">
    <dataValidation type="custom" operator="greaterThanOrEqual" allowBlank="1" showInputMessage="1" showErrorMessage="1" error="This cell only accepts a number of &quot;NA&quot;_x000a_" sqref="E8:U29" xr:uid="{1E82E2A6-6763-40E1-B675-3CC3432224EF}">
      <formula1>OR(AND(ISNUMBER(E8), E8&gt;=0), E8 ="NA")</formula1>
    </dataValidation>
  </dataValidations>
  <pageMargins left="0.7" right="0.7" top="0.75" bottom="0.75" header="0.3" footer="0.3"/>
  <pageSetup paperSize="3" scale="22"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6B3C-3F32-4CD0-9337-AE76D344DF7B}">
  <sheetPr>
    <pageSetUpPr fitToPage="1"/>
  </sheetPr>
  <dimension ref="B1:AK112"/>
  <sheetViews>
    <sheetView tabSelected="1" view="pageBreakPreview" topLeftCell="D7" zoomScale="90" zoomScaleNormal="100" zoomScaleSheetLayoutView="90" zoomScalePageLayoutView="85" workbookViewId="0">
      <pane ySplit="1" topLeftCell="A58" activePane="bottomLeft" state="frozen"/>
      <selection activeCell="D7" sqref="D7"/>
      <selection pane="bottomLeft" activeCell="AB60" sqref="AB60"/>
    </sheetView>
  </sheetViews>
  <sheetFormatPr defaultColWidth="8.73046875" defaultRowHeight="14.25" outlineLevelCol="1" x14ac:dyDescent="0.45"/>
  <cols>
    <col min="1" max="1" width="8.73046875" style="17"/>
    <col min="2" max="2" width="28.1328125" style="17" bestFit="1" customWidth="1"/>
    <col min="3" max="3" width="36.73046875" style="17" customWidth="1"/>
    <col min="4" max="4" width="14.73046875" style="17" customWidth="1"/>
    <col min="5" max="5" width="39.1328125" style="47" customWidth="1"/>
    <col min="6" max="6" width="12" style="214" hidden="1" customWidth="1"/>
    <col min="7" max="7" width="20.1328125" style="17" customWidth="1" outlineLevel="1"/>
    <col min="8" max="8" width="23" style="17" hidden="1" customWidth="1" outlineLevel="1"/>
    <col min="9" max="9" width="11.73046875" style="17" hidden="1" customWidth="1" outlineLevel="1"/>
    <col min="10" max="11" width="17.73046875" style="17" hidden="1" customWidth="1" outlineLevel="1"/>
    <col min="12" max="14" width="15.3984375" style="17" customWidth="1" outlineLevel="1"/>
    <col min="15" max="17" width="34.1328125" style="17" hidden="1" customWidth="1" outlineLevel="1"/>
    <col min="18" max="18" width="28.1328125" style="17" hidden="1" customWidth="1" outlineLevel="1"/>
    <col min="19" max="20" width="40.1328125" style="17" hidden="1" customWidth="1" outlineLevel="1"/>
    <col min="21" max="21" width="23" style="17" hidden="1" customWidth="1"/>
    <col min="22" max="22" width="18.3984375" style="17" hidden="1" customWidth="1" outlineLevel="1"/>
    <col min="23" max="23" width="17.3984375" style="17" hidden="1" customWidth="1" outlineLevel="1"/>
    <col min="24" max="25" width="20.3984375" style="17" hidden="1" customWidth="1" outlineLevel="1"/>
    <col min="26" max="26" width="18.3984375" style="17" hidden="1" customWidth="1" outlineLevel="1"/>
    <col min="27" max="27" width="17.3984375" style="17" hidden="1" customWidth="1" outlineLevel="1"/>
    <col min="28" max="31" width="17.3984375" style="17" customWidth="1" outlineLevel="1"/>
    <col min="32" max="33" width="20.3984375" style="17" customWidth="1" outlineLevel="1"/>
    <col min="34" max="34" width="18.3984375" style="17" customWidth="1" outlineLevel="1"/>
    <col min="35" max="35" width="17.3984375" style="17" customWidth="1" outlineLevel="1"/>
    <col min="36" max="37" width="20.3984375" style="17" customWidth="1" outlineLevel="1"/>
    <col min="38" max="16384" width="8.73046875" style="17"/>
  </cols>
  <sheetData>
    <row r="1" spans="2:37" ht="14.65" thickBot="1" x14ac:dyDescent="0.5"/>
    <row r="2" spans="2:37" x14ac:dyDescent="0.45">
      <c r="B2" s="14" t="s">
        <v>48</v>
      </c>
      <c r="C2" s="64" t="str">
        <f>IF('Quarterly Submission Guide'!$D$20 = "", "",'Quarterly Submission Guide'!$D$20)</f>
        <v>Southern California Edison Company</v>
      </c>
      <c r="D2" s="46" t="s">
        <v>53</v>
      </c>
    </row>
    <row r="3" spans="2:37" x14ac:dyDescent="0.45">
      <c r="B3" s="15" t="s">
        <v>54</v>
      </c>
      <c r="C3" s="50">
        <v>12</v>
      </c>
      <c r="D3" s="68" t="s">
        <v>785</v>
      </c>
    </row>
    <row r="4" spans="2:37" ht="14.65" thickBot="1" x14ac:dyDescent="0.5">
      <c r="B4" s="16" t="s">
        <v>52</v>
      </c>
      <c r="C4" s="65">
        <v>44232</v>
      </c>
      <c r="D4" s="17" t="s">
        <v>786</v>
      </c>
      <c r="E4" s="214"/>
      <c r="I4" s="46"/>
      <c r="J4" s="46"/>
      <c r="K4" s="46"/>
      <c r="L4" s="46"/>
      <c r="M4" s="46"/>
      <c r="N4" s="46"/>
    </row>
    <row r="5" spans="2:37" x14ac:dyDescent="0.45">
      <c r="D5" s="215" t="s">
        <v>787</v>
      </c>
      <c r="E5" s="214"/>
      <c r="I5" s="46"/>
      <c r="J5" s="46"/>
      <c r="K5" s="46"/>
      <c r="L5" s="46"/>
      <c r="M5" s="46"/>
      <c r="N5" s="46"/>
      <c r="V5" s="216" t="s">
        <v>710</v>
      </c>
      <c r="W5" s="216" t="s">
        <v>710</v>
      </c>
      <c r="X5" s="216" t="s">
        <v>710</v>
      </c>
      <c r="Y5" s="216" t="s">
        <v>710</v>
      </c>
      <c r="Z5" s="217" t="s">
        <v>711</v>
      </c>
      <c r="AA5" s="217" t="s">
        <v>711</v>
      </c>
      <c r="AB5" s="217"/>
      <c r="AC5" s="217" t="s">
        <v>1186</v>
      </c>
      <c r="AD5" s="217"/>
      <c r="AE5" s="217"/>
      <c r="AF5" s="217" t="s">
        <v>711</v>
      </c>
      <c r="AG5" s="217" t="s">
        <v>711</v>
      </c>
      <c r="AH5" s="217" t="s">
        <v>711</v>
      </c>
      <c r="AI5" s="217" t="s">
        <v>711</v>
      </c>
      <c r="AJ5" s="217" t="s">
        <v>711</v>
      </c>
      <c r="AK5" s="217" t="s">
        <v>711</v>
      </c>
    </row>
    <row r="6" spans="2:37" x14ac:dyDescent="0.45">
      <c r="B6" s="67" t="s">
        <v>788</v>
      </c>
      <c r="E6" s="214"/>
      <c r="I6" s="46"/>
      <c r="J6" s="46"/>
      <c r="K6" s="46"/>
      <c r="L6" s="46"/>
      <c r="M6" s="46"/>
      <c r="N6" s="46"/>
      <c r="V6" s="218" t="s">
        <v>789</v>
      </c>
      <c r="W6" s="218" t="s">
        <v>790</v>
      </c>
      <c r="X6" s="218" t="s">
        <v>791</v>
      </c>
      <c r="Y6" s="218" t="s">
        <v>792</v>
      </c>
      <c r="Z6" s="218" t="s">
        <v>789</v>
      </c>
      <c r="AA6" s="218" t="s">
        <v>790</v>
      </c>
      <c r="AB6" s="218"/>
      <c r="AC6" s="218"/>
      <c r="AD6" s="218"/>
      <c r="AE6" s="218"/>
      <c r="AF6" s="218" t="s">
        <v>791</v>
      </c>
      <c r="AG6" s="218" t="s">
        <v>792</v>
      </c>
      <c r="AH6" s="218" t="s">
        <v>789</v>
      </c>
      <c r="AI6" s="218" t="s">
        <v>790</v>
      </c>
      <c r="AJ6" s="218" t="s">
        <v>791</v>
      </c>
      <c r="AK6" s="218" t="s">
        <v>792</v>
      </c>
    </row>
    <row r="7" spans="2:37" ht="42.75" x14ac:dyDescent="0.45">
      <c r="B7" s="219" t="s">
        <v>58</v>
      </c>
      <c r="C7" s="219" t="s">
        <v>793</v>
      </c>
      <c r="D7" s="219" t="s">
        <v>794</v>
      </c>
      <c r="E7" s="219" t="s">
        <v>795</v>
      </c>
      <c r="F7" s="233" t="s">
        <v>796</v>
      </c>
      <c r="G7" s="219" t="s">
        <v>797</v>
      </c>
      <c r="H7" s="219" t="s">
        <v>798</v>
      </c>
      <c r="I7" s="219" t="s">
        <v>799</v>
      </c>
      <c r="J7" s="219" t="s">
        <v>800</v>
      </c>
      <c r="K7" s="219" t="s">
        <v>801</v>
      </c>
      <c r="L7" s="219" t="s">
        <v>802</v>
      </c>
      <c r="M7" s="219" t="s">
        <v>803</v>
      </c>
      <c r="N7" s="219" t="s">
        <v>1185</v>
      </c>
      <c r="O7" s="219" t="s">
        <v>804</v>
      </c>
      <c r="P7" s="219" t="s">
        <v>805</v>
      </c>
      <c r="Q7" s="219" t="s">
        <v>806</v>
      </c>
      <c r="R7" s="219" t="s">
        <v>807</v>
      </c>
      <c r="S7" s="219" t="s">
        <v>808</v>
      </c>
      <c r="T7" s="219" t="s">
        <v>809</v>
      </c>
      <c r="U7" s="219" t="s">
        <v>62</v>
      </c>
      <c r="V7" s="219">
        <v>2020</v>
      </c>
      <c r="W7" s="219">
        <v>2020</v>
      </c>
      <c r="X7" s="219">
        <v>2020</v>
      </c>
      <c r="Y7" s="219">
        <v>2020</v>
      </c>
      <c r="Z7" s="219">
        <v>2021</v>
      </c>
      <c r="AA7" s="219">
        <v>2021</v>
      </c>
      <c r="AB7" s="330" t="s">
        <v>1189</v>
      </c>
      <c r="AC7" s="217" t="s">
        <v>1186</v>
      </c>
      <c r="AD7" s="217" t="s">
        <v>1188</v>
      </c>
      <c r="AE7" s="217" t="s">
        <v>1187</v>
      </c>
      <c r="AF7" s="219">
        <v>2021</v>
      </c>
      <c r="AG7" s="219">
        <v>2021</v>
      </c>
      <c r="AH7" s="219">
        <v>2022</v>
      </c>
      <c r="AI7" s="219">
        <v>2022</v>
      </c>
      <c r="AJ7" s="219">
        <v>2022</v>
      </c>
      <c r="AK7" s="219">
        <v>2022</v>
      </c>
    </row>
    <row r="8" spans="2:37" ht="57" x14ac:dyDescent="0.45">
      <c r="B8" s="135" t="s">
        <v>32</v>
      </c>
      <c r="C8" s="135" t="s">
        <v>16</v>
      </c>
      <c r="D8" s="135" t="s">
        <v>810</v>
      </c>
      <c r="E8" s="135" t="s">
        <v>811</v>
      </c>
      <c r="F8" s="77" t="s">
        <v>73</v>
      </c>
      <c r="G8" s="220"/>
      <c r="H8" s="220"/>
      <c r="I8" s="220"/>
      <c r="J8" s="220"/>
      <c r="K8" s="220"/>
      <c r="L8" s="220"/>
      <c r="M8" s="220"/>
      <c r="N8" s="220">
        <f>(M8+L8)/2</f>
        <v>0</v>
      </c>
      <c r="O8" s="220"/>
      <c r="P8" s="220"/>
      <c r="Q8" s="220"/>
      <c r="R8" s="220"/>
      <c r="S8" s="220" t="s">
        <v>812</v>
      </c>
      <c r="T8" s="220"/>
      <c r="U8" s="220"/>
      <c r="V8" s="221"/>
      <c r="W8" s="221"/>
      <c r="X8" s="222"/>
      <c r="Y8" s="222"/>
      <c r="Z8" s="221"/>
      <c r="AA8" s="221"/>
      <c r="AB8" s="221"/>
      <c r="AC8" s="221">
        <f>SUM(V8:AA8)</f>
        <v>0</v>
      </c>
      <c r="AD8" s="221"/>
      <c r="AE8" s="221"/>
      <c r="AF8" s="222"/>
      <c r="AG8" s="222"/>
      <c r="AH8" s="221"/>
      <c r="AI8" s="221"/>
      <c r="AJ8" s="222"/>
      <c r="AK8" s="222"/>
    </row>
    <row r="9" spans="2:37" ht="28.5" x14ac:dyDescent="0.45">
      <c r="B9" s="135" t="s">
        <v>32</v>
      </c>
      <c r="C9" s="135" t="s">
        <v>16</v>
      </c>
      <c r="D9" s="135" t="s">
        <v>813</v>
      </c>
      <c r="E9" s="135" t="s">
        <v>814</v>
      </c>
      <c r="F9" s="77" t="s">
        <v>73</v>
      </c>
      <c r="G9" s="220"/>
      <c r="H9" s="220"/>
      <c r="I9" s="220"/>
      <c r="J9" s="220"/>
      <c r="K9" s="220"/>
      <c r="L9" s="220"/>
      <c r="M9" s="220"/>
      <c r="N9" s="220">
        <f t="shared" ref="N9:N72" si="0">(M9+L9)/2</f>
        <v>0</v>
      </c>
      <c r="O9" s="220"/>
      <c r="P9" s="220"/>
      <c r="Q9" s="220"/>
      <c r="R9" s="220"/>
      <c r="S9" s="220" t="s">
        <v>815</v>
      </c>
      <c r="T9" s="220"/>
      <c r="U9" s="220"/>
      <c r="V9" s="221"/>
      <c r="W9" s="221"/>
      <c r="X9" s="222"/>
      <c r="Y9" s="222"/>
      <c r="Z9" s="221"/>
      <c r="AA9" s="221"/>
      <c r="AB9" s="221"/>
      <c r="AC9" s="221">
        <f t="shared" ref="AC9:AC72" si="1">SUM(V9:AA9)</f>
        <v>0</v>
      </c>
      <c r="AD9" s="221"/>
      <c r="AE9" s="221"/>
      <c r="AF9" s="222"/>
      <c r="AG9" s="222"/>
      <c r="AH9" s="221"/>
      <c r="AI9" s="221"/>
      <c r="AJ9" s="222"/>
      <c r="AK9" s="222"/>
    </row>
    <row r="10" spans="2:37" ht="42.75" x14ac:dyDescent="0.45">
      <c r="B10" s="135" t="s">
        <v>32</v>
      </c>
      <c r="C10" s="135" t="s">
        <v>16</v>
      </c>
      <c r="D10" s="135" t="s">
        <v>816</v>
      </c>
      <c r="E10" s="135" t="s">
        <v>817</v>
      </c>
      <c r="F10" s="77" t="s">
        <v>73</v>
      </c>
      <c r="G10" s="220"/>
      <c r="H10" s="220"/>
      <c r="I10" s="220"/>
      <c r="J10" s="220"/>
      <c r="K10" s="220"/>
      <c r="L10" s="220"/>
      <c r="M10" s="220"/>
      <c r="N10" s="220">
        <f t="shared" si="0"/>
        <v>0</v>
      </c>
      <c r="O10" s="220"/>
      <c r="P10" s="220"/>
      <c r="Q10" s="220"/>
      <c r="R10" s="220"/>
      <c r="S10" s="220" t="s">
        <v>812</v>
      </c>
      <c r="T10" s="220"/>
      <c r="U10" s="220"/>
      <c r="V10" s="221"/>
      <c r="W10" s="221"/>
      <c r="X10" s="222"/>
      <c r="Y10" s="222"/>
      <c r="Z10" s="221"/>
      <c r="AA10" s="221"/>
      <c r="AB10" s="221"/>
      <c r="AC10" s="221">
        <f t="shared" si="1"/>
        <v>0</v>
      </c>
      <c r="AD10" s="221"/>
      <c r="AE10" s="221"/>
      <c r="AF10" s="222"/>
      <c r="AG10" s="222"/>
      <c r="AH10" s="221"/>
      <c r="AI10" s="221"/>
      <c r="AJ10" s="222"/>
      <c r="AK10" s="222"/>
    </row>
    <row r="11" spans="2:37" ht="28.5" x14ac:dyDescent="0.45">
      <c r="B11" s="135" t="s">
        <v>32</v>
      </c>
      <c r="C11" s="135" t="s">
        <v>16</v>
      </c>
      <c r="D11" s="135" t="s">
        <v>818</v>
      </c>
      <c r="E11" s="135" t="s">
        <v>819</v>
      </c>
      <c r="F11" s="77" t="s">
        <v>73</v>
      </c>
      <c r="G11" s="220"/>
      <c r="H11" s="220"/>
      <c r="I11" s="220"/>
      <c r="J11" s="220"/>
      <c r="K11" s="220"/>
      <c r="L11" s="220"/>
      <c r="M11" s="220"/>
      <c r="N11" s="220">
        <f t="shared" si="0"/>
        <v>0</v>
      </c>
      <c r="O11" s="220"/>
      <c r="P11" s="220"/>
      <c r="Q11" s="220"/>
      <c r="R11" s="220"/>
      <c r="S11" s="220" t="s">
        <v>815</v>
      </c>
      <c r="T11" s="220"/>
      <c r="U11" s="220"/>
      <c r="V11" s="221"/>
      <c r="W11" s="221"/>
      <c r="X11" s="222"/>
      <c r="Y11" s="222"/>
      <c r="Z11" s="221"/>
      <c r="AA11" s="221"/>
      <c r="AB11" s="221"/>
      <c r="AC11" s="221">
        <f t="shared" si="1"/>
        <v>0</v>
      </c>
      <c r="AD11" s="221"/>
      <c r="AE11" s="221"/>
      <c r="AF11" s="222"/>
      <c r="AG11" s="222"/>
      <c r="AH11" s="221"/>
      <c r="AI11" s="221"/>
      <c r="AJ11" s="222"/>
      <c r="AK11" s="222"/>
    </row>
    <row r="12" spans="2:37" ht="42.75" x14ac:dyDescent="0.45">
      <c r="B12" s="135" t="s">
        <v>32</v>
      </c>
      <c r="C12" s="135" t="s">
        <v>16</v>
      </c>
      <c r="D12" s="135" t="s">
        <v>820</v>
      </c>
      <c r="E12" s="135" t="s">
        <v>821</v>
      </c>
      <c r="F12" s="77" t="s">
        <v>73</v>
      </c>
      <c r="G12" s="220"/>
      <c r="H12" s="220"/>
      <c r="I12" s="220"/>
      <c r="J12" s="220"/>
      <c r="K12" s="220"/>
      <c r="L12" s="220"/>
      <c r="M12" s="220"/>
      <c r="N12" s="220">
        <f t="shared" si="0"/>
        <v>0</v>
      </c>
      <c r="O12" s="220"/>
      <c r="P12" s="220"/>
      <c r="Q12" s="220"/>
      <c r="R12" s="220"/>
      <c r="S12" s="220" t="s">
        <v>812</v>
      </c>
      <c r="T12" s="220"/>
      <c r="U12" s="220"/>
      <c r="V12" s="221"/>
      <c r="W12" s="221"/>
      <c r="X12" s="222"/>
      <c r="Y12" s="222"/>
      <c r="Z12" s="221"/>
      <c r="AA12" s="221"/>
      <c r="AB12" s="221"/>
      <c r="AC12" s="221">
        <f t="shared" si="1"/>
        <v>0</v>
      </c>
      <c r="AD12" s="221"/>
      <c r="AE12" s="221"/>
      <c r="AF12" s="222"/>
      <c r="AG12" s="222"/>
      <c r="AH12" s="221"/>
      <c r="AI12" s="221"/>
      <c r="AJ12" s="222"/>
      <c r="AK12" s="222"/>
    </row>
    <row r="13" spans="2:37" ht="42.75" x14ac:dyDescent="0.45">
      <c r="B13" s="135" t="s">
        <v>32</v>
      </c>
      <c r="C13" s="135" t="s">
        <v>21</v>
      </c>
      <c r="D13" s="135" t="s">
        <v>822</v>
      </c>
      <c r="E13" s="135" t="s">
        <v>823</v>
      </c>
      <c r="F13" s="77" t="s">
        <v>824</v>
      </c>
      <c r="G13" s="220"/>
      <c r="H13" s="220"/>
      <c r="I13" s="220">
        <v>2018</v>
      </c>
      <c r="J13" s="220"/>
      <c r="K13" s="220"/>
      <c r="L13" s="220"/>
      <c r="M13" s="220"/>
      <c r="N13" s="220">
        <f t="shared" si="0"/>
        <v>0</v>
      </c>
      <c r="O13" s="220" t="s">
        <v>825</v>
      </c>
      <c r="P13" s="220" t="s">
        <v>826</v>
      </c>
      <c r="Q13" s="220" t="s">
        <v>827</v>
      </c>
      <c r="R13" s="220"/>
      <c r="S13" s="220" t="s">
        <v>73</v>
      </c>
      <c r="T13" s="220" t="s">
        <v>828</v>
      </c>
      <c r="U13" s="220"/>
      <c r="V13" s="221">
        <v>7602.9462299999986</v>
      </c>
      <c r="W13" s="221">
        <v>4308.7145</v>
      </c>
      <c r="X13" s="222"/>
      <c r="Y13" s="222">
        <v>593</v>
      </c>
      <c r="Z13" s="221">
        <v>5273.3760000000002</v>
      </c>
      <c r="AA13" s="221">
        <v>7359.5193041086195</v>
      </c>
      <c r="AB13" s="221"/>
      <c r="AC13" s="221">
        <f t="shared" si="1"/>
        <v>25137.55603410862</v>
      </c>
      <c r="AD13" s="221"/>
      <c r="AE13" s="221"/>
      <c r="AF13" s="222"/>
      <c r="AG13" s="222">
        <v>475</v>
      </c>
      <c r="AH13" s="221">
        <v>5273.3749999999991</v>
      </c>
      <c r="AI13" s="221">
        <v>7870.5834999999997</v>
      </c>
      <c r="AJ13" s="222"/>
      <c r="AK13" s="222">
        <v>475</v>
      </c>
    </row>
    <row r="14" spans="2:37" ht="42.75" x14ac:dyDescent="0.45">
      <c r="B14" s="135" t="s">
        <v>32</v>
      </c>
      <c r="C14" s="135" t="s">
        <v>21</v>
      </c>
      <c r="D14" s="135" t="s">
        <v>829</v>
      </c>
      <c r="E14" s="135" t="s">
        <v>830</v>
      </c>
      <c r="F14" s="77" t="s">
        <v>831</v>
      </c>
      <c r="G14" s="220" t="s">
        <v>26</v>
      </c>
      <c r="H14" s="220" t="s">
        <v>22</v>
      </c>
      <c r="I14" s="220">
        <v>2018</v>
      </c>
      <c r="J14" s="222">
        <v>925.23157946295134</v>
      </c>
      <c r="K14" s="222"/>
      <c r="L14" s="222">
        <v>4456.1205196412175</v>
      </c>
      <c r="M14" s="222">
        <v>2756.4504575985425</v>
      </c>
      <c r="N14" s="220">
        <f t="shared" si="0"/>
        <v>3606.2854886198802</v>
      </c>
      <c r="O14" s="220" t="s">
        <v>825</v>
      </c>
      <c r="P14" s="220" t="s">
        <v>832</v>
      </c>
      <c r="Q14" s="220" t="s">
        <v>827</v>
      </c>
      <c r="R14" s="220"/>
      <c r="S14" s="220" t="s">
        <v>73</v>
      </c>
      <c r="T14" s="220" t="s">
        <v>833</v>
      </c>
      <c r="U14" s="220"/>
      <c r="V14" s="221">
        <v>260.40446000000009</v>
      </c>
      <c r="W14" s="221">
        <v>215.18208999999999</v>
      </c>
      <c r="X14" s="222"/>
      <c r="Y14" s="222"/>
      <c r="Z14" s="221">
        <v>9554.4117959594278</v>
      </c>
      <c r="AA14" s="221">
        <v>251.52441544421563</v>
      </c>
      <c r="AB14" s="221"/>
      <c r="AC14" s="221">
        <f t="shared" si="1"/>
        <v>10281.522761403643</v>
      </c>
      <c r="AD14" s="221"/>
      <c r="AE14" s="221"/>
      <c r="AF14" s="222"/>
      <c r="AG14" s="222">
        <v>150</v>
      </c>
      <c r="AH14" s="221">
        <v>19608.680399753346</v>
      </c>
      <c r="AI14" s="221"/>
      <c r="AJ14" s="222"/>
      <c r="AK14" s="222">
        <v>300</v>
      </c>
    </row>
    <row r="15" spans="2:37" ht="142.5" x14ac:dyDescent="0.45">
      <c r="B15" s="135" t="s">
        <v>32</v>
      </c>
      <c r="C15" s="135" t="s">
        <v>21</v>
      </c>
      <c r="D15" s="135" t="s">
        <v>834</v>
      </c>
      <c r="E15" s="135" t="s">
        <v>835</v>
      </c>
      <c r="F15" s="77" t="s">
        <v>73</v>
      </c>
      <c r="G15" s="220"/>
      <c r="H15" s="220"/>
      <c r="I15" s="220" t="s">
        <v>73</v>
      </c>
      <c r="J15" s="220"/>
      <c r="K15" s="220"/>
      <c r="L15" s="220"/>
      <c r="M15" s="220"/>
      <c r="N15" s="220">
        <f t="shared" si="0"/>
        <v>0</v>
      </c>
      <c r="O15" s="220"/>
      <c r="P15" s="220" t="s">
        <v>73</v>
      </c>
      <c r="Q15" s="220"/>
      <c r="R15" s="220"/>
      <c r="S15" s="220" t="s">
        <v>815</v>
      </c>
      <c r="T15" s="220" t="s">
        <v>836</v>
      </c>
      <c r="U15" s="220" t="s">
        <v>837</v>
      </c>
      <c r="V15" s="221"/>
      <c r="W15" s="221"/>
      <c r="X15" s="222"/>
      <c r="Y15" s="222">
        <v>1566</v>
      </c>
      <c r="Z15" s="221"/>
      <c r="AA15" s="221"/>
      <c r="AB15" s="221"/>
      <c r="AC15" s="221">
        <f t="shared" si="1"/>
        <v>1566</v>
      </c>
      <c r="AD15" s="221"/>
      <c r="AE15" s="221"/>
      <c r="AF15" s="222"/>
      <c r="AG15" s="222">
        <v>1566</v>
      </c>
      <c r="AH15" s="221"/>
      <c r="AI15" s="221"/>
      <c r="AJ15" s="222"/>
      <c r="AK15" s="222">
        <v>1566</v>
      </c>
    </row>
    <row r="16" spans="2:37" ht="28.5" x14ac:dyDescent="0.45">
      <c r="B16" s="135" t="s">
        <v>32</v>
      </c>
      <c r="C16" s="135" t="s">
        <v>21</v>
      </c>
      <c r="D16" s="135" t="s">
        <v>838</v>
      </c>
      <c r="E16" s="135" t="s">
        <v>839</v>
      </c>
      <c r="F16" s="77" t="s">
        <v>840</v>
      </c>
      <c r="G16" s="220"/>
      <c r="H16" s="220"/>
      <c r="I16" s="220"/>
      <c r="J16" s="220"/>
      <c r="K16" s="220"/>
      <c r="L16" s="220"/>
      <c r="M16" s="220"/>
      <c r="N16" s="220">
        <f t="shared" si="0"/>
        <v>0</v>
      </c>
      <c r="O16" s="220"/>
      <c r="P16" s="220"/>
      <c r="Q16" s="220"/>
      <c r="R16" s="220"/>
      <c r="S16" s="220" t="s">
        <v>841</v>
      </c>
      <c r="T16" s="220"/>
      <c r="U16" s="220"/>
      <c r="V16" s="221"/>
      <c r="W16" s="221"/>
      <c r="X16" s="222"/>
      <c r="Y16" s="222"/>
      <c r="Z16" s="221"/>
      <c r="AA16" s="221"/>
      <c r="AB16" s="221"/>
      <c r="AC16" s="221">
        <f t="shared" si="1"/>
        <v>0</v>
      </c>
      <c r="AD16" s="221"/>
      <c r="AE16" s="221"/>
      <c r="AF16" s="222"/>
      <c r="AG16" s="222"/>
      <c r="AH16" s="221"/>
      <c r="AI16" s="221"/>
      <c r="AJ16" s="222"/>
      <c r="AK16" s="222"/>
    </row>
    <row r="17" spans="2:37" ht="42.75" x14ac:dyDescent="0.45">
      <c r="B17" s="135" t="s">
        <v>32</v>
      </c>
      <c r="C17" s="135" t="s">
        <v>21</v>
      </c>
      <c r="D17" s="135" t="s">
        <v>842</v>
      </c>
      <c r="E17" s="135" t="s">
        <v>839</v>
      </c>
      <c r="F17" s="77" t="s">
        <v>843</v>
      </c>
      <c r="G17" s="220"/>
      <c r="H17" s="220"/>
      <c r="I17" s="220">
        <v>2019</v>
      </c>
      <c r="J17" s="220"/>
      <c r="K17" s="220"/>
      <c r="L17" s="220"/>
      <c r="M17" s="220"/>
      <c r="N17" s="220">
        <f t="shared" si="0"/>
        <v>0</v>
      </c>
      <c r="O17" s="220" t="s">
        <v>825</v>
      </c>
      <c r="P17" s="220" t="s">
        <v>844</v>
      </c>
      <c r="Q17" s="220" t="s">
        <v>827</v>
      </c>
      <c r="R17" s="220"/>
      <c r="S17" s="220" t="s">
        <v>73</v>
      </c>
      <c r="T17" s="220" t="s">
        <v>845</v>
      </c>
      <c r="U17" s="220"/>
      <c r="V17" s="221"/>
      <c r="W17" s="221">
        <v>192.89590999999999</v>
      </c>
      <c r="X17" s="222"/>
      <c r="Y17" s="222"/>
      <c r="Z17" s="221"/>
      <c r="AA17" s="221">
        <v>320</v>
      </c>
      <c r="AB17" s="221"/>
      <c r="AC17" s="221">
        <f t="shared" si="1"/>
        <v>512.89590999999996</v>
      </c>
      <c r="AD17" s="221"/>
      <c r="AE17" s="221"/>
      <c r="AF17" s="222"/>
      <c r="AG17" s="222">
        <v>6500</v>
      </c>
      <c r="AH17" s="221"/>
      <c r="AI17" s="221">
        <v>604.02200000000005</v>
      </c>
      <c r="AJ17" s="222"/>
      <c r="AK17" s="222">
        <v>6500</v>
      </c>
    </row>
    <row r="18" spans="2:37" ht="42.75" x14ac:dyDescent="0.45">
      <c r="B18" s="135" t="s">
        <v>32</v>
      </c>
      <c r="C18" s="135" t="s">
        <v>21</v>
      </c>
      <c r="D18" s="135" t="s">
        <v>846</v>
      </c>
      <c r="E18" s="135" t="s">
        <v>839</v>
      </c>
      <c r="F18" s="77" t="s">
        <v>847</v>
      </c>
      <c r="G18" s="220"/>
      <c r="H18" s="220"/>
      <c r="I18" s="220">
        <v>2020</v>
      </c>
      <c r="J18" s="220"/>
      <c r="K18" s="220"/>
      <c r="L18" s="220"/>
      <c r="M18" s="220"/>
      <c r="N18" s="220">
        <f t="shared" si="0"/>
        <v>0</v>
      </c>
      <c r="O18" s="220" t="s">
        <v>825</v>
      </c>
      <c r="P18" s="220" t="s">
        <v>848</v>
      </c>
      <c r="Q18" s="220" t="s">
        <v>827</v>
      </c>
      <c r="R18" s="220"/>
      <c r="S18" s="220" t="s">
        <v>73</v>
      </c>
      <c r="T18" s="220"/>
      <c r="U18" s="220"/>
      <c r="V18" s="221"/>
      <c r="W18" s="221"/>
      <c r="X18" s="222"/>
      <c r="Y18" s="222"/>
      <c r="Z18" s="221"/>
      <c r="AA18" s="221">
        <v>1466.63</v>
      </c>
      <c r="AB18" s="221"/>
      <c r="AC18" s="221">
        <f t="shared" si="1"/>
        <v>1466.63</v>
      </c>
      <c r="AD18" s="221"/>
      <c r="AE18" s="221"/>
      <c r="AF18" s="222">
        <v>14000</v>
      </c>
      <c r="AG18" s="222"/>
      <c r="AH18" s="221"/>
      <c r="AI18" s="221">
        <v>1711.0640000000001</v>
      </c>
      <c r="AJ18" s="222">
        <v>14000</v>
      </c>
      <c r="AK18" s="222"/>
    </row>
    <row r="19" spans="2:37" ht="42.75" x14ac:dyDescent="0.45">
      <c r="B19" s="135" t="s">
        <v>32</v>
      </c>
      <c r="C19" s="135" t="s">
        <v>21</v>
      </c>
      <c r="D19" s="135" t="s">
        <v>849</v>
      </c>
      <c r="E19" s="135" t="s">
        <v>839</v>
      </c>
      <c r="F19" s="77" t="s">
        <v>850</v>
      </c>
      <c r="G19" s="220"/>
      <c r="H19" s="220"/>
      <c r="I19" s="220">
        <v>2019</v>
      </c>
      <c r="J19" s="220"/>
      <c r="K19" s="220"/>
      <c r="L19" s="220"/>
      <c r="M19" s="220"/>
      <c r="N19" s="220">
        <f t="shared" si="0"/>
        <v>0</v>
      </c>
      <c r="O19" s="220" t="s">
        <v>825</v>
      </c>
      <c r="P19" s="220" t="s">
        <v>848</v>
      </c>
      <c r="Q19" s="220" t="s">
        <v>827</v>
      </c>
      <c r="R19" s="220"/>
      <c r="S19" s="220" t="s">
        <v>73</v>
      </c>
      <c r="T19" s="220"/>
      <c r="U19" s="220"/>
      <c r="V19" s="221"/>
      <c r="W19" s="221">
        <v>414.23</v>
      </c>
      <c r="X19" s="222">
        <v>14000</v>
      </c>
      <c r="Y19" s="222"/>
      <c r="Z19" s="221"/>
      <c r="AA19" s="221">
        <v>891.10900000000004</v>
      </c>
      <c r="AB19" s="221"/>
      <c r="AC19" s="221">
        <f t="shared" si="1"/>
        <v>15305.339</v>
      </c>
      <c r="AD19" s="221"/>
      <c r="AE19" s="221"/>
      <c r="AF19" s="222">
        <v>14000</v>
      </c>
      <c r="AG19" s="222"/>
      <c r="AH19" s="221"/>
      <c r="AI19" s="221">
        <v>500</v>
      </c>
      <c r="AJ19" s="222">
        <v>14000</v>
      </c>
      <c r="AK19" s="222"/>
    </row>
    <row r="20" spans="2:37" ht="128.25" x14ac:dyDescent="0.45">
      <c r="B20" s="135" t="s">
        <v>32</v>
      </c>
      <c r="C20" s="135" t="s">
        <v>21</v>
      </c>
      <c r="D20" s="135" t="s">
        <v>851</v>
      </c>
      <c r="E20" s="135" t="s">
        <v>852</v>
      </c>
      <c r="F20" s="77" t="s">
        <v>73</v>
      </c>
      <c r="G20" s="220"/>
      <c r="H20" s="220"/>
      <c r="I20" s="220" t="s">
        <v>73</v>
      </c>
      <c r="J20" s="220"/>
      <c r="K20" s="220"/>
      <c r="L20" s="220"/>
      <c r="M20" s="220"/>
      <c r="N20" s="220">
        <f t="shared" si="0"/>
        <v>0</v>
      </c>
      <c r="O20" s="220"/>
      <c r="P20" s="220" t="s">
        <v>73</v>
      </c>
      <c r="Q20" s="220"/>
      <c r="R20" s="220"/>
      <c r="S20" s="220" t="s">
        <v>815</v>
      </c>
      <c r="T20" s="220"/>
      <c r="U20" s="220" t="s">
        <v>853</v>
      </c>
      <c r="V20" s="221"/>
      <c r="W20" s="221">
        <v>25218.052</v>
      </c>
      <c r="X20" s="222">
        <v>14000</v>
      </c>
      <c r="Y20" s="222"/>
      <c r="Z20" s="221"/>
      <c r="AA20" s="221">
        <v>24098.790919999999</v>
      </c>
      <c r="AB20" s="221"/>
      <c r="AC20" s="221">
        <f t="shared" si="1"/>
        <v>63316.842919999996</v>
      </c>
      <c r="AD20" s="221"/>
      <c r="AE20" s="221"/>
      <c r="AF20" s="222">
        <v>14000</v>
      </c>
      <c r="AG20" s="222"/>
      <c r="AH20" s="221"/>
      <c r="AI20" s="221">
        <v>24782.371179999998</v>
      </c>
      <c r="AJ20" s="222">
        <v>14000</v>
      </c>
      <c r="AK20" s="222"/>
    </row>
    <row r="21" spans="2:37" ht="42.75" x14ac:dyDescent="0.45">
      <c r="B21" s="135" t="s">
        <v>32</v>
      </c>
      <c r="C21" s="135" t="s">
        <v>21</v>
      </c>
      <c r="D21" s="135" t="s">
        <v>854</v>
      </c>
      <c r="E21" s="135" t="s">
        <v>855</v>
      </c>
      <c r="F21" s="77" t="s">
        <v>856</v>
      </c>
      <c r="G21" s="220"/>
      <c r="H21" s="220"/>
      <c r="I21" s="220">
        <v>2018</v>
      </c>
      <c r="J21" s="220"/>
      <c r="K21" s="220"/>
      <c r="L21" s="220"/>
      <c r="M21" s="220"/>
      <c r="N21" s="220">
        <f t="shared" si="0"/>
        <v>0</v>
      </c>
      <c r="O21" s="220" t="s">
        <v>825</v>
      </c>
      <c r="P21" s="220" t="s">
        <v>832</v>
      </c>
      <c r="Q21" s="220" t="s">
        <v>827</v>
      </c>
      <c r="R21" s="220"/>
      <c r="S21" s="220" t="s">
        <v>73</v>
      </c>
      <c r="T21" s="220" t="s">
        <v>857</v>
      </c>
      <c r="U21" s="220" t="s">
        <v>858</v>
      </c>
      <c r="V21" s="221">
        <v>4105.9963099999995</v>
      </c>
      <c r="W21" s="221">
        <v>1657.6792699999999</v>
      </c>
      <c r="X21" s="222"/>
      <c r="Y21" s="222"/>
      <c r="Z21" s="221">
        <v>6552.4384190971123</v>
      </c>
      <c r="AA21" s="221">
        <v>4251.82</v>
      </c>
      <c r="AB21" s="221"/>
      <c r="AC21" s="221">
        <f t="shared" si="1"/>
        <v>16567.933999097113</v>
      </c>
      <c r="AD21" s="221"/>
      <c r="AE21" s="221"/>
      <c r="AF21" s="222"/>
      <c r="AG21" s="222">
        <v>2</v>
      </c>
      <c r="AH21" s="221">
        <v>700</v>
      </c>
      <c r="AI21" s="221">
        <v>3667.3180000000002</v>
      </c>
      <c r="AJ21" s="222"/>
      <c r="AK21" s="222"/>
    </row>
    <row r="22" spans="2:37" ht="42.75" x14ac:dyDescent="0.45">
      <c r="B22" s="135" t="s">
        <v>32</v>
      </c>
      <c r="C22" s="135" t="s">
        <v>21</v>
      </c>
      <c r="D22" s="135" t="s">
        <v>859</v>
      </c>
      <c r="E22" s="135" t="s">
        <v>855</v>
      </c>
      <c r="F22" s="77" t="s">
        <v>860</v>
      </c>
      <c r="G22" s="220"/>
      <c r="H22" s="220"/>
      <c r="I22" s="220">
        <v>2018</v>
      </c>
      <c r="J22" s="220"/>
      <c r="K22" s="220"/>
      <c r="L22" s="220"/>
      <c r="M22" s="220"/>
      <c r="N22" s="220">
        <f t="shared" si="0"/>
        <v>0</v>
      </c>
      <c r="O22" s="220" t="s">
        <v>825</v>
      </c>
      <c r="P22" s="220" t="s">
        <v>844</v>
      </c>
      <c r="Q22" s="220" t="s">
        <v>827</v>
      </c>
      <c r="R22" s="220"/>
      <c r="S22" s="220" t="s">
        <v>73</v>
      </c>
      <c r="T22" s="220"/>
      <c r="U22" s="220"/>
      <c r="V22" s="221"/>
      <c r="W22" s="221">
        <v>1028.7909999999999</v>
      </c>
      <c r="X22" s="222">
        <v>14000</v>
      </c>
      <c r="Y22" s="222"/>
      <c r="Z22" s="221"/>
      <c r="AA22" s="221">
        <v>1568.5800000000002</v>
      </c>
      <c r="AB22" s="221"/>
      <c r="AC22" s="221">
        <f t="shared" si="1"/>
        <v>16597.370999999999</v>
      </c>
      <c r="AD22" s="221"/>
      <c r="AE22" s="221"/>
      <c r="AF22" s="222">
        <v>14000</v>
      </c>
      <c r="AG22" s="222"/>
      <c r="AH22" s="221"/>
      <c r="AI22" s="221">
        <v>827.78800000000001</v>
      </c>
      <c r="AJ22" s="222">
        <v>14000</v>
      </c>
      <c r="AK22" s="222"/>
    </row>
    <row r="23" spans="2:37" ht="114" x14ac:dyDescent="0.45">
      <c r="B23" s="135" t="s">
        <v>28</v>
      </c>
      <c r="C23" s="135" t="s">
        <v>25</v>
      </c>
      <c r="D23" s="135" t="s">
        <v>861</v>
      </c>
      <c r="E23" s="135" t="s">
        <v>862</v>
      </c>
      <c r="F23" s="77" t="s">
        <v>73</v>
      </c>
      <c r="G23" s="220"/>
      <c r="H23" s="220"/>
      <c r="I23" s="220" t="s">
        <v>73</v>
      </c>
      <c r="J23" s="220"/>
      <c r="K23" s="220"/>
      <c r="L23" s="220"/>
      <c r="M23" s="220"/>
      <c r="N23" s="220">
        <f t="shared" si="0"/>
        <v>0</v>
      </c>
      <c r="O23" s="220"/>
      <c r="P23" s="220" t="s">
        <v>73</v>
      </c>
      <c r="Q23" s="220" t="s">
        <v>863</v>
      </c>
      <c r="R23" s="220" t="s">
        <v>864</v>
      </c>
      <c r="S23" s="220" t="s">
        <v>815</v>
      </c>
      <c r="T23" s="220" t="s">
        <v>865</v>
      </c>
      <c r="U23" s="220" t="s">
        <v>866</v>
      </c>
      <c r="V23" s="221">
        <v>5274.9440000000004</v>
      </c>
      <c r="W23" s="221"/>
      <c r="X23" s="222"/>
      <c r="Y23" s="222">
        <v>145</v>
      </c>
      <c r="Z23" s="221">
        <v>2444.4346399999999</v>
      </c>
      <c r="AA23" s="221"/>
      <c r="AB23" s="221"/>
      <c r="AC23" s="221">
        <f t="shared" si="1"/>
        <v>7864.3786400000008</v>
      </c>
      <c r="AD23" s="221"/>
      <c r="AE23" s="221"/>
      <c r="AF23" s="222"/>
      <c r="AG23" s="222">
        <v>57</v>
      </c>
      <c r="AH23" s="221">
        <v>3413.40283</v>
      </c>
      <c r="AI23" s="221"/>
      <c r="AJ23" s="222"/>
      <c r="AK23" s="222">
        <v>77</v>
      </c>
    </row>
    <row r="24" spans="2:37" ht="42.75" x14ac:dyDescent="0.45">
      <c r="B24" s="135" t="s">
        <v>28</v>
      </c>
      <c r="C24" s="135" t="s">
        <v>25</v>
      </c>
      <c r="D24" s="135" t="s">
        <v>867</v>
      </c>
      <c r="E24" s="135" t="s">
        <v>868</v>
      </c>
      <c r="F24" s="77" t="s">
        <v>869</v>
      </c>
      <c r="G24" s="220" t="s">
        <v>26</v>
      </c>
      <c r="H24" s="220" t="s">
        <v>22</v>
      </c>
      <c r="I24" s="220">
        <v>2018</v>
      </c>
      <c r="J24" s="220"/>
      <c r="K24" s="220"/>
      <c r="L24" s="222">
        <v>1957.8119456515035</v>
      </c>
      <c r="M24" s="222">
        <v>3307.9782223764482</v>
      </c>
      <c r="N24" s="220">
        <f t="shared" si="0"/>
        <v>2632.895084013976</v>
      </c>
      <c r="O24" s="220" t="s">
        <v>825</v>
      </c>
      <c r="P24" s="220" t="s">
        <v>826</v>
      </c>
      <c r="Q24" s="220" t="s">
        <v>827</v>
      </c>
      <c r="R24" s="220" t="s">
        <v>864</v>
      </c>
      <c r="S24" s="220" t="s">
        <v>73</v>
      </c>
      <c r="T24" s="220" t="s">
        <v>870</v>
      </c>
      <c r="U24" s="220"/>
      <c r="V24" s="221">
        <v>9785.6956200000186</v>
      </c>
      <c r="W24" s="221">
        <v>-9.2987799999997414</v>
      </c>
      <c r="X24" s="222"/>
      <c r="Y24" s="222">
        <v>109</v>
      </c>
      <c r="Z24" s="221">
        <v>12897.839159555211</v>
      </c>
      <c r="AA24" s="221"/>
      <c r="AB24" s="221"/>
      <c r="AC24" s="221">
        <f t="shared" si="1"/>
        <v>22783.235999555232</v>
      </c>
      <c r="AD24" s="221"/>
      <c r="AE24" s="221"/>
      <c r="AF24" s="222"/>
      <c r="AG24" s="222">
        <v>86</v>
      </c>
      <c r="AH24" s="221">
        <v>8583.1597084443656</v>
      </c>
      <c r="AI24" s="221"/>
      <c r="AJ24" s="222"/>
      <c r="AK24" s="222">
        <v>113</v>
      </c>
    </row>
    <row r="25" spans="2:37" ht="57" x14ac:dyDescent="0.45">
      <c r="B25" s="135" t="s">
        <v>28</v>
      </c>
      <c r="C25" s="135" t="s">
        <v>25</v>
      </c>
      <c r="D25" s="135" t="s">
        <v>871</v>
      </c>
      <c r="E25" s="135" t="s">
        <v>872</v>
      </c>
      <c r="F25" s="77" t="s">
        <v>873</v>
      </c>
      <c r="G25" s="220" t="s">
        <v>22</v>
      </c>
      <c r="H25" s="220" t="s">
        <v>30</v>
      </c>
      <c r="I25" s="220">
        <v>2018</v>
      </c>
      <c r="J25" s="220"/>
      <c r="K25" s="220"/>
      <c r="L25" s="222">
        <v>3513.6465848430039</v>
      </c>
      <c r="M25" s="222">
        <v>4191.6824366000264</v>
      </c>
      <c r="N25" s="220">
        <f t="shared" si="0"/>
        <v>3852.6645107215154</v>
      </c>
      <c r="O25" s="220" t="s">
        <v>825</v>
      </c>
      <c r="P25" s="220" t="s">
        <v>826</v>
      </c>
      <c r="Q25" s="220" t="s">
        <v>827</v>
      </c>
      <c r="R25" s="220" t="s">
        <v>874</v>
      </c>
      <c r="S25" s="220" t="s">
        <v>73</v>
      </c>
      <c r="T25" s="220" t="s">
        <v>875</v>
      </c>
      <c r="U25" s="220" t="s">
        <v>876</v>
      </c>
      <c r="V25" s="221">
        <v>546151.28901999374</v>
      </c>
      <c r="W25" s="221"/>
      <c r="X25" s="222"/>
      <c r="Y25" s="222">
        <v>965</v>
      </c>
      <c r="Z25" s="221">
        <v>753659.26640979119</v>
      </c>
      <c r="AA25" s="221"/>
      <c r="AB25" s="221"/>
      <c r="AC25" s="221">
        <f t="shared" si="1"/>
        <v>1300775.555429785</v>
      </c>
      <c r="AD25" s="221"/>
      <c r="AE25" s="221"/>
      <c r="AF25" s="222"/>
      <c r="AG25" s="222">
        <v>1400</v>
      </c>
      <c r="AH25" s="221">
        <v>883812.5928488581</v>
      </c>
      <c r="AI25" s="221"/>
      <c r="AJ25" s="222"/>
      <c r="AK25" s="222">
        <v>1600</v>
      </c>
    </row>
    <row r="26" spans="2:37" ht="114" x14ac:dyDescent="0.45">
      <c r="B26" s="135" t="s">
        <v>28</v>
      </c>
      <c r="C26" s="135" t="s">
        <v>25</v>
      </c>
      <c r="D26" s="135" t="s">
        <v>877</v>
      </c>
      <c r="E26" s="135" t="s">
        <v>872</v>
      </c>
      <c r="F26" s="77" t="s">
        <v>878</v>
      </c>
      <c r="G26" s="220" t="s">
        <v>22</v>
      </c>
      <c r="H26" s="220" t="s">
        <v>30</v>
      </c>
      <c r="I26" s="220">
        <v>2018</v>
      </c>
      <c r="J26" s="220"/>
      <c r="K26" s="220"/>
      <c r="L26" s="220"/>
      <c r="M26" s="220"/>
      <c r="N26" s="220">
        <f t="shared" si="0"/>
        <v>0</v>
      </c>
      <c r="O26" s="220" t="s">
        <v>825</v>
      </c>
      <c r="P26" s="220" t="s">
        <v>826</v>
      </c>
      <c r="Q26" s="220" t="s">
        <v>827</v>
      </c>
      <c r="R26" s="220" t="s">
        <v>874</v>
      </c>
      <c r="S26" s="220" t="s">
        <v>73</v>
      </c>
      <c r="T26" s="220" t="s">
        <v>879</v>
      </c>
      <c r="U26" s="220" t="s">
        <v>880</v>
      </c>
      <c r="V26" s="221">
        <v>9653.5501000000513</v>
      </c>
      <c r="W26" s="221"/>
      <c r="X26" s="222"/>
      <c r="Y26" s="222">
        <v>405</v>
      </c>
      <c r="Z26" s="221">
        <v>22230.705304132334</v>
      </c>
      <c r="AA26" s="221"/>
      <c r="AB26" s="221"/>
      <c r="AC26" s="221">
        <f t="shared" si="1"/>
        <v>32289.255404132386</v>
      </c>
      <c r="AD26" s="221"/>
      <c r="AE26" s="221"/>
      <c r="AF26" s="222"/>
      <c r="AG26" s="222">
        <v>688.9</v>
      </c>
      <c r="AH26" s="221">
        <v>26090.033516571886</v>
      </c>
      <c r="AI26" s="221"/>
      <c r="AJ26" s="222"/>
      <c r="AK26" s="222">
        <v>787.9</v>
      </c>
    </row>
    <row r="27" spans="2:37" x14ac:dyDescent="0.45">
      <c r="B27" s="135" t="s">
        <v>28</v>
      </c>
      <c r="C27" s="135" t="s">
        <v>25</v>
      </c>
      <c r="D27" s="135" t="s">
        <v>881</v>
      </c>
      <c r="E27" s="135" t="s">
        <v>882</v>
      </c>
      <c r="F27" s="77" t="s">
        <v>73</v>
      </c>
      <c r="G27" s="220"/>
      <c r="H27" s="220"/>
      <c r="I27" s="220"/>
      <c r="J27" s="220"/>
      <c r="K27" s="220"/>
      <c r="L27" s="220"/>
      <c r="M27" s="220"/>
      <c r="N27" s="220">
        <f t="shared" si="0"/>
        <v>0</v>
      </c>
      <c r="O27" s="220"/>
      <c r="P27" s="220"/>
      <c r="Q27" s="220" t="s">
        <v>863</v>
      </c>
      <c r="R27" s="220" t="s">
        <v>883</v>
      </c>
      <c r="S27" s="220" t="s">
        <v>815</v>
      </c>
      <c r="T27" s="220"/>
      <c r="U27" s="220"/>
      <c r="V27" s="221"/>
      <c r="W27" s="221"/>
      <c r="X27" s="222"/>
      <c r="Y27" s="222"/>
      <c r="Z27" s="221"/>
      <c r="AA27" s="221"/>
      <c r="AB27" s="221"/>
      <c r="AC27" s="221">
        <f t="shared" si="1"/>
        <v>0</v>
      </c>
      <c r="AD27" s="221"/>
      <c r="AE27" s="221"/>
      <c r="AF27" s="222"/>
      <c r="AG27" s="222"/>
      <c r="AH27" s="221"/>
      <c r="AI27" s="221"/>
      <c r="AJ27" s="222"/>
      <c r="AK27" s="222"/>
    </row>
    <row r="28" spans="2:37" x14ac:dyDescent="0.45">
      <c r="B28" s="135" t="s">
        <v>28</v>
      </c>
      <c r="C28" s="135" t="s">
        <v>25</v>
      </c>
      <c r="D28" s="135" t="s">
        <v>884</v>
      </c>
      <c r="E28" s="135" t="s">
        <v>885</v>
      </c>
      <c r="F28" s="77" t="s">
        <v>73</v>
      </c>
      <c r="G28" s="220"/>
      <c r="H28" s="220"/>
      <c r="I28" s="220"/>
      <c r="J28" s="220"/>
      <c r="K28" s="220"/>
      <c r="L28" s="220"/>
      <c r="M28" s="220"/>
      <c r="N28" s="220">
        <f t="shared" si="0"/>
        <v>0</v>
      </c>
      <c r="O28" s="220"/>
      <c r="P28" s="220"/>
      <c r="Q28" s="220" t="s">
        <v>863</v>
      </c>
      <c r="R28" s="220" t="s">
        <v>883</v>
      </c>
      <c r="S28" s="220" t="s">
        <v>815</v>
      </c>
      <c r="T28" s="220"/>
      <c r="U28" s="220"/>
      <c r="V28" s="221"/>
      <c r="W28" s="221"/>
      <c r="X28" s="222"/>
      <c r="Y28" s="222"/>
      <c r="Z28" s="221"/>
      <c r="AA28" s="221"/>
      <c r="AB28" s="221"/>
      <c r="AC28" s="221">
        <f t="shared" si="1"/>
        <v>0</v>
      </c>
      <c r="AD28" s="221"/>
      <c r="AE28" s="221"/>
      <c r="AF28" s="222"/>
      <c r="AG28" s="222"/>
      <c r="AH28" s="221"/>
      <c r="AI28" s="221"/>
      <c r="AJ28" s="222"/>
      <c r="AK28" s="222"/>
    </row>
    <row r="29" spans="2:37" ht="114" x14ac:dyDescent="0.45">
      <c r="B29" s="135" t="s">
        <v>28</v>
      </c>
      <c r="C29" s="135" t="s">
        <v>25</v>
      </c>
      <c r="D29" s="135" t="s">
        <v>886</v>
      </c>
      <c r="E29" s="135" t="s">
        <v>887</v>
      </c>
      <c r="F29" s="77" t="s">
        <v>73</v>
      </c>
      <c r="G29" s="220"/>
      <c r="H29" s="220"/>
      <c r="I29" s="220" t="s">
        <v>73</v>
      </c>
      <c r="J29" s="220"/>
      <c r="K29" s="220"/>
      <c r="L29" s="220"/>
      <c r="M29" s="220"/>
      <c r="N29" s="220">
        <f t="shared" si="0"/>
        <v>0</v>
      </c>
      <c r="O29" s="220"/>
      <c r="P29" s="220" t="s">
        <v>73</v>
      </c>
      <c r="Q29" s="220" t="s">
        <v>863</v>
      </c>
      <c r="R29" s="220" t="s">
        <v>883</v>
      </c>
      <c r="S29" s="220" t="s">
        <v>815</v>
      </c>
      <c r="T29" s="220" t="s">
        <v>888</v>
      </c>
      <c r="U29" s="220" t="s">
        <v>866</v>
      </c>
      <c r="V29" s="221">
        <v>181874.33900000001</v>
      </c>
      <c r="W29" s="221"/>
      <c r="X29" s="222"/>
      <c r="Y29" s="222">
        <v>9511</v>
      </c>
      <c r="Z29" s="221">
        <v>306564.84022000001</v>
      </c>
      <c r="AA29" s="221"/>
      <c r="AB29" s="221"/>
      <c r="AC29" s="221">
        <f t="shared" si="1"/>
        <v>497950.17922000005</v>
      </c>
      <c r="AD29" s="221"/>
      <c r="AE29" s="221"/>
      <c r="AF29" s="222"/>
      <c r="AG29" s="222">
        <v>15265</v>
      </c>
      <c r="AH29" s="221">
        <v>219403.23606999998</v>
      </c>
      <c r="AI29" s="221"/>
      <c r="AJ29" s="222"/>
      <c r="AK29" s="222">
        <v>11611</v>
      </c>
    </row>
    <row r="30" spans="2:37" ht="42.75" x14ac:dyDescent="0.45">
      <c r="B30" s="135" t="s">
        <v>28</v>
      </c>
      <c r="C30" s="135" t="s">
        <v>25</v>
      </c>
      <c r="D30" s="135" t="s">
        <v>889</v>
      </c>
      <c r="E30" s="135" t="s">
        <v>890</v>
      </c>
      <c r="F30" s="77" t="s">
        <v>891</v>
      </c>
      <c r="G30" s="220" t="s">
        <v>26</v>
      </c>
      <c r="H30" s="220" t="s">
        <v>22</v>
      </c>
      <c r="I30" s="220">
        <v>2018</v>
      </c>
      <c r="J30" s="220"/>
      <c r="K30" s="220"/>
      <c r="L30" s="222">
        <v>1362.5191835603523</v>
      </c>
      <c r="M30" s="222">
        <v>3303.9846756028437</v>
      </c>
      <c r="N30" s="220">
        <f t="shared" si="0"/>
        <v>2333.2519295815982</v>
      </c>
      <c r="O30" s="220" t="s">
        <v>825</v>
      </c>
      <c r="P30" s="220" t="s">
        <v>826</v>
      </c>
      <c r="Q30" s="220" t="s">
        <v>827</v>
      </c>
      <c r="R30" s="220" t="s">
        <v>883</v>
      </c>
      <c r="S30" s="220" t="s">
        <v>73</v>
      </c>
      <c r="T30" s="220" t="s">
        <v>892</v>
      </c>
      <c r="U30" s="220"/>
      <c r="V30" s="221">
        <v>7022.0357299999978</v>
      </c>
      <c r="W30" s="221">
        <v>3261.7993000000006</v>
      </c>
      <c r="X30" s="222"/>
      <c r="Y30" s="222">
        <v>3025</v>
      </c>
      <c r="Z30" s="221"/>
      <c r="AA30" s="221">
        <v>1153.7059999999999</v>
      </c>
      <c r="AB30" s="221"/>
      <c r="AC30" s="221">
        <f t="shared" si="1"/>
        <v>14462.541029999998</v>
      </c>
      <c r="AD30" s="221"/>
      <c r="AE30" s="221"/>
      <c r="AF30" s="222"/>
      <c r="AG30" s="222">
        <v>421</v>
      </c>
      <c r="AH30" s="221"/>
      <c r="AI30" s="221">
        <v>1333.607</v>
      </c>
      <c r="AJ30" s="222"/>
      <c r="AK30" s="222">
        <v>481</v>
      </c>
    </row>
    <row r="31" spans="2:37" ht="42.75" x14ac:dyDescent="0.45">
      <c r="B31" s="135" t="s">
        <v>28</v>
      </c>
      <c r="C31" s="135" t="s">
        <v>25</v>
      </c>
      <c r="D31" s="135" t="s">
        <v>893</v>
      </c>
      <c r="E31" s="135" t="s">
        <v>894</v>
      </c>
      <c r="F31" s="77" t="s">
        <v>895</v>
      </c>
      <c r="G31" s="220"/>
      <c r="H31" s="220"/>
      <c r="I31" s="220"/>
      <c r="J31" s="220"/>
      <c r="K31" s="220"/>
      <c r="L31" s="220"/>
      <c r="M31" s="220"/>
      <c r="N31" s="220">
        <f t="shared" si="0"/>
        <v>0</v>
      </c>
      <c r="O31" s="220" t="s">
        <v>825</v>
      </c>
      <c r="P31" s="220"/>
      <c r="Q31" s="220" t="s">
        <v>827</v>
      </c>
      <c r="R31" s="220" t="s">
        <v>883</v>
      </c>
      <c r="S31" s="220" t="s">
        <v>73</v>
      </c>
      <c r="T31" s="220"/>
      <c r="U31" s="220" t="s">
        <v>896</v>
      </c>
      <c r="V31" s="221"/>
      <c r="W31" s="221"/>
      <c r="X31" s="222"/>
      <c r="Y31" s="222"/>
      <c r="Z31" s="221"/>
      <c r="AA31" s="221"/>
      <c r="AB31" s="221"/>
      <c r="AC31" s="221">
        <f t="shared" si="1"/>
        <v>0</v>
      </c>
      <c r="AD31" s="221"/>
      <c r="AE31" s="221"/>
      <c r="AF31" s="222"/>
      <c r="AG31" s="222"/>
      <c r="AH31" s="221"/>
      <c r="AI31" s="221"/>
      <c r="AJ31" s="222"/>
      <c r="AK31" s="222"/>
    </row>
    <row r="32" spans="2:37" ht="42.75" x14ac:dyDescent="0.45">
      <c r="B32" s="135" t="s">
        <v>28</v>
      </c>
      <c r="C32" s="135" t="s">
        <v>25</v>
      </c>
      <c r="D32" s="135" t="s">
        <v>897</v>
      </c>
      <c r="E32" s="135" t="s">
        <v>894</v>
      </c>
      <c r="F32" s="77" t="s">
        <v>898</v>
      </c>
      <c r="G32" s="220"/>
      <c r="H32" s="220"/>
      <c r="I32" s="220">
        <v>2020</v>
      </c>
      <c r="J32" s="220"/>
      <c r="K32" s="220"/>
      <c r="L32" s="220"/>
      <c r="M32" s="220"/>
      <c r="N32" s="220">
        <f t="shared" si="0"/>
        <v>0</v>
      </c>
      <c r="O32" s="220" t="s">
        <v>825</v>
      </c>
      <c r="P32" s="220" t="s">
        <v>899</v>
      </c>
      <c r="Q32" s="220" t="s">
        <v>827</v>
      </c>
      <c r="R32" s="220" t="s">
        <v>883</v>
      </c>
      <c r="S32" s="220" t="s">
        <v>73</v>
      </c>
      <c r="T32" s="220"/>
      <c r="U32" s="220"/>
      <c r="V32" s="221"/>
      <c r="W32" s="221"/>
      <c r="X32" s="222"/>
      <c r="Y32" s="222"/>
      <c r="Z32" s="221">
        <v>4000</v>
      </c>
      <c r="AA32" s="221"/>
      <c r="AB32" s="221"/>
      <c r="AC32" s="221">
        <f t="shared" si="1"/>
        <v>4000</v>
      </c>
      <c r="AD32" s="221"/>
      <c r="AE32" s="221"/>
      <c r="AF32" s="222">
        <v>9715</v>
      </c>
      <c r="AG32" s="222"/>
      <c r="AH32" s="221">
        <v>7000</v>
      </c>
      <c r="AI32" s="221"/>
      <c r="AJ32" s="222">
        <v>9715</v>
      </c>
      <c r="AK32" s="222"/>
    </row>
    <row r="33" spans="2:37" x14ac:dyDescent="0.45">
      <c r="B33" s="135" t="s">
        <v>28</v>
      </c>
      <c r="C33" s="135" t="s">
        <v>25</v>
      </c>
      <c r="D33" s="135" t="s">
        <v>900</v>
      </c>
      <c r="E33" s="135" t="s">
        <v>901</v>
      </c>
      <c r="F33" s="77" t="s">
        <v>902</v>
      </c>
      <c r="G33" s="220"/>
      <c r="H33" s="220"/>
      <c r="I33" s="220">
        <v>2018</v>
      </c>
      <c r="J33" s="220"/>
      <c r="K33" s="220"/>
      <c r="L33" s="220"/>
      <c r="M33" s="220"/>
      <c r="N33" s="220">
        <f t="shared" si="0"/>
        <v>0</v>
      </c>
      <c r="O33" s="220"/>
      <c r="P33" s="220" t="s">
        <v>903</v>
      </c>
      <c r="Q33" s="220" t="s">
        <v>827</v>
      </c>
      <c r="R33" s="220" t="s">
        <v>883</v>
      </c>
      <c r="S33" s="220" t="s">
        <v>73</v>
      </c>
      <c r="T33" s="220" t="s">
        <v>833</v>
      </c>
      <c r="U33" s="220"/>
      <c r="V33" s="221">
        <v>5866.6214200000104</v>
      </c>
      <c r="W33" s="221"/>
      <c r="X33" s="222"/>
      <c r="Y33" s="222">
        <v>49</v>
      </c>
      <c r="Z33" s="221"/>
      <c r="AA33" s="221"/>
      <c r="AB33" s="221"/>
      <c r="AC33" s="221">
        <f t="shared" si="1"/>
        <v>5915.6214200000104</v>
      </c>
      <c r="AD33" s="221"/>
      <c r="AE33" s="221"/>
      <c r="AF33" s="222"/>
      <c r="AG33" s="222"/>
      <c r="AH33" s="221"/>
      <c r="AI33" s="221"/>
      <c r="AJ33" s="222"/>
      <c r="AK33" s="222"/>
    </row>
    <row r="34" spans="2:37" ht="28.5" x14ac:dyDescent="0.45">
      <c r="B34" s="135" t="s">
        <v>28</v>
      </c>
      <c r="C34" s="135" t="s">
        <v>25</v>
      </c>
      <c r="D34" s="135" t="s">
        <v>904</v>
      </c>
      <c r="E34" s="135" t="s">
        <v>905</v>
      </c>
      <c r="F34" s="223" t="s">
        <v>73</v>
      </c>
      <c r="G34" s="220"/>
      <c r="H34" s="220"/>
      <c r="I34" s="220"/>
      <c r="J34" s="220"/>
      <c r="K34" s="220"/>
      <c r="L34" s="220"/>
      <c r="M34" s="220"/>
      <c r="N34" s="220">
        <f t="shared" si="0"/>
        <v>0</v>
      </c>
      <c r="O34" s="220"/>
      <c r="P34" s="220"/>
      <c r="Q34" s="220" t="s">
        <v>863</v>
      </c>
      <c r="R34" s="220" t="s">
        <v>883</v>
      </c>
      <c r="S34" s="220" t="s">
        <v>815</v>
      </c>
      <c r="T34" s="220"/>
      <c r="U34" s="220"/>
      <c r="V34" s="221"/>
      <c r="W34" s="221"/>
      <c r="X34" s="222"/>
      <c r="Y34" s="222"/>
      <c r="Z34" s="221"/>
      <c r="AA34" s="221"/>
      <c r="AB34" s="221"/>
      <c r="AC34" s="221">
        <f t="shared" si="1"/>
        <v>0</v>
      </c>
      <c r="AD34" s="221"/>
      <c r="AE34" s="221"/>
      <c r="AF34" s="222"/>
      <c r="AG34" s="222"/>
      <c r="AH34" s="221"/>
      <c r="AI34" s="221"/>
      <c r="AJ34" s="222"/>
      <c r="AK34" s="222"/>
    </row>
    <row r="35" spans="2:37" ht="28.5" x14ac:dyDescent="0.45">
      <c r="B35" s="135" t="s">
        <v>28</v>
      </c>
      <c r="C35" s="135" t="s">
        <v>25</v>
      </c>
      <c r="D35" s="135" t="s">
        <v>906</v>
      </c>
      <c r="E35" s="135" t="s">
        <v>907</v>
      </c>
      <c r="F35" s="77" t="s">
        <v>73</v>
      </c>
      <c r="G35" s="220"/>
      <c r="H35" s="220"/>
      <c r="I35" s="220"/>
      <c r="J35" s="220"/>
      <c r="K35" s="220"/>
      <c r="L35" s="220"/>
      <c r="M35" s="220"/>
      <c r="N35" s="220">
        <f t="shared" si="0"/>
        <v>0</v>
      </c>
      <c r="O35" s="220"/>
      <c r="P35" s="220"/>
      <c r="Q35" s="220"/>
      <c r="R35" s="220"/>
      <c r="S35" s="220" t="s">
        <v>815</v>
      </c>
      <c r="T35" s="220"/>
      <c r="U35" s="220"/>
      <c r="V35" s="221"/>
      <c r="W35" s="221"/>
      <c r="X35" s="222"/>
      <c r="Y35" s="222"/>
      <c r="Z35" s="221"/>
      <c r="AA35" s="221"/>
      <c r="AB35" s="221"/>
      <c r="AC35" s="221">
        <f t="shared" si="1"/>
        <v>0</v>
      </c>
      <c r="AD35" s="221"/>
      <c r="AE35" s="221"/>
      <c r="AF35" s="222"/>
      <c r="AG35" s="222"/>
      <c r="AH35" s="221"/>
      <c r="AI35" s="221"/>
      <c r="AJ35" s="222"/>
      <c r="AK35" s="222"/>
    </row>
    <row r="36" spans="2:37" ht="42.75" x14ac:dyDescent="0.45">
      <c r="B36" s="135" t="s">
        <v>28</v>
      </c>
      <c r="C36" s="135" t="s">
        <v>25</v>
      </c>
      <c r="D36" s="135" t="s">
        <v>908</v>
      </c>
      <c r="E36" s="135" t="s">
        <v>909</v>
      </c>
      <c r="F36" s="77" t="s">
        <v>910</v>
      </c>
      <c r="G36" s="220" t="s">
        <v>30</v>
      </c>
      <c r="H36" s="220" t="s">
        <v>26</v>
      </c>
      <c r="I36" s="220">
        <v>2019</v>
      </c>
      <c r="J36" s="220"/>
      <c r="K36" s="220"/>
      <c r="L36" s="222">
        <v>1867.0931016324446</v>
      </c>
      <c r="M36" s="222">
        <v>1956.5372744472763</v>
      </c>
      <c r="N36" s="220">
        <f t="shared" si="0"/>
        <v>1911.8151880398605</v>
      </c>
      <c r="O36" s="220" t="s">
        <v>825</v>
      </c>
      <c r="P36" s="220" t="s">
        <v>848</v>
      </c>
      <c r="Q36" s="220" t="s">
        <v>827</v>
      </c>
      <c r="R36" s="220" t="s">
        <v>883</v>
      </c>
      <c r="S36" s="220" t="s">
        <v>73</v>
      </c>
      <c r="T36" s="220"/>
      <c r="U36" s="220" t="s">
        <v>911</v>
      </c>
      <c r="V36" s="221"/>
      <c r="W36" s="221">
        <v>554.18229000000008</v>
      </c>
      <c r="X36" s="222">
        <v>9715</v>
      </c>
      <c r="Y36" s="222"/>
      <c r="Z36" s="221">
        <v>5943.3442798703609</v>
      </c>
      <c r="AA36" s="221">
        <v>2221.4047355084945</v>
      </c>
      <c r="AB36" s="221"/>
      <c r="AC36" s="221">
        <f t="shared" si="1"/>
        <v>18433.931305378857</v>
      </c>
      <c r="AD36" s="221"/>
      <c r="AE36" s="221"/>
      <c r="AF36" s="222">
        <v>9715</v>
      </c>
      <c r="AG36" s="222"/>
      <c r="AH36" s="221">
        <v>33589.931316266309</v>
      </c>
      <c r="AI36" s="221">
        <v>14027.262265795129</v>
      </c>
      <c r="AJ36" s="222">
        <v>9715</v>
      </c>
      <c r="AK36" s="222"/>
    </row>
    <row r="37" spans="2:37" ht="114" x14ac:dyDescent="0.45">
      <c r="B37" s="135" t="s">
        <v>28</v>
      </c>
      <c r="C37" s="135" t="s">
        <v>25</v>
      </c>
      <c r="D37" s="135" t="s">
        <v>912</v>
      </c>
      <c r="E37" s="135" t="s">
        <v>913</v>
      </c>
      <c r="F37" s="77" t="s">
        <v>73</v>
      </c>
      <c r="G37" s="220"/>
      <c r="H37" s="220"/>
      <c r="I37" s="220" t="s">
        <v>73</v>
      </c>
      <c r="J37" s="220"/>
      <c r="K37" s="220"/>
      <c r="L37" s="220"/>
      <c r="M37" s="220"/>
      <c r="N37" s="220">
        <f t="shared" si="0"/>
        <v>0</v>
      </c>
      <c r="O37" s="220"/>
      <c r="P37" s="220" t="s">
        <v>73</v>
      </c>
      <c r="Q37" s="220" t="s">
        <v>863</v>
      </c>
      <c r="R37" s="220" t="s">
        <v>883</v>
      </c>
      <c r="S37" s="220" t="s">
        <v>815</v>
      </c>
      <c r="T37" s="220" t="s">
        <v>888</v>
      </c>
      <c r="U37" s="220" t="s">
        <v>866</v>
      </c>
      <c r="V37" s="221">
        <v>97292.42</v>
      </c>
      <c r="W37" s="221"/>
      <c r="X37" s="222"/>
      <c r="Y37" s="222">
        <v>3805</v>
      </c>
      <c r="Z37" s="221">
        <v>209875.43021000002</v>
      </c>
      <c r="AA37" s="221"/>
      <c r="AB37" s="221"/>
      <c r="AC37" s="221">
        <f t="shared" si="1"/>
        <v>310972.85021</v>
      </c>
      <c r="AD37" s="221"/>
      <c r="AE37" s="221"/>
      <c r="AF37" s="222"/>
      <c r="AG37" s="222">
        <v>1072</v>
      </c>
      <c r="AH37" s="221">
        <f>301605.70123+6343.53257</f>
        <v>307949.23379999999</v>
      </c>
      <c r="AI37" s="221"/>
      <c r="AJ37" s="222"/>
      <c r="AK37" s="222">
        <v>15135</v>
      </c>
    </row>
    <row r="38" spans="2:37" ht="114" x14ac:dyDescent="0.45">
      <c r="B38" s="135" t="s">
        <v>28</v>
      </c>
      <c r="C38" s="135" t="s">
        <v>25</v>
      </c>
      <c r="D38" s="135" t="s">
        <v>914</v>
      </c>
      <c r="E38" s="135" t="s">
        <v>915</v>
      </c>
      <c r="F38" s="77" t="s">
        <v>73</v>
      </c>
      <c r="G38" s="220"/>
      <c r="H38" s="220"/>
      <c r="I38" s="220" t="s">
        <v>73</v>
      </c>
      <c r="J38" s="220"/>
      <c r="K38" s="220"/>
      <c r="L38" s="220"/>
      <c r="M38" s="220"/>
      <c r="N38" s="220">
        <f t="shared" si="0"/>
        <v>0</v>
      </c>
      <c r="O38" s="220"/>
      <c r="P38" s="220" t="s">
        <v>73</v>
      </c>
      <c r="Q38" s="220" t="s">
        <v>863</v>
      </c>
      <c r="R38" s="220" t="s">
        <v>883</v>
      </c>
      <c r="S38" s="220" t="s">
        <v>815</v>
      </c>
      <c r="T38" s="220" t="s">
        <v>916</v>
      </c>
      <c r="U38" s="220" t="s">
        <v>917</v>
      </c>
      <c r="V38" s="221">
        <v>96400</v>
      </c>
      <c r="W38" s="221">
        <v>3800.42</v>
      </c>
      <c r="X38" s="222"/>
      <c r="Y38" s="222">
        <v>31947</v>
      </c>
      <c r="Z38" s="221">
        <v>96262.070760000002</v>
      </c>
      <c r="AA38" s="221">
        <v>5704</v>
      </c>
      <c r="AB38" s="221"/>
      <c r="AC38" s="221">
        <f t="shared" si="1"/>
        <v>234113.49075999999</v>
      </c>
      <c r="AD38" s="221"/>
      <c r="AE38" s="221"/>
      <c r="AF38" s="222"/>
      <c r="AG38" s="222">
        <v>33408</v>
      </c>
      <c r="AH38" s="221">
        <v>98187.306460000007</v>
      </c>
      <c r="AI38" s="221">
        <v>6045.0829999999996</v>
      </c>
      <c r="AJ38" s="222"/>
      <c r="AK38" s="222">
        <v>32335</v>
      </c>
    </row>
    <row r="39" spans="2:37" ht="28.5" x14ac:dyDescent="0.45">
      <c r="B39" s="135" t="s">
        <v>28</v>
      </c>
      <c r="C39" s="135" t="s">
        <v>25</v>
      </c>
      <c r="D39" s="135" t="s">
        <v>918</v>
      </c>
      <c r="E39" s="135" t="s">
        <v>919</v>
      </c>
      <c r="F39" s="77" t="s">
        <v>920</v>
      </c>
      <c r="G39" s="220" t="s">
        <v>34</v>
      </c>
      <c r="H39" s="220" t="s">
        <v>26</v>
      </c>
      <c r="I39" s="220">
        <v>2020</v>
      </c>
      <c r="J39" s="222">
        <v>5.9379645513244414E-3</v>
      </c>
      <c r="K39" s="220"/>
      <c r="L39" s="222">
        <v>1.1505188823970324E-14</v>
      </c>
      <c r="M39" s="222">
        <v>81.599332881555711</v>
      </c>
      <c r="N39" s="220">
        <f t="shared" si="0"/>
        <v>40.799666440777862</v>
      </c>
      <c r="O39" s="220"/>
      <c r="P39" s="220" t="s">
        <v>848</v>
      </c>
      <c r="Q39" s="220" t="s">
        <v>827</v>
      </c>
      <c r="R39" s="220" t="s">
        <v>883</v>
      </c>
      <c r="S39" s="220" t="s">
        <v>73</v>
      </c>
      <c r="T39" s="220" t="s">
        <v>921</v>
      </c>
      <c r="U39" s="220"/>
      <c r="V39" s="221"/>
      <c r="W39" s="221"/>
      <c r="X39" s="222"/>
      <c r="Y39" s="222"/>
      <c r="Z39" s="221"/>
      <c r="AA39" s="221">
        <v>1000</v>
      </c>
      <c r="AB39" s="221"/>
      <c r="AC39" s="221">
        <f t="shared" si="1"/>
        <v>1000</v>
      </c>
      <c r="AD39" s="221"/>
      <c r="AE39" s="221"/>
      <c r="AF39" s="222"/>
      <c r="AG39" s="222">
        <v>53</v>
      </c>
      <c r="AH39" s="221"/>
      <c r="AI39" s="221"/>
      <c r="AJ39" s="222"/>
      <c r="AK39" s="222"/>
    </row>
    <row r="40" spans="2:37" ht="42.75" x14ac:dyDescent="0.45">
      <c r="B40" s="135" t="s">
        <v>28</v>
      </c>
      <c r="C40" s="135" t="s">
        <v>25</v>
      </c>
      <c r="D40" s="135" t="s">
        <v>922</v>
      </c>
      <c r="E40" s="135" t="s">
        <v>923</v>
      </c>
      <c r="F40" s="77" t="s">
        <v>924</v>
      </c>
      <c r="G40" s="220" t="s">
        <v>22</v>
      </c>
      <c r="H40" s="220" t="s">
        <v>30</v>
      </c>
      <c r="I40" s="220">
        <v>2019</v>
      </c>
      <c r="J40" s="220"/>
      <c r="K40" s="220"/>
      <c r="L40" s="222">
        <v>447.03144195511959</v>
      </c>
      <c r="M40" s="222">
        <v>347.27349368787765</v>
      </c>
      <c r="N40" s="220">
        <f t="shared" si="0"/>
        <v>397.15246782149859</v>
      </c>
      <c r="O40" s="220" t="s">
        <v>825</v>
      </c>
      <c r="P40" s="220" t="s">
        <v>848</v>
      </c>
      <c r="Q40" s="220" t="s">
        <v>827</v>
      </c>
      <c r="R40" s="220" t="s">
        <v>883</v>
      </c>
      <c r="S40" s="220" t="s">
        <v>73</v>
      </c>
      <c r="T40" s="220"/>
      <c r="U40" s="220" t="s">
        <v>925</v>
      </c>
      <c r="V40" s="221">
        <v>961.38830000000053</v>
      </c>
      <c r="W40" s="221"/>
      <c r="X40" s="222"/>
      <c r="Y40" s="222"/>
      <c r="Z40" s="221">
        <v>26350.058275541207</v>
      </c>
      <c r="AA40" s="221"/>
      <c r="AB40" s="221"/>
      <c r="AC40" s="221">
        <f t="shared" si="1"/>
        <v>27311.446575541209</v>
      </c>
      <c r="AD40" s="221"/>
      <c r="AE40" s="221"/>
      <c r="AF40" s="222">
        <v>6</v>
      </c>
      <c r="AG40" s="222"/>
      <c r="AH40" s="221">
        <v>54347.144476219575</v>
      </c>
      <c r="AI40" s="221"/>
      <c r="AJ40" s="222">
        <v>11</v>
      </c>
      <c r="AK40" s="222"/>
    </row>
    <row r="41" spans="2:37" ht="42.75" x14ac:dyDescent="0.45">
      <c r="B41" s="135" t="s">
        <v>28</v>
      </c>
      <c r="C41" s="135" t="s">
        <v>25</v>
      </c>
      <c r="D41" s="135" t="s">
        <v>926</v>
      </c>
      <c r="E41" s="135" t="s">
        <v>927</v>
      </c>
      <c r="F41" s="77" t="s">
        <v>928</v>
      </c>
      <c r="G41" s="220" t="s">
        <v>26</v>
      </c>
      <c r="H41" s="220"/>
      <c r="I41" s="220">
        <v>2019</v>
      </c>
      <c r="J41" s="220"/>
      <c r="K41" s="220"/>
      <c r="L41" s="220"/>
      <c r="M41" s="222">
        <v>12.910354971440091</v>
      </c>
      <c r="N41" s="220">
        <f t="shared" si="0"/>
        <v>6.4551774857200455</v>
      </c>
      <c r="O41" s="220" t="s">
        <v>825</v>
      </c>
      <c r="P41" s="220" t="s">
        <v>848</v>
      </c>
      <c r="Q41" s="220" t="s">
        <v>827</v>
      </c>
      <c r="R41" s="220" t="s">
        <v>883</v>
      </c>
      <c r="S41" s="220" t="s">
        <v>73</v>
      </c>
      <c r="T41" s="220" t="s">
        <v>929</v>
      </c>
      <c r="U41" s="220"/>
      <c r="V41" s="221"/>
      <c r="W41" s="221"/>
      <c r="X41" s="222"/>
      <c r="Y41" s="222"/>
      <c r="Z41" s="221">
        <v>852.95944474275063</v>
      </c>
      <c r="AA41" s="221"/>
      <c r="AB41" s="221"/>
      <c r="AC41" s="221">
        <f t="shared" si="1"/>
        <v>852.95944474275063</v>
      </c>
      <c r="AD41" s="221"/>
      <c r="AE41" s="221"/>
      <c r="AF41" s="222"/>
      <c r="AG41" s="222">
        <v>30</v>
      </c>
      <c r="AH41" s="221">
        <v>1750.5430478708136</v>
      </c>
      <c r="AI41" s="221"/>
      <c r="AJ41" s="222"/>
      <c r="AK41" s="222">
        <v>60</v>
      </c>
    </row>
    <row r="42" spans="2:37" ht="42.75" x14ac:dyDescent="0.45">
      <c r="B42" s="135" t="s">
        <v>28</v>
      </c>
      <c r="C42" s="135" t="s">
        <v>25</v>
      </c>
      <c r="D42" s="135" t="s">
        <v>930</v>
      </c>
      <c r="E42" s="135" t="s">
        <v>927</v>
      </c>
      <c r="F42" s="77" t="s">
        <v>931</v>
      </c>
      <c r="G42" s="220"/>
      <c r="H42" s="220"/>
      <c r="I42" s="220">
        <v>2019</v>
      </c>
      <c r="J42" s="220"/>
      <c r="K42" s="220"/>
      <c r="L42" s="220"/>
      <c r="M42" s="220"/>
      <c r="N42" s="220">
        <f t="shared" si="0"/>
        <v>0</v>
      </c>
      <c r="O42" s="220" t="s">
        <v>825</v>
      </c>
      <c r="P42" s="220" t="s">
        <v>848</v>
      </c>
      <c r="Q42" s="220" t="s">
        <v>827</v>
      </c>
      <c r="R42" s="220" t="s">
        <v>883</v>
      </c>
      <c r="S42" s="220" t="s">
        <v>73</v>
      </c>
      <c r="T42" s="220"/>
      <c r="U42" s="220"/>
      <c r="V42" s="221"/>
      <c r="W42" s="221">
        <v>73.888199999999955</v>
      </c>
      <c r="X42" s="222">
        <v>9715</v>
      </c>
      <c r="Y42" s="222"/>
      <c r="Z42" s="221">
        <v>4450</v>
      </c>
      <c r="AA42" s="221">
        <v>820</v>
      </c>
      <c r="AB42" s="221"/>
      <c r="AC42" s="221">
        <f t="shared" si="1"/>
        <v>15058.888199999999</v>
      </c>
      <c r="AD42" s="221"/>
      <c r="AE42" s="221"/>
      <c r="AF42" s="222">
        <v>9715</v>
      </c>
      <c r="AG42" s="222"/>
      <c r="AH42" s="221">
        <v>3953</v>
      </c>
      <c r="AI42" s="221">
        <v>224.99999999999955</v>
      </c>
      <c r="AJ42" s="222">
        <v>9715</v>
      </c>
      <c r="AK42" s="222"/>
    </row>
    <row r="43" spans="2:37" ht="42.75" x14ac:dyDescent="0.45">
      <c r="B43" s="135" t="s">
        <v>28</v>
      </c>
      <c r="C43" s="135" t="s">
        <v>25</v>
      </c>
      <c r="D43" s="135" t="s">
        <v>932</v>
      </c>
      <c r="E43" s="135" t="s">
        <v>927</v>
      </c>
      <c r="F43" s="77" t="s">
        <v>933</v>
      </c>
      <c r="G43" s="220"/>
      <c r="H43" s="220"/>
      <c r="I43" s="220">
        <v>2019</v>
      </c>
      <c r="J43" s="220"/>
      <c r="K43" s="220"/>
      <c r="L43" s="220"/>
      <c r="M43" s="220"/>
      <c r="N43" s="220">
        <f t="shared" si="0"/>
        <v>0</v>
      </c>
      <c r="O43" s="220" t="s">
        <v>825</v>
      </c>
      <c r="P43" s="220" t="s">
        <v>848</v>
      </c>
      <c r="Q43" s="220" t="s">
        <v>827</v>
      </c>
      <c r="R43" s="220" t="s">
        <v>883</v>
      </c>
      <c r="S43" s="220" t="s">
        <v>73</v>
      </c>
      <c r="T43" s="220" t="s">
        <v>934</v>
      </c>
      <c r="U43" s="220"/>
      <c r="V43" s="221"/>
      <c r="W43" s="221">
        <v>124.66267000000003</v>
      </c>
      <c r="X43" s="222"/>
      <c r="Y43" s="222">
        <v>6</v>
      </c>
      <c r="Z43" s="221"/>
      <c r="AA43" s="221">
        <v>400</v>
      </c>
      <c r="AB43" s="221"/>
      <c r="AC43" s="221">
        <f t="shared" si="1"/>
        <v>530.66267000000005</v>
      </c>
      <c r="AD43" s="221"/>
      <c r="AE43" s="221"/>
      <c r="AF43" s="222"/>
      <c r="AG43" s="222">
        <v>10</v>
      </c>
      <c r="AH43" s="221"/>
      <c r="AI43" s="221">
        <v>750</v>
      </c>
      <c r="AJ43" s="222"/>
      <c r="AK43" s="222">
        <v>13</v>
      </c>
    </row>
    <row r="44" spans="2:37" ht="128.25" x14ac:dyDescent="0.45">
      <c r="B44" s="135" t="s">
        <v>24</v>
      </c>
      <c r="C44" s="135" t="s">
        <v>29</v>
      </c>
      <c r="D44" s="135" t="s">
        <v>935</v>
      </c>
      <c r="E44" s="135" t="s">
        <v>936</v>
      </c>
      <c r="F44" s="77" t="s">
        <v>73</v>
      </c>
      <c r="G44" s="220"/>
      <c r="H44" s="220"/>
      <c r="I44" s="220" t="s">
        <v>73</v>
      </c>
      <c r="J44" s="220"/>
      <c r="K44" s="220"/>
      <c r="L44" s="220"/>
      <c r="M44" s="220"/>
      <c r="N44" s="220">
        <f t="shared" si="0"/>
        <v>0</v>
      </c>
      <c r="O44" s="220"/>
      <c r="P44" s="220"/>
      <c r="Q44" s="220" t="s">
        <v>863</v>
      </c>
      <c r="R44" s="220" t="s">
        <v>937</v>
      </c>
      <c r="S44" s="220" t="s">
        <v>815</v>
      </c>
      <c r="T44" s="220" t="s">
        <v>938</v>
      </c>
      <c r="U44" s="220" t="s">
        <v>939</v>
      </c>
      <c r="V44" s="221"/>
      <c r="W44" s="221">
        <v>8960</v>
      </c>
      <c r="X44" s="222"/>
      <c r="Y44" s="222">
        <v>262770</v>
      </c>
      <c r="Z44" s="221"/>
      <c r="AA44" s="221">
        <v>4222.9057300000004</v>
      </c>
      <c r="AB44" s="221">
        <f>SUM(AE44:AE59)/AD44</f>
        <v>1474.7914438032851</v>
      </c>
      <c r="AC44" s="221">
        <f t="shared" si="1"/>
        <v>275952.90573</v>
      </c>
      <c r="AD44" s="221">
        <f>SUM(AC44:AC59)</f>
        <v>1644638.0068981845</v>
      </c>
      <c r="AE44" s="221">
        <f>N44*AC44</f>
        <v>0</v>
      </c>
      <c r="AF44" s="222"/>
      <c r="AG44" s="222">
        <v>271000</v>
      </c>
      <c r="AH44" s="221"/>
      <c r="AI44" s="221">
        <v>4331.9907699999994</v>
      </c>
      <c r="AJ44" s="222"/>
      <c r="AK44" s="222">
        <v>271000</v>
      </c>
    </row>
    <row r="45" spans="2:37" ht="42.75" x14ac:dyDescent="0.45">
      <c r="B45" s="135" t="s">
        <v>24</v>
      </c>
      <c r="C45" s="135" t="s">
        <v>29</v>
      </c>
      <c r="D45" s="135" t="s">
        <v>940</v>
      </c>
      <c r="E45" s="135" t="s">
        <v>941</v>
      </c>
      <c r="F45" s="77" t="s">
        <v>73</v>
      </c>
      <c r="G45" s="220"/>
      <c r="H45" s="220"/>
      <c r="I45" s="220" t="s">
        <v>73</v>
      </c>
      <c r="J45" s="220"/>
      <c r="K45" s="220"/>
      <c r="L45" s="220"/>
      <c r="M45" s="220"/>
      <c r="N45" s="220">
        <f t="shared" si="0"/>
        <v>0</v>
      </c>
      <c r="O45" s="220"/>
      <c r="P45" s="220"/>
      <c r="Q45" s="220" t="s">
        <v>863</v>
      </c>
      <c r="R45" s="220" t="s">
        <v>937</v>
      </c>
      <c r="S45" s="220" t="s">
        <v>815</v>
      </c>
      <c r="T45" s="220" t="s">
        <v>942</v>
      </c>
      <c r="U45" s="220" t="s">
        <v>939</v>
      </c>
      <c r="V45" s="221"/>
      <c r="W45" s="221">
        <v>3567.3330000000001</v>
      </c>
      <c r="X45" s="222"/>
      <c r="Y45" s="222">
        <v>1313</v>
      </c>
      <c r="Z45" s="221"/>
      <c r="AA45" s="221">
        <v>7604.2689899999996</v>
      </c>
      <c r="AB45" s="221"/>
      <c r="AC45" s="221">
        <f t="shared" si="1"/>
        <v>12484.601989999999</v>
      </c>
      <c r="AD45" s="221"/>
      <c r="AE45" s="221">
        <f t="shared" ref="AE45:AE59" si="2">N45*AC45</f>
        <v>0</v>
      </c>
      <c r="AF45" s="222"/>
      <c r="AG45" s="222">
        <v>1313</v>
      </c>
      <c r="AH45" s="221"/>
      <c r="AI45" s="221">
        <v>7802.2789499999999</v>
      </c>
      <c r="AJ45" s="222"/>
      <c r="AK45" s="222">
        <v>1313</v>
      </c>
    </row>
    <row r="46" spans="2:37" ht="42.75" x14ac:dyDescent="0.45">
      <c r="B46" s="135" t="s">
        <v>24</v>
      </c>
      <c r="C46" s="135" t="s">
        <v>29</v>
      </c>
      <c r="D46" s="135" t="s">
        <v>943</v>
      </c>
      <c r="E46" s="135" t="s">
        <v>944</v>
      </c>
      <c r="F46" s="77" t="s">
        <v>945</v>
      </c>
      <c r="G46" s="220"/>
      <c r="H46" s="220"/>
      <c r="I46" s="220">
        <v>2021</v>
      </c>
      <c r="J46" s="220"/>
      <c r="K46" s="220"/>
      <c r="L46" s="220"/>
      <c r="M46" s="220"/>
      <c r="N46" s="220">
        <f t="shared" si="0"/>
        <v>0</v>
      </c>
      <c r="O46" s="220" t="s">
        <v>825</v>
      </c>
      <c r="P46" s="220" t="s">
        <v>848</v>
      </c>
      <c r="Q46" s="220" t="s">
        <v>827</v>
      </c>
      <c r="R46" s="220"/>
      <c r="S46" s="220" t="s">
        <v>73</v>
      </c>
      <c r="T46" s="220"/>
      <c r="U46" s="220"/>
      <c r="V46" s="221">
        <v>28718.59922</v>
      </c>
      <c r="W46" s="221"/>
      <c r="X46" s="222">
        <v>9715</v>
      </c>
      <c r="Y46" s="222"/>
      <c r="Z46" s="221">
        <v>17422</v>
      </c>
      <c r="AA46" s="221">
        <v>6183</v>
      </c>
      <c r="AB46" s="221"/>
      <c r="AC46" s="221">
        <f t="shared" si="1"/>
        <v>62038.599220000004</v>
      </c>
      <c r="AD46" s="221"/>
      <c r="AE46" s="221">
        <f t="shared" si="2"/>
        <v>0</v>
      </c>
      <c r="AF46" s="222">
        <v>9715</v>
      </c>
      <c r="AG46" s="222"/>
      <c r="AH46" s="221">
        <v>6599.9999999999991</v>
      </c>
      <c r="AI46" s="221">
        <v>5240.7</v>
      </c>
      <c r="AJ46" s="222">
        <v>9715</v>
      </c>
      <c r="AK46" s="222"/>
    </row>
    <row r="47" spans="2:37" ht="42.75" x14ac:dyDescent="0.45">
      <c r="B47" s="135" t="s">
        <v>24</v>
      </c>
      <c r="C47" s="135" t="s">
        <v>29</v>
      </c>
      <c r="D47" s="135" t="s">
        <v>946</v>
      </c>
      <c r="E47" s="135" t="s">
        <v>947</v>
      </c>
      <c r="F47" s="77" t="s">
        <v>948</v>
      </c>
      <c r="G47" s="220" t="s">
        <v>26</v>
      </c>
      <c r="H47" s="220"/>
      <c r="I47" s="220">
        <v>2017</v>
      </c>
      <c r="J47" s="220"/>
      <c r="K47" s="220"/>
      <c r="L47" s="222">
        <v>156.10426002732362</v>
      </c>
      <c r="M47" s="222">
        <v>1878.7441985474768</v>
      </c>
      <c r="N47" s="220">
        <f t="shared" si="0"/>
        <v>1017.4242292874002</v>
      </c>
      <c r="O47" s="220" t="s">
        <v>825</v>
      </c>
      <c r="P47" s="220" t="s">
        <v>826</v>
      </c>
      <c r="Q47" s="220" t="s">
        <v>827</v>
      </c>
      <c r="R47" s="220" t="s">
        <v>949</v>
      </c>
      <c r="S47" s="220" t="s">
        <v>73</v>
      </c>
      <c r="T47" s="220"/>
      <c r="U47" s="220"/>
      <c r="V47" s="221"/>
      <c r="W47" s="221">
        <v>790.77338999999995</v>
      </c>
      <c r="X47" s="222">
        <v>4416</v>
      </c>
      <c r="Y47" s="222"/>
      <c r="Z47" s="221"/>
      <c r="AA47" s="221">
        <v>426.55780225510762</v>
      </c>
      <c r="AB47" s="221"/>
      <c r="AC47" s="221">
        <f t="shared" si="1"/>
        <v>5633.3311922551075</v>
      </c>
      <c r="AD47" s="221"/>
      <c r="AE47" s="221">
        <f t="shared" si="2"/>
        <v>5731487.6466008238</v>
      </c>
      <c r="AF47" s="222">
        <v>4425</v>
      </c>
      <c r="AG47" s="222"/>
      <c r="AH47" s="221"/>
      <c r="AI47" s="221">
        <v>426.55780225510762</v>
      </c>
      <c r="AJ47" s="222">
        <v>4425</v>
      </c>
      <c r="AK47" s="222"/>
    </row>
    <row r="48" spans="2:37" ht="42.75" x14ac:dyDescent="0.45">
      <c r="B48" s="135" t="s">
        <v>24</v>
      </c>
      <c r="C48" s="135" t="s">
        <v>29</v>
      </c>
      <c r="D48" s="135" t="s">
        <v>950</v>
      </c>
      <c r="E48" s="135" t="s">
        <v>951</v>
      </c>
      <c r="F48" s="77" t="s">
        <v>952</v>
      </c>
      <c r="G48" s="220" t="s">
        <v>26</v>
      </c>
      <c r="H48" s="220"/>
      <c r="I48" s="220">
        <v>2019</v>
      </c>
      <c r="J48" s="220"/>
      <c r="K48" s="220"/>
      <c r="L48" s="220"/>
      <c r="M48" s="222">
        <v>173.77680342917742</v>
      </c>
      <c r="N48" s="220">
        <f t="shared" si="0"/>
        <v>86.88840171458871</v>
      </c>
      <c r="O48" s="220" t="s">
        <v>825</v>
      </c>
      <c r="P48" s="220" t="s">
        <v>848</v>
      </c>
      <c r="Q48" s="220" t="s">
        <v>827</v>
      </c>
      <c r="R48" s="220" t="s">
        <v>949</v>
      </c>
      <c r="S48" s="220" t="s">
        <v>73</v>
      </c>
      <c r="T48" s="220"/>
      <c r="U48" s="220"/>
      <c r="V48" s="221"/>
      <c r="W48" s="221">
        <v>383.55042000000003</v>
      </c>
      <c r="X48" s="222">
        <v>1005</v>
      </c>
      <c r="Y48" s="222"/>
      <c r="Z48" s="221"/>
      <c r="AA48" s="221">
        <v>208.68648592975069</v>
      </c>
      <c r="AB48" s="221"/>
      <c r="AC48" s="221">
        <f t="shared" si="1"/>
        <v>1597.2369059297507</v>
      </c>
      <c r="AD48" s="221"/>
      <c r="AE48" s="221">
        <f t="shared" si="2"/>
        <v>138781.36191579091</v>
      </c>
      <c r="AF48" s="222">
        <v>1000</v>
      </c>
      <c r="AG48" s="222"/>
      <c r="AH48" s="221"/>
      <c r="AI48" s="221">
        <v>215.95562982380568</v>
      </c>
      <c r="AJ48" s="222">
        <v>1000</v>
      </c>
      <c r="AK48" s="222"/>
    </row>
    <row r="49" spans="2:37" ht="42.75" x14ac:dyDescent="0.45">
      <c r="B49" s="135" t="s">
        <v>24</v>
      </c>
      <c r="C49" s="135" t="s">
        <v>29</v>
      </c>
      <c r="D49" s="135" t="s">
        <v>953</v>
      </c>
      <c r="E49" s="135" t="s">
        <v>954</v>
      </c>
      <c r="F49" s="77" t="s">
        <v>73</v>
      </c>
      <c r="G49" s="220"/>
      <c r="H49" s="220"/>
      <c r="I49" s="220" t="s">
        <v>73</v>
      </c>
      <c r="J49" s="220"/>
      <c r="K49" s="220"/>
      <c r="L49" s="220"/>
      <c r="M49" s="220"/>
      <c r="N49" s="220">
        <f t="shared" si="0"/>
        <v>0</v>
      </c>
      <c r="O49" s="220"/>
      <c r="P49" s="220"/>
      <c r="Q49" s="220" t="s">
        <v>863</v>
      </c>
      <c r="R49" s="220" t="s">
        <v>883</v>
      </c>
      <c r="S49" s="220" t="s">
        <v>815</v>
      </c>
      <c r="T49" s="220"/>
      <c r="U49" s="220" t="s">
        <v>939</v>
      </c>
      <c r="V49" s="221"/>
      <c r="W49" s="221"/>
      <c r="X49" s="222"/>
      <c r="Y49" s="222"/>
      <c r="Z49" s="221"/>
      <c r="AA49" s="221">
        <v>4222.9057300000004</v>
      </c>
      <c r="AB49" s="221"/>
      <c r="AC49" s="221">
        <f t="shared" si="1"/>
        <v>4222.9057300000004</v>
      </c>
      <c r="AD49" s="221"/>
      <c r="AE49" s="221">
        <f t="shared" si="2"/>
        <v>0</v>
      </c>
      <c r="AF49" s="222">
        <v>14000</v>
      </c>
      <c r="AG49" s="222"/>
      <c r="AH49" s="221"/>
      <c r="AI49" s="221">
        <v>4331.9907699999994</v>
      </c>
      <c r="AJ49" s="222">
        <v>14000</v>
      </c>
      <c r="AK49" s="222"/>
    </row>
    <row r="50" spans="2:37" ht="28.5" x14ac:dyDescent="0.45">
      <c r="B50" s="135" t="s">
        <v>24</v>
      </c>
      <c r="C50" s="135" t="s">
        <v>29</v>
      </c>
      <c r="D50" s="135" t="s">
        <v>955</v>
      </c>
      <c r="E50" s="135" t="s">
        <v>956</v>
      </c>
      <c r="F50" s="77" t="s">
        <v>73</v>
      </c>
      <c r="G50" s="220"/>
      <c r="H50" s="220"/>
      <c r="I50" s="220"/>
      <c r="J50" s="220"/>
      <c r="K50" s="220"/>
      <c r="L50" s="220"/>
      <c r="M50" s="220"/>
      <c r="N50" s="220">
        <f t="shared" si="0"/>
        <v>0</v>
      </c>
      <c r="O50" s="220"/>
      <c r="P50" s="220"/>
      <c r="Q50" s="220"/>
      <c r="R50" s="220"/>
      <c r="S50" s="220" t="s">
        <v>815</v>
      </c>
      <c r="T50" s="220"/>
      <c r="U50" s="220"/>
      <c r="V50" s="221"/>
      <c r="W50" s="221"/>
      <c r="X50" s="222"/>
      <c r="Y50" s="222"/>
      <c r="Z50" s="221"/>
      <c r="AA50" s="221"/>
      <c r="AB50" s="221"/>
      <c r="AC50" s="221">
        <f t="shared" si="1"/>
        <v>0</v>
      </c>
      <c r="AD50" s="221"/>
      <c r="AE50" s="221">
        <f t="shared" si="2"/>
        <v>0</v>
      </c>
      <c r="AF50" s="222"/>
      <c r="AG50" s="222"/>
      <c r="AH50" s="221"/>
      <c r="AI50" s="221"/>
      <c r="AJ50" s="222"/>
      <c r="AK50" s="222"/>
    </row>
    <row r="51" spans="2:37" ht="28.5" x14ac:dyDescent="0.45">
      <c r="B51" s="135" t="s">
        <v>24</v>
      </c>
      <c r="C51" s="135" t="s">
        <v>29</v>
      </c>
      <c r="D51" s="135" t="s">
        <v>957</v>
      </c>
      <c r="E51" s="135" t="s">
        <v>958</v>
      </c>
      <c r="F51" s="77" t="s">
        <v>73</v>
      </c>
      <c r="G51" s="220"/>
      <c r="H51" s="220"/>
      <c r="I51" s="220"/>
      <c r="J51" s="220"/>
      <c r="K51" s="220"/>
      <c r="L51" s="220"/>
      <c r="M51" s="220"/>
      <c r="N51" s="220">
        <f t="shared" si="0"/>
        <v>0</v>
      </c>
      <c r="O51" s="220"/>
      <c r="P51" s="220"/>
      <c r="Q51" s="220"/>
      <c r="R51" s="220"/>
      <c r="S51" s="220" t="s">
        <v>815</v>
      </c>
      <c r="T51" s="220"/>
      <c r="U51" s="220"/>
      <c r="V51" s="221"/>
      <c r="W51" s="221"/>
      <c r="X51" s="222"/>
      <c r="Y51" s="222"/>
      <c r="Z51" s="221"/>
      <c r="AA51" s="221"/>
      <c r="AB51" s="221"/>
      <c r="AC51" s="221">
        <f t="shared" si="1"/>
        <v>0</v>
      </c>
      <c r="AD51" s="221"/>
      <c r="AE51" s="221">
        <f t="shared" si="2"/>
        <v>0</v>
      </c>
      <c r="AF51" s="222"/>
      <c r="AG51" s="222"/>
      <c r="AH51" s="221"/>
      <c r="AI51" s="221"/>
      <c r="AJ51" s="222"/>
      <c r="AK51" s="222"/>
    </row>
    <row r="52" spans="2:37" ht="128.25" x14ac:dyDescent="0.45">
      <c r="B52" s="135" t="s">
        <v>24</v>
      </c>
      <c r="C52" s="135" t="s">
        <v>29</v>
      </c>
      <c r="D52" s="135" t="s">
        <v>959</v>
      </c>
      <c r="E52" s="135" t="s">
        <v>960</v>
      </c>
      <c r="F52" s="77" t="s">
        <v>961</v>
      </c>
      <c r="G52" s="220" t="s">
        <v>26</v>
      </c>
      <c r="H52" s="220"/>
      <c r="I52" s="220">
        <v>2018</v>
      </c>
      <c r="J52" s="220"/>
      <c r="K52" s="220"/>
      <c r="L52" s="222">
        <v>2636.0793215007748</v>
      </c>
      <c r="M52" s="222">
        <v>2776.9884175025786</v>
      </c>
      <c r="N52" s="220">
        <f t="shared" si="0"/>
        <v>2706.5338695016767</v>
      </c>
      <c r="O52" s="220" t="s">
        <v>825</v>
      </c>
      <c r="P52" s="220" t="s">
        <v>962</v>
      </c>
      <c r="Q52" s="220" t="s">
        <v>827</v>
      </c>
      <c r="R52" s="220" t="s">
        <v>963</v>
      </c>
      <c r="S52" s="220" t="s">
        <v>73</v>
      </c>
      <c r="T52" s="220" t="s">
        <v>964</v>
      </c>
      <c r="U52" s="220"/>
      <c r="V52" s="221">
        <v>85218.968769999774</v>
      </c>
      <c r="W52" s="221">
        <v>105553.26282999999</v>
      </c>
      <c r="X52" s="222"/>
      <c r="Y52" s="222">
        <v>393982</v>
      </c>
      <c r="Z52" s="221">
        <v>147937.76800000001</v>
      </c>
      <c r="AA52" s="221">
        <v>104185.2191</v>
      </c>
      <c r="AB52" s="221"/>
      <c r="AC52" s="221">
        <f t="shared" si="1"/>
        <v>836877.21869999985</v>
      </c>
      <c r="AD52" s="221"/>
      <c r="AE52" s="221">
        <f t="shared" si="2"/>
        <v>2265036537.0259113</v>
      </c>
      <c r="AF52" s="222"/>
      <c r="AG52" s="222">
        <v>420584</v>
      </c>
      <c r="AH52" s="221">
        <v>88697.909649819703</v>
      </c>
      <c r="AI52" s="221">
        <v>91606.015725715435</v>
      </c>
      <c r="AJ52" s="222"/>
      <c r="AK52" s="222">
        <v>383822.41435523459</v>
      </c>
    </row>
    <row r="53" spans="2:37" ht="42.75" x14ac:dyDescent="0.45">
      <c r="B53" s="135" t="s">
        <v>24</v>
      </c>
      <c r="C53" s="135" t="s">
        <v>29</v>
      </c>
      <c r="D53" s="135" t="s">
        <v>965</v>
      </c>
      <c r="E53" s="135" t="s">
        <v>960</v>
      </c>
      <c r="F53" s="77" t="s">
        <v>966</v>
      </c>
      <c r="G53" s="220"/>
      <c r="H53" s="220"/>
      <c r="I53" s="220">
        <v>2019</v>
      </c>
      <c r="J53" s="220"/>
      <c r="K53" s="220"/>
      <c r="L53" s="220"/>
      <c r="M53" s="220"/>
      <c r="N53" s="220">
        <f t="shared" si="0"/>
        <v>0</v>
      </c>
      <c r="O53" s="220" t="s">
        <v>825</v>
      </c>
      <c r="P53" s="220" t="s">
        <v>967</v>
      </c>
      <c r="Q53" s="220" t="s">
        <v>827</v>
      </c>
      <c r="R53" s="220" t="s">
        <v>968</v>
      </c>
      <c r="S53" s="220" t="s">
        <v>73</v>
      </c>
      <c r="T53" s="220"/>
      <c r="U53" s="220"/>
      <c r="V53" s="221"/>
      <c r="W53" s="221">
        <v>402.54502000000002</v>
      </c>
      <c r="X53" s="222"/>
      <c r="Y53" s="222">
        <v>268</v>
      </c>
      <c r="Z53" s="221"/>
      <c r="AA53" s="221">
        <v>315</v>
      </c>
      <c r="AB53" s="221"/>
      <c r="AC53" s="221">
        <f t="shared" si="1"/>
        <v>985.54502000000002</v>
      </c>
      <c r="AD53" s="221"/>
      <c r="AE53" s="221">
        <f t="shared" si="2"/>
        <v>0</v>
      </c>
      <c r="AF53" s="222"/>
      <c r="AG53" s="222">
        <v>181</v>
      </c>
      <c r="AH53" s="221"/>
      <c r="AI53" s="221"/>
      <c r="AJ53" s="222"/>
      <c r="AK53" s="222">
        <v>102</v>
      </c>
    </row>
    <row r="54" spans="2:37" ht="128.25" x14ac:dyDescent="0.45">
      <c r="B54" s="135" t="s">
        <v>24</v>
      </c>
      <c r="C54" s="135" t="s">
        <v>29</v>
      </c>
      <c r="D54" s="135" t="s">
        <v>969</v>
      </c>
      <c r="E54" s="135" t="s">
        <v>970</v>
      </c>
      <c r="F54" s="77" t="s">
        <v>971</v>
      </c>
      <c r="G54" s="220" t="s">
        <v>26</v>
      </c>
      <c r="H54" s="220"/>
      <c r="I54" s="220">
        <v>2018</v>
      </c>
      <c r="J54" s="220"/>
      <c r="K54" s="220"/>
      <c r="L54" s="222">
        <v>540.37909333278719</v>
      </c>
      <c r="M54" s="222">
        <v>763.5108874172206</v>
      </c>
      <c r="N54" s="220">
        <f t="shared" si="0"/>
        <v>651.94499037500395</v>
      </c>
      <c r="O54" s="220" t="s">
        <v>825</v>
      </c>
      <c r="P54" s="220" t="s">
        <v>962</v>
      </c>
      <c r="Q54" s="220" t="s">
        <v>827</v>
      </c>
      <c r="R54" s="220" t="s">
        <v>963</v>
      </c>
      <c r="S54" s="220" t="s">
        <v>73</v>
      </c>
      <c r="T54" s="220" t="s">
        <v>972</v>
      </c>
      <c r="U54" s="220"/>
      <c r="V54" s="221">
        <v>35934.309899999789</v>
      </c>
      <c r="W54" s="221">
        <v>51820.509689999992</v>
      </c>
      <c r="X54" s="222"/>
      <c r="Y54" s="222">
        <v>73429</v>
      </c>
      <c r="Z54" s="221">
        <v>50758.400000000001</v>
      </c>
      <c r="AA54" s="221">
        <v>25180.938000000002</v>
      </c>
      <c r="AB54" s="221"/>
      <c r="AC54" s="221">
        <f t="shared" si="1"/>
        <v>237123.15758999978</v>
      </c>
      <c r="AD54" s="221"/>
      <c r="AE54" s="221">
        <f t="shared" si="2"/>
        <v>154591254.69270295</v>
      </c>
      <c r="AF54" s="222"/>
      <c r="AG54" s="222">
        <v>51502</v>
      </c>
      <c r="AH54" s="221">
        <v>18098.115875315278</v>
      </c>
      <c r="AI54" s="221">
        <v>23824.813436243123</v>
      </c>
      <c r="AJ54" s="222"/>
      <c r="AK54" s="222">
        <v>41341</v>
      </c>
    </row>
    <row r="55" spans="2:37" ht="42.75" x14ac:dyDescent="0.45">
      <c r="B55" s="135" t="s">
        <v>24</v>
      </c>
      <c r="C55" s="135" t="s">
        <v>29</v>
      </c>
      <c r="D55" s="135" t="s">
        <v>973</v>
      </c>
      <c r="E55" s="135" t="s">
        <v>974</v>
      </c>
      <c r="F55" s="77" t="s">
        <v>73</v>
      </c>
      <c r="G55" s="220"/>
      <c r="H55" s="220"/>
      <c r="I55" s="220" t="s">
        <v>73</v>
      </c>
      <c r="J55" s="220"/>
      <c r="K55" s="220"/>
      <c r="L55" s="220"/>
      <c r="M55" s="220"/>
      <c r="N55" s="220">
        <f t="shared" si="0"/>
        <v>0</v>
      </c>
      <c r="O55" s="220"/>
      <c r="P55" s="220"/>
      <c r="Q55" s="220"/>
      <c r="R55" s="220"/>
      <c r="S55" s="220" t="s">
        <v>815</v>
      </c>
      <c r="T55" s="220"/>
      <c r="U55" s="220" t="s">
        <v>939</v>
      </c>
      <c r="V55" s="221"/>
      <c r="W55" s="221">
        <v>25218.052</v>
      </c>
      <c r="X55" s="222">
        <v>9715</v>
      </c>
      <c r="Y55" s="222"/>
      <c r="Z55" s="221"/>
      <c r="AA55" s="221">
        <v>24098.790919999999</v>
      </c>
      <c r="AB55" s="221"/>
      <c r="AC55" s="221">
        <f t="shared" si="1"/>
        <v>59031.842919999996</v>
      </c>
      <c r="AD55" s="221"/>
      <c r="AE55" s="221">
        <f t="shared" si="2"/>
        <v>0</v>
      </c>
      <c r="AF55" s="222">
        <v>9715</v>
      </c>
      <c r="AG55" s="222"/>
      <c r="AH55" s="221"/>
      <c r="AI55" s="221">
        <v>24782.371179999995</v>
      </c>
      <c r="AJ55" s="222">
        <v>9715</v>
      </c>
      <c r="AK55" s="222"/>
    </row>
    <row r="56" spans="2:37" ht="28.5" x14ac:dyDescent="0.45">
      <c r="B56" s="135" t="s">
        <v>24</v>
      </c>
      <c r="C56" s="135" t="s">
        <v>29</v>
      </c>
      <c r="D56" s="135" t="s">
        <v>975</v>
      </c>
      <c r="E56" s="135" t="s">
        <v>976</v>
      </c>
      <c r="F56" s="77" t="s">
        <v>73</v>
      </c>
      <c r="G56" s="220"/>
      <c r="H56" s="220"/>
      <c r="I56" s="220"/>
      <c r="J56" s="220"/>
      <c r="K56" s="220"/>
      <c r="L56" s="220"/>
      <c r="M56" s="220"/>
      <c r="N56" s="220">
        <f t="shared" si="0"/>
        <v>0</v>
      </c>
      <c r="O56" s="220"/>
      <c r="P56" s="220"/>
      <c r="Q56" s="220"/>
      <c r="R56" s="220"/>
      <c r="S56" s="220" t="s">
        <v>815</v>
      </c>
      <c r="T56" s="220"/>
      <c r="U56" s="220"/>
      <c r="V56" s="221"/>
      <c r="W56" s="221"/>
      <c r="X56" s="222"/>
      <c r="Y56" s="222"/>
      <c r="Z56" s="221"/>
      <c r="AA56" s="221"/>
      <c r="AB56" s="221"/>
      <c r="AC56" s="221">
        <f t="shared" si="1"/>
        <v>0</v>
      </c>
      <c r="AD56" s="221"/>
      <c r="AE56" s="221">
        <f t="shared" si="2"/>
        <v>0</v>
      </c>
      <c r="AF56" s="222"/>
      <c r="AG56" s="222"/>
      <c r="AH56" s="221"/>
      <c r="AI56" s="221"/>
      <c r="AJ56" s="222"/>
      <c r="AK56" s="222"/>
    </row>
    <row r="57" spans="2:37" ht="42.75" x14ac:dyDescent="0.45">
      <c r="B57" s="135" t="s">
        <v>24</v>
      </c>
      <c r="C57" s="135" t="s">
        <v>29</v>
      </c>
      <c r="D57" s="135" t="s">
        <v>977</v>
      </c>
      <c r="E57" s="135" t="s">
        <v>978</v>
      </c>
      <c r="F57" s="77" t="s">
        <v>73</v>
      </c>
      <c r="G57" s="220"/>
      <c r="H57" s="220"/>
      <c r="I57" s="220" t="s">
        <v>73</v>
      </c>
      <c r="J57" s="220"/>
      <c r="K57" s="220"/>
      <c r="L57" s="220"/>
      <c r="M57" s="220"/>
      <c r="N57" s="220">
        <f t="shared" si="0"/>
        <v>0</v>
      </c>
      <c r="O57" s="220"/>
      <c r="P57" s="220"/>
      <c r="Q57" s="220" t="s">
        <v>863</v>
      </c>
      <c r="R57" s="220" t="s">
        <v>883</v>
      </c>
      <c r="S57" s="220" t="s">
        <v>815</v>
      </c>
      <c r="T57" s="220" t="s">
        <v>979</v>
      </c>
      <c r="U57" s="220" t="s">
        <v>939</v>
      </c>
      <c r="V57" s="221"/>
      <c r="W57" s="221">
        <v>14477.082130000001</v>
      </c>
      <c r="X57" s="222"/>
      <c r="Y57" s="222">
        <v>121268</v>
      </c>
      <c r="Z57" s="221"/>
      <c r="AA57" s="221">
        <v>3209.9607700000001</v>
      </c>
      <c r="AB57" s="221"/>
      <c r="AC57" s="221">
        <f t="shared" si="1"/>
        <v>138955.0429</v>
      </c>
      <c r="AD57" s="221"/>
      <c r="AE57" s="221">
        <f t="shared" si="2"/>
        <v>0</v>
      </c>
      <c r="AF57" s="222"/>
      <c r="AG57" s="222">
        <v>14400</v>
      </c>
      <c r="AH57" s="221"/>
      <c r="AI57" s="221"/>
      <c r="AJ57" s="222"/>
      <c r="AK57" s="222"/>
    </row>
    <row r="58" spans="2:37" ht="28.5" x14ac:dyDescent="0.45">
      <c r="B58" s="135" t="s">
        <v>24</v>
      </c>
      <c r="C58" s="135" t="s">
        <v>29</v>
      </c>
      <c r="D58" s="135" t="s">
        <v>980</v>
      </c>
      <c r="E58" s="135" t="s">
        <v>981</v>
      </c>
      <c r="F58" s="77" t="s">
        <v>73</v>
      </c>
      <c r="G58" s="220"/>
      <c r="H58" s="220"/>
      <c r="I58" s="220"/>
      <c r="J58" s="220"/>
      <c r="K58" s="220"/>
      <c r="L58" s="220"/>
      <c r="M58" s="220"/>
      <c r="N58" s="220">
        <f t="shared" si="0"/>
        <v>0</v>
      </c>
      <c r="O58" s="220"/>
      <c r="P58" s="220"/>
      <c r="Q58" s="220"/>
      <c r="R58" s="220"/>
      <c r="S58" s="220" t="s">
        <v>815</v>
      </c>
      <c r="T58" s="220"/>
      <c r="U58" s="220"/>
      <c r="V58" s="221"/>
      <c r="W58" s="221"/>
      <c r="X58" s="222"/>
      <c r="Y58" s="222"/>
      <c r="Z58" s="221"/>
      <c r="AA58" s="221"/>
      <c r="AB58" s="221"/>
      <c r="AC58" s="221">
        <f t="shared" si="1"/>
        <v>0</v>
      </c>
      <c r="AD58" s="221"/>
      <c r="AE58" s="221">
        <f t="shared" si="2"/>
        <v>0</v>
      </c>
      <c r="AF58" s="222"/>
      <c r="AG58" s="222"/>
      <c r="AH58" s="221"/>
      <c r="AI58" s="221"/>
      <c r="AJ58" s="222"/>
      <c r="AK58" s="222"/>
    </row>
    <row r="59" spans="2:37" ht="114" x14ac:dyDescent="0.45">
      <c r="B59" s="135" t="s">
        <v>24</v>
      </c>
      <c r="C59" s="135" t="s">
        <v>29</v>
      </c>
      <c r="D59" s="135" t="s">
        <v>982</v>
      </c>
      <c r="E59" s="135" t="s">
        <v>983</v>
      </c>
      <c r="F59" s="77" t="s">
        <v>73</v>
      </c>
      <c r="G59" s="220"/>
      <c r="H59" s="220"/>
      <c r="I59" s="220" t="s">
        <v>73</v>
      </c>
      <c r="J59" s="220"/>
      <c r="K59" s="220"/>
      <c r="L59" s="220"/>
      <c r="M59" s="220"/>
      <c r="N59" s="220">
        <f t="shared" si="0"/>
        <v>0</v>
      </c>
      <c r="O59" s="220"/>
      <c r="P59" s="220" t="s">
        <v>73</v>
      </c>
      <c r="Q59" s="220" t="s">
        <v>863</v>
      </c>
      <c r="R59" s="220" t="s">
        <v>984</v>
      </c>
      <c r="S59" s="220" t="s">
        <v>815</v>
      </c>
      <c r="T59" s="220" t="s">
        <v>942</v>
      </c>
      <c r="U59" s="220" t="s">
        <v>866</v>
      </c>
      <c r="V59" s="221"/>
      <c r="W59" s="221">
        <v>2671.6570000000002</v>
      </c>
      <c r="X59" s="222"/>
      <c r="Y59" s="222">
        <v>4209</v>
      </c>
      <c r="Z59" s="221"/>
      <c r="AA59" s="221">
        <v>2854.962</v>
      </c>
      <c r="AB59" s="221"/>
      <c r="AC59" s="221">
        <f t="shared" si="1"/>
        <v>9735.6190000000006</v>
      </c>
      <c r="AD59" s="221"/>
      <c r="AE59" s="221">
        <f t="shared" si="2"/>
        <v>0</v>
      </c>
      <c r="AF59" s="222"/>
      <c r="AG59" s="222">
        <v>4426</v>
      </c>
      <c r="AH59" s="221"/>
      <c r="AI59" s="221">
        <v>2986.4920000000002</v>
      </c>
      <c r="AJ59" s="222"/>
      <c r="AK59" s="222">
        <v>5644</v>
      </c>
    </row>
    <row r="60" spans="2:37" ht="28.5" x14ac:dyDescent="0.45">
      <c r="B60" s="135" t="s">
        <v>20</v>
      </c>
      <c r="C60" s="135" t="s">
        <v>33</v>
      </c>
      <c r="D60" s="135" t="s">
        <v>985</v>
      </c>
      <c r="E60" s="135" t="s">
        <v>986</v>
      </c>
      <c r="F60" s="77" t="s">
        <v>73</v>
      </c>
      <c r="G60" s="220"/>
      <c r="H60" s="220"/>
      <c r="I60" s="220"/>
      <c r="J60" s="220"/>
      <c r="K60" s="220"/>
      <c r="L60" s="220"/>
      <c r="M60" s="220"/>
      <c r="N60" s="220">
        <f t="shared" si="0"/>
        <v>0</v>
      </c>
      <c r="O60" s="220"/>
      <c r="P60" s="220"/>
      <c r="Q60" s="220"/>
      <c r="R60" s="220"/>
      <c r="S60" s="220" t="s">
        <v>815</v>
      </c>
      <c r="T60" s="220"/>
      <c r="U60" s="220"/>
      <c r="V60" s="221"/>
      <c r="W60" s="221"/>
      <c r="X60" s="222"/>
      <c r="Y60" s="222"/>
      <c r="Z60" s="221"/>
      <c r="AA60" s="221"/>
      <c r="AB60" s="221">
        <f>SUM(AE60:AE81)/AD60</f>
        <v>390.14120148010926</v>
      </c>
      <c r="AC60" s="221">
        <f>SUM(V60:AA81)</f>
        <v>3188792.0043590465</v>
      </c>
      <c r="AD60" s="221">
        <f>SUM(AC60:AC81)</f>
        <v>6377584.0087180939</v>
      </c>
      <c r="AE60" s="221">
        <f>N60*AC60</f>
        <v>0</v>
      </c>
      <c r="AF60" s="222"/>
      <c r="AG60" s="222"/>
      <c r="AH60" s="221"/>
      <c r="AI60" s="221"/>
      <c r="AJ60" s="222"/>
      <c r="AK60" s="222"/>
    </row>
    <row r="61" spans="2:37" ht="114" x14ac:dyDescent="0.45">
      <c r="B61" s="135" t="s">
        <v>15</v>
      </c>
      <c r="C61" s="135" t="s">
        <v>33</v>
      </c>
      <c r="D61" s="135" t="s">
        <v>987</v>
      </c>
      <c r="E61" s="135" t="s">
        <v>988</v>
      </c>
      <c r="F61" s="77" t="s">
        <v>73</v>
      </c>
      <c r="G61" s="220"/>
      <c r="H61" s="220"/>
      <c r="I61" s="220" t="s">
        <v>73</v>
      </c>
      <c r="J61" s="220"/>
      <c r="K61" s="220"/>
      <c r="L61" s="220"/>
      <c r="M61" s="220"/>
      <c r="N61" s="220">
        <f t="shared" si="0"/>
        <v>0</v>
      </c>
      <c r="O61" s="220"/>
      <c r="P61" s="220" t="s">
        <v>73</v>
      </c>
      <c r="Q61" s="220" t="s">
        <v>863</v>
      </c>
      <c r="R61" s="220" t="s">
        <v>989</v>
      </c>
      <c r="S61" s="220" t="s">
        <v>815</v>
      </c>
      <c r="T61" s="220" t="s">
        <v>990</v>
      </c>
      <c r="U61" s="220" t="s">
        <v>866</v>
      </c>
      <c r="V61" s="221"/>
      <c r="W61" s="221">
        <v>25755.721730000001</v>
      </c>
      <c r="X61" s="222"/>
      <c r="Y61" s="222">
        <v>1760000</v>
      </c>
      <c r="Z61" s="221"/>
      <c r="AA61" s="221">
        <v>15020.37</v>
      </c>
      <c r="AB61" s="221"/>
      <c r="AC61" s="221">
        <f t="shared" si="1"/>
        <v>1800776.0917300002</v>
      </c>
      <c r="AD61" s="221"/>
      <c r="AE61" s="221">
        <f t="shared" ref="AE61:AE81" si="3">N61*AC61</f>
        <v>0</v>
      </c>
      <c r="AF61" s="222"/>
      <c r="AG61" s="222">
        <v>1149000</v>
      </c>
      <c r="AH61" s="221"/>
      <c r="AI61" s="221">
        <v>15470.984</v>
      </c>
      <c r="AJ61" s="222"/>
      <c r="AK61" s="222">
        <v>1149000</v>
      </c>
    </row>
    <row r="62" spans="2:37" ht="114" x14ac:dyDescent="0.45">
      <c r="B62" s="135" t="s">
        <v>15</v>
      </c>
      <c r="C62" s="135" t="s">
        <v>33</v>
      </c>
      <c r="D62" s="135" t="s">
        <v>991</v>
      </c>
      <c r="E62" s="135" t="s">
        <v>992</v>
      </c>
      <c r="F62" s="77" t="s">
        <v>73</v>
      </c>
      <c r="G62" s="220"/>
      <c r="H62" s="220"/>
      <c r="I62" s="220" t="s">
        <v>73</v>
      </c>
      <c r="J62" s="220"/>
      <c r="K62" s="220"/>
      <c r="L62" s="220"/>
      <c r="M62" s="220"/>
      <c r="N62" s="220">
        <f t="shared" si="0"/>
        <v>0</v>
      </c>
      <c r="O62" s="220"/>
      <c r="P62" s="220" t="s">
        <v>73</v>
      </c>
      <c r="Q62" s="220" t="s">
        <v>863</v>
      </c>
      <c r="R62" s="220" t="s">
        <v>989</v>
      </c>
      <c r="S62" s="220" t="s">
        <v>815</v>
      </c>
      <c r="T62" s="220" t="s">
        <v>942</v>
      </c>
      <c r="U62" s="220" t="s">
        <v>866</v>
      </c>
      <c r="V62" s="221"/>
      <c r="W62" s="221">
        <v>1773.7553700000001</v>
      </c>
      <c r="X62" s="222"/>
      <c r="Y62" s="222">
        <v>321000</v>
      </c>
      <c r="Z62" s="221"/>
      <c r="AA62" s="221">
        <v>2752.7</v>
      </c>
      <c r="AB62" s="221"/>
      <c r="AC62" s="221">
        <f t="shared" si="1"/>
        <v>325526.45537000004</v>
      </c>
      <c r="AD62" s="221"/>
      <c r="AE62" s="221">
        <f t="shared" si="3"/>
        <v>0</v>
      </c>
      <c r="AF62" s="222"/>
      <c r="AG62" s="222">
        <v>234000</v>
      </c>
      <c r="AH62" s="221"/>
      <c r="AI62" s="221">
        <v>2835.2809999999999</v>
      </c>
      <c r="AJ62" s="222"/>
      <c r="AK62" s="222">
        <v>234000</v>
      </c>
    </row>
    <row r="63" spans="2:37" ht="42.75" x14ac:dyDescent="0.45">
      <c r="B63" s="135" t="s">
        <v>20</v>
      </c>
      <c r="C63" s="135" t="s">
        <v>33</v>
      </c>
      <c r="D63" s="135" t="s">
        <v>993</v>
      </c>
      <c r="E63" s="135" t="s">
        <v>994</v>
      </c>
      <c r="F63" s="77" t="s">
        <v>73</v>
      </c>
      <c r="G63" s="220"/>
      <c r="H63" s="220"/>
      <c r="I63" s="220"/>
      <c r="J63" s="220"/>
      <c r="K63" s="220"/>
      <c r="L63" s="220"/>
      <c r="M63" s="220"/>
      <c r="N63" s="220">
        <f t="shared" si="0"/>
        <v>0</v>
      </c>
      <c r="O63" s="220"/>
      <c r="P63" s="220"/>
      <c r="Q63" s="220"/>
      <c r="R63" s="220"/>
      <c r="S63" s="220" t="s">
        <v>815</v>
      </c>
      <c r="T63" s="220"/>
      <c r="U63" s="220"/>
      <c r="V63" s="221"/>
      <c r="W63" s="221"/>
      <c r="X63" s="222"/>
      <c r="Y63" s="222"/>
      <c r="Z63" s="221"/>
      <c r="AA63" s="221"/>
      <c r="AB63" s="221"/>
      <c r="AC63" s="221">
        <f t="shared" si="1"/>
        <v>0</v>
      </c>
      <c r="AD63" s="221"/>
      <c r="AE63" s="221">
        <f t="shared" si="3"/>
        <v>0</v>
      </c>
      <c r="AF63" s="222"/>
      <c r="AG63" s="222"/>
      <c r="AH63" s="221"/>
      <c r="AI63" s="221"/>
      <c r="AJ63" s="222"/>
      <c r="AK63" s="222"/>
    </row>
    <row r="64" spans="2:37" ht="42.75" x14ac:dyDescent="0.45">
      <c r="B64" s="135" t="s">
        <v>20</v>
      </c>
      <c r="C64" s="135" t="s">
        <v>33</v>
      </c>
      <c r="D64" s="135" t="s">
        <v>995</v>
      </c>
      <c r="E64" s="135" t="s">
        <v>996</v>
      </c>
      <c r="F64" s="77" t="s">
        <v>997</v>
      </c>
      <c r="G64" s="220" t="s">
        <v>26</v>
      </c>
      <c r="H64" s="220"/>
      <c r="I64" s="220">
        <v>2019</v>
      </c>
      <c r="J64" s="220"/>
      <c r="K64" s="220"/>
      <c r="L64" s="222">
        <v>1426.4149168536981</v>
      </c>
      <c r="M64" s="222">
        <v>1881.0953147463858</v>
      </c>
      <c r="N64" s="220">
        <f t="shared" si="0"/>
        <v>1653.7551158000419</v>
      </c>
      <c r="O64" s="220" t="s">
        <v>825</v>
      </c>
      <c r="P64" s="220" t="s">
        <v>848</v>
      </c>
      <c r="Q64" s="220" t="s">
        <v>827</v>
      </c>
      <c r="R64" s="220" t="s">
        <v>998</v>
      </c>
      <c r="S64" s="220" t="s">
        <v>73</v>
      </c>
      <c r="T64" s="220" t="s">
        <v>999</v>
      </c>
      <c r="U64" s="220"/>
      <c r="V64" s="221"/>
      <c r="W64" s="221">
        <v>7459.0831400000006</v>
      </c>
      <c r="X64" s="222"/>
      <c r="Y64" s="222">
        <v>234000</v>
      </c>
      <c r="Z64" s="221"/>
      <c r="AA64" s="221">
        <v>8271.617287674313</v>
      </c>
      <c r="AB64" s="221"/>
      <c r="AC64" s="221">
        <f t="shared" si="1"/>
        <v>249730.70042767431</v>
      </c>
      <c r="AD64" s="221"/>
      <c r="AE64" s="221">
        <f t="shared" si="3"/>
        <v>412993423.40459412</v>
      </c>
      <c r="AF64" s="222"/>
      <c r="AG64" s="222">
        <v>229190</v>
      </c>
      <c r="AH64" s="221"/>
      <c r="AI64" s="221">
        <v>6787.1582687489727</v>
      </c>
      <c r="AJ64" s="222"/>
      <c r="AK64" s="222">
        <v>229190</v>
      </c>
    </row>
    <row r="65" spans="2:37" ht="42.75" x14ac:dyDescent="0.45">
      <c r="B65" s="135" t="s">
        <v>20</v>
      </c>
      <c r="C65" s="135" t="s">
        <v>33</v>
      </c>
      <c r="D65" s="135" t="s">
        <v>1000</v>
      </c>
      <c r="E65" s="135" t="s">
        <v>996</v>
      </c>
      <c r="F65" s="77" t="s">
        <v>1001</v>
      </c>
      <c r="G65" s="220"/>
      <c r="H65" s="220"/>
      <c r="I65" s="220">
        <v>2019</v>
      </c>
      <c r="J65" s="220"/>
      <c r="K65" s="220"/>
      <c r="L65" s="220"/>
      <c r="M65" s="220"/>
      <c r="N65" s="220">
        <f t="shared" si="0"/>
        <v>0</v>
      </c>
      <c r="O65" s="220" t="s">
        <v>825</v>
      </c>
      <c r="P65" s="220" t="s">
        <v>1002</v>
      </c>
      <c r="Q65" s="220" t="s">
        <v>827</v>
      </c>
      <c r="R65" s="220" t="s">
        <v>1003</v>
      </c>
      <c r="S65" s="220" t="s">
        <v>73</v>
      </c>
      <c r="T65" s="220"/>
      <c r="U65" s="220"/>
      <c r="V65" s="221"/>
      <c r="W65" s="221"/>
      <c r="X65" s="222"/>
      <c r="Y65" s="222">
        <v>61</v>
      </c>
      <c r="Z65" s="221"/>
      <c r="AA65" s="221">
        <v>900</v>
      </c>
      <c r="AB65" s="221"/>
      <c r="AC65" s="221">
        <f t="shared" si="1"/>
        <v>961</v>
      </c>
      <c r="AD65" s="221"/>
      <c r="AE65" s="221">
        <f t="shared" si="3"/>
        <v>0</v>
      </c>
      <c r="AF65" s="222"/>
      <c r="AG65" s="222">
        <v>46</v>
      </c>
      <c r="AH65" s="221"/>
      <c r="AI65" s="221">
        <v>1089</v>
      </c>
      <c r="AJ65" s="222"/>
      <c r="AK65" s="222">
        <v>49</v>
      </c>
    </row>
    <row r="66" spans="2:37" x14ac:dyDescent="0.45">
      <c r="B66" s="135" t="s">
        <v>15</v>
      </c>
      <c r="C66" s="135" t="s">
        <v>33</v>
      </c>
      <c r="D66" s="135" t="s">
        <v>1004</v>
      </c>
      <c r="E66" s="135" t="s">
        <v>944</v>
      </c>
      <c r="F66" s="77" t="s">
        <v>73</v>
      </c>
      <c r="G66" s="220"/>
      <c r="H66" s="220"/>
      <c r="I66" s="220"/>
      <c r="J66" s="220"/>
      <c r="K66" s="220"/>
      <c r="L66" s="220"/>
      <c r="M66" s="220"/>
      <c r="N66" s="220">
        <f t="shared" si="0"/>
        <v>0</v>
      </c>
      <c r="O66" s="220"/>
      <c r="P66" s="220"/>
      <c r="Q66" s="220"/>
      <c r="R66" s="220"/>
      <c r="S66" s="220" t="s">
        <v>815</v>
      </c>
      <c r="T66" s="220"/>
      <c r="U66" s="220"/>
      <c r="V66" s="221"/>
      <c r="W66" s="221"/>
      <c r="X66" s="222"/>
      <c r="Y66" s="222"/>
      <c r="Z66" s="221"/>
      <c r="AA66" s="221"/>
      <c r="AB66" s="221"/>
      <c r="AC66" s="221">
        <f t="shared" si="1"/>
        <v>0</v>
      </c>
      <c r="AD66" s="221"/>
      <c r="AE66" s="221">
        <f t="shared" si="3"/>
        <v>0</v>
      </c>
      <c r="AF66" s="222"/>
      <c r="AG66" s="222"/>
      <c r="AH66" s="221"/>
      <c r="AI66" s="221"/>
      <c r="AJ66" s="222"/>
      <c r="AK66" s="222"/>
    </row>
    <row r="67" spans="2:37" ht="28.5" x14ac:dyDescent="0.45">
      <c r="B67" s="135" t="s">
        <v>15</v>
      </c>
      <c r="C67" s="135" t="s">
        <v>33</v>
      </c>
      <c r="D67" s="135" t="s">
        <v>1005</v>
      </c>
      <c r="E67" s="135" t="s">
        <v>1006</v>
      </c>
      <c r="F67" s="77" t="s">
        <v>73</v>
      </c>
      <c r="G67" s="220"/>
      <c r="H67" s="220"/>
      <c r="I67" s="220"/>
      <c r="J67" s="220"/>
      <c r="K67" s="220"/>
      <c r="L67" s="220"/>
      <c r="M67" s="220"/>
      <c r="N67" s="220">
        <f t="shared" si="0"/>
        <v>0</v>
      </c>
      <c r="O67" s="220"/>
      <c r="P67" s="220"/>
      <c r="Q67" s="220"/>
      <c r="R67" s="220"/>
      <c r="S67" s="220" t="s">
        <v>815</v>
      </c>
      <c r="T67" s="220"/>
      <c r="U67" s="220"/>
      <c r="V67" s="221"/>
      <c r="W67" s="221"/>
      <c r="X67" s="222"/>
      <c r="Y67" s="222"/>
      <c r="Z67" s="221"/>
      <c r="AA67" s="221"/>
      <c r="AB67" s="221"/>
      <c r="AC67" s="221">
        <f t="shared" si="1"/>
        <v>0</v>
      </c>
      <c r="AD67" s="221"/>
      <c r="AE67" s="221">
        <f t="shared" si="3"/>
        <v>0</v>
      </c>
      <c r="AF67" s="222"/>
      <c r="AG67" s="222"/>
      <c r="AH67" s="221"/>
      <c r="AI67" s="221"/>
      <c r="AJ67" s="222"/>
      <c r="AK67" s="222"/>
    </row>
    <row r="68" spans="2:37" ht="42.75" x14ac:dyDescent="0.45">
      <c r="B68" s="135" t="s">
        <v>15</v>
      </c>
      <c r="C68" s="135" t="s">
        <v>33</v>
      </c>
      <c r="D68" s="135" t="s">
        <v>1007</v>
      </c>
      <c r="E68" s="135" t="s">
        <v>1008</v>
      </c>
      <c r="F68" s="77" t="s">
        <v>73</v>
      </c>
      <c r="G68" s="220"/>
      <c r="H68" s="220"/>
      <c r="I68" s="220">
        <v>2019</v>
      </c>
      <c r="J68" s="220"/>
      <c r="K68" s="220"/>
      <c r="L68" s="220"/>
      <c r="M68" s="220"/>
      <c r="N68" s="220">
        <f t="shared" si="0"/>
        <v>0</v>
      </c>
      <c r="O68" s="220" t="s">
        <v>825</v>
      </c>
      <c r="P68" s="220" t="s">
        <v>848</v>
      </c>
      <c r="Q68" s="220" t="s">
        <v>827</v>
      </c>
      <c r="R68" s="220" t="s">
        <v>1009</v>
      </c>
      <c r="S68" s="220" t="s">
        <v>73</v>
      </c>
      <c r="T68" s="220"/>
      <c r="U68" s="220"/>
      <c r="V68" s="221"/>
      <c r="W68" s="221">
        <v>4092.2314899999997</v>
      </c>
      <c r="X68" s="222">
        <v>1227</v>
      </c>
      <c r="Y68" s="222"/>
      <c r="Z68" s="221"/>
      <c r="AA68" s="221">
        <v>1485.4906355217695</v>
      </c>
      <c r="AB68" s="221"/>
      <c r="AC68" s="221">
        <f t="shared" si="1"/>
        <v>6804.7221255217701</v>
      </c>
      <c r="AD68" s="221"/>
      <c r="AE68" s="221">
        <f t="shared" si="3"/>
        <v>0</v>
      </c>
      <c r="AF68" s="222">
        <v>1227</v>
      </c>
      <c r="AG68" s="222"/>
      <c r="AH68" s="221"/>
      <c r="AI68" s="221">
        <v>1502.4868299709099</v>
      </c>
      <c r="AJ68" s="222">
        <v>1227</v>
      </c>
      <c r="AK68" s="222"/>
    </row>
    <row r="69" spans="2:37" ht="28.5" x14ac:dyDescent="0.45">
      <c r="B69" s="135" t="s">
        <v>15</v>
      </c>
      <c r="C69" s="135" t="s">
        <v>33</v>
      </c>
      <c r="D69" s="135" t="s">
        <v>1010</v>
      </c>
      <c r="E69" s="135" t="s">
        <v>1011</v>
      </c>
      <c r="F69" s="77" t="s">
        <v>73</v>
      </c>
      <c r="G69" s="220"/>
      <c r="H69" s="220"/>
      <c r="I69" s="220"/>
      <c r="J69" s="220"/>
      <c r="K69" s="220"/>
      <c r="L69" s="220"/>
      <c r="M69" s="220"/>
      <c r="N69" s="220">
        <f t="shared" si="0"/>
        <v>0</v>
      </c>
      <c r="O69" s="220"/>
      <c r="P69" s="220"/>
      <c r="Q69" s="220"/>
      <c r="R69" s="220"/>
      <c r="S69" s="220" t="s">
        <v>815</v>
      </c>
      <c r="T69" s="220"/>
      <c r="U69" s="220"/>
      <c r="V69" s="221"/>
      <c r="W69" s="221"/>
      <c r="X69" s="222"/>
      <c r="Y69" s="222"/>
      <c r="Z69" s="221"/>
      <c r="AA69" s="221"/>
      <c r="AB69" s="221"/>
      <c r="AC69" s="221">
        <f t="shared" si="1"/>
        <v>0</v>
      </c>
      <c r="AD69" s="221"/>
      <c r="AE69" s="221">
        <f t="shared" si="3"/>
        <v>0</v>
      </c>
      <c r="AF69" s="222"/>
      <c r="AG69" s="222"/>
      <c r="AH69" s="221"/>
      <c r="AI69" s="221"/>
      <c r="AJ69" s="222"/>
      <c r="AK69" s="222"/>
    </row>
    <row r="70" spans="2:37" ht="57" x14ac:dyDescent="0.45">
      <c r="B70" s="135" t="s">
        <v>15</v>
      </c>
      <c r="C70" s="135" t="s">
        <v>33</v>
      </c>
      <c r="D70" s="135" t="s">
        <v>1012</v>
      </c>
      <c r="E70" s="135" t="s">
        <v>1013</v>
      </c>
      <c r="F70" s="77" t="s">
        <v>73</v>
      </c>
      <c r="G70" s="220"/>
      <c r="H70" s="220"/>
      <c r="I70" s="220"/>
      <c r="J70" s="220"/>
      <c r="K70" s="220"/>
      <c r="L70" s="220"/>
      <c r="M70" s="220"/>
      <c r="N70" s="220">
        <f t="shared" si="0"/>
        <v>0</v>
      </c>
      <c r="O70" s="220"/>
      <c r="P70" s="220"/>
      <c r="Q70" s="220"/>
      <c r="R70" s="220"/>
      <c r="S70" s="220" t="s">
        <v>815</v>
      </c>
      <c r="T70" s="220"/>
      <c r="U70" s="220"/>
      <c r="V70" s="221"/>
      <c r="W70" s="221"/>
      <c r="X70" s="222"/>
      <c r="Y70" s="222"/>
      <c r="Z70" s="221"/>
      <c r="AA70" s="221"/>
      <c r="AB70" s="221"/>
      <c r="AC70" s="221">
        <f t="shared" si="1"/>
        <v>0</v>
      </c>
      <c r="AD70" s="221"/>
      <c r="AE70" s="221">
        <f t="shared" si="3"/>
        <v>0</v>
      </c>
      <c r="AF70" s="222"/>
      <c r="AG70" s="222"/>
      <c r="AH70" s="221"/>
      <c r="AI70" s="221"/>
      <c r="AJ70" s="222"/>
      <c r="AK70" s="222"/>
    </row>
    <row r="71" spans="2:37" ht="85.5" x14ac:dyDescent="0.45">
      <c r="B71" s="135" t="s">
        <v>15</v>
      </c>
      <c r="C71" s="135" t="s">
        <v>33</v>
      </c>
      <c r="D71" s="135" t="s">
        <v>1014</v>
      </c>
      <c r="E71" s="135" t="s">
        <v>1015</v>
      </c>
      <c r="F71" s="77" t="s">
        <v>73</v>
      </c>
      <c r="G71" s="220"/>
      <c r="H71" s="220"/>
      <c r="I71" s="220"/>
      <c r="J71" s="220"/>
      <c r="K71" s="220"/>
      <c r="L71" s="220"/>
      <c r="M71" s="220"/>
      <c r="N71" s="220">
        <f t="shared" si="0"/>
        <v>0</v>
      </c>
      <c r="O71" s="220"/>
      <c r="P71" s="220" t="s">
        <v>73</v>
      </c>
      <c r="Q71" s="220"/>
      <c r="R71" s="220"/>
      <c r="S71" s="220" t="s">
        <v>1016</v>
      </c>
      <c r="T71" s="220"/>
      <c r="U71" s="220" t="s">
        <v>1017</v>
      </c>
      <c r="V71" s="221"/>
      <c r="W71" s="221"/>
      <c r="X71" s="222"/>
      <c r="Y71" s="222"/>
      <c r="Z71" s="221"/>
      <c r="AA71" s="221"/>
      <c r="AB71" s="221"/>
      <c r="AC71" s="221">
        <f t="shared" si="1"/>
        <v>0</v>
      </c>
      <c r="AD71" s="221"/>
      <c r="AE71" s="221">
        <f t="shared" si="3"/>
        <v>0</v>
      </c>
      <c r="AF71" s="222"/>
      <c r="AG71" s="222"/>
      <c r="AH71" s="221"/>
      <c r="AI71" s="221"/>
      <c r="AJ71" s="222"/>
      <c r="AK71" s="222"/>
    </row>
    <row r="72" spans="2:37" ht="85.5" x14ac:dyDescent="0.45">
      <c r="B72" s="135" t="s">
        <v>15</v>
      </c>
      <c r="C72" s="135" t="s">
        <v>33</v>
      </c>
      <c r="D72" s="135" t="s">
        <v>1018</v>
      </c>
      <c r="E72" s="135" t="s">
        <v>1019</v>
      </c>
      <c r="F72" s="77" t="s">
        <v>73</v>
      </c>
      <c r="G72" s="220"/>
      <c r="H72" s="220"/>
      <c r="I72" s="220"/>
      <c r="J72" s="220"/>
      <c r="K72" s="220"/>
      <c r="L72" s="220"/>
      <c r="M72" s="220"/>
      <c r="N72" s="220">
        <f t="shared" si="0"/>
        <v>0</v>
      </c>
      <c r="O72" s="220"/>
      <c r="P72" s="220" t="s">
        <v>73</v>
      </c>
      <c r="Q72" s="220"/>
      <c r="R72" s="220"/>
      <c r="S72" s="220" t="s">
        <v>1016</v>
      </c>
      <c r="T72" s="220"/>
      <c r="U72" s="220" t="s">
        <v>1017</v>
      </c>
      <c r="V72" s="221"/>
      <c r="W72" s="221"/>
      <c r="X72" s="222"/>
      <c r="Y72" s="222"/>
      <c r="Z72" s="221"/>
      <c r="AA72" s="221"/>
      <c r="AB72" s="221"/>
      <c r="AC72" s="221">
        <f t="shared" si="1"/>
        <v>0</v>
      </c>
      <c r="AD72" s="221"/>
      <c r="AE72" s="221">
        <f t="shared" si="3"/>
        <v>0</v>
      </c>
      <c r="AF72" s="222"/>
      <c r="AG72" s="222"/>
      <c r="AH72" s="221"/>
      <c r="AI72" s="221"/>
      <c r="AJ72" s="222"/>
      <c r="AK72" s="222"/>
    </row>
    <row r="73" spans="2:37" ht="42.75" x14ac:dyDescent="0.45">
      <c r="B73" s="135" t="s">
        <v>15</v>
      </c>
      <c r="C73" s="135" t="s">
        <v>33</v>
      </c>
      <c r="D73" s="135" t="s">
        <v>1020</v>
      </c>
      <c r="E73" s="135" t="s">
        <v>1021</v>
      </c>
      <c r="F73" s="77" t="s">
        <v>1022</v>
      </c>
      <c r="G73" s="220"/>
      <c r="H73" s="220"/>
      <c r="I73" s="220">
        <v>2019</v>
      </c>
      <c r="J73" s="220"/>
      <c r="K73" s="220"/>
      <c r="L73" s="220"/>
      <c r="M73" s="220"/>
      <c r="N73" s="220">
        <f t="shared" ref="N73:N107" si="4">(M73+L73)/2</f>
        <v>0</v>
      </c>
      <c r="O73" s="220" t="s">
        <v>825</v>
      </c>
      <c r="P73" s="220" t="s">
        <v>848</v>
      </c>
      <c r="Q73" s="220" t="s">
        <v>827</v>
      </c>
      <c r="R73" s="220" t="s">
        <v>1023</v>
      </c>
      <c r="S73" s="220" t="s">
        <v>73</v>
      </c>
      <c r="T73" s="220"/>
      <c r="U73" s="220"/>
      <c r="V73" s="221"/>
      <c r="W73" s="221">
        <v>3966.0336200000002</v>
      </c>
      <c r="X73" s="222">
        <v>14000</v>
      </c>
      <c r="Y73" s="222"/>
      <c r="Z73" s="221"/>
      <c r="AA73" s="221">
        <v>5546.7818941600008</v>
      </c>
      <c r="AB73" s="221"/>
      <c r="AC73" s="221">
        <f t="shared" ref="AC73:AC107" si="5">SUM(V73:AA73)</f>
        <v>23512.815514160004</v>
      </c>
      <c r="AD73" s="221"/>
      <c r="AE73" s="221">
        <f t="shared" si="3"/>
        <v>0</v>
      </c>
      <c r="AF73" s="222">
        <v>14000</v>
      </c>
      <c r="AG73" s="222"/>
      <c r="AH73" s="221"/>
      <c r="AI73" s="221">
        <v>6158.9773344736004</v>
      </c>
      <c r="AJ73" s="222">
        <v>14000</v>
      </c>
      <c r="AK73" s="222"/>
    </row>
    <row r="74" spans="2:37" ht="28.5" x14ac:dyDescent="0.45">
      <c r="B74" s="135" t="s">
        <v>20</v>
      </c>
      <c r="C74" s="135" t="s">
        <v>33</v>
      </c>
      <c r="D74" s="135" t="s">
        <v>1024</v>
      </c>
      <c r="E74" s="135" t="s">
        <v>1025</v>
      </c>
      <c r="F74" s="77" t="s">
        <v>73</v>
      </c>
      <c r="G74" s="220"/>
      <c r="H74" s="220"/>
      <c r="I74" s="220"/>
      <c r="J74" s="220"/>
      <c r="K74" s="220"/>
      <c r="L74" s="220"/>
      <c r="M74" s="220"/>
      <c r="N74" s="220">
        <f t="shared" si="4"/>
        <v>0</v>
      </c>
      <c r="O74" s="220"/>
      <c r="P74" s="220"/>
      <c r="Q74" s="220"/>
      <c r="R74" s="220"/>
      <c r="S74" s="220" t="s">
        <v>815</v>
      </c>
      <c r="T74" s="220"/>
      <c r="U74" s="220"/>
      <c r="V74" s="221"/>
      <c r="W74" s="221"/>
      <c r="X74" s="222"/>
      <c r="Y74" s="222"/>
      <c r="Z74" s="221"/>
      <c r="AA74" s="221"/>
      <c r="AB74" s="221"/>
      <c r="AC74" s="221">
        <f t="shared" si="5"/>
        <v>0</v>
      </c>
      <c r="AD74" s="221"/>
      <c r="AE74" s="221">
        <f t="shared" si="3"/>
        <v>0</v>
      </c>
      <c r="AF74" s="222"/>
      <c r="AG74" s="222"/>
      <c r="AH74" s="221"/>
      <c r="AI74" s="221"/>
      <c r="AJ74" s="222"/>
      <c r="AK74" s="222"/>
    </row>
    <row r="75" spans="2:37" x14ac:dyDescent="0.45">
      <c r="B75" s="135" t="s">
        <v>20</v>
      </c>
      <c r="C75" s="135" t="s">
        <v>33</v>
      </c>
      <c r="D75" s="135" t="s">
        <v>1026</v>
      </c>
      <c r="E75" s="135" t="s">
        <v>1027</v>
      </c>
      <c r="F75" s="77" t="s">
        <v>73</v>
      </c>
      <c r="G75" s="220"/>
      <c r="H75" s="220"/>
      <c r="I75" s="220"/>
      <c r="J75" s="220"/>
      <c r="K75" s="220"/>
      <c r="L75" s="220"/>
      <c r="M75" s="220"/>
      <c r="N75" s="220">
        <f t="shared" si="4"/>
        <v>0</v>
      </c>
      <c r="O75" s="220"/>
      <c r="P75" s="220"/>
      <c r="Q75" s="220"/>
      <c r="R75" s="220"/>
      <c r="S75" s="220" t="s">
        <v>815</v>
      </c>
      <c r="T75" s="220"/>
      <c r="U75" s="220"/>
      <c r="V75" s="221"/>
      <c r="W75" s="221"/>
      <c r="X75" s="222"/>
      <c r="Y75" s="222"/>
      <c r="Z75" s="221"/>
      <c r="AA75" s="221"/>
      <c r="AB75" s="221"/>
      <c r="AC75" s="221">
        <f t="shared" si="5"/>
        <v>0</v>
      </c>
      <c r="AD75" s="221"/>
      <c r="AE75" s="221">
        <f t="shared" si="3"/>
        <v>0</v>
      </c>
      <c r="AF75" s="222"/>
      <c r="AG75" s="222"/>
      <c r="AH75" s="221"/>
      <c r="AI75" s="221"/>
      <c r="AJ75" s="222"/>
      <c r="AK75" s="222"/>
    </row>
    <row r="76" spans="2:37" ht="42.75" x14ac:dyDescent="0.45">
      <c r="B76" s="135" t="s">
        <v>20</v>
      </c>
      <c r="C76" s="135" t="s">
        <v>33</v>
      </c>
      <c r="D76" s="135" t="s">
        <v>1028</v>
      </c>
      <c r="E76" s="135" t="s">
        <v>1029</v>
      </c>
      <c r="F76" s="77" t="s">
        <v>1030</v>
      </c>
      <c r="G76" s="220" t="s">
        <v>18</v>
      </c>
      <c r="H76" s="220"/>
      <c r="I76" s="220">
        <v>2018</v>
      </c>
      <c r="J76" s="220"/>
      <c r="K76" s="220"/>
      <c r="L76" s="222">
        <v>1404.694119726923</v>
      </c>
      <c r="M76" s="222">
        <v>1602.1656193775825</v>
      </c>
      <c r="N76" s="220">
        <f t="shared" si="4"/>
        <v>1503.4298695522527</v>
      </c>
      <c r="O76" s="220" t="s">
        <v>825</v>
      </c>
      <c r="P76" s="220" t="s">
        <v>826</v>
      </c>
      <c r="Q76" s="220" t="s">
        <v>827</v>
      </c>
      <c r="R76" s="220" t="s">
        <v>1031</v>
      </c>
      <c r="S76" s="220" t="s">
        <v>73</v>
      </c>
      <c r="T76" s="220" t="s">
        <v>1032</v>
      </c>
      <c r="U76" s="220"/>
      <c r="V76" s="221"/>
      <c r="W76" s="221">
        <v>46684.76264999999</v>
      </c>
      <c r="X76" s="222"/>
      <c r="Y76" s="222">
        <v>99523</v>
      </c>
      <c r="Z76" s="221"/>
      <c r="AA76" s="221">
        <v>80722.031861732787</v>
      </c>
      <c r="AB76" s="221"/>
      <c r="AC76" s="221">
        <f t="shared" si="5"/>
        <v>226929.79451173276</v>
      </c>
      <c r="AD76" s="221"/>
      <c r="AE76" s="221">
        <f t="shared" si="3"/>
        <v>341173031.36029392</v>
      </c>
      <c r="AF76" s="222"/>
      <c r="AG76" s="222">
        <v>200000</v>
      </c>
      <c r="AH76" s="221"/>
      <c r="AI76" s="221">
        <v>89161.780498916953</v>
      </c>
      <c r="AJ76" s="222"/>
      <c r="AK76" s="222">
        <v>200000</v>
      </c>
    </row>
    <row r="77" spans="2:37" ht="28.5" x14ac:dyDescent="0.45">
      <c r="B77" s="135" t="s">
        <v>20</v>
      </c>
      <c r="C77" s="135" t="s">
        <v>33</v>
      </c>
      <c r="D77" s="135" t="s">
        <v>1033</v>
      </c>
      <c r="E77" s="135" t="s">
        <v>1029</v>
      </c>
      <c r="F77" s="77" t="s">
        <v>1034</v>
      </c>
      <c r="G77" s="220" t="s">
        <v>18</v>
      </c>
      <c r="H77" s="220"/>
      <c r="I77" s="220"/>
      <c r="J77" s="220"/>
      <c r="K77" s="220"/>
      <c r="L77" s="222">
        <v>2284.1583147639744</v>
      </c>
      <c r="M77" s="222">
        <v>2413.1270351512208</v>
      </c>
      <c r="N77" s="220">
        <f t="shared" si="4"/>
        <v>2348.6426749575976</v>
      </c>
      <c r="O77" s="220"/>
      <c r="P77" s="220"/>
      <c r="Q77" s="220"/>
      <c r="R77" s="220"/>
      <c r="S77" s="224" t="s">
        <v>1035</v>
      </c>
      <c r="T77" s="220"/>
      <c r="U77" s="220"/>
      <c r="V77" s="221"/>
      <c r="W77" s="221"/>
      <c r="X77" s="222"/>
      <c r="Y77" s="222"/>
      <c r="Z77" s="221"/>
      <c r="AA77" s="221"/>
      <c r="AB77" s="221"/>
      <c r="AC77" s="221">
        <f t="shared" si="5"/>
        <v>0</v>
      </c>
      <c r="AD77" s="221"/>
      <c r="AE77" s="221">
        <f t="shared" si="3"/>
        <v>0</v>
      </c>
      <c r="AF77" s="222"/>
      <c r="AG77" s="222"/>
      <c r="AH77" s="221"/>
      <c r="AI77" s="221"/>
      <c r="AJ77" s="222"/>
      <c r="AK77" s="222"/>
    </row>
    <row r="78" spans="2:37" x14ac:dyDescent="0.45">
      <c r="B78" s="135" t="s">
        <v>15</v>
      </c>
      <c r="C78" s="135" t="s">
        <v>33</v>
      </c>
      <c r="D78" s="135" t="s">
        <v>1036</v>
      </c>
      <c r="E78" s="135" t="s">
        <v>1037</v>
      </c>
      <c r="F78" s="77" t="s">
        <v>73</v>
      </c>
      <c r="G78" s="220"/>
      <c r="H78" s="220"/>
      <c r="I78" s="220"/>
      <c r="J78" s="220"/>
      <c r="K78" s="220"/>
      <c r="L78" s="220"/>
      <c r="M78" s="220"/>
      <c r="N78" s="220">
        <f t="shared" si="4"/>
        <v>0</v>
      </c>
      <c r="O78" s="220"/>
      <c r="P78" s="220"/>
      <c r="Q78" s="220"/>
      <c r="R78" s="220"/>
      <c r="S78" s="220" t="s">
        <v>815</v>
      </c>
      <c r="T78" s="220"/>
      <c r="U78" s="220"/>
      <c r="V78" s="221"/>
      <c r="W78" s="221"/>
      <c r="X78" s="222"/>
      <c r="Y78" s="222"/>
      <c r="Z78" s="221"/>
      <c r="AA78" s="221"/>
      <c r="AB78" s="221"/>
      <c r="AC78" s="221">
        <f t="shared" si="5"/>
        <v>0</v>
      </c>
      <c r="AD78" s="221"/>
      <c r="AE78" s="221">
        <f t="shared" si="3"/>
        <v>0</v>
      </c>
      <c r="AF78" s="222"/>
      <c r="AG78" s="222"/>
      <c r="AH78" s="221"/>
      <c r="AI78" s="221"/>
      <c r="AJ78" s="222"/>
      <c r="AK78" s="222"/>
    </row>
    <row r="79" spans="2:37" x14ac:dyDescent="0.45">
      <c r="B79" s="135" t="s">
        <v>20</v>
      </c>
      <c r="C79" s="135" t="s">
        <v>33</v>
      </c>
      <c r="D79" s="135" t="s">
        <v>1038</v>
      </c>
      <c r="E79" s="135" t="s">
        <v>1039</v>
      </c>
      <c r="F79" s="77" t="s">
        <v>73</v>
      </c>
      <c r="G79" s="220"/>
      <c r="H79" s="220"/>
      <c r="I79" s="220"/>
      <c r="J79" s="220"/>
      <c r="K79" s="220"/>
      <c r="L79" s="220"/>
      <c r="M79" s="220"/>
      <c r="N79" s="220">
        <f t="shared" si="4"/>
        <v>0</v>
      </c>
      <c r="O79" s="220"/>
      <c r="P79" s="220"/>
      <c r="Q79" s="220"/>
      <c r="R79" s="220"/>
      <c r="S79" s="220" t="s">
        <v>815</v>
      </c>
      <c r="T79" s="220"/>
      <c r="U79" s="220"/>
      <c r="V79" s="221"/>
      <c r="W79" s="221"/>
      <c r="X79" s="222"/>
      <c r="Y79" s="222"/>
      <c r="Z79" s="221"/>
      <c r="AA79" s="221"/>
      <c r="AB79" s="221"/>
      <c r="AC79" s="221">
        <f t="shared" si="5"/>
        <v>0</v>
      </c>
      <c r="AD79" s="221"/>
      <c r="AE79" s="221">
        <f t="shared" si="3"/>
        <v>0</v>
      </c>
      <c r="AF79" s="222"/>
      <c r="AG79" s="222"/>
      <c r="AH79" s="221"/>
      <c r="AI79" s="221"/>
      <c r="AJ79" s="222"/>
      <c r="AK79" s="222"/>
    </row>
    <row r="80" spans="2:37" ht="42.75" x14ac:dyDescent="0.45">
      <c r="B80" s="135" t="s">
        <v>20</v>
      </c>
      <c r="C80" s="135" t="s">
        <v>33</v>
      </c>
      <c r="D80" s="135" t="s">
        <v>1040</v>
      </c>
      <c r="E80" s="135" t="s">
        <v>1041</v>
      </c>
      <c r="F80" s="77" t="s">
        <v>1042</v>
      </c>
      <c r="G80" s="220"/>
      <c r="H80" s="220"/>
      <c r="I80" s="220">
        <v>2021</v>
      </c>
      <c r="J80" s="220"/>
      <c r="K80" s="220"/>
      <c r="L80" s="220"/>
      <c r="M80" s="220"/>
      <c r="N80" s="220">
        <f t="shared" si="4"/>
        <v>0</v>
      </c>
      <c r="O80" s="220" t="s">
        <v>825</v>
      </c>
      <c r="P80" s="220" t="s">
        <v>1043</v>
      </c>
      <c r="Q80" s="220" t="s">
        <v>827</v>
      </c>
      <c r="R80" s="220"/>
      <c r="S80" s="220" t="s">
        <v>73</v>
      </c>
      <c r="T80" s="220"/>
      <c r="U80" s="220"/>
      <c r="V80" s="221">
        <v>16127.864370000001</v>
      </c>
      <c r="W80" s="221">
        <v>1055.6305199999999</v>
      </c>
      <c r="X80" s="222">
        <v>14000</v>
      </c>
      <c r="Y80" s="222"/>
      <c r="Z80" s="221">
        <v>9940</v>
      </c>
      <c r="AA80" s="221">
        <v>4152.1774137199782</v>
      </c>
      <c r="AB80" s="221"/>
      <c r="AC80" s="221">
        <f t="shared" si="5"/>
        <v>45275.672303719977</v>
      </c>
      <c r="AD80" s="221"/>
      <c r="AE80" s="221">
        <f t="shared" si="3"/>
        <v>0</v>
      </c>
      <c r="AF80" s="222">
        <v>14000</v>
      </c>
      <c r="AG80" s="222"/>
      <c r="AH80" s="221">
        <v>4475</v>
      </c>
      <c r="AI80" s="221">
        <v>4690.5012245605667</v>
      </c>
      <c r="AJ80" s="222">
        <v>14000</v>
      </c>
      <c r="AK80" s="222"/>
    </row>
    <row r="81" spans="2:37" ht="42.75" x14ac:dyDescent="0.45">
      <c r="B81" s="135" t="s">
        <v>20</v>
      </c>
      <c r="C81" s="135" t="s">
        <v>33</v>
      </c>
      <c r="D81" s="135" t="s">
        <v>1044</v>
      </c>
      <c r="E81" s="135" t="s">
        <v>1045</v>
      </c>
      <c r="F81" s="77" t="s">
        <v>73</v>
      </c>
      <c r="G81" s="220" t="s">
        <v>18</v>
      </c>
      <c r="H81" s="220"/>
      <c r="I81" s="220" t="s">
        <v>73</v>
      </c>
      <c r="J81" s="220"/>
      <c r="K81" s="220"/>
      <c r="L81" s="222">
        <v>3217.8792072318874</v>
      </c>
      <c r="M81" s="222">
        <v>3591.7724585773681</v>
      </c>
      <c r="N81" s="220">
        <f t="shared" si="4"/>
        <v>3404.8258329046275</v>
      </c>
      <c r="O81" s="220" t="s">
        <v>825</v>
      </c>
      <c r="P81" s="220" t="s">
        <v>1002</v>
      </c>
      <c r="Q81" s="220" t="s">
        <v>827</v>
      </c>
      <c r="R81" s="220" t="s">
        <v>1023</v>
      </c>
      <c r="S81" s="220" t="s">
        <v>73</v>
      </c>
      <c r="T81" s="220"/>
      <c r="U81" s="220" t="s">
        <v>939</v>
      </c>
      <c r="V81" s="221"/>
      <c r="W81" s="221">
        <v>253193.47743999999</v>
      </c>
      <c r="X81" s="222">
        <v>14000</v>
      </c>
      <c r="Y81" s="222"/>
      <c r="Z81" s="221"/>
      <c r="AA81" s="221">
        <v>242081.27493623746</v>
      </c>
      <c r="AB81" s="221"/>
      <c r="AC81" s="221">
        <f t="shared" si="5"/>
        <v>509274.75237623742</v>
      </c>
      <c r="AD81" s="221"/>
      <c r="AE81" s="221">
        <f t="shared" si="3"/>
        <v>1733991832.9367206</v>
      </c>
      <c r="AF81" s="222">
        <v>14000</v>
      </c>
      <c r="AG81" s="222"/>
      <c r="AH81" s="221"/>
      <c r="AI81" s="221">
        <v>249081.13104957965</v>
      </c>
      <c r="AJ81" s="222">
        <v>14000</v>
      </c>
      <c r="AK81" s="222"/>
    </row>
    <row r="82" spans="2:37" x14ac:dyDescent="0.45">
      <c r="B82" s="135" t="s">
        <v>32</v>
      </c>
      <c r="C82" s="135" t="s">
        <v>36</v>
      </c>
      <c r="D82" s="135" t="s">
        <v>1046</v>
      </c>
      <c r="E82" s="135" t="s">
        <v>1047</v>
      </c>
      <c r="F82" s="77" t="s">
        <v>73</v>
      </c>
      <c r="G82" s="220"/>
      <c r="H82" s="220"/>
      <c r="I82" s="220"/>
      <c r="J82" s="220"/>
      <c r="K82" s="220"/>
      <c r="L82" s="220"/>
      <c r="M82" s="220"/>
      <c r="N82" s="220">
        <f t="shared" si="4"/>
        <v>0</v>
      </c>
      <c r="O82" s="220"/>
      <c r="P82" s="220"/>
      <c r="Q82" s="220"/>
      <c r="R82" s="220"/>
      <c r="S82" s="220" t="s">
        <v>815</v>
      </c>
      <c r="T82" s="220"/>
      <c r="U82" s="220"/>
      <c r="V82" s="221"/>
      <c r="W82" s="221"/>
      <c r="X82" s="222"/>
      <c r="Y82" s="222"/>
      <c r="Z82" s="221"/>
      <c r="AA82" s="221"/>
      <c r="AB82" s="221"/>
      <c r="AC82" s="221">
        <f t="shared" si="5"/>
        <v>0</v>
      </c>
      <c r="AD82" s="221"/>
      <c r="AE82" s="221"/>
      <c r="AF82" s="222"/>
      <c r="AG82" s="222"/>
      <c r="AH82" s="221"/>
      <c r="AI82" s="221"/>
      <c r="AJ82" s="222"/>
      <c r="AK82" s="222"/>
    </row>
    <row r="83" spans="2:37" ht="28.5" x14ac:dyDescent="0.45">
      <c r="B83" s="135" t="s">
        <v>32</v>
      </c>
      <c r="C83" s="135" t="s">
        <v>36</v>
      </c>
      <c r="D83" s="135" t="s">
        <v>1048</v>
      </c>
      <c r="E83" s="135" t="s">
        <v>1049</v>
      </c>
      <c r="F83" s="77" t="s">
        <v>73</v>
      </c>
      <c r="G83" s="220"/>
      <c r="H83" s="220"/>
      <c r="I83" s="220"/>
      <c r="J83" s="220"/>
      <c r="K83" s="220"/>
      <c r="L83" s="220"/>
      <c r="M83" s="220"/>
      <c r="N83" s="220">
        <f t="shared" si="4"/>
        <v>0</v>
      </c>
      <c r="O83" s="220"/>
      <c r="P83" s="220"/>
      <c r="Q83" s="220"/>
      <c r="R83" s="220"/>
      <c r="S83" s="220" t="s">
        <v>815</v>
      </c>
      <c r="T83" s="220"/>
      <c r="U83" s="220"/>
      <c r="V83" s="221"/>
      <c r="W83" s="221"/>
      <c r="X83" s="222"/>
      <c r="Y83" s="222"/>
      <c r="Z83" s="221"/>
      <c r="AA83" s="221"/>
      <c r="AB83" s="221"/>
      <c r="AC83" s="221">
        <f t="shared" si="5"/>
        <v>0</v>
      </c>
      <c r="AD83" s="221"/>
      <c r="AE83" s="221"/>
      <c r="AF83" s="222"/>
      <c r="AG83" s="222"/>
      <c r="AH83" s="221"/>
      <c r="AI83" s="221"/>
      <c r="AJ83" s="222"/>
      <c r="AK83" s="222"/>
    </row>
    <row r="84" spans="2:37" ht="28.5" x14ac:dyDescent="0.45">
      <c r="B84" s="135" t="s">
        <v>32</v>
      </c>
      <c r="C84" s="135" t="s">
        <v>36</v>
      </c>
      <c r="D84" s="135" t="s">
        <v>1050</v>
      </c>
      <c r="E84" s="135" t="s">
        <v>1051</v>
      </c>
      <c r="F84" s="77" t="s">
        <v>73</v>
      </c>
      <c r="G84" s="220"/>
      <c r="H84" s="220"/>
      <c r="I84" s="220"/>
      <c r="J84" s="220"/>
      <c r="K84" s="220"/>
      <c r="L84" s="220"/>
      <c r="M84" s="220"/>
      <c r="N84" s="220">
        <f t="shared" si="4"/>
        <v>0</v>
      </c>
      <c r="O84" s="220"/>
      <c r="P84" s="220"/>
      <c r="Q84" s="220"/>
      <c r="R84" s="220"/>
      <c r="S84" s="220" t="s">
        <v>815</v>
      </c>
      <c r="T84" s="220"/>
      <c r="U84" s="220"/>
      <c r="V84" s="221"/>
      <c r="W84" s="221"/>
      <c r="X84" s="222"/>
      <c r="Y84" s="222"/>
      <c r="Z84" s="221"/>
      <c r="AA84" s="221"/>
      <c r="AB84" s="221"/>
      <c r="AC84" s="221">
        <f t="shared" si="5"/>
        <v>0</v>
      </c>
      <c r="AD84" s="221"/>
      <c r="AE84" s="221"/>
      <c r="AF84" s="222"/>
      <c r="AG84" s="222"/>
      <c r="AH84" s="221"/>
      <c r="AI84" s="221"/>
      <c r="AJ84" s="222"/>
      <c r="AK84" s="222"/>
    </row>
    <row r="85" spans="2:37" x14ac:dyDescent="0.45">
      <c r="B85" s="135" t="s">
        <v>32</v>
      </c>
      <c r="C85" s="135" t="s">
        <v>36</v>
      </c>
      <c r="D85" s="135" t="s">
        <v>1052</v>
      </c>
      <c r="E85" s="135" t="s">
        <v>1053</v>
      </c>
      <c r="F85" s="77" t="s">
        <v>73</v>
      </c>
      <c r="G85" s="220"/>
      <c r="H85" s="220"/>
      <c r="I85" s="220"/>
      <c r="J85" s="220"/>
      <c r="K85" s="220"/>
      <c r="L85" s="220"/>
      <c r="M85" s="220"/>
      <c r="N85" s="220">
        <f t="shared" si="4"/>
        <v>0</v>
      </c>
      <c r="O85" s="220"/>
      <c r="P85" s="220"/>
      <c r="Q85" s="220"/>
      <c r="R85" s="220"/>
      <c r="S85" s="220" t="s">
        <v>815</v>
      </c>
      <c r="T85" s="220"/>
      <c r="U85" s="220"/>
      <c r="V85" s="221"/>
      <c r="W85" s="221"/>
      <c r="X85" s="222"/>
      <c r="Y85" s="222"/>
      <c r="Z85" s="221"/>
      <c r="AA85" s="221"/>
      <c r="AB85" s="221"/>
      <c r="AC85" s="221">
        <f t="shared" si="5"/>
        <v>0</v>
      </c>
      <c r="AD85" s="221"/>
      <c r="AE85" s="221"/>
      <c r="AF85" s="222"/>
      <c r="AG85" s="222"/>
      <c r="AH85" s="221"/>
      <c r="AI85" s="221"/>
      <c r="AJ85" s="222"/>
      <c r="AK85" s="222"/>
    </row>
    <row r="86" spans="2:37" ht="114" x14ac:dyDescent="0.45">
      <c r="B86" s="135" t="s">
        <v>32</v>
      </c>
      <c r="C86" s="135" t="s">
        <v>36</v>
      </c>
      <c r="D86" s="135" t="s">
        <v>1054</v>
      </c>
      <c r="E86" s="135" t="s">
        <v>1055</v>
      </c>
      <c r="F86" s="77" t="s">
        <v>1056</v>
      </c>
      <c r="G86" s="220"/>
      <c r="H86" s="220"/>
      <c r="I86" s="220">
        <v>2018</v>
      </c>
      <c r="J86" s="220"/>
      <c r="K86" s="220"/>
      <c r="L86" s="222">
        <v>107.52470046352026</v>
      </c>
      <c r="M86" s="222">
        <v>188.16215706098987</v>
      </c>
      <c r="N86" s="220">
        <f t="shared" si="4"/>
        <v>147.84342876225506</v>
      </c>
      <c r="O86" s="220" t="s">
        <v>825</v>
      </c>
      <c r="P86" s="220" t="s">
        <v>962</v>
      </c>
      <c r="Q86" s="220" t="s">
        <v>827</v>
      </c>
      <c r="R86" s="220" t="s">
        <v>1057</v>
      </c>
      <c r="S86" s="220" t="s">
        <v>73</v>
      </c>
      <c r="T86" s="220"/>
      <c r="U86" s="220" t="s">
        <v>1058</v>
      </c>
      <c r="V86" s="221">
        <v>6843.243919999999</v>
      </c>
      <c r="W86" s="221">
        <v>23977.041440000001</v>
      </c>
      <c r="X86" s="222">
        <v>14000</v>
      </c>
      <c r="Y86" s="222"/>
      <c r="Z86" s="221">
        <v>7247.3697154045331</v>
      </c>
      <c r="AA86" s="221">
        <v>48525.968626176655</v>
      </c>
      <c r="AB86" s="221"/>
      <c r="AC86" s="221">
        <f t="shared" si="5"/>
        <v>100593.62370158118</v>
      </c>
      <c r="AD86" s="221"/>
      <c r="AE86" s="221"/>
      <c r="AF86" s="222">
        <v>14000</v>
      </c>
      <c r="AG86" s="222"/>
      <c r="AH86" s="221">
        <v>1250</v>
      </c>
      <c r="AI86" s="221">
        <v>48378.227850762283</v>
      </c>
      <c r="AJ86" s="222">
        <v>14000</v>
      </c>
      <c r="AK86" s="222"/>
    </row>
    <row r="87" spans="2:37" ht="28.5" x14ac:dyDescent="0.45">
      <c r="B87" s="135" t="s">
        <v>32</v>
      </c>
      <c r="C87" s="135" t="s">
        <v>36</v>
      </c>
      <c r="D87" s="135" t="s">
        <v>1059</v>
      </c>
      <c r="E87" s="135" t="s">
        <v>1060</v>
      </c>
      <c r="F87" s="77" t="s">
        <v>73</v>
      </c>
      <c r="G87" s="220"/>
      <c r="H87" s="220"/>
      <c r="I87" s="220"/>
      <c r="J87" s="220"/>
      <c r="K87" s="220"/>
      <c r="L87" s="220"/>
      <c r="M87" s="220"/>
      <c r="N87" s="220">
        <f t="shared" si="4"/>
        <v>0</v>
      </c>
      <c r="O87" s="220"/>
      <c r="P87" s="220"/>
      <c r="Q87" s="220"/>
      <c r="R87" s="220"/>
      <c r="S87" s="220" t="s">
        <v>815</v>
      </c>
      <c r="T87" s="220"/>
      <c r="U87" s="220"/>
      <c r="V87" s="221"/>
      <c r="W87" s="221"/>
      <c r="X87" s="222"/>
      <c r="Y87" s="222"/>
      <c r="Z87" s="221"/>
      <c r="AA87" s="221"/>
      <c r="AB87" s="221"/>
      <c r="AC87" s="221">
        <f t="shared" si="5"/>
        <v>0</v>
      </c>
      <c r="AD87" s="221"/>
      <c r="AE87" s="221"/>
      <c r="AF87" s="222"/>
      <c r="AG87" s="222"/>
      <c r="AH87" s="221"/>
      <c r="AI87" s="221"/>
      <c r="AJ87" s="222"/>
      <c r="AK87" s="222"/>
    </row>
    <row r="88" spans="2:37" ht="42.75" x14ac:dyDescent="0.45">
      <c r="B88" s="135" t="s">
        <v>32</v>
      </c>
      <c r="C88" s="135" t="s">
        <v>39</v>
      </c>
      <c r="D88" s="135" t="s">
        <v>1061</v>
      </c>
      <c r="E88" s="135" t="s">
        <v>1062</v>
      </c>
      <c r="F88" s="77" t="s">
        <v>1063</v>
      </c>
      <c r="G88" s="220"/>
      <c r="H88" s="220"/>
      <c r="I88" s="220">
        <v>2021</v>
      </c>
      <c r="J88" s="220"/>
      <c r="K88" s="220"/>
      <c r="L88" s="220"/>
      <c r="M88" s="220"/>
      <c r="N88" s="220">
        <f t="shared" si="4"/>
        <v>0</v>
      </c>
      <c r="O88" s="220" t="s">
        <v>825</v>
      </c>
      <c r="P88" s="220" t="s">
        <v>826</v>
      </c>
      <c r="Q88" s="220" t="s">
        <v>827</v>
      </c>
      <c r="R88" s="220"/>
      <c r="S88" s="220" t="s">
        <v>73</v>
      </c>
      <c r="T88" s="220"/>
      <c r="U88" s="220"/>
      <c r="V88" s="221">
        <v>1796.1108299999999</v>
      </c>
      <c r="W88" s="221"/>
      <c r="X88" s="222">
        <v>14000</v>
      </c>
      <c r="Y88" s="222"/>
      <c r="Z88" s="221">
        <v>15709.183000000001</v>
      </c>
      <c r="AA88" s="221">
        <v>1052</v>
      </c>
      <c r="AB88" s="221"/>
      <c r="AC88" s="221">
        <f t="shared" si="5"/>
        <v>32557.293830000002</v>
      </c>
      <c r="AD88" s="221"/>
      <c r="AE88" s="221"/>
      <c r="AF88" s="222">
        <v>14000</v>
      </c>
      <c r="AG88" s="222"/>
      <c r="AH88" s="221">
        <v>13698.24</v>
      </c>
      <c r="AI88" s="221">
        <v>2252</v>
      </c>
      <c r="AJ88" s="222">
        <v>14000</v>
      </c>
      <c r="AK88" s="222"/>
    </row>
    <row r="89" spans="2:37" ht="28.5" x14ac:dyDescent="0.45">
      <c r="B89" s="135" t="s">
        <v>32</v>
      </c>
      <c r="C89" s="135" t="s">
        <v>39</v>
      </c>
      <c r="D89" s="135" t="s">
        <v>1064</v>
      </c>
      <c r="E89" s="135" t="s">
        <v>1065</v>
      </c>
      <c r="F89" s="77" t="s">
        <v>73</v>
      </c>
      <c r="G89" s="220"/>
      <c r="H89" s="220"/>
      <c r="I89" s="220"/>
      <c r="J89" s="220"/>
      <c r="K89" s="220"/>
      <c r="L89" s="220"/>
      <c r="M89" s="220"/>
      <c r="N89" s="220">
        <f t="shared" si="4"/>
        <v>0</v>
      </c>
      <c r="O89" s="220"/>
      <c r="P89" s="220"/>
      <c r="Q89" s="220"/>
      <c r="R89" s="220"/>
      <c r="S89" s="220" t="s">
        <v>815</v>
      </c>
      <c r="T89" s="220"/>
      <c r="U89" s="220"/>
      <c r="V89" s="221"/>
      <c r="W89" s="221"/>
      <c r="X89" s="222"/>
      <c r="Y89" s="222"/>
      <c r="Z89" s="221"/>
      <c r="AA89" s="221"/>
      <c r="AB89" s="221"/>
      <c r="AC89" s="221">
        <f t="shared" si="5"/>
        <v>0</v>
      </c>
      <c r="AD89" s="221"/>
      <c r="AE89" s="221"/>
      <c r="AF89" s="222"/>
      <c r="AG89" s="222"/>
      <c r="AH89" s="221"/>
      <c r="AI89" s="221"/>
      <c r="AJ89" s="222"/>
      <c r="AK89" s="222"/>
    </row>
    <row r="90" spans="2:37" ht="28.5" x14ac:dyDescent="0.45">
      <c r="B90" s="135" t="s">
        <v>32</v>
      </c>
      <c r="C90" s="135" t="s">
        <v>39</v>
      </c>
      <c r="D90" s="135" t="s">
        <v>1066</v>
      </c>
      <c r="E90" s="135" t="s">
        <v>1067</v>
      </c>
      <c r="F90" s="77" t="s">
        <v>73</v>
      </c>
      <c r="G90" s="220"/>
      <c r="H90" s="220"/>
      <c r="I90" s="220"/>
      <c r="J90" s="220"/>
      <c r="K90" s="220"/>
      <c r="L90" s="220"/>
      <c r="M90" s="220"/>
      <c r="N90" s="220">
        <f t="shared" si="4"/>
        <v>0</v>
      </c>
      <c r="O90" s="220"/>
      <c r="P90" s="220"/>
      <c r="Q90" s="220"/>
      <c r="R90" s="220"/>
      <c r="S90" s="220" t="s">
        <v>815</v>
      </c>
      <c r="T90" s="220"/>
      <c r="U90" s="220"/>
      <c r="V90" s="221"/>
      <c r="W90" s="221"/>
      <c r="X90" s="222"/>
      <c r="Y90" s="222"/>
      <c r="Z90" s="221"/>
      <c r="AA90" s="221"/>
      <c r="AB90" s="221"/>
      <c r="AC90" s="221">
        <f t="shared" si="5"/>
        <v>0</v>
      </c>
      <c r="AD90" s="221"/>
      <c r="AE90" s="221"/>
      <c r="AF90" s="222"/>
      <c r="AG90" s="222"/>
      <c r="AH90" s="221"/>
      <c r="AI90" s="221"/>
      <c r="AJ90" s="222"/>
      <c r="AK90" s="222"/>
    </row>
    <row r="91" spans="2:37" x14ac:dyDescent="0.45">
      <c r="B91" s="135" t="s">
        <v>32</v>
      </c>
      <c r="C91" s="135" t="s">
        <v>39</v>
      </c>
      <c r="D91" s="135" t="s">
        <v>1068</v>
      </c>
      <c r="E91" s="135" t="s">
        <v>1069</v>
      </c>
      <c r="F91" s="77" t="s">
        <v>73</v>
      </c>
      <c r="G91" s="220"/>
      <c r="H91" s="220"/>
      <c r="I91" s="220"/>
      <c r="J91" s="220"/>
      <c r="K91" s="220"/>
      <c r="L91" s="220"/>
      <c r="M91" s="220"/>
      <c r="N91" s="220">
        <f t="shared" si="4"/>
        <v>0</v>
      </c>
      <c r="O91" s="220"/>
      <c r="P91" s="220"/>
      <c r="Q91" s="220"/>
      <c r="R91" s="220"/>
      <c r="S91" s="220" t="s">
        <v>815</v>
      </c>
      <c r="T91" s="220"/>
      <c r="U91" s="220"/>
      <c r="V91" s="221"/>
      <c r="W91" s="221"/>
      <c r="X91" s="222"/>
      <c r="Y91" s="222"/>
      <c r="Z91" s="221"/>
      <c r="AA91" s="221"/>
      <c r="AB91" s="221"/>
      <c r="AC91" s="221">
        <f t="shared" si="5"/>
        <v>0</v>
      </c>
      <c r="AD91" s="221"/>
      <c r="AE91" s="221"/>
      <c r="AF91" s="222"/>
      <c r="AG91" s="222"/>
      <c r="AH91" s="221"/>
      <c r="AI91" s="221"/>
      <c r="AJ91" s="222"/>
      <c r="AK91" s="222"/>
    </row>
    <row r="92" spans="2:37" ht="42.75" x14ac:dyDescent="0.45">
      <c r="B92" s="135" t="s">
        <v>32</v>
      </c>
      <c r="C92" s="135" t="s">
        <v>44</v>
      </c>
      <c r="D92" s="135" t="s">
        <v>1070</v>
      </c>
      <c r="E92" s="135" t="s">
        <v>1071</v>
      </c>
      <c r="F92" s="77" t="s">
        <v>73</v>
      </c>
      <c r="G92" s="220"/>
      <c r="H92" s="220"/>
      <c r="I92" s="220">
        <v>2018</v>
      </c>
      <c r="J92" s="220"/>
      <c r="K92" s="220"/>
      <c r="L92" s="220"/>
      <c r="M92" s="220"/>
      <c r="N92" s="220">
        <f t="shared" si="4"/>
        <v>0</v>
      </c>
      <c r="O92" s="220" t="s">
        <v>825</v>
      </c>
      <c r="P92" s="220" t="s">
        <v>967</v>
      </c>
      <c r="Q92" s="220" t="s">
        <v>827</v>
      </c>
      <c r="R92" s="220"/>
      <c r="S92" s="220" t="s">
        <v>73</v>
      </c>
      <c r="T92" s="220"/>
      <c r="U92" s="220"/>
      <c r="V92" s="221"/>
      <c r="W92" s="221">
        <v>47767.828530000006</v>
      </c>
      <c r="X92" s="222">
        <v>14000</v>
      </c>
      <c r="Y92" s="222"/>
      <c r="Z92" s="221"/>
      <c r="AA92" s="221">
        <v>7917.2644861774079</v>
      </c>
      <c r="AB92" s="221"/>
      <c r="AC92" s="221">
        <f t="shared" si="5"/>
        <v>69685.093016177416</v>
      </c>
      <c r="AD92" s="221"/>
      <c r="AE92" s="221"/>
      <c r="AF92" s="222">
        <v>14000</v>
      </c>
      <c r="AG92" s="222"/>
      <c r="AH92" s="221"/>
      <c r="AI92" s="221">
        <v>6086.0524761774086</v>
      </c>
      <c r="AJ92" s="222">
        <v>14000</v>
      </c>
      <c r="AK92" s="222"/>
    </row>
    <row r="93" spans="2:37" ht="28.5" x14ac:dyDescent="0.45">
      <c r="B93" s="135" t="s">
        <v>32</v>
      </c>
      <c r="C93" s="135" t="s">
        <v>44</v>
      </c>
      <c r="D93" s="135" t="s">
        <v>1072</v>
      </c>
      <c r="E93" s="135" t="s">
        <v>1073</v>
      </c>
      <c r="F93" s="77" t="s">
        <v>73</v>
      </c>
      <c r="G93" s="220"/>
      <c r="H93" s="220"/>
      <c r="I93" s="220"/>
      <c r="J93" s="220"/>
      <c r="K93" s="220"/>
      <c r="L93" s="220"/>
      <c r="M93" s="220"/>
      <c r="N93" s="220">
        <f t="shared" si="4"/>
        <v>0</v>
      </c>
      <c r="O93" s="220"/>
      <c r="P93" s="220"/>
      <c r="Q93" s="220"/>
      <c r="R93" s="220"/>
      <c r="S93" s="220" t="s">
        <v>815</v>
      </c>
      <c r="T93" s="220"/>
      <c r="U93" s="220"/>
      <c r="V93" s="221"/>
      <c r="W93" s="221"/>
      <c r="X93" s="222"/>
      <c r="Y93" s="222"/>
      <c r="Z93" s="221"/>
      <c r="AA93" s="221"/>
      <c r="AB93" s="221"/>
      <c r="AC93" s="221">
        <f t="shared" si="5"/>
        <v>0</v>
      </c>
      <c r="AD93" s="221"/>
      <c r="AE93" s="221"/>
      <c r="AF93" s="222"/>
      <c r="AG93" s="222"/>
      <c r="AH93" s="221"/>
      <c r="AI93" s="221"/>
      <c r="AJ93" s="222"/>
      <c r="AK93" s="222"/>
    </row>
    <row r="94" spans="2:37" x14ac:dyDescent="0.45">
      <c r="B94" s="135" t="s">
        <v>32</v>
      </c>
      <c r="C94" s="135" t="s">
        <v>44</v>
      </c>
      <c r="D94" s="135" t="s">
        <v>1074</v>
      </c>
      <c r="E94" s="135" t="s">
        <v>1075</v>
      </c>
      <c r="F94" s="77" t="s">
        <v>73</v>
      </c>
      <c r="G94" s="220"/>
      <c r="H94" s="220"/>
      <c r="I94" s="220"/>
      <c r="J94" s="220"/>
      <c r="K94" s="220"/>
      <c r="L94" s="220"/>
      <c r="M94" s="220"/>
      <c r="N94" s="220">
        <f t="shared" si="4"/>
        <v>0</v>
      </c>
      <c r="O94" s="220"/>
      <c r="P94" s="220"/>
      <c r="Q94" s="220"/>
      <c r="R94" s="220"/>
      <c r="S94" s="220" t="s">
        <v>815</v>
      </c>
      <c r="T94" s="220"/>
      <c r="U94" s="220"/>
      <c r="V94" s="221"/>
      <c r="W94" s="221"/>
      <c r="X94" s="222"/>
      <c r="Y94" s="222"/>
      <c r="Z94" s="221"/>
      <c r="AA94" s="221"/>
      <c r="AB94" s="221"/>
      <c r="AC94" s="221">
        <f t="shared" si="5"/>
        <v>0</v>
      </c>
      <c r="AD94" s="221"/>
      <c r="AE94" s="221"/>
      <c r="AF94" s="222"/>
      <c r="AG94" s="222"/>
      <c r="AH94" s="221"/>
      <c r="AI94" s="221"/>
      <c r="AJ94" s="222"/>
      <c r="AK94" s="222"/>
    </row>
    <row r="95" spans="2:37" ht="42.75" x14ac:dyDescent="0.45">
      <c r="B95" s="135" t="s">
        <v>32</v>
      </c>
      <c r="C95" s="135" t="s">
        <v>45</v>
      </c>
      <c r="D95" s="135" t="s">
        <v>1076</v>
      </c>
      <c r="E95" s="135" t="s">
        <v>1077</v>
      </c>
      <c r="F95" s="77" t="s">
        <v>1078</v>
      </c>
      <c r="G95" s="220"/>
      <c r="H95" s="220"/>
      <c r="I95" s="220">
        <v>2018</v>
      </c>
      <c r="J95" s="220"/>
      <c r="K95" s="220"/>
      <c r="L95" s="220"/>
      <c r="M95" s="220"/>
      <c r="N95" s="220">
        <f t="shared" si="4"/>
        <v>0</v>
      </c>
      <c r="O95" s="220" t="s">
        <v>825</v>
      </c>
      <c r="P95" s="220" t="s">
        <v>848</v>
      </c>
      <c r="Q95" s="220" t="s">
        <v>827</v>
      </c>
      <c r="R95" s="220" t="s">
        <v>1079</v>
      </c>
      <c r="S95" s="220" t="s">
        <v>73</v>
      </c>
      <c r="T95" s="220"/>
      <c r="U95" s="220"/>
      <c r="V95" s="221"/>
      <c r="W95" s="221">
        <v>615.66749000000004</v>
      </c>
      <c r="X95" s="222">
        <v>14000</v>
      </c>
      <c r="Y95" s="222"/>
      <c r="Z95" s="221"/>
      <c r="AA95" s="221">
        <v>2544.9991227515316</v>
      </c>
      <c r="AB95" s="221"/>
      <c r="AC95" s="221">
        <f t="shared" si="5"/>
        <v>17160.666612751531</v>
      </c>
      <c r="AD95" s="221"/>
      <c r="AE95" s="221"/>
      <c r="AF95" s="222">
        <v>14000</v>
      </c>
      <c r="AG95" s="222"/>
      <c r="AH95" s="221"/>
      <c r="AI95" s="221">
        <v>1956.914844263636</v>
      </c>
      <c r="AJ95" s="222">
        <v>14000</v>
      </c>
      <c r="AK95" s="222"/>
    </row>
    <row r="96" spans="2:37" ht="28.5" x14ac:dyDescent="0.45">
      <c r="B96" s="135" t="s">
        <v>32</v>
      </c>
      <c r="C96" s="135" t="s">
        <v>45</v>
      </c>
      <c r="D96" s="135" t="s">
        <v>1080</v>
      </c>
      <c r="E96" s="135" t="s">
        <v>1081</v>
      </c>
      <c r="F96" s="77" t="s">
        <v>73</v>
      </c>
      <c r="G96" s="220"/>
      <c r="H96" s="220"/>
      <c r="I96" s="220"/>
      <c r="J96" s="220"/>
      <c r="K96" s="220"/>
      <c r="L96" s="220"/>
      <c r="M96" s="220"/>
      <c r="N96" s="220">
        <f t="shared" si="4"/>
        <v>0</v>
      </c>
      <c r="O96" s="220"/>
      <c r="P96" s="220"/>
      <c r="Q96" s="220"/>
      <c r="R96" s="220"/>
      <c r="S96" s="220" t="s">
        <v>815</v>
      </c>
      <c r="T96" s="220"/>
      <c r="U96" s="220"/>
      <c r="V96" s="221"/>
      <c r="W96" s="221"/>
      <c r="X96" s="222"/>
      <c r="Y96" s="222"/>
      <c r="Z96" s="221"/>
      <c r="AA96" s="221"/>
      <c r="AB96" s="221"/>
      <c r="AC96" s="221">
        <f t="shared" si="5"/>
        <v>0</v>
      </c>
      <c r="AD96" s="221"/>
      <c r="AE96" s="221"/>
      <c r="AF96" s="222"/>
      <c r="AG96" s="222"/>
      <c r="AH96" s="221"/>
      <c r="AI96" s="221"/>
      <c r="AJ96" s="222"/>
      <c r="AK96" s="222"/>
    </row>
    <row r="97" spans="2:37" x14ac:dyDescent="0.45">
      <c r="B97" s="135" t="s">
        <v>32</v>
      </c>
      <c r="C97" s="135" t="s">
        <v>45</v>
      </c>
      <c r="D97" s="135" t="s">
        <v>1082</v>
      </c>
      <c r="E97" s="135" t="s">
        <v>1083</v>
      </c>
      <c r="F97" s="77" t="s">
        <v>73</v>
      </c>
      <c r="G97" s="220"/>
      <c r="H97" s="220"/>
      <c r="I97" s="220"/>
      <c r="J97" s="220"/>
      <c r="K97" s="220"/>
      <c r="L97" s="220"/>
      <c r="M97" s="220"/>
      <c r="N97" s="220">
        <f t="shared" si="4"/>
        <v>0</v>
      </c>
      <c r="O97" s="220"/>
      <c r="P97" s="220"/>
      <c r="Q97" s="220"/>
      <c r="R97" s="220"/>
      <c r="S97" s="220" t="s">
        <v>815</v>
      </c>
      <c r="T97" s="220"/>
      <c r="U97" s="220"/>
      <c r="V97" s="221"/>
      <c r="W97" s="221"/>
      <c r="X97" s="222"/>
      <c r="Y97" s="222"/>
      <c r="Z97" s="221"/>
      <c r="AA97" s="221"/>
      <c r="AB97" s="221"/>
      <c r="AC97" s="221">
        <f t="shared" si="5"/>
        <v>0</v>
      </c>
      <c r="AD97" s="221"/>
      <c r="AE97" s="221"/>
      <c r="AF97" s="222"/>
      <c r="AG97" s="222"/>
      <c r="AH97" s="221"/>
      <c r="AI97" s="221"/>
      <c r="AJ97" s="222"/>
      <c r="AK97" s="222"/>
    </row>
    <row r="98" spans="2:37" x14ac:dyDescent="0.45">
      <c r="B98" s="135" t="s">
        <v>32</v>
      </c>
      <c r="C98" s="135" t="s">
        <v>45</v>
      </c>
      <c r="D98" s="135" t="s">
        <v>1084</v>
      </c>
      <c r="E98" s="135" t="s">
        <v>1085</v>
      </c>
      <c r="F98" s="77" t="s">
        <v>73</v>
      </c>
      <c r="G98" s="220"/>
      <c r="H98" s="220"/>
      <c r="I98" s="220"/>
      <c r="J98" s="220"/>
      <c r="K98" s="220"/>
      <c r="L98" s="220"/>
      <c r="M98" s="220"/>
      <c r="N98" s="220">
        <f t="shared" si="4"/>
        <v>0</v>
      </c>
      <c r="O98" s="220"/>
      <c r="P98" s="220"/>
      <c r="Q98" s="220"/>
      <c r="R98" s="220"/>
      <c r="S98" s="220" t="s">
        <v>815</v>
      </c>
      <c r="T98" s="220"/>
      <c r="U98" s="220"/>
      <c r="V98" s="221"/>
      <c r="W98" s="221"/>
      <c r="X98" s="222"/>
      <c r="Y98" s="222"/>
      <c r="Z98" s="221"/>
      <c r="AA98" s="221"/>
      <c r="AB98" s="221"/>
      <c r="AC98" s="221">
        <f t="shared" si="5"/>
        <v>0</v>
      </c>
      <c r="AD98" s="221"/>
      <c r="AE98" s="221"/>
      <c r="AF98" s="222"/>
      <c r="AG98" s="222"/>
      <c r="AH98" s="221"/>
      <c r="AI98" s="221"/>
      <c r="AJ98" s="222"/>
      <c r="AK98" s="222"/>
    </row>
    <row r="99" spans="2:37" ht="42.75" x14ac:dyDescent="0.45">
      <c r="B99" s="135" t="s">
        <v>32</v>
      </c>
      <c r="C99" s="135" t="s">
        <v>45</v>
      </c>
      <c r="D99" s="135" t="s">
        <v>1086</v>
      </c>
      <c r="E99" s="135" t="s">
        <v>1087</v>
      </c>
      <c r="F99" s="77" t="s">
        <v>73</v>
      </c>
      <c r="G99" s="220"/>
      <c r="H99" s="220"/>
      <c r="I99" s="220">
        <v>2018</v>
      </c>
      <c r="J99" s="220"/>
      <c r="K99" s="220"/>
      <c r="L99" s="220"/>
      <c r="M99" s="220"/>
      <c r="N99" s="220">
        <f t="shared" si="4"/>
        <v>0</v>
      </c>
      <c r="O99" s="220" t="s">
        <v>825</v>
      </c>
      <c r="P99" s="220" t="s">
        <v>826</v>
      </c>
      <c r="Q99" s="220" t="s">
        <v>827</v>
      </c>
      <c r="R99" s="220"/>
      <c r="S99" s="220" t="s">
        <v>73</v>
      </c>
      <c r="T99" s="220"/>
      <c r="U99" s="220"/>
      <c r="V99" s="221"/>
      <c r="W99" s="221">
        <v>5325.2521500000003</v>
      </c>
      <c r="X99" s="222">
        <v>14000</v>
      </c>
      <c r="Y99" s="222"/>
      <c r="Z99" s="221">
        <v>200</v>
      </c>
      <c r="AA99" s="221">
        <v>11567.681088098661</v>
      </c>
      <c r="AB99" s="221"/>
      <c r="AC99" s="221">
        <f t="shared" si="5"/>
        <v>31092.93323809866</v>
      </c>
      <c r="AD99" s="221"/>
      <c r="AE99" s="221"/>
      <c r="AF99" s="222">
        <v>14000</v>
      </c>
      <c r="AG99" s="222"/>
      <c r="AH99" s="221">
        <v>600</v>
      </c>
      <c r="AI99" s="221">
        <v>11970.616323580243</v>
      </c>
      <c r="AJ99" s="222">
        <v>14000</v>
      </c>
      <c r="AK99" s="222"/>
    </row>
    <row r="100" spans="2:37" x14ac:dyDescent="0.45">
      <c r="B100" s="135" t="s">
        <v>32</v>
      </c>
      <c r="C100" s="135" t="s">
        <v>45</v>
      </c>
      <c r="D100" s="135" t="s">
        <v>1088</v>
      </c>
      <c r="E100" s="135" t="s">
        <v>1089</v>
      </c>
      <c r="F100" s="77" t="s">
        <v>73</v>
      </c>
      <c r="G100" s="220"/>
      <c r="H100" s="220"/>
      <c r="I100" s="220"/>
      <c r="J100" s="220"/>
      <c r="K100" s="220"/>
      <c r="L100" s="220"/>
      <c r="M100" s="220"/>
      <c r="N100" s="220">
        <f t="shared" si="4"/>
        <v>0</v>
      </c>
      <c r="O100" s="220"/>
      <c r="P100" s="220"/>
      <c r="Q100" s="220"/>
      <c r="R100" s="220"/>
      <c r="S100" s="220" t="s">
        <v>815</v>
      </c>
      <c r="T100" s="220"/>
      <c r="U100" s="220"/>
      <c r="V100" s="221"/>
      <c r="W100" s="221"/>
      <c r="X100" s="222"/>
      <c r="Y100" s="222"/>
      <c r="Z100" s="221"/>
      <c r="AA100" s="221"/>
      <c r="AB100" s="221"/>
      <c r="AC100" s="221">
        <f t="shared" si="5"/>
        <v>0</v>
      </c>
      <c r="AD100" s="221"/>
      <c r="AE100" s="221"/>
      <c r="AF100" s="222"/>
      <c r="AG100" s="222"/>
      <c r="AH100" s="221"/>
      <c r="AI100" s="221"/>
      <c r="AJ100" s="222"/>
      <c r="AK100" s="222"/>
    </row>
    <row r="101" spans="2:37" ht="57" x14ac:dyDescent="0.45">
      <c r="B101" s="135" t="s">
        <v>32</v>
      </c>
      <c r="C101" s="135" t="s">
        <v>47</v>
      </c>
      <c r="D101" s="135" t="s">
        <v>1090</v>
      </c>
      <c r="E101" s="135" t="s">
        <v>1091</v>
      </c>
      <c r="F101" s="77" t="s">
        <v>1092</v>
      </c>
      <c r="G101" s="220"/>
      <c r="H101" s="220"/>
      <c r="I101" s="220">
        <v>2018</v>
      </c>
      <c r="J101" s="220"/>
      <c r="K101" s="220"/>
      <c r="L101" s="220"/>
      <c r="M101" s="220"/>
      <c r="N101" s="220">
        <f t="shared" si="4"/>
        <v>0</v>
      </c>
      <c r="O101" s="220" t="s">
        <v>825</v>
      </c>
      <c r="P101" s="220" t="s">
        <v>826</v>
      </c>
      <c r="Q101" s="220" t="s">
        <v>827</v>
      </c>
      <c r="R101" s="220" t="s">
        <v>1093</v>
      </c>
      <c r="S101" s="220" t="s">
        <v>73</v>
      </c>
      <c r="T101" s="220" t="s">
        <v>1094</v>
      </c>
      <c r="U101" s="220"/>
      <c r="V101" s="221"/>
      <c r="W101" s="221">
        <v>141.94125000000003</v>
      </c>
      <c r="X101" s="222"/>
      <c r="Y101" s="222">
        <v>9</v>
      </c>
      <c r="Z101" s="221"/>
      <c r="AA101" s="221">
        <v>109.95849868497103</v>
      </c>
      <c r="AB101" s="221"/>
      <c r="AC101" s="221">
        <f t="shared" si="5"/>
        <v>260.89974868497109</v>
      </c>
      <c r="AD101" s="221"/>
      <c r="AE101" s="221"/>
      <c r="AF101" s="222"/>
      <c r="AG101" s="222">
        <v>18</v>
      </c>
      <c r="AH101" s="221"/>
      <c r="AI101" s="221">
        <v>109.95849868497103</v>
      </c>
      <c r="AJ101" s="222"/>
      <c r="AK101" s="222">
        <v>18</v>
      </c>
    </row>
    <row r="102" spans="2:37" ht="57" x14ac:dyDescent="0.45">
      <c r="B102" s="135" t="s">
        <v>32</v>
      </c>
      <c r="C102" s="135" t="s">
        <v>47</v>
      </c>
      <c r="D102" s="135" t="s">
        <v>1095</v>
      </c>
      <c r="E102" s="135" t="s">
        <v>1091</v>
      </c>
      <c r="F102" s="77" t="s">
        <v>1096</v>
      </c>
      <c r="G102" s="220"/>
      <c r="H102" s="220"/>
      <c r="I102" s="220">
        <v>2018</v>
      </c>
      <c r="J102" s="220"/>
      <c r="K102" s="220"/>
      <c r="L102" s="220"/>
      <c r="M102" s="220"/>
      <c r="N102" s="220">
        <f t="shared" si="4"/>
        <v>0</v>
      </c>
      <c r="O102" s="220" t="s">
        <v>825</v>
      </c>
      <c r="P102" s="220" t="s">
        <v>1097</v>
      </c>
      <c r="Q102" s="220" t="s">
        <v>827</v>
      </c>
      <c r="R102" s="220" t="s">
        <v>1093</v>
      </c>
      <c r="S102" s="220" t="s">
        <v>73</v>
      </c>
      <c r="T102" s="220"/>
      <c r="U102" s="220"/>
      <c r="V102" s="221"/>
      <c r="W102" s="221">
        <v>1654.7837799999998</v>
      </c>
      <c r="X102" s="222">
        <v>14000</v>
      </c>
      <c r="Y102" s="222"/>
      <c r="Z102" s="221"/>
      <c r="AA102" s="221">
        <v>3820.573617925179</v>
      </c>
      <c r="AB102" s="221"/>
      <c r="AC102" s="221">
        <f t="shared" si="5"/>
        <v>19475.357397925178</v>
      </c>
      <c r="AD102" s="221"/>
      <c r="AE102" s="221"/>
      <c r="AF102" s="222">
        <v>14000</v>
      </c>
      <c r="AG102" s="222"/>
      <c r="AH102" s="221"/>
      <c r="AI102" s="221">
        <v>3903.7416179251791</v>
      </c>
      <c r="AJ102" s="222">
        <v>14000</v>
      </c>
      <c r="AK102" s="222"/>
    </row>
    <row r="103" spans="2:37" ht="42.75" x14ac:dyDescent="0.45">
      <c r="B103" s="135" t="s">
        <v>32</v>
      </c>
      <c r="C103" s="135" t="s">
        <v>47</v>
      </c>
      <c r="D103" s="135" t="s">
        <v>1098</v>
      </c>
      <c r="E103" s="135" t="s">
        <v>1091</v>
      </c>
      <c r="F103" s="77" t="s">
        <v>1099</v>
      </c>
      <c r="G103" s="220"/>
      <c r="H103" s="220"/>
      <c r="I103" s="220">
        <v>2018</v>
      </c>
      <c r="J103" s="220"/>
      <c r="K103" s="220"/>
      <c r="L103" s="220"/>
      <c r="M103" s="220"/>
      <c r="N103" s="220">
        <f t="shared" si="4"/>
        <v>0</v>
      </c>
      <c r="O103" s="220" t="s">
        <v>825</v>
      </c>
      <c r="P103" s="220" t="s">
        <v>844</v>
      </c>
      <c r="Q103" s="220" t="s">
        <v>827</v>
      </c>
      <c r="R103" s="220"/>
      <c r="S103" s="220" t="s">
        <v>73</v>
      </c>
      <c r="T103" s="220" t="s">
        <v>1100</v>
      </c>
      <c r="U103" s="220"/>
      <c r="V103" s="221"/>
      <c r="W103" s="221"/>
      <c r="X103" s="222"/>
      <c r="Y103" s="222">
        <v>5</v>
      </c>
      <c r="Z103" s="221"/>
      <c r="AA103" s="221">
        <v>1433.9999999999995</v>
      </c>
      <c r="AB103" s="221"/>
      <c r="AC103" s="221">
        <f t="shared" si="5"/>
        <v>1438.9999999999995</v>
      </c>
      <c r="AD103" s="221"/>
      <c r="AE103" s="221"/>
      <c r="AF103" s="222"/>
      <c r="AG103" s="222">
        <v>4</v>
      </c>
      <c r="AH103" s="221"/>
      <c r="AI103" s="221">
        <v>1464.9999999999995</v>
      </c>
      <c r="AJ103" s="222"/>
      <c r="AK103" s="222">
        <v>3</v>
      </c>
    </row>
    <row r="104" spans="2:37" ht="28.5" x14ac:dyDescent="0.45">
      <c r="B104" s="135" t="s">
        <v>32</v>
      </c>
      <c r="C104" s="135" t="s">
        <v>47</v>
      </c>
      <c r="D104" s="135" t="s">
        <v>1101</v>
      </c>
      <c r="E104" s="135" t="s">
        <v>1102</v>
      </c>
      <c r="F104" s="77" t="s">
        <v>73</v>
      </c>
      <c r="G104" s="220"/>
      <c r="H104" s="220"/>
      <c r="I104" s="220"/>
      <c r="J104" s="220"/>
      <c r="K104" s="220"/>
      <c r="L104" s="220"/>
      <c r="M104" s="220"/>
      <c r="N104" s="220">
        <f t="shared" si="4"/>
        <v>0</v>
      </c>
      <c r="O104" s="220"/>
      <c r="P104" s="220"/>
      <c r="Q104" s="220"/>
      <c r="R104" s="220"/>
      <c r="S104" s="220" t="s">
        <v>815</v>
      </c>
      <c r="T104" s="220"/>
      <c r="U104" s="220"/>
      <c r="V104" s="221"/>
      <c r="W104" s="221"/>
      <c r="X104" s="222"/>
      <c r="Y104" s="222"/>
      <c r="Z104" s="221"/>
      <c r="AA104" s="221"/>
      <c r="AB104" s="221"/>
      <c r="AC104" s="221">
        <f t="shared" si="5"/>
        <v>0</v>
      </c>
      <c r="AD104" s="221"/>
      <c r="AE104" s="221"/>
      <c r="AF104" s="222"/>
      <c r="AG104" s="222"/>
      <c r="AH104" s="221"/>
      <c r="AI104" s="221"/>
      <c r="AJ104" s="222"/>
      <c r="AK104" s="222"/>
    </row>
    <row r="105" spans="2:37" ht="42.75" x14ac:dyDescent="0.45">
      <c r="B105" s="135" t="s">
        <v>32</v>
      </c>
      <c r="C105" s="135" t="s">
        <v>47</v>
      </c>
      <c r="D105" s="135" t="s">
        <v>1103</v>
      </c>
      <c r="E105" s="135" t="s">
        <v>1104</v>
      </c>
      <c r="F105" s="77" t="s">
        <v>1105</v>
      </c>
      <c r="G105" s="220"/>
      <c r="H105" s="220"/>
      <c r="I105" s="220">
        <v>2020</v>
      </c>
      <c r="J105" s="220"/>
      <c r="K105" s="220"/>
      <c r="L105" s="222">
        <v>1961.6508698687032</v>
      </c>
      <c r="M105" s="222">
        <v>3306.4653255106273</v>
      </c>
      <c r="N105" s="220">
        <f t="shared" si="4"/>
        <v>2634.0580976896654</v>
      </c>
      <c r="O105" s="220" t="s">
        <v>825</v>
      </c>
      <c r="P105" s="220" t="s">
        <v>848</v>
      </c>
      <c r="Q105" s="220" t="s">
        <v>827</v>
      </c>
      <c r="R105" s="220" t="s">
        <v>1106</v>
      </c>
      <c r="S105" s="220" t="s">
        <v>73</v>
      </c>
      <c r="T105" s="220" t="s">
        <v>1107</v>
      </c>
      <c r="U105" s="220"/>
      <c r="V105" s="221"/>
      <c r="W105" s="221">
        <v>2158</v>
      </c>
      <c r="X105" s="222"/>
      <c r="Y105" s="222">
        <v>1</v>
      </c>
      <c r="Z105" s="221"/>
      <c r="AA105" s="221">
        <v>18000</v>
      </c>
      <c r="AB105" s="221"/>
      <c r="AC105" s="221">
        <f t="shared" si="5"/>
        <v>20159</v>
      </c>
      <c r="AD105" s="221"/>
      <c r="AE105" s="221"/>
      <c r="AF105" s="222"/>
      <c r="AG105" s="222">
        <v>5</v>
      </c>
      <c r="AH105" s="221"/>
      <c r="AI105" s="221">
        <v>18000</v>
      </c>
      <c r="AJ105" s="222"/>
      <c r="AK105" s="222">
        <v>5</v>
      </c>
    </row>
    <row r="106" spans="2:37" ht="28.5" x14ac:dyDescent="0.45">
      <c r="B106" s="135" t="s">
        <v>32</v>
      </c>
      <c r="C106" s="135" t="s">
        <v>47</v>
      </c>
      <c r="D106" s="135" t="s">
        <v>1108</v>
      </c>
      <c r="E106" s="135" t="s">
        <v>1109</v>
      </c>
      <c r="F106" s="77" t="s">
        <v>73</v>
      </c>
      <c r="G106" s="220"/>
      <c r="H106" s="220"/>
      <c r="I106" s="220"/>
      <c r="J106" s="220"/>
      <c r="K106" s="220"/>
      <c r="L106" s="220"/>
      <c r="M106" s="220"/>
      <c r="N106" s="220">
        <f t="shared" si="4"/>
        <v>0</v>
      </c>
      <c r="O106" s="220"/>
      <c r="P106" s="220"/>
      <c r="Q106" s="220"/>
      <c r="R106" s="220"/>
      <c r="S106" s="220" t="s">
        <v>815</v>
      </c>
      <c r="T106" s="220"/>
      <c r="U106" s="220"/>
      <c r="V106" s="221"/>
      <c r="W106" s="221"/>
      <c r="X106" s="222"/>
      <c r="Y106" s="222"/>
      <c r="Z106" s="221"/>
      <c r="AA106" s="221"/>
      <c r="AB106" s="221"/>
      <c r="AC106" s="221">
        <f t="shared" si="5"/>
        <v>0</v>
      </c>
      <c r="AD106" s="221"/>
      <c r="AE106" s="221"/>
      <c r="AF106" s="222"/>
      <c r="AG106" s="222"/>
      <c r="AH106" s="221"/>
      <c r="AI106" s="221"/>
      <c r="AJ106" s="222"/>
      <c r="AK106" s="222"/>
    </row>
    <row r="107" spans="2:37" ht="57" x14ac:dyDescent="0.45">
      <c r="B107" s="135" t="s">
        <v>32</v>
      </c>
      <c r="C107" s="225"/>
      <c r="D107" s="225" t="s">
        <v>1110</v>
      </c>
      <c r="E107" s="225" t="s">
        <v>1111</v>
      </c>
      <c r="F107" s="226" t="s">
        <v>73</v>
      </c>
      <c r="G107" s="227"/>
      <c r="H107" s="227"/>
      <c r="I107" s="227">
        <v>2018</v>
      </c>
      <c r="J107" s="227"/>
      <c r="K107" s="227"/>
      <c r="L107" s="227"/>
      <c r="M107" s="227"/>
      <c r="N107" s="220">
        <f t="shared" si="4"/>
        <v>0</v>
      </c>
      <c r="O107" s="227" t="s">
        <v>825</v>
      </c>
      <c r="P107" s="227" t="s">
        <v>832</v>
      </c>
      <c r="Q107" s="227" t="s">
        <v>827</v>
      </c>
      <c r="R107" s="227"/>
      <c r="S107" s="227" t="s">
        <v>73</v>
      </c>
      <c r="T107" s="227"/>
      <c r="U107" s="227" t="s">
        <v>1112</v>
      </c>
      <c r="V107" s="228">
        <v>1854.56918</v>
      </c>
      <c r="W107" s="228">
        <v>158.9205400000001</v>
      </c>
      <c r="X107" s="229">
        <v>14000</v>
      </c>
      <c r="Y107" s="229"/>
      <c r="Z107" s="228">
        <v>8357.1863866376189</v>
      </c>
      <c r="AA107" s="228"/>
      <c r="AB107" s="228"/>
      <c r="AC107" s="221">
        <f t="shared" si="5"/>
        <v>24370.67610663762</v>
      </c>
      <c r="AD107" s="329"/>
      <c r="AE107" s="329"/>
      <c r="AF107" s="229">
        <v>14000</v>
      </c>
      <c r="AG107" s="229"/>
      <c r="AH107" s="228">
        <v>1545.5157419671527</v>
      </c>
      <c r="AI107" s="228"/>
      <c r="AJ107" s="229">
        <v>14000</v>
      </c>
      <c r="AK107" s="229"/>
    </row>
    <row r="110" spans="2:37" x14ac:dyDescent="0.45">
      <c r="V110" s="230"/>
      <c r="W110" s="230"/>
      <c r="Z110" s="231"/>
      <c r="AA110" s="231"/>
      <c r="AB110" s="231"/>
      <c r="AC110" s="231"/>
      <c r="AD110" s="231"/>
      <c r="AE110" s="231"/>
      <c r="AH110" s="231"/>
      <c r="AI110" s="231"/>
    </row>
    <row r="112" spans="2:37" x14ac:dyDescent="0.45">
      <c r="V112" s="232"/>
    </row>
  </sheetData>
  <autoFilter ref="A7:AK107" xr:uid="{3256F59D-9B42-45E9-911A-2FFE5092FE90}"/>
  <dataValidations count="2">
    <dataValidation type="custom" operator="greaterThanOrEqual" allowBlank="1" showInputMessage="1" showErrorMessage="1" error="This cell only accepts a number of &quot;NA&quot;_x000a_" sqref="I8:N107 V8:AK107" xr:uid="{873C7773-B17C-4822-983F-B4A647BD7040}">
      <formula1>OR(AND(ISNUMBER(I8), I8&gt;=0), I8 ="NA")</formula1>
    </dataValidation>
    <dataValidation type="list" allowBlank="1" showInputMessage="1" showErrorMessage="1" sqref="B108:D117" xr:uid="{B957F0F6-2A09-4217-83E5-9B8F8691BC72}">
      <formula1>#REF!</formula1>
    </dataValidation>
  </dataValidations>
  <pageMargins left="0.7" right="0.7" top="0.75" bottom="0.75" header="0.3" footer="0.3"/>
  <pageSetup paperSize="3" scale="3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07F4-F9B8-43EB-842F-E9F53D9A6C72}">
  <sheetPr>
    <pageSetUpPr fitToPage="1"/>
  </sheetPr>
  <dimension ref="B1:X85"/>
  <sheetViews>
    <sheetView view="pageBreakPreview" zoomScale="85" zoomScaleNormal="40" zoomScaleSheetLayoutView="85" zoomScalePageLayoutView="40" workbookViewId="0">
      <selection activeCell="N8" sqref="N8"/>
    </sheetView>
  </sheetViews>
  <sheetFormatPr defaultColWidth="0" defaultRowHeight="14.25" outlineLevelCol="1" x14ac:dyDescent="0.45"/>
  <cols>
    <col min="1" max="1" width="5.59765625" style="8" customWidth="1"/>
    <col min="2" max="2" width="37.1328125" style="1" customWidth="1"/>
    <col min="3" max="3" width="11.53125" style="8" customWidth="1"/>
    <col min="4" max="4" width="62.06640625" style="1" customWidth="1"/>
    <col min="5" max="7" width="10.73046875" style="8" bestFit="1" customWidth="1"/>
    <col min="8" max="8" width="10.265625" style="8" bestFit="1" customWidth="1"/>
    <col min="9" max="9" width="10.1328125" style="42" customWidth="1"/>
    <col min="10" max="14" width="9.1328125" style="8" customWidth="1"/>
    <col min="15" max="22" width="9.1328125" style="8" hidden="1" customWidth="1" outlineLevel="1"/>
    <col min="23" max="23" width="56" style="1" hidden="1" customWidth="1" collapsed="1"/>
    <col min="24" max="24" width="107.3984375" style="1" customWidth="1"/>
    <col min="25" max="27" width="9.1328125" style="8" customWidth="1"/>
    <col min="28" max="16384" width="0" style="8" hidden="1"/>
  </cols>
  <sheetData>
    <row r="1" spans="2:24" ht="14.65" thickBot="1" x14ac:dyDescent="0.5"/>
    <row r="2" spans="2:24" x14ac:dyDescent="0.45">
      <c r="B2" s="14" t="s">
        <v>48</v>
      </c>
      <c r="C2" s="19" t="str">
        <f>IF('Quarterly Submission Guide'!$D$20 = "", "",'Quarterly Submission Guide'!$D$20)</f>
        <v>Southern California Edison Company</v>
      </c>
      <c r="D2" s="306" t="s">
        <v>53</v>
      </c>
    </row>
    <row r="3" spans="2:24" ht="28.5" x14ac:dyDescent="0.45">
      <c r="B3" s="15" t="s">
        <v>54</v>
      </c>
      <c r="C3" s="13">
        <v>1</v>
      </c>
      <c r="D3" s="307" t="s">
        <v>55</v>
      </c>
    </row>
    <row r="4" spans="2:24" ht="14.65" thickBot="1" x14ac:dyDescent="0.5">
      <c r="B4" s="16" t="s">
        <v>52</v>
      </c>
      <c r="C4" s="30">
        <v>44232</v>
      </c>
      <c r="D4" s="18"/>
    </row>
    <row r="5" spans="2:24" x14ac:dyDescent="0.45">
      <c r="M5" s="61"/>
      <c r="N5" s="61"/>
      <c r="O5" s="61" t="s">
        <v>56</v>
      </c>
    </row>
    <row r="6" spans="2:24" x14ac:dyDescent="0.45">
      <c r="B6" s="3" t="s">
        <v>57</v>
      </c>
      <c r="C6" s="2"/>
      <c r="D6" s="203"/>
      <c r="E6" s="2"/>
      <c r="F6" s="2"/>
      <c r="G6" s="2"/>
      <c r="H6" s="2"/>
      <c r="I6" s="299"/>
      <c r="J6" s="4">
        <v>1</v>
      </c>
      <c r="K6" s="4">
        <v>2</v>
      </c>
      <c r="L6" s="4">
        <v>3</v>
      </c>
      <c r="M6" s="4">
        <v>4</v>
      </c>
      <c r="N6" s="4" t="s">
        <v>1182</v>
      </c>
      <c r="O6" s="4">
        <v>1</v>
      </c>
      <c r="P6" s="4">
        <v>2</v>
      </c>
      <c r="Q6" s="4">
        <v>3</v>
      </c>
      <c r="R6" s="4">
        <v>4</v>
      </c>
      <c r="S6" s="4">
        <v>1</v>
      </c>
      <c r="T6" s="4">
        <v>2</v>
      </c>
      <c r="U6" s="4">
        <v>3</v>
      </c>
      <c r="V6" s="4">
        <v>4</v>
      </c>
      <c r="W6" s="7"/>
      <c r="X6" s="203"/>
    </row>
    <row r="7" spans="2:24" x14ac:dyDescent="0.45">
      <c r="B7" s="5" t="s">
        <v>58</v>
      </c>
      <c r="C7" s="6" t="s">
        <v>59</v>
      </c>
      <c r="D7" s="5" t="s">
        <v>60</v>
      </c>
      <c r="E7" s="6">
        <v>2015</v>
      </c>
      <c r="F7" s="6">
        <v>2016</v>
      </c>
      <c r="G7" s="6">
        <v>2017</v>
      </c>
      <c r="H7" s="6">
        <v>2018</v>
      </c>
      <c r="I7" s="300">
        <v>2019</v>
      </c>
      <c r="J7" s="6">
        <v>2020</v>
      </c>
      <c r="K7" s="6">
        <v>2020</v>
      </c>
      <c r="L7" s="6">
        <v>2020</v>
      </c>
      <c r="M7" s="6">
        <v>2020</v>
      </c>
      <c r="N7" s="6">
        <v>2020</v>
      </c>
      <c r="O7" s="6">
        <v>2021</v>
      </c>
      <c r="P7" s="6">
        <v>2021</v>
      </c>
      <c r="Q7" s="6">
        <v>2021</v>
      </c>
      <c r="R7" s="6">
        <v>2021</v>
      </c>
      <c r="S7" s="6">
        <v>2022</v>
      </c>
      <c r="T7" s="6">
        <v>2022</v>
      </c>
      <c r="U7" s="6">
        <v>2022</v>
      </c>
      <c r="V7" s="6">
        <v>2022</v>
      </c>
      <c r="W7" s="5" t="s">
        <v>61</v>
      </c>
      <c r="X7" s="5" t="s">
        <v>62</v>
      </c>
    </row>
    <row r="8" spans="2:24" ht="42.75" x14ac:dyDescent="0.45">
      <c r="B8" s="11" t="s">
        <v>63</v>
      </c>
      <c r="C8" s="9" t="s">
        <v>64</v>
      </c>
      <c r="D8" s="11" t="s">
        <v>65</v>
      </c>
      <c r="E8" s="166">
        <v>9729.4195015659952</v>
      </c>
      <c r="F8" s="166">
        <v>9733.9281783963925</v>
      </c>
      <c r="G8" s="166">
        <v>9737.8944580141106</v>
      </c>
      <c r="H8" s="166">
        <v>9750.7763918152468</v>
      </c>
      <c r="I8" s="301">
        <v>9813.8300677892294</v>
      </c>
      <c r="J8" s="167">
        <v>1587.2237434289348</v>
      </c>
      <c r="K8" s="167">
        <v>6954.0746637627981</v>
      </c>
      <c r="L8" s="167">
        <v>1249.9204767939227</v>
      </c>
      <c r="M8" s="165">
        <v>233.12910197477169</v>
      </c>
      <c r="N8" s="298">
        <f>SUM(J8:M8)</f>
        <v>10024.347985960427</v>
      </c>
      <c r="O8" s="110"/>
      <c r="P8" s="110"/>
      <c r="Q8" s="110"/>
      <c r="R8" s="110"/>
      <c r="S8" s="110"/>
      <c r="T8" s="110"/>
      <c r="U8" s="110"/>
      <c r="V8" s="110"/>
      <c r="W8" s="11" t="s">
        <v>66</v>
      </c>
      <c r="X8" s="200" t="s">
        <v>67</v>
      </c>
    </row>
    <row r="9" spans="2:24" ht="28.5" x14ac:dyDescent="0.45">
      <c r="B9" s="35"/>
      <c r="C9" s="36" t="s">
        <v>68</v>
      </c>
      <c r="D9" s="35" t="s">
        <v>69</v>
      </c>
      <c r="E9" s="164">
        <v>1986.0212940514757</v>
      </c>
      <c r="F9" s="164">
        <v>2425.4308359733877</v>
      </c>
      <c r="G9" s="164">
        <v>2048.6342722901559</v>
      </c>
      <c r="H9" s="164">
        <v>2549.7075973285591</v>
      </c>
      <c r="I9" s="302">
        <v>15215.089311302443</v>
      </c>
      <c r="J9" s="165">
        <v>3099.7897022611</v>
      </c>
      <c r="K9" s="165">
        <v>4768.8520715089035</v>
      </c>
      <c r="L9" s="165">
        <v>4748.9489236647769</v>
      </c>
      <c r="M9" s="165">
        <v>3831.9489636612902</v>
      </c>
      <c r="N9" s="298">
        <f t="shared" ref="N9:N72" si="0">SUM(J9:M9)</f>
        <v>16449.539661096071</v>
      </c>
      <c r="O9" s="113"/>
      <c r="P9" s="113"/>
      <c r="Q9" s="113"/>
      <c r="R9" s="113"/>
      <c r="S9" s="113"/>
      <c r="T9" s="113"/>
      <c r="U9" s="113"/>
      <c r="V9" s="113"/>
      <c r="W9" s="35" t="s">
        <v>66</v>
      </c>
      <c r="X9" s="202" t="s">
        <v>70</v>
      </c>
    </row>
    <row r="10" spans="2:24" ht="85.5" x14ac:dyDescent="0.45">
      <c r="B10" s="35"/>
      <c r="C10" s="36"/>
      <c r="D10" s="35" t="s">
        <v>71</v>
      </c>
      <c r="E10" s="164">
        <v>1986.0212940514757</v>
      </c>
      <c r="F10" s="164">
        <v>2425.4308359733877</v>
      </c>
      <c r="G10" s="164">
        <v>2048.6342722901559</v>
      </c>
      <c r="H10" s="164">
        <v>1617.9708854226992</v>
      </c>
      <c r="I10" s="302">
        <v>1905.8482060522995</v>
      </c>
      <c r="J10" s="209">
        <v>518.43003584414475</v>
      </c>
      <c r="K10" s="209">
        <v>1351.7555534744831</v>
      </c>
      <c r="L10" s="209">
        <v>47.764854541581109</v>
      </c>
      <c r="M10" s="209">
        <v>3.5594817082086703</v>
      </c>
      <c r="N10" s="298">
        <f t="shared" si="0"/>
        <v>1921.5099255684179</v>
      </c>
      <c r="O10" s="113"/>
      <c r="P10" s="113"/>
      <c r="Q10" s="113"/>
      <c r="R10" s="113"/>
      <c r="S10" s="113"/>
      <c r="T10" s="113"/>
      <c r="U10" s="113"/>
      <c r="V10" s="113"/>
      <c r="W10" s="35"/>
      <c r="X10" s="202" t="s">
        <v>1137</v>
      </c>
    </row>
    <row r="11" spans="2:24" ht="42.75" x14ac:dyDescent="0.45">
      <c r="B11" s="35"/>
      <c r="C11" s="36"/>
      <c r="D11" s="35" t="s">
        <v>72</v>
      </c>
      <c r="E11" s="199" t="s">
        <v>73</v>
      </c>
      <c r="F11" s="199" t="s">
        <v>73</v>
      </c>
      <c r="G11" s="199" t="s">
        <v>73</v>
      </c>
      <c r="H11" s="164">
        <v>931.73671190586003</v>
      </c>
      <c r="I11" s="302">
        <v>9448.0509474885475</v>
      </c>
      <c r="J11" s="208" t="s">
        <v>73</v>
      </c>
      <c r="K11" s="208" t="s">
        <v>73</v>
      </c>
      <c r="L11" s="208" t="s">
        <v>73</v>
      </c>
      <c r="M11" s="208" t="s">
        <v>73</v>
      </c>
      <c r="N11" s="298">
        <f t="shared" si="0"/>
        <v>0</v>
      </c>
      <c r="O11" s="113"/>
      <c r="P11" s="113"/>
      <c r="Q11" s="113"/>
      <c r="R11" s="113"/>
      <c r="S11" s="113"/>
      <c r="T11" s="113"/>
      <c r="U11" s="113"/>
      <c r="V11" s="113"/>
      <c r="W11" s="35"/>
      <c r="X11" s="205" t="s">
        <v>67</v>
      </c>
    </row>
    <row r="12" spans="2:24" ht="42.75" x14ac:dyDescent="0.45">
      <c r="B12" s="35"/>
      <c r="C12" s="36"/>
      <c r="D12" s="35" t="s">
        <v>74</v>
      </c>
      <c r="E12" s="199" t="s">
        <v>73</v>
      </c>
      <c r="F12" s="199" t="s">
        <v>73</v>
      </c>
      <c r="G12" s="199" t="s">
        <v>73</v>
      </c>
      <c r="H12" s="164" t="s">
        <v>73</v>
      </c>
      <c r="I12" s="302" t="s">
        <v>73</v>
      </c>
      <c r="J12" s="210">
        <v>154.10966641695535</v>
      </c>
      <c r="K12" s="210">
        <v>989.84651803441977</v>
      </c>
      <c r="L12" s="210">
        <v>2273.934069123196</v>
      </c>
      <c r="M12" s="210">
        <v>1401.1394819530815</v>
      </c>
      <c r="N12" s="298">
        <f t="shared" si="0"/>
        <v>4819.0297355276525</v>
      </c>
      <c r="O12" s="113"/>
      <c r="P12" s="113"/>
      <c r="Q12" s="113"/>
      <c r="R12" s="113"/>
      <c r="S12" s="113"/>
      <c r="T12" s="113"/>
      <c r="U12" s="113"/>
      <c r="V12" s="113"/>
      <c r="W12" s="35"/>
      <c r="X12" s="205" t="s">
        <v>67</v>
      </c>
    </row>
    <row r="13" spans="2:24" ht="71.25" x14ac:dyDescent="0.45">
      <c r="B13" s="35"/>
      <c r="C13" s="36"/>
      <c r="D13" s="35" t="s">
        <v>75</v>
      </c>
      <c r="E13" s="199" t="s">
        <v>73</v>
      </c>
      <c r="F13" s="199" t="s">
        <v>73</v>
      </c>
      <c r="G13" s="199" t="s">
        <v>73</v>
      </c>
      <c r="H13" s="164" t="s">
        <v>73</v>
      </c>
      <c r="I13" s="302">
        <v>3861.1901577615959</v>
      </c>
      <c r="J13" s="201">
        <v>2427.25</v>
      </c>
      <c r="K13" s="201">
        <v>2427.25</v>
      </c>
      <c r="L13" s="201">
        <v>2427.25</v>
      </c>
      <c r="M13" s="201">
        <v>2427.25</v>
      </c>
      <c r="N13" s="298">
        <f t="shared" si="0"/>
        <v>9709</v>
      </c>
      <c r="O13" s="113"/>
      <c r="P13" s="113"/>
      <c r="Q13" s="113"/>
      <c r="R13" s="113"/>
      <c r="S13" s="113"/>
      <c r="T13" s="113"/>
      <c r="U13" s="113"/>
      <c r="V13" s="113"/>
      <c r="W13" s="35"/>
      <c r="X13" s="205" t="s">
        <v>1138</v>
      </c>
    </row>
    <row r="14" spans="2:24" ht="28.5" x14ac:dyDescent="0.45">
      <c r="B14" s="35"/>
      <c r="C14" s="36" t="s">
        <v>77</v>
      </c>
      <c r="D14" s="35" t="s">
        <v>78</v>
      </c>
      <c r="E14" s="156" t="s">
        <v>73</v>
      </c>
      <c r="F14" s="156" t="s">
        <v>73</v>
      </c>
      <c r="G14" s="156" t="s">
        <v>73</v>
      </c>
      <c r="H14" s="156">
        <v>12604.698236270546</v>
      </c>
      <c r="I14" s="302">
        <v>5662.5399000012585</v>
      </c>
      <c r="J14" s="157">
        <v>1382.4782574720571</v>
      </c>
      <c r="K14" s="157">
        <v>1382.4782574720571</v>
      </c>
      <c r="L14" s="157">
        <v>1382.4782574720571</v>
      </c>
      <c r="M14" s="161">
        <v>1382.4782574720571</v>
      </c>
      <c r="N14" s="298">
        <f t="shared" si="0"/>
        <v>5529.9130298882283</v>
      </c>
      <c r="O14" s="113"/>
      <c r="P14" s="113"/>
      <c r="Q14" s="113"/>
      <c r="R14" s="113"/>
      <c r="S14" s="113"/>
      <c r="T14" s="113"/>
      <c r="U14" s="113"/>
      <c r="V14" s="113"/>
      <c r="W14" s="35" t="s">
        <v>66</v>
      </c>
      <c r="X14" s="202" t="s">
        <v>79</v>
      </c>
    </row>
    <row r="15" spans="2:24" ht="28.5" x14ac:dyDescent="0.45">
      <c r="B15" s="35"/>
      <c r="C15" s="36"/>
      <c r="D15" s="35" t="s">
        <v>80</v>
      </c>
      <c r="E15" s="199" t="s">
        <v>73</v>
      </c>
      <c r="F15" s="199" t="s">
        <v>73</v>
      </c>
      <c r="G15" s="199" t="s">
        <v>73</v>
      </c>
      <c r="H15" s="156">
        <v>11775</v>
      </c>
      <c r="I15" s="302">
        <v>4962</v>
      </c>
      <c r="J15" s="157">
        <v>1111.5</v>
      </c>
      <c r="K15" s="157">
        <v>1111.5</v>
      </c>
      <c r="L15" s="157">
        <v>1111.5</v>
      </c>
      <c r="M15" s="157">
        <v>1111.5</v>
      </c>
      <c r="N15" s="298">
        <f t="shared" si="0"/>
        <v>4446</v>
      </c>
      <c r="O15" s="113"/>
      <c r="P15" s="113"/>
      <c r="Q15" s="113"/>
      <c r="R15" s="113"/>
      <c r="S15" s="113"/>
      <c r="T15" s="113"/>
      <c r="U15" s="113"/>
      <c r="V15" s="113"/>
      <c r="W15" s="35"/>
      <c r="X15" s="205" t="s">
        <v>1163</v>
      </c>
    </row>
    <row r="16" spans="2:24" ht="57" x14ac:dyDescent="0.45">
      <c r="B16" s="35"/>
      <c r="C16" s="36"/>
      <c r="D16" s="35" t="s">
        <v>82</v>
      </c>
      <c r="E16" s="199" t="s">
        <v>73</v>
      </c>
      <c r="F16" s="199" t="s">
        <v>73</v>
      </c>
      <c r="G16" s="199" t="s">
        <v>73</v>
      </c>
      <c r="H16" s="156">
        <v>829.69823627054484</v>
      </c>
      <c r="I16" s="302">
        <v>700.53990000125873</v>
      </c>
      <c r="J16" s="157">
        <v>270.97825747205718</v>
      </c>
      <c r="K16" s="157">
        <v>270.97825747205718</v>
      </c>
      <c r="L16" s="157">
        <v>270.97825747205718</v>
      </c>
      <c r="M16" s="157">
        <v>270.97825747205718</v>
      </c>
      <c r="N16" s="298">
        <f t="shared" si="0"/>
        <v>1083.9130298882287</v>
      </c>
      <c r="O16" s="113"/>
      <c r="P16" s="113"/>
      <c r="Q16" s="113"/>
      <c r="R16" s="113"/>
      <c r="S16" s="113"/>
      <c r="T16" s="113"/>
      <c r="U16" s="113"/>
      <c r="V16" s="113"/>
      <c r="W16" s="35"/>
      <c r="X16" s="205" t="s">
        <v>1179</v>
      </c>
    </row>
    <row r="17" spans="2:24" x14ac:dyDescent="0.45">
      <c r="B17" s="35"/>
      <c r="C17" s="36" t="s">
        <v>83</v>
      </c>
      <c r="D17" s="35" t="s">
        <v>84</v>
      </c>
      <c r="E17" s="156">
        <v>0</v>
      </c>
      <c r="F17" s="156">
        <v>0</v>
      </c>
      <c r="G17" s="156">
        <v>3</v>
      </c>
      <c r="H17" s="156">
        <v>5</v>
      </c>
      <c r="I17" s="302">
        <v>20</v>
      </c>
      <c r="J17" s="157">
        <v>0</v>
      </c>
      <c r="K17" s="157">
        <v>18</v>
      </c>
      <c r="L17" s="157">
        <v>3</v>
      </c>
      <c r="M17" s="157">
        <v>1</v>
      </c>
      <c r="N17" s="298">
        <f t="shared" si="0"/>
        <v>22</v>
      </c>
      <c r="O17" s="113"/>
      <c r="P17" s="113"/>
      <c r="Q17" s="113"/>
      <c r="R17" s="113"/>
      <c r="S17" s="113"/>
      <c r="T17" s="113"/>
      <c r="U17" s="113"/>
      <c r="V17" s="113"/>
      <c r="W17" s="35" t="s">
        <v>85</v>
      </c>
      <c r="X17" s="202"/>
    </row>
    <row r="18" spans="2:24" x14ac:dyDescent="0.45">
      <c r="B18" s="35"/>
      <c r="C18" s="36" t="s">
        <v>86</v>
      </c>
      <c r="D18" s="35" t="s">
        <v>87</v>
      </c>
      <c r="E18" s="156">
        <v>2163</v>
      </c>
      <c r="F18" s="156">
        <v>3146</v>
      </c>
      <c r="G18" s="156">
        <v>3114</v>
      </c>
      <c r="H18" s="156">
        <v>2786</v>
      </c>
      <c r="I18" s="302">
        <v>3588</v>
      </c>
      <c r="J18" s="157">
        <v>644</v>
      </c>
      <c r="K18" s="157">
        <v>666</v>
      </c>
      <c r="L18" s="157">
        <v>643</v>
      </c>
      <c r="M18" s="213">
        <v>727</v>
      </c>
      <c r="N18" s="298">
        <f t="shared" si="0"/>
        <v>2680</v>
      </c>
      <c r="O18" s="113"/>
      <c r="P18" s="113"/>
      <c r="Q18" s="113"/>
      <c r="R18" s="113"/>
      <c r="S18" s="113"/>
      <c r="T18" s="113"/>
      <c r="U18" s="113"/>
      <c r="V18" s="113"/>
      <c r="W18" s="35" t="s">
        <v>85</v>
      </c>
      <c r="X18" s="202"/>
    </row>
    <row r="19" spans="2:24" ht="28.5" x14ac:dyDescent="0.45">
      <c r="B19" s="35"/>
      <c r="C19" s="36" t="s">
        <v>88</v>
      </c>
      <c r="D19" s="35" t="s">
        <v>89</v>
      </c>
      <c r="E19" s="156">
        <v>246</v>
      </c>
      <c r="F19" s="156">
        <v>773</v>
      </c>
      <c r="G19" s="156">
        <v>325</v>
      </c>
      <c r="H19" s="156">
        <v>211</v>
      </c>
      <c r="I19" s="302">
        <v>1170</v>
      </c>
      <c r="J19" s="157">
        <v>244</v>
      </c>
      <c r="K19" s="157">
        <v>166</v>
      </c>
      <c r="L19" s="157">
        <v>361</v>
      </c>
      <c r="M19" s="157">
        <v>275</v>
      </c>
      <c r="N19" s="298">
        <f t="shared" si="0"/>
        <v>1046</v>
      </c>
      <c r="O19" s="113"/>
      <c r="P19" s="113"/>
      <c r="Q19" s="113"/>
      <c r="R19" s="113"/>
      <c r="S19" s="113"/>
      <c r="T19" s="113"/>
      <c r="U19" s="113"/>
      <c r="V19" s="113"/>
      <c r="W19" s="35" t="s">
        <v>85</v>
      </c>
      <c r="X19" s="202"/>
    </row>
    <row r="20" spans="2:24" x14ac:dyDescent="0.45">
      <c r="B20" s="35"/>
      <c r="C20" s="36" t="s">
        <v>90</v>
      </c>
      <c r="D20" s="35" t="s">
        <v>91</v>
      </c>
      <c r="E20" s="156">
        <v>6392</v>
      </c>
      <c r="F20" s="156">
        <v>5124</v>
      </c>
      <c r="G20" s="156">
        <v>3781</v>
      </c>
      <c r="H20" s="156">
        <v>14576</v>
      </c>
      <c r="I20" s="302">
        <v>57303</v>
      </c>
      <c r="J20" s="157">
        <v>5092</v>
      </c>
      <c r="K20" s="157">
        <v>1953</v>
      </c>
      <c r="L20" s="157">
        <v>1228</v>
      </c>
      <c r="M20" s="157">
        <v>1064</v>
      </c>
      <c r="N20" s="298">
        <f t="shared" si="0"/>
        <v>9337</v>
      </c>
      <c r="O20" s="113"/>
      <c r="P20" s="113"/>
      <c r="Q20" s="113"/>
      <c r="R20" s="113"/>
      <c r="S20" s="113"/>
      <c r="T20" s="113"/>
      <c r="U20" s="113"/>
      <c r="V20" s="113"/>
      <c r="W20" s="35" t="s">
        <v>85</v>
      </c>
      <c r="X20" s="202"/>
    </row>
    <row r="21" spans="2:24" x14ac:dyDescent="0.45">
      <c r="B21" s="35"/>
      <c r="C21" s="36" t="s">
        <v>92</v>
      </c>
      <c r="D21" s="35" t="s">
        <v>93</v>
      </c>
      <c r="E21" s="156">
        <v>7297</v>
      </c>
      <c r="F21" s="156">
        <v>7751</v>
      </c>
      <c r="G21" s="156">
        <v>5841</v>
      </c>
      <c r="H21" s="156">
        <v>4813</v>
      </c>
      <c r="I21" s="302">
        <v>7283</v>
      </c>
      <c r="J21" s="157">
        <v>5812</v>
      </c>
      <c r="K21" s="157">
        <v>8654</v>
      </c>
      <c r="L21" s="157">
        <v>5678</v>
      </c>
      <c r="M21" s="157">
        <v>3820</v>
      </c>
      <c r="N21" s="298">
        <f t="shared" si="0"/>
        <v>23964</v>
      </c>
      <c r="O21" s="113"/>
      <c r="P21" s="113"/>
      <c r="Q21" s="113"/>
      <c r="R21" s="113"/>
      <c r="S21" s="113"/>
      <c r="T21" s="113"/>
      <c r="U21" s="113"/>
      <c r="V21" s="113"/>
      <c r="W21" s="35" t="s">
        <v>85</v>
      </c>
      <c r="X21" s="202"/>
    </row>
    <row r="22" spans="2:24" ht="28.5" x14ac:dyDescent="0.45">
      <c r="B22" s="35"/>
      <c r="C22" s="36" t="s">
        <v>94</v>
      </c>
      <c r="D22" s="35" t="s">
        <v>95</v>
      </c>
      <c r="E22" s="156">
        <v>4448</v>
      </c>
      <c r="F22" s="156">
        <v>4167</v>
      </c>
      <c r="G22" s="156">
        <v>3934</v>
      </c>
      <c r="H22" s="156">
        <v>4170</v>
      </c>
      <c r="I22" s="302">
        <v>19180</v>
      </c>
      <c r="J22" s="157">
        <v>1489</v>
      </c>
      <c r="K22" s="157">
        <v>1775</v>
      </c>
      <c r="L22" s="157">
        <v>538</v>
      </c>
      <c r="M22" s="157">
        <v>1936</v>
      </c>
      <c r="N22" s="298">
        <f t="shared" si="0"/>
        <v>5738</v>
      </c>
      <c r="O22" s="113"/>
      <c r="P22" s="113"/>
      <c r="Q22" s="113"/>
      <c r="R22" s="113"/>
      <c r="S22" s="113"/>
      <c r="T22" s="113"/>
      <c r="U22" s="113"/>
      <c r="V22" s="113"/>
      <c r="W22" s="35" t="s">
        <v>85</v>
      </c>
      <c r="X22" s="202"/>
    </row>
    <row r="23" spans="2:24" x14ac:dyDescent="0.45">
      <c r="B23" s="35"/>
      <c r="C23" s="36" t="s">
        <v>96</v>
      </c>
      <c r="D23" s="35" t="s">
        <v>97</v>
      </c>
      <c r="E23" s="156">
        <v>43</v>
      </c>
      <c r="F23" s="156">
        <v>10</v>
      </c>
      <c r="G23" s="156">
        <v>33</v>
      </c>
      <c r="H23" s="156">
        <v>5344</v>
      </c>
      <c r="I23" s="302">
        <v>22656</v>
      </c>
      <c r="J23" s="157">
        <v>132</v>
      </c>
      <c r="K23" s="157">
        <v>8</v>
      </c>
      <c r="L23" s="157">
        <v>0</v>
      </c>
      <c r="M23" s="157">
        <v>2</v>
      </c>
      <c r="N23" s="298">
        <f t="shared" si="0"/>
        <v>142</v>
      </c>
      <c r="O23" s="113"/>
      <c r="P23" s="113"/>
      <c r="Q23" s="113"/>
      <c r="R23" s="113"/>
      <c r="S23" s="113"/>
      <c r="T23" s="113"/>
      <c r="U23" s="113"/>
      <c r="V23" s="113"/>
      <c r="W23" s="35" t="s">
        <v>85</v>
      </c>
      <c r="X23" s="202"/>
    </row>
    <row r="24" spans="2:24" x14ac:dyDescent="0.45">
      <c r="B24" s="35"/>
      <c r="C24" s="36" t="s">
        <v>98</v>
      </c>
      <c r="D24" s="35" t="s">
        <v>99</v>
      </c>
      <c r="E24" s="156">
        <v>14301</v>
      </c>
      <c r="F24" s="156">
        <v>18081</v>
      </c>
      <c r="G24" s="156">
        <v>12647</v>
      </c>
      <c r="H24" s="156">
        <v>7628</v>
      </c>
      <c r="I24" s="302">
        <v>9565</v>
      </c>
      <c r="J24" s="157">
        <v>9056</v>
      </c>
      <c r="K24" s="157">
        <v>9652</v>
      </c>
      <c r="L24" s="157">
        <v>7426</v>
      </c>
      <c r="M24" s="157">
        <v>841</v>
      </c>
      <c r="N24" s="298">
        <f t="shared" si="0"/>
        <v>26975</v>
      </c>
      <c r="O24" s="113"/>
      <c r="P24" s="113"/>
      <c r="Q24" s="113"/>
      <c r="R24" s="113"/>
      <c r="S24" s="113"/>
      <c r="T24" s="113"/>
      <c r="U24" s="113"/>
      <c r="V24" s="113"/>
      <c r="W24" s="35" t="s">
        <v>85</v>
      </c>
      <c r="X24" s="202"/>
    </row>
    <row r="25" spans="2:24" ht="28.5" x14ac:dyDescent="0.45">
      <c r="B25" s="35"/>
      <c r="C25" s="36" t="s">
        <v>100</v>
      </c>
      <c r="D25" s="35" t="s">
        <v>101</v>
      </c>
      <c r="E25" s="156">
        <v>256</v>
      </c>
      <c r="F25" s="156">
        <v>142</v>
      </c>
      <c r="G25" s="156">
        <v>206</v>
      </c>
      <c r="H25" s="156">
        <v>1040</v>
      </c>
      <c r="I25" s="302">
        <v>78625</v>
      </c>
      <c r="J25" s="157">
        <v>1287</v>
      </c>
      <c r="K25" s="157">
        <v>1157</v>
      </c>
      <c r="L25" s="157">
        <v>137</v>
      </c>
      <c r="M25" s="157">
        <v>300</v>
      </c>
      <c r="N25" s="298">
        <f t="shared" si="0"/>
        <v>2881</v>
      </c>
      <c r="O25" s="113"/>
      <c r="P25" s="113"/>
      <c r="Q25" s="113"/>
      <c r="R25" s="113"/>
      <c r="S25" s="113"/>
      <c r="T25" s="113"/>
      <c r="U25" s="113"/>
      <c r="V25" s="113"/>
      <c r="W25" s="35" t="s">
        <v>85</v>
      </c>
      <c r="X25" s="202"/>
    </row>
    <row r="26" spans="2:24" ht="42.75" x14ac:dyDescent="0.45">
      <c r="B26" s="35" t="s">
        <v>102</v>
      </c>
      <c r="C26" s="36" t="str">
        <f>C8&amp;"ii."</f>
        <v>1.a.ii.</v>
      </c>
      <c r="D26" s="35" t="s">
        <v>103</v>
      </c>
      <c r="E26" s="156">
        <v>39125.472925977854</v>
      </c>
      <c r="F26" s="156">
        <v>39138.868333223603</v>
      </c>
      <c r="G26" s="156">
        <v>39128.851678251893</v>
      </c>
      <c r="H26" s="156">
        <v>39192.838668220436</v>
      </c>
      <c r="I26" s="302">
        <v>39463.856461246061</v>
      </c>
      <c r="J26" s="157">
        <v>1011.3532470541427</v>
      </c>
      <c r="K26" s="157">
        <v>23406.411030028987</v>
      </c>
      <c r="L26" s="157">
        <v>10640.767327604626</v>
      </c>
      <c r="M26" s="157">
        <v>2691.4004397421204</v>
      </c>
      <c r="N26" s="298">
        <f t="shared" si="0"/>
        <v>37749.932044429879</v>
      </c>
      <c r="O26" s="113"/>
      <c r="P26" s="113"/>
      <c r="Q26" s="113"/>
      <c r="R26" s="113"/>
      <c r="S26" s="113"/>
      <c r="T26" s="113"/>
      <c r="U26" s="113"/>
      <c r="V26" s="113"/>
      <c r="W26" s="35" t="s">
        <v>66</v>
      </c>
      <c r="X26" s="205" t="s">
        <v>67</v>
      </c>
    </row>
    <row r="27" spans="2:24" ht="28.5" x14ac:dyDescent="0.45">
      <c r="B27" s="35"/>
      <c r="C27" s="36" t="str">
        <f>C9&amp;"ii."</f>
        <v>1.b.ii.</v>
      </c>
      <c r="D27" s="35" t="s">
        <v>104</v>
      </c>
      <c r="E27" s="156">
        <v>8346.7440358446947</v>
      </c>
      <c r="F27" s="156">
        <v>8199.962664930883</v>
      </c>
      <c r="G27" s="156">
        <v>8006.8654774463848</v>
      </c>
      <c r="H27" s="156">
        <v>8813.1697487363472</v>
      </c>
      <c r="I27" s="302">
        <v>21245.451789567716</v>
      </c>
      <c r="J27" s="157">
        <v>3377.8481892122563</v>
      </c>
      <c r="K27" s="157">
        <v>5605.1525703324342</v>
      </c>
      <c r="L27" s="157">
        <v>6441.51059441705</v>
      </c>
      <c r="M27" s="157">
        <v>6935.0176458508577</v>
      </c>
      <c r="N27" s="298">
        <f t="shared" si="0"/>
        <v>22359.528999812599</v>
      </c>
      <c r="O27" s="113"/>
      <c r="P27" s="113"/>
      <c r="Q27" s="113"/>
      <c r="R27" s="113"/>
      <c r="S27" s="113"/>
      <c r="T27" s="113"/>
      <c r="U27" s="113"/>
      <c r="V27" s="113"/>
      <c r="W27" s="35" t="s">
        <v>66</v>
      </c>
      <c r="X27" s="202" t="s">
        <v>70</v>
      </c>
    </row>
    <row r="28" spans="2:24" ht="85.5" x14ac:dyDescent="0.45">
      <c r="B28" s="35"/>
      <c r="C28" s="36"/>
      <c r="D28" s="35" t="s">
        <v>71</v>
      </c>
      <c r="E28" s="156">
        <v>8346.7440358446947</v>
      </c>
      <c r="F28" s="156">
        <v>8199.962664930883</v>
      </c>
      <c r="G28" s="156">
        <v>8006.8654774463848</v>
      </c>
      <c r="H28" s="156">
        <v>7881.4330368304873</v>
      </c>
      <c r="I28" s="302">
        <v>7936.2106843175734</v>
      </c>
      <c r="J28" s="157">
        <v>796.4885227953007</v>
      </c>
      <c r="K28" s="157">
        <v>2188.0560522980145</v>
      </c>
      <c r="L28" s="157">
        <v>1740.326525293854</v>
      </c>
      <c r="M28" s="157">
        <v>3106.6281638977757</v>
      </c>
      <c r="N28" s="298">
        <f t="shared" si="0"/>
        <v>7831.4992642849447</v>
      </c>
      <c r="O28" s="113"/>
      <c r="P28" s="113"/>
      <c r="Q28" s="113"/>
      <c r="R28" s="113"/>
      <c r="S28" s="113"/>
      <c r="T28" s="113"/>
      <c r="U28" s="113"/>
      <c r="V28" s="113"/>
      <c r="W28" s="35"/>
      <c r="X28" s="202" t="s">
        <v>1137</v>
      </c>
    </row>
    <row r="29" spans="2:24" ht="42.75" x14ac:dyDescent="0.45">
      <c r="B29" s="35"/>
      <c r="C29" s="36"/>
      <c r="D29" s="35" t="s">
        <v>72</v>
      </c>
      <c r="E29" s="156" t="s">
        <v>73</v>
      </c>
      <c r="F29" s="156" t="s">
        <v>73</v>
      </c>
      <c r="G29" s="156" t="s">
        <v>73</v>
      </c>
      <c r="H29" s="156">
        <v>931.73671190586003</v>
      </c>
      <c r="I29" s="302">
        <v>9448.0509474885475</v>
      </c>
      <c r="J29" s="157" t="s">
        <v>73</v>
      </c>
      <c r="K29" s="157" t="s">
        <v>73</v>
      </c>
      <c r="L29" s="157" t="s">
        <v>73</v>
      </c>
      <c r="M29" s="157" t="s">
        <v>73</v>
      </c>
      <c r="N29" s="298">
        <f t="shared" si="0"/>
        <v>0</v>
      </c>
      <c r="O29" s="113"/>
      <c r="P29" s="113"/>
      <c r="Q29" s="113"/>
      <c r="R29" s="113"/>
      <c r="S29" s="113"/>
      <c r="T29" s="113"/>
      <c r="U29" s="113"/>
      <c r="V29" s="113"/>
      <c r="W29" s="35"/>
      <c r="X29" s="205" t="s">
        <v>67</v>
      </c>
    </row>
    <row r="30" spans="2:24" ht="42.75" x14ac:dyDescent="0.45">
      <c r="B30" s="35"/>
      <c r="C30" s="36"/>
      <c r="D30" s="35" t="s">
        <v>105</v>
      </c>
      <c r="E30" s="156" t="s">
        <v>73</v>
      </c>
      <c r="F30" s="156" t="s">
        <v>73</v>
      </c>
      <c r="G30" s="156" t="s">
        <v>73</v>
      </c>
      <c r="H30" s="156" t="s">
        <v>73</v>
      </c>
      <c r="I30" s="302" t="s">
        <v>73</v>
      </c>
      <c r="J30" s="211">
        <v>154.10966641695535</v>
      </c>
      <c r="K30" s="211">
        <v>989.84651803441977</v>
      </c>
      <c r="L30" s="211">
        <v>2273.934069123196</v>
      </c>
      <c r="M30" s="211">
        <v>1401.1394819530815</v>
      </c>
      <c r="N30" s="298">
        <f t="shared" si="0"/>
        <v>4819.0297355276525</v>
      </c>
      <c r="O30" s="113"/>
      <c r="P30" s="113"/>
      <c r="Q30" s="113"/>
      <c r="R30" s="113"/>
      <c r="S30" s="113"/>
      <c r="T30" s="113"/>
      <c r="U30" s="113"/>
      <c r="V30" s="113"/>
      <c r="W30" s="35"/>
      <c r="X30" s="205" t="s">
        <v>67</v>
      </c>
    </row>
    <row r="31" spans="2:24" ht="71.25" x14ac:dyDescent="0.45">
      <c r="B31" s="35"/>
      <c r="C31" s="36"/>
      <c r="D31" s="35" t="s">
        <v>75</v>
      </c>
      <c r="E31" s="156" t="s">
        <v>73</v>
      </c>
      <c r="F31" s="156" t="s">
        <v>73</v>
      </c>
      <c r="G31" s="156" t="s">
        <v>73</v>
      </c>
      <c r="H31" s="156" t="s">
        <v>73</v>
      </c>
      <c r="I31" s="302">
        <v>3861.1901577615959</v>
      </c>
      <c r="J31" s="157">
        <v>2427.25</v>
      </c>
      <c r="K31" s="157">
        <v>2427.25</v>
      </c>
      <c r="L31" s="157">
        <v>2427.25</v>
      </c>
      <c r="M31" s="157">
        <v>2427.25</v>
      </c>
      <c r="N31" s="298">
        <f t="shared" si="0"/>
        <v>9709</v>
      </c>
      <c r="O31" s="113"/>
      <c r="P31" s="113"/>
      <c r="Q31" s="113"/>
      <c r="R31" s="113"/>
      <c r="S31" s="113"/>
      <c r="T31" s="113"/>
      <c r="U31" s="113"/>
      <c r="V31" s="113"/>
      <c r="W31" s="35"/>
      <c r="X31" s="205" t="s">
        <v>1138</v>
      </c>
    </row>
    <row r="32" spans="2:24" ht="28.5" x14ac:dyDescent="0.45">
      <c r="B32" s="35"/>
      <c r="C32" s="36" t="str">
        <f>C14&amp;"ii."</f>
        <v>1.c.ii.</v>
      </c>
      <c r="D32" s="35" t="s">
        <v>106</v>
      </c>
      <c r="E32" s="156">
        <v>4320.0487372170528</v>
      </c>
      <c r="F32" s="156">
        <v>4509.109362250264</v>
      </c>
      <c r="G32" s="156">
        <v>4092.7155200531261</v>
      </c>
      <c r="H32" s="156">
        <v>29901.545011449864</v>
      </c>
      <c r="I32" s="302">
        <v>8886.6749202292049</v>
      </c>
      <c r="J32" s="157">
        <v>2106.4005175073253</v>
      </c>
      <c r="K32" s="157">
        <v>2106.4005175073253</v>
      </c>
      <c r="L32" s="157">
        <v>2106.4005175073253</v>
      </c>
      <c r="M32" s="161">
        <v>2106.4005175073253</v>
      </c>
      <c r="N32" s="298">
        <f t="shared" si="0"/>
        <v>8425.6020700293011</v>
      </c>
      <c r="O32" s="113"/>
      <c r="P32" s="113"/>
      <c r="Q32" s="113"/>
      <c r="R32" s="113"/>
      <c r="S32" s="113"/>
      <c r="T32" s="113"/>
      <c r="U32" s="113"/>
      <c r="V32" s="113"/>
      <c r="W32" s="35" t="s">
        <v>66</v>
      </c>
      <c r="X32" s="202" t="s">
        <v>79</v>
      </c>
    </row>
    <row r="33" spans="2:24" ht="28.5" x14ac:dyDescent="0.45">
      <c r="B33" s="35"/>
      <c r="C33" s="36"/>
      <c r="D33" s="35" t="s">
        <v>80</v>
      </c>
      <c r="E33" s="199" t="s">
        <v>73</v>
      </c>
      <c r="F33" s="199" t="s">
        <v>73</v>
      </c>
      <c r="G33" s="199" t="s">
        <v>73</v>
      </c>
      <c r="H33" s="156">
        <v>26055</v>
      </c>
      <c r="I33" s="302">
        <v>4962</v>
      </c>
      <c r="J33" s="157">
        <v>1111.5</v>
      </c>
      <c r="K33" s="157">
        <v>1111.5</v>
      </c>
      <c r="L33" s="157">
        <v>1111.5</v>
      </c>
      <c r="M33" s="157">
        <v>1111.5</v>
      </c>
      <c r="N33" s="298">
        <f t="shared" si="0"/>
        <v>4446</v>
      </c>
      <c r="O33" s="113"/>
      <c r="P33" s="113"/>
      <c r="Q33" s="113"/>
      <c r="R33" s="113"/>
      <c r="S33" s="113"/>
      <c r="T33" s="113"/>
      <c r="U33" s="113"/>
      <c r="V33" s="113"/>
      <c r="W33" s="35"/>
      <c r="X33" s="202" t="s">
        <v>81</v>
      </c>
    </row>
    <row r="34" spans="2:24" ht="57" x14ac:dyDescent="0.45">
      <c r="B34" s="35"/>
      <c r="C34" s="36"/>
      <c r="D34" s="35" t="s">
        <v>82</v>
      </c>
      <c r="E34" s="156">
        <v>4320.0487372170528</v>
      </c>
      <c r="F34" s="156">
        <v>4509.109362250264</v>
      </c>
      <c r="G34" s="156">
        <v>4092.7155200531261</v>
      </c>
      <c r="H34" s="156">
        <v>3846.5450114498635</v>
      </c>
      <c r="I34" s="302">
        <v>3924.6749202292058</v>
      </c>
      <c r="J34" s="157">
        <v>994.9005175073255</v>
      </c>
      <c r="K34" s="157">
        <v>994.9005175073255</v>
      </c>
      <c r="L34" s="157">
        <v>994.9005175073255</v>
      </c>
      <c r="M34" s="157">
        <v>994.9005175073255</v>
      </c>
      <c r="N34" s="298">
        <f t="shared" si="0"/>
        <v>3979.602070029302</v>
      </c>
      <c r="O34" s="113"/>
      <c r="P34" s="113"/>
      <c r="Q34" s="113"/>
      <c r="R34" s="113"/>
      <c r="S34" s="113"/>
      <c r="T34" s="113"/>
      <c r="U34" s="113"/>
      <c r="V34" s="113"/>
      <c r="W34" s="35"/>
      <c r="X34" s="205" t="s">
        <v>76</v>
      </c>
    </row>
    <row r="35" spans="2:24" x14ac:dyDescent="0.45">
      <c r="B35" s="35"/>
      <c r="C35" s="36" t="str">
        <f t="shared" ref="C35:C40" si="1">C17&amp;"ii."</f>
        <v>1.d.ii.</v>
      </c>
      <c r="D35" s="35" t="s">
        <v>107</v>
      </c>
      <c r="E35" s="156">
        <v>5</v>
      </c>
      <c r="F35" s="156">
        <v>2</v>
      </c>
      <c r="G35" s="156">
        <v>4</v>
      </c>
      <c r="H35" s="156">
        <v>10</v>
      </c>
      <c r="I35" s="302">
        <v>28</v>
      </c>
      <c r="J35" s="157">
        <v>0</v>
      </c>
      <c r="K35" s="157">
        <v>76</v>
      </c>
      <c r="L35" s="157">
        <v>3</v>
      </c>
      <c r="M35" s="161">
        <v>19</v>
      </c>
      <c r="N35" s="298">
        <f t="shared" si="0"/>
        <v>98</v>
      </c>
      <c r="O35" s="113"/>
      <c r="P35" s="113"/>
      <c r="Q35" s="113"/>
      <c r="R35" s="113"/>
      <c r="S35" s="113"/>
      <c r="T35" s="113"/>
      <c r="U35" s="113"/>
      <c r="V35" s="113"/>
      <c r="W35" s="35" t="s">
        <v>85</v>
      </c>
      <c r="X35" s="202"/>
    </row>
    <row r="36" spans="2:24" x14ac:dyDescent="0.45">
      <c r="B36" s="35"/>
      <c r="C36" s="36" t="str">
        <f t="shared" si="1"/>
        <v>1.e.ii.</v>
      </c>
      <c r="D36" s="35" t="s">
        <v>108</v>
      </c>
      <c r="E36" s="156">
        <v>17812</v>
      </c>
      <c r="F36" s="156">
        <v>19726</v>
      </c>
      <c r="G36" s="156">
        <v>21832</v>
      </c>
      <c r="H36" s="156">
        <v>19482</v>
      </c>
      <c r="I36" s="302">
        <v>21320</v>
      </c>
      <c r="J36" s="157">
        <v>4300</v>
      </c>
      <c r="K36" s="157">
        <v>4923</v>
      </c>
      <c r="L36" s="157">
        <v>6308</v>
      </c>
      <c r="M36" s="157">
        <v>5039</v>
      </c>
      <c r="N36" s="298">
        <f t="shared" si="0"/>
        <v>20570</v>
      </c>
      <c r="O36" s="113"/>
      <c r="P36" s="113"/>
      <c r="Q36" s="113"/>
      <c r="R36" s="113"/>
      <c r="S36" s="113"/>
      <c r="T36" s="113"/>
      <c r="U36" s="113"/>
      <c r="V36" s="113"/>
      <c r="W36" s="35" t="s">
        <v>85</v>
      </c>
      <c r="X36" s="202"/>
    </row>
    <row r="37" spans="2:24" ht="28.5" x14ac:dyDescent="0.45">
      <c r="B37" s="35"/>
      <c r="C37" s="36" t="str">
        <f t="shared" si="1"/>
        <v>1.f.ii.</v>
      </c>
      <c r="D37" s="35" t="s">
        <v>109</v>
      </c>
      <c r="E37" s="156">
        <v>1742</v>
      </c>
      <c r="F37" s="156">
        <v>2636</v>
      </c>
      <c r="G37" s="156">
        <v>1762</v>
      </c>
      <c r="H37" s="156">
        <v>1506</v>
      </c>
      <c r="I37" s="302">
        <v>2680</v>
      </c>
      <c r="J37" s="157">
        <v>557</v>
      </c>
      <c r="K37" s="157">
        <v>596</v>
      </c>
      <c r="L37" s="157">
        <v>682</v>
      </c>
      <c r="M37" s="157">
        <v>576</v>
      </c>
      <c r="N37" s="298">
        <f t="shared" si="0"/>
        <v>2411</v>
      </c>
      <c r="O37" s="113"/>
      <c r="P37" s="113"/>
      <c r="Q37" s="113"/>
      <c r="R37" s="113"/>
      <c r="S37" s="113"/>
      <c r="T37" s="113"/>
      <c r="U37" s="113"/>
      <c r="V37" s="113"/>
      <c r="W37" s="35" t="s">
        <v>85</v>
      </c>
      <c r="X37" s="202"/>
    </row>
    <row r="38" spans="2:24" x14ac:dyDescent="0.45">
      <c r="B38" s="35"/>
      <c r="C38" s="36" t="str">
        <f t="shared" si="1"/>
        <v>1.g.ii.</v>
      </c>
      <c r="D38" s="35" t="s">
        <v>110</v>
      </c>
      <c r="E38" s="156">
        <v>26406</v>
      </c>
      <c r="F38" s="156">
        <v>17649</v>
      </c>
      <c r="G38" s="156">
        <v>15545</v>
      </c>
      <c r="H38" s="156">
        <v>30305</v>
      </c>
      <c r="I38" s="302">
        <v>83237</v>
      </c>
      <c r="J38" s="157">
        <v>8457</v>
      </c>
      <c r="K38" s="157">
        <v>4779</v>
      </c>
      <c r="L38" s="157">
        <v>4808</v>
      </c>
      <c r="M38" s="157">
        <v>3665</v>
      </c>
      <c r="N38" s="298">
        <f t="shared" si="0"/>
        <v>21709</v>
      </c>
      <c r="O38" s="113"/>
      <c r="P38" s="113"/>
      <c r="Q38" s="113"/>
      <c r="R38" s="113"/>
      <c r="S38" s="113"/>
      <c r="T38" s="113"/>
      <c r="U38" s="113"/>
      <c r="V38" s="113"/>
      <c r="W38" s="35" t="s">
        <v>85</v>
      </c>
      <c r="X38" s="202"/>
    </row>
    <row r="39" spans="2:24" x14ac:dyDescent="0.45">
      <c r="B39" s="35"/>
      <c r="C39" s="36" t="str">
        <f t="shared" si="1"/>
        <v>1.h.ii.</v>
      </c>
      <c r="D39" s="35" t="s">
        <v>111</v>
      </c>
      <c r="E39" s="156">
        <v>51016</v>
      </c>
      <c r="F39" s="156">
        <v>48323</v>
      </c>
      <c r="G39" s="156">
        <v>41641</v>
      </c>
      <c r="H39" s="156">
        <v>39640</v>
      </c>
      <c r="I39" s="302">
        <v>40771</v>
      </c>
      <c r="J39" s="157">
        <v>8510</v>
      </c>
      <c r="K39" s="157">
        <v>13463</v>
      </c>
      <c r="L39" s="157">
        <v>13300</v>
      </c>
      <c r="M39" s="157">
        <v>15593</v>
      </c>
      <c r="N39" s="298">
        <f t="shared" si="0"/>
        <v>50866</v>
      </c>
      <c r="O39" s="113"/>
      <c r="P39" s="113"/>
      <c r="Q39" s="113"/>
      <c r="R39" s="113"/>
      <c r="S39" s="113"/>
      <c r="T39" s="113"/>
      <c r="U39" s="113"/>
      <c r="V39" s="113"/>
      <c r="W39" s="35" t="s">
        <v>85</v>
      </c>
      <c r="X39" s="202"/>
    </row>
    <row r="40" spans="2:24" ht="28.5" x14ac:dyDescent="0.45">
      <c r="B40" s="35"/>
      <c r="C40" s="36" t="str">
        <f t="shared" si="1"/>
        <v>1.i.ii.</v>
      </c>
      <c r="D40" s="35" t="s">
        <v>112</v>
      </c>
      <c r="E40" s="156">
        <v>14687</v>
      </c>
      <c r="F40" s="156">
        <v>13466</v>
      </c>
      <c r="G40" s="156">
        <v>12071</v>
      </c>
      <c r="H40" s="156">
        <v>12873</v>
      </c>
      <c r="I40" s="302">
        <v>26158</v>
      </c>
      <c r="J40" s="157">
        <v>6250</v>
      </c>
      <c r="K40" s="157">
        <v>6497</v>
      </c>
      <c r="L40" s="157">
        <v>4403</v>
      </c>
      <c r="M40" s="157">
        <v>6114</v>
      </c>
      <c r="N40" s="298">
        <f t="shared" si="0"/>
        <v>23264</v>
      </c>
      <c r="O40" s="113"/>
      <c r="P40" s="113"/>
      <c r="Q40" s="113"/>
      <c r="R40" s="113"/>
      <c r="S40" s="113"/>
      <c r="T40" s="113"/>
      <c r="U40" s="113"/>
      <c r="V40" s="113"/>
      <c r="W40" s="35" t="s">
        <v>85</v>
      </c>
      <c r="X40" s="202"/>
    </row>
    <row r="41" spans="2:24" x14ac:dyDescent="0.45">
      <c r="B41" s="35"/>
      <c r="C41" s="36" t="str">
        <f t="shared" ref="C41:C43" si="2">C23&amp;"ii."</f>
        <v>1.j.ii.</v>
      </c>
      <c r="D41" s="35" t="s">
        <v>113</v>
      </c>
      <c r="E41" s="156">
        <v>328</v>
      </c>
      <c r="F41" s="156">
        <v>64</v>
      </c>
      <c r="G41" s="156">
        <v>128</v>
      </c>
      <c r="H41" s="156">
        <v>7790</v>
      </c>
      <c r="I41" s="302">
        <v>35237</v>
      </c>
      <c r="J41" s="157">
        <v>142</v>
      </c>
      <c r="K41" s="157">
        <v>12</v>
      </c>
      <c r="L41" s="157">
        <v>4</v>
      </c>
      <c r="M41" s="157">
        <v>17</v>
      </c>
      <c r="N41" s="298">
        <f t="shared" si="0"/>
        <v>175</v>
      </c>
      <c r="O41" s="113"/>
      <c r="P41" s="113"/>
      <c r="Q41" s="113"/>
      <c r="R41" s="113"/>
      <c r="S41" s="113"/>
      <c r="T41" s="113"/>
      <c r="U41" s="113"/>
      <c r="V41" s="113"/>
      <c r="W41" s="35" t="s">
        <v>85</v>
      </c>
      <c r="X41" s="202"/>
    </row>
    <row r="42" spans="2:24" x14ac:dyDescent="0.45">
      <c r="B42" s="35"/>
      <c r="C42" s="36" t="str">
        <f t="shared" si="2"/>
        <v>1.k.ii.</v>
      </c>
      <c r="D42" s="35" t="s">
        <v>114</v>
      </c>
      <c r="E42" s="156">
        <v>84111</v>
      </c>
      <c r="F42" s="156">
        <v>76240</v>
      </c>
      <c r="G42" s="156">
        <v>63267</v>
      </c>
      <c r="H42" s="156">
        <v>62133</v>
      </c>
      <c r="I42" s="302">
        <v>62271</v>
      </c>
      <c r="J42" s="157">
        <v>11811</v>
      </c>
      <c r="K42" s="157">
        <v>16961</v>
      </c>
      <c r="L42" s="157">
        <v>18740</v>
      </c>
      <c r="M42" s="157">
        <v>19548</v>
      </c>
      <c r="N42" s="298">
        <f t="shared" si="0"/>
        <v>67060</v>
      </c>
      <c r="O42" s="113"/>
      <c r="P42" s="113"/>
      <c r="Q42" s="113"/>
      <c r="R42" s="113"/>
      <c r="S42" s="113"/>
      <c r="T42" s="113"/>
      <c r="U42" s="113"/>
      <c r="V42" s="113"/>
      <c r="W42" s="35" t="s">
        <v>85</v>
      </c>
      <c r="X42" s="202"/>
    </row>
    <row r="43" spans="2:24" ht="28.5" x14ac:dyDescent="0.45">
      <c r="B43" s="35"/>
      <c r="C43" s="36" t="str">
        <f t="shared" si="2"/>
        <v>1.l.ii.</v>
      </c>
      <c r="D43" s="35" t="s">
        <v>115</v>
      </c>
      <c r="E43" s="156">
        <v>1149</v>
      </c>
      <c r="F43" s="156">
        <v>753</v>
      </c>
      <c r="G43" s="156">
        <v>1013</v>
      </c>
      <c r="H43" s="156">
        <v>2851</v>
      </c>
      <c r="I43" s="302">
        <v>92092</v>
      </c>
      <c r="J43" s="157">
        <v>2428</v>
      </c>
      <c r="K43" s="157">
        <v>2514</v>
      </c>
      <c r="L43" s="157">
        <v>1240</v>
      </c>
      <c r="M43" s="157">
        <v>1510</v>
      </c>
      <c r="N43" s="298">
        <f t="shared" si="0"/>
        <v>7692</v>
      </c>
      <c r="O43" s="113"/>
      <c r="P43" s="113"/>
      <c r="Q43" s="113"/>
      <c r="R43" s="113"/>
      <c r="S43" s="113"/>
      <c r="T43" s="113"/>
      <c r="U43" s="113"/>
      <c r="V43" s="113"/>
      <c r="W43" s="35" t="s">
        <v>85</v>
      </c>
      <c r="X43" s="205"/>
    </row>
    <row r="44" spans="2:24" ht="85.5" x14ac:dyDescent="0.45">
      <c r="B44" s="12" t="s">
        <v>116</v>
      </c>
      <c r="C44" s="10" t="str">
        <f>C8&amp;"iii."</f>
        <v>1.a.iii.</v>
      </c>
      <c r="D44" s="12" t="s">
        <v>117</v>
      </c>
      <c r="E44" s="158">
        <v>4437.8289639999966</v>
      </c>
      <c r="F44" s="158">
        <v>4437.8289639999966</v>
      </c>
      <c r="G44" s="158">
        <v>4437.8289639999966</v>
      </c>
      <c r="H44" s="158">
        <v>4437.8289639999966</v>
      </c>
      <c r="I44" s="303">
        <v>4437.8289639999966</v>
      </c>
      <c r="J44" s="159">
        <v>1109.4572410000001</v>
      </c>
      <c r="K44" s="159">
        <v>1109.4572410000001</v>
      </c>
      <c r="L44" s="159">
        <v>1109.4572410000001</v>
      </c>
      <c r="M44" s="157">
        <v>1109.4572410000001</v>
      </c>
      <c r="N44" s="298">
        <f t="shared" si="0"/>
        <v>4437.8289640000003</v>
      </c>
      <c r="O44" s="111"/>
      <c r="P44" s="111"/>
      <c r="Q44" s="111"/>
      <c r="R44" s="111"/>
      <c r="S44" s="111"/>
      <c r="T44" s="111"/>
      <c r="U44" s="111"/>
      <c r="V44" s="111"/>
      <c r="W44" s="35" t="s">
        <v>66</v>
      </c>
      <c r="X44" s="205" t="s">
        <v>1139</v>
      </c>
    </row>
    <row r="45" spans="2:24" ht="28.5" x14ac:dyDescent="0.45">
      <c r="B45" s="12"/>
      <c r="C45" s="10" t="str">
        <f>C9&amp;"iii."</f>
        <v>1.b.iii.</v>
      </c>
      <c r="D45" s="12" t="s">
        <v>118</v>
      </c>
      <c r="E45" s="158" t="s">
        <v>73</v>
      </c>
      <c r="F45" s="158" t="s">
        <v>73</v>
      </c>
      <c r="G45" s="158" t="s">
        <v>73</v>
      </c>
      <c r="H45" s="158">
        <v>1109.4572410000001</v>
      </c>
      <c r="I45" s="303">
        <v>6259.1624581941423</v>
      </c>
      <c r="J45" s="159">
        <v>3066.9150849156499</v>
      </c>
      <c r="K45" s="159">
        <v>3066.9150849156499</v>
      </c>
      <c r="L45" s="159">
        <v>3066.9150849156499</v>
      </c>
      <c r="M45" s="157">
        <v>3066.9150849156499</v>
      </c>
      <c r="N45" s="298">
        <f t="shared" si="0"/>
        <v>12267.6603396626</v>
      </c>
      <c r="O45" s="111"/>
      <c r="P45" s="111"/>
      <c r="Q45" s="111"/>
      <c r="R45" s="111"/>
      <c r="S45" s="111"/>
      <c r="T45" s="111"/>
      <c r="U45" s="111"/>
      <c r="V45" s="111"/>
      <c r="W45" s="35" t="s">
        <v>66</v>
      </c>
      <c r="X45" s="205" t="s">
        <v>119</v>
      </c>
    </row>
    <row r="46" spans="2:24" ht="99.75" x14ac:dyDescent="0.45">
      <c r="B46" s="12"/>
      <c r="C46" s="10"/>
      <c r="D46" s="12" t="s">
        <v>120</v>
      </c>
      <c r="E46" s="158" t="s">
        <v>73</v>
      </c>
      <c r="F46" s="158" t="s">
        <v>73</v>
      </c>
      <c r="G46" s="158" t="s">
        <v>73</v>
      </c>
      <c r="H46" s="158">
        <v>1109.4572410000001</v>
      </c>
      <c r="I46" s="303">
        <v>1109.4572410000001</v>
      </c>
      <c r="J46" s="159">
        <v>1109.4572410000001</v>
      </c>
      <c r="K46" s="159">
        <v>1109.4572410000001</v>
      </c>
      <c r="L46" s="159">
        <v>1109.4572410000001</v>
      </c>
      <c r="M46" s="157">
        <v>1109.4572410000001</v>
      </c>
      <c r="N46" s="298">
        <f t="shared" si="0"/>
        <v>4437.8289640000003</v>
      </c>
      <c r="O46" s="111"/>
      <c r="P46" s="111"/>
      <c r="Q46" s="111"/>
      <c r="R46" s="111"/>
      <c r="S46" s="111"/>
      <c r="T46" s="111"/>
      <c r="U46" s="111"/>
      <c r="V46" s="111"/>
      <c r="W46" s="35"/>
      <c r="X46" s="205" t="s">
        <v>1140</v>
      </c>
    </row>
    <row r="47" spans="2:24" ht="42.75" x14ac:dyDescent="0.45">
      <c r="B47" s="12"/>
      <c r="C47" s="10"/>
      <c r="D47" s="12" t="s">
        <v>105</v>
      </c>
      <c r="E47" s="158" t="s">
        <v>73</v>
      </c>
      <c r="F47" s="158" t="s">
        <v>73</v>
      </c>
      <c r="G47" s="158" t="s">
        <v>73</v>
      </c>
      <c r="H47" s="158" t="s">
        <v>73</v>
      </c>
      <c r="I47" s="303">
        <v>519.66016681634028</v>
      </c>
      <c r="J47" s="159">
        <v>1089.4223647947774</v>
      </c>
      <c r="K47" s="159">
        <v>1089.4223647947774</v>
      </c>
      <c r="L47" s="159">
        <v>1089.4223647947774</v>
      </c>
      <c r="M47" s="157">
        <v>1089.4223647947774</v>
      </c>
      <c r="N47" s="298">
        <f t="shared" si="0"/>
        <v>4357.6894591791097</v>
      </c>
      <c r="O47" s="111"/>
      <c r="P47" s="111"/>
      <c r="Q47" s="111"/>
      <c r="R47" s="111"/>
      <c r="S47" s="111"/>
      <c r="T47" s="111"/>
      <c r="U47" s="111"/>
      <c r="V47" s="111"/>
      <c r="W47" s="35"/>
      <c r="X47" s="63" t="s">
        <v>67</v>
      </c>
    </row>
    <row r="48" spans="2:24" ht="57" x14ac:dyDescent="0.45">
      <c r="B48" s="12"/>
      <c r="C48" s="10"/>
      <c r="D48" s="12" t="s">
        <v>75</v>
      </c>
      <c r="E48" s="158" t="s">
        <v>73</v>
      </c>
      <c r="F48" s="158" t="s">
        <v>73</v>
      </c>
      <c r="G48" s="158" t="s">
        <v>73</v>
      </c>
      <c r="H48" s="158" t="s">
        <v>73</v>
      </c>
      <c r="I48" s="303">
        <v>4630.045050377802</v>
      </c>
      <c r="J48" s="159">
        <v>868.03547912087254</v>
      </c>
      <c r="K48" s="159">
        <v>868.03547912087254</v>
      </c>
      <c r="L48" s="159">
        <v>868.03547912087254</v>
      </c>
      <c r="M48" s="157">
        <v>868.03547912087254</v>
      </c>
      <c r="N48" s="298">
        <f t="shared" si="0"/>
        <v>3472.1419164834901</v>
      </c>
      <c r="O48" s="111"/>
      <c r="P48" s="111"/>
      <c r="Q48" s="111"/>
      <c r="R48" s="111"/>
      <c r="S48" s="111"/>
      <c r="T48" s="111"/>
      <c r="U48" s="111"/>
      <c r="V48" s="111"/>
      <c r="W48" s="35"/>
      <c r="X48" s="205" t="s">
        <v>121</v>
      </c>
    </row>
    <row r="49" spans="2:24" ht="57" x14ac:dyDescent="0.45">
      <c r="B49" s="12"/>
      <c r="C49" s="10" t="s">
        <v>122</v>
      </c>
      <c r="D49" s="12" t="s">
        <v>123</v>
      </c>
      <c r="E49" s="158" t="s">
        <v>73</v>
      </c>
      <c r="F49" s="158" t="s">
        <v>73</v>
      </c>
      <c r="G49" s="158" t="s">
        <v>73</v>
      </c>
      <c r="H49" s="158">
        <v>102.63711888428661</v>
      </c>
      <c r="I49" s="303">
        <v>5003.1049264159974</v>
      </c>
      <c r="J49" s="159">
        <v>283.71374056562252</v>
      </c>
      <c r="K49" s="159">
        <v>283.71374056562252</v>
      </c>
      <c r="L49" s="159">
        <v>283.71374056562252</v>
      </c>
      <c r="M49" s="157">
        <v>283.71374056562252</v>
      </c>
      <c r="N49" s="298">
        <f t="shared" si="0"/>
        <v>1134.8549622624901</v>
      </c>
      <c r="O49" s="111"/>
      <c r="P49" s="111"/>
      <c r="Q49" s="111"/>
      <c r="R49" s="111"/>
      <c r="S49" s="111"/>
      <c r="T49" s="111"/>
      <c r="U49" s="111"/>
      <c r="V49" s="111"/>
      <c r="W49" s="35"/>
      <c r="X49" s="202" t="s">
        <v>79</v>
      </c>
    </row>
    <row r="50" spans="2:24" ht="28.5" x14ac:dyDescent="0.45">
      <c r="B50" s="12"/>
      <c r="C50" s="10"/>
      <c r="D50" s="12" t="s">
        <v>124</v>
      </c>
      <c r="E50" s="158" t="s">
        <v>73</v>
      </c>
      <c r="F50" s="158" t="s">
        <v>73</v>
      </c>
      <c r="G50" s="158" t="s">
        <v>73</v>
      </c>
      <c r="H50" s="158" t="s">
        <v>73</v>
      </c>
      <c r="I50" s="303">
        <v>4901</v>
      </c>
      <c r="J50" s="159">
        <v>251.25</v>
      </c>
      <c r="K50" s="159">
        <v>251.25</v>
      </c>
      <c r="L50" s="159">
        <v>251.25</v>
      </c>
      <c r="M50" s="157">
        <v>251.25</v>
      </c>
      <c r="N50" s="298">
        <f t="shared" si="0"/>
        <v>1005</v>
      </c>
      <c r="O50" s="111"/>
      <c r="P50" s="111"/>
      <c r="Q50" s="111"/>
      <c r="R50" s="111"/>
      <c r="S50" s="111"/>
      <c r="T50" s="111"/>
      <c r="U50" s="111"/>
      <c r="V50" s="111"/>
      <c r="W50" s="35"/>
      <c r="X50" s="202" t="s">
        <v>1162</v>
      </c>
    </row>
    <row r="51" spans="2:24" ht="57" x14ac:dyDescent="0.45">
      <c r="B51" s="12"/>
      <c r="C51" s="10"/>
      <c r="D51" s="12" t="s">
        <v>82</v>
      </c>
      <c r="E51" s="158" t="s">
        <v>73</v>
      </c>
      <c r="F51" s="158" t="s">
        <v>73</v>
      </c>
      <c r="G51" s="158" t="s">
        <v>73</v>
      </c>
      <c r="H51" s="158">
        <v>102.63711888428661</v>
      </c>
      <c r="I51" s="303">
        <v>102.10492641599771</v>
      </c>
      <c r="J51" s="159">
        <v>32.463740565622501</v>
      </c>
      <c r="K51" s="159">
        <v>32.463740565622501</v>
      </c>
      <c r="L51" s="159">
        <v>32.463740565622501</v>
      </c>
      <c r="M51" s="157">
        <v>32.463740565622501</v>
      </c>
      <c r="N51" s="298">
        <f t="shared" si="0"/>
        <v>129.85496226249001</v>
      </c>
      <c r="O51" s="111"/>
      <c r="P51" s="111"/>
      <c r="Q51" s="111"/>
      <c r="R51" s="111"/>
      <c r="S51" s="111"/>
      <c r="T51" s="111"/>
      <c r="U51" s="111"/>
      <c r="V51" s="111"/>
      <c r="W51" s="35"/>
      <c r="X51" s="205" t="s">
        <v>76</v>
      </c>
    </row>
    <row r="52" spans="2:24" x14ac:dyDescent="0.45">
      <c r="B52" s="12"/>
      <c r="C52" s="10" t="str">
        <f t="shared" ref="C52:C60" si="3">C17&amp;"iii."</f>
        <v>1.d.iii.</v>
      </c>
      <c r="D52" s="12" t="s">
        <v>125</v>
      </c>
      <c r="E52" s="158">
        <v>50</v>
      </c>
      <c r="F52" s="158">
        <v>82</v>
      </c>
      <c r="G52" s="158">
        <v>40</v>
      </c>
      <c r="H52" s="158">
        <v>32</v>
      </c>
      <c r="I52" s="303">
        <v>108</v>
      </c>
      <c r="J52" s="159">
        <v>12</v>
      </c>
      <c r="K52" s="159">
        <v>23</v>
      </c>
      <c r="L52" s="159">
        <v>54</v>
      </c>
      <c r="M52" s="157">
        <v>63</v>
      </c>
      <c r="N52" s="298">
        <f t="shared" si="0"/>
        <v>152</v>
      </c>
      <c r="O52" s="111"/>
      <c r="P52" s="111"/>
      <c r="Q52" s="111"/>
      <c r="R52" s="111"/>
      <c r="S52" s="111"/>
      <c r="T52" s="111"/>
      <c r="U52" s="111"/>
      <c r="V52" s="111"/>
      <c r="W52" s="35" t="s">
        <v>85</v>
      </c>
      <c r="X52" s="63"/>
    </row>
    <row r="53" spans="2:24" x14ac:dyDescent="0.45">
      <c r="B53" s="12"/>
      <c r="C53" s="10" t="str">
        <f t="shared" si="3"/>
        <v>1.e.iii.</v>
      </c>
      <c r="D53" s="12" t="s">
        <v>126</v>
      </c>
      <c r="E53" s="158">
        <v>0</v>
      </c>
      <c r="F53" s="158">
        <v>0</v>
      </c>
      <c r="G53" s="158">
        <v>0</v>
      </c>
      <c r="H53" s="158">
        <v>1</v>
      </c>
      <c r="I53" s="303">
        <v>0</v>
      </c>
      <c r="J53" s="159">
        <v>0</v>
      </c>
      <c r="K53" s="159">
        <v>0</v>
      </c>
      <c r="L53" s="159">
        <v>0</v>
      </c>
      <c r="M53" s="157">
        <v>0</v>
      </c>
      <c r="N53" s="298">
        <f t="shared" si="0"/>
        <v>0</v>
      </c>
      <c r="O53" s="111"/>
      <c r="P53" s="111"/>
      <c r="Q53" s="111"/>
      <c r="R53" s="111"/>
      <c r="S53" s="111"/>
      <c r="T53" s="111"/>
      <c r="U53" s="111"/>
      <c r="V53" s="111"/>
      <c r="W53" s="35" t="s">
        <v>85</v>
      </c>
      <c r="X53" s="116"/>
    </row>
    <row r="54" spans="2:24" ht="28.5" x14ac:dyDescent="0.45">
      <c r="B54" s="12"/>
      <c r="C54" s="10" t="str">
        <f t="shared" si="3"/>
        <v>1.f.iii.</v>
      </c>
      <c r="D54" s="12" t="s">
        <v>127</v>
      </c>
      <c r="E54" s="158">
        <v>0</v>
      </c>
      <c r="F54" s="158">
        <v>0</v>
      </c>
      <c r="G54" s="158">
        <v>0</v>
      </c>
      <c r="H54" s="158">
        <v>0</v>
      </c>
      <c r="I54" s="303">
        <v>0</v>
      </c>
      <c r="J54" s="159">
        <v>6</v>
      </c>
      <c r="K54" s="159">
        <v>0</v>
      </c>
      <c r="L54" s="159">
        <v>0</v>
      </c>
      <c r="M54" s="157">
        <v>0</v>
      </c>
      <c r="N54" s="298">
        <f t="shared" si="0"/>
        <v>6</v>
      </c>
      <c r="O54" s="111"/>
      <c r="P54" s="111"/>
      <c r="Q54" s="111"/>
      <c r="R54" s="111"/>
      <c r="S54" s="111"/>
      <c r="T54" s="111"/>
      <c r="U54" s="111"/>
      <c r="V54" s="111"/>
      <c r="W54" s="35" t="s">
        <v>85</v>
      </c>
      <c r="X54" s="116"/>
    </row>
    <row r="55" spans="2:24" x14ac:dyDescent="0.45">
      <c r="B55" s="12"/>
      <c r="C55" s="10" t="str">
        <f t="shared" si="3"/>
        <v>1.g.iii.</v>
      </c>
      <c r="D55" s="12" t="s">
        <v>128</v>
      </c>
      <c r="E55" s="158">
        <v>697</v>
      </c>
      <c r="F55" s="158">
        <v>855</v>
      </c>
      <c r="G55" s="158">
        <v>977</v>
      </c>
      <c r="H55" s="158">
        <v>1215</v>
      </c>
      <c r="I55" s="303">
        <v>15029</v>
      </c>
      <c r="J55" s="159">
        <v>1245</v>
      </c>
      <c r="K55" s="159">
        <v>2522</v>
      </c>
      <c r="L55" s="159">
        <v>549</v>
      </c>
      <c r="M55" s="157">
        <v>138</v>
      </c>
      <c r="N55" s="298">
        <f t="shared" si="0"/>
        <v>4454</v>
      </c>
      <c r="O55" s="111"/>
      <c r="P55" s="111"/>
      <c r="Q55" s="111"/>
      <c r="R55" s="111"/>
      <c r="S55" s="111"/>
      <c r="T55" s="111"/>
      <c r="U55" s="111"/>
      <c r="V55" s="111"/>
      <c r="W55" s="35" t="s">
        <v>85</v>
      </c>
      <c r="X55" s="116"/>
    </row>
    <row r="56" spans="2:24" x14ac:dyDescent="0.45">
      <c r="B56" s="12"/>
      <c r="C56" s="10" t="str">
        <f t="shared" si="3"/>
        <v>1.h.iii.</v>
      </c>
      <c r="D56" s="12" t="s">
        <v>129</v>
      </c>
      <c r="E56" s="158">
        <v>3</v>
      </c>
      <c r="F56" s="158">
        <v>1</v>
      </c>
      <c r="G56" s="158">
        <v>2</v>
      </c>
      <c r="H56" s="158">
        <v>1</v>
      </c>
      <c r="I56" s="303">
        <v>14</v>
      </c>
      <c r="J56" s="159">
        <v>609</v>
      </c>
      <c r="K56" s="159">
        <v>4400</v>
      </c>
      <c r="L56" s="159">
        <v>1783</v>
      </c>
      <c r="M56" s="157">
        <v>961</v>
      </c>
      <c r="N56" s="298">
        <f t="shared" si="0"/>
        <v>7753</v>
      </c>
      <c r="O56" s="111"/>
      <c r="P56" s="111"/>
      <c r="Q56" s="111"/>
      <c r="R56" s="111"/>
      <c r="S56" s="111"/>
      <c r="T56" s="111"/>
      <c r="U56" s="111"/>
      <c r="V56" s="111"/>
      <c r="W56" s="35" t="s">
        <v>85</v>
      </c>
      <c r="X56" s="116"/>
    </row>
    <row r="57" spans="2:24" ht="28.5" x14ac:dyDescent="0.45">
      <c r="B57" s="12"/>
      <c r="C57" s="10" t="str">
        <f t="shared" si="3"/>
        <v>1.i.iii.</v>
      </c>
      <c r="D57" s="12" t="s">
        <v>130</v>
      </c>
      <c r="E57" s="158">
        <v>278</v>
      </c>
      <c r="F57" s="158">
        <v>128</v>
      </c>
      <c r="G57" s="158">
        <v>408</v>
      </c>
      <c r="H57" s="158">
        <v>419</v>
      </c>
      <c r="I57" s="303">
        <v>456</v>
      </c>
      <c r="J57" s="159">
        <v>15</v>
      </c>
      <c r="K57" s="159">
        <v>46</v>
      </c>
      <c r="L57" s="159">
        <v>45</v>
      </c>
      <c r="M57" s="157">
        <v>85</v>
      </c>
      <c r="N57" s="298">
        <f t="shared" si="0"/>
        <v>191</v>
      </c>
      <c r="O57" s="111"/>
      <c r="P57" s="111"/>
      <c r="Q57" s="111"/>
      <c r="R57" s="111"/>
      <c r="S57" s="111"/>
      <c r="T57" s="111"/>
      <c r="U57" s="111"/>
      <c r="V57" s="111"/>
      <c r="W57" s="35" t="s">
        <v>85</v>
      </c>
      <c r="X57" s="116"/>
    </row>
    <row r="58" spans="2:24" x14ac:dyDescent="0.45">
      <c r="B58" s="12"/>
      <c r="C58" s="10" t="str">
        <f t="shared" si="3"/>
        <v>1.j.iii.</v>
      </c>
      <c r="D58" s="12" t="s">
        <v>131</v>
      </c>
      <c r="E58" s="158">
        <v>935</v>
      </c>
      <c r="F58" s="158">
        <v>735</v>
      </c>
      <c r="G58" s="158">
        <v>719</v>
      </c>
      <c r="H58" s="158">
        <v>382</v>
      </c>
      <c r="I58" s="303">
        <v>2545</v>
      </c>
      <c r="J58" s="159">
        <v>130</v>
      </c>
      <c r="K58" s="159">
        <v>437</v>
      </c>
      <c r="L58" s="159">
        <v>166</v>
      </c>
      <c r="M58" s="157">
        <v>48</v>
      </c>
      <c r="N58" s="298">
        <f t="shared" si="0"/>
        <v>781</v>
      </c>
      <c r="O58" s="111"/>
      <c r="P58" s="111"/>
      <c r="Q58" s="111"/>
      <c r="R58" s="111"/>
      <c r="S58" s="111"/>
      <c r="T58" s="111"/>
      <c r="U58" s="111"/>
      <c r="V58" s="111"/>
      <c r="W58" s="35" t="s">
        <v>85</v>
      </c>
      <c r="X58" s="116"/>
    </row>
    <row r="59" spans="2:24" x14ac:dyDescent="0.45">
      <c r="B59" s="12"/>
      <c r="C59" s="10" t="str">
        <f t="shared" si="3"/>
        <v>1.k.iii.</v>
      </c>
      <c r="D59" s="12" t="s">
        <v>132</v>
      </c>
      <c r="E59" s="158">
        <v>0</v>
      </c>
      <c r="F59" s="158">
        <v>2</v>
      </c>
      <c r="G59" s="158">
        <v>0</v>
      </c>
      <c r="H59" s="158">
        <v>4</v>
      </c>
      <c r="I59" s="303">
        <v>3</v>
      </c>
      <c r="J59" s="159">
        <v>44</v>
      </c>
      <c r="K59" s="159">
        <v>309</v>
      </c>
      <c r="L59" s="159">
        <v>366</v>
      </c>
      <c r="M59" s="157">
        <v>186</v>
      </c>
      <c r="N59" s="298">
        <f t="shared" si="0"/>
        <v>905</v>
      </c>
      <c r="O59" s="111"/>
      <c r="P59" s="111"/>
      <c r="Q59" s="111"/>
      <c r="R59" s="111"/>
      <c r="S59" s="111"/>
      <c r="T59" s="111"/>
      <c r="U59" s="111"/>
      <c r="V59" s="111"/>
      <c r="W59" s="35" t="s">
        <v>85</v>
      </c>
      <c r="X59" s="116"/>
    </row>
    <row r="60" spans="2:24" ht="28.5" x14ac:dyDescent="0.45">
      <c r="B60" s="12"/>
      <c r="C60" s="10" t="str">
        <f t="shared" si="3"/>
        <v>1.l.iii.</v>
      </c>
      <c r="D60" s="12" t="s">
        <v>101</v>
      </c>
      <c r="E60" s="158">
        <v>0</v>
      </c>
      <c r="F60" s="158">
        <v>0</v>
      </c>
      <c r="G60" s="158">
        <v>0</v>
      </c>
      <c r="H60" s="158">
        <v>0</v>
      </c>
      <c r="I60" s="303">
        <v>103</v>
      </c>
      <c r="J60" s="159">
        <v>3</v>
      </c>
      <c r="K60" s="159">
        <v>1</v>
      </c>
      <c r="L60" s="159">
        <v>0</v>
      </c>
      <c r="M60" s="157">
        <v>3</v>
      </c>
      <c r="N60" s="298">
        <f t="shared" si="0"/>
        <v>7</v>
      </c>
      <c r="O60" s="111"/>
      <c r="P60" s="111"/>
      <c r="Q60" s="111"/>
      <c r="R60" s="111"/>
      <c r="S60" s="111"/>
      <c r="T60" s="111"/>
      <c r="U60" s="111"/>
      <c r="V60" s="111"/>
      <c r="W60" s="35" t="s">
        <v>85</v>
      </c>
      <c r="X60" s="116"/>
    </row>
    <row r="61" spans="2:24" ht="85.5" x14ac:dyDescent="0.45">
      <c r="B61" s="12" t="s">
        <v>133</v>
      </c>
      <c r="C61" s="10" t="str">
        <f>C8&amp;"iv."</f>
        <v>1.a.iv.</v>
      </c>
      <c r="D61" s="12" t="s">
        <v>134</v>
      </c>
      <c r="E61" s="158">
        <v>13068.295702999996</v>
      </c>
      <c r="F61" s="158">
        <v>13068.295702999996</v>
      </c>
      <c r="G61" s="158">
        <v>13068.295702999996</v>
      </c>
      <c r="H61" s="158">
        <v>13068.295702999996</v>
      </c>
      <c r="I61" s="303">
        <v>13068.295702999996</v>
      </c>
      <c r="J61" s="159">
        <v>3267.0739257499999</v>
      </c>
      <c r="K61" s="159">
        <v>3267.0739257499999</v>
      </c>
      <c r="L61" s="159">
        <v>3267.0739257499999</v>
      </c>
      <c r="M61" s="157">
        <v>3267.0739257499999</v>
      </c>
      <c r="N61" s="298">
        <f t="shared" si="0"/>
        <v>13068.295703</v>
      </c>
      <c r="O61" s="111"/>
      <c r="P61" s="111"/>
      <c r="Q61" s="111"/>
      <c r="R61" s="111"/>
      <c r="S61" s="111"/>
      <c r="T61" s="111"/>
      <c r="U61" s="111"/>
      <c r="V61" s="111"/>
      <c r="W61" s="35" t="s">
        <v>66</v>
      </c>
      <c r="X61" s="160" t="s">
        <v>1139</v>
      </c>
    </row>
    <row r="62" spans="2:24" ht="28.5" x14ac:dyDescent="0.45">
      <c r="B62" s="12"/>
      <c r="C62" s="10" t="str">
        <f>C9&amp;"iv."</f>
        <v>1.b.iv.</v>
      </c>
      <c r="D62" s="12" t="s">
        <v>135</v>
      </c>
      <c r="E62" s="158" t="s">
        <v>73</v>
      </c>
      <c r="F62" s="158" t="s">
        <v>73</v>
      </c>
      <c r="G62" s="158" t="s">
        <v>73</v>
      </c>
      <c r="H62" s="158">
        <v>4210.1468115335038</v>
      </c>
      <c r="I62" s="303">
        <v>6389.3900693902215</v>
      </c>
      <c r="J62" s="159">
        <v>2697.3468029973938</v>
      </c>
      <c r="K62" s="159">
        <v>3189.0919505845068</v>
      </c>
      <c r="L62" s="159">
        <v>3230.0707128834329</v>
      </c>
      <c r="M62" s="157">
        <v>2984.1981390898763</v>
      </c>
      <c r="N62" s="298">
        <f t="shared" si="0"/>
        <v>12100.70760555521</v>
      </c>
      <c r="O62" s="111"/>
      <c r="P62" s="111"/>
      <c r="Q62" s="111"/>
      <c r="R62" s="111"/>
      <c r="S62" s="111"/>
      <c r="T62" s="111"/>
      <c r="U62" s="111"/>
      <c r="V62" s="111"/>
      <c r="W62" s="35" t="s">
        <v>66</v>
      </c>
      <c r="X62" s="160" t="s">
        <v>119</v>
      </c>
    </row>
    <row r="63" spans="2:24" ht="99.75" x14ac:dyDescent="0.45">
      <c r="B63" s="12"/>
      <c r="C63" s="10"/>
      <c r="D63" s="12" t="s">
        <v>120</v>
      </c>
      <c r="E63" s="158" t="s">
        <v>73</v>
      </c>
      <c r="F63" s="158" t="s">
        <v>73</v>
      </c>
      <c r="G63" s="158" t="s">
        <v>73</v>
      </c>
      <c r="H63" s="158">
        <v>4210.1468115335038</v>
      </c>
      <c r="I63" s="303">
        <v>4760.2726615738811</v>
      </c>
      <c r="J63" s="159">
        <v>696.63895908174379</v>
      </c>
      <c r="K63" s="159">
        <v>1188.3841066688569</v>
      </c>
      <c r="L63" s="159">
        <v>1229.362868967783</v>
      </c>
      <c r="M63" s="157">
        <v>983.4902951742265</v>
      </c>
      <c r="N63" s="298">
        <f t="shared" si="0"/>
        <v>4097.8762298926104</v>
      </c>
      <c r="O63" s="111"/>
      <c r="P63" s="111"/>
      <c r="Q63" s="111"/>
      <c r="R63" s="111"/>
      <c r="S63" s="111"/>
      <c r="T63" s="111"/>
      <c r="U63" s="111"/>
      <c r="V63" s="111"/>
      <c r="W63" s="35"/>
      <c r="X63" s="160" t="s">
        <v>1140</v>
      </c>
    </row>
    <row r="64" spans="2:24" ht="42.75" x14ac:dyDescent="0.45">
      <c r="B64" s="12"/>
      <c r="C64" s="10"/>
      <c r="D64" s="12" t="s">
        <v>105</v>
      </c>
      <c r="E64" s="158" t="s">
        <v>73</v>
      </c>
      <c r="F64" s="158" t="s">
        <v>73</v>
      </c>
      <c r="G64" s="158" t="s">
        <v>73</v>
      </c>
      <c r="H64" s="158" t="s">
        <v>73</v>
      </c>
      <c r="I64" s="303">
        <v>519.66016681634028</v>
      </c>
      <c r="J64" s="159">
        <v>1089.4223647947774</v>
      </c>
      <c r="K64" s="159">
        <v>1089.4223647947774</v>
      </c>
      <c r="L64" s="159">
        <v>1089.4223647947774</v>
      </c>
      <c r="M64" s="157">
        <v>1089.4223647947774</v>
      </c>
      <c r="N64" s="298">
        <f t="shared" si="0"/>
        <v>4357.6894591791097</v>
      </c>
      <c r="O64" s="111"/>
      <c r="P64" s="111"/>
      <c r="Q64" s="111"/>
      <c r="R64" s="111"/>
      <c r="S64" s="111"/>
      <c r="T64" s="111"/>
      <c r="U64" s="111"/>
      <c r="V64" s="111"/>
      <c r="W64" s="35"/>
      <c r="X64" s="63" t="s">
        <v>67</v>
      </c>
    </row>
    <row r="65" spans="2:24" ht="57" x14ac:dyDescent="0.45">
      <c r="B65" s="12"/>
      <c r="C65" s="10"/>
      <c r="D65" s="12" t="s">
        <v>75</v>
      </c>
      <c r="E65" s="158" t="s">
        <v>73</v>
      </c>
      <c r="F65" s="158" t="s">
        <v>73</v>
      </c>
      <c r="G65" s="158" t="s">
        <v>73</v>
      </c>
      <c r="H65" s="158" t="s">
        <v>73</v>
      </c>
      <c r="I65" s="303">
        <v>1109.4572410000001</v>
      </c>
      <c r="J65" s="159">
        <v>911.28547912087254</v>
      </c>
      <c r="K65" s="159">
        <v>911.28547912087254</v>
      </c>
      <c r="L65" s="159">
        <v>911.28547912087254</v>
      </c>
      <c r="M65" s="157">
        <v>911.28547912087254</v>
      </c>
      <c r="N65" s="298">
        <f t="shared" si="0"/>
        <v>3645.1419164834901</v>
      </c>
      <c r="O65" s="111"/>
      <c r="P65" s="111"/>
      <c r="Q65" s="111"/>
      <c r="R65" s="111"/>
      <c r="S65" s="111"/>
      <c r="T65" s="111"/>
      <c r="U65" s="111"/>
      <c r="V65" s="111"/>
      <c r="W65" s="35"/>
      <c r="X65" s="160" t="s">
        <v>121</v>
      </c>
    </row>
    <row r="66" spans="2:24" ht="28.5" x14ac:dyDescent="0.45">
      <c r="B66" s="12"/>
      <c r="C66" s="10" t="str">
        <f>C14&amp;"iv."</f>
        <v>1.c.iv.</v>
      </c>
      <c r="D66" s="12" t="s">
        <v>136</v>
      </c>
      <c r="E66" s="158">
        <v>6460.1372308603977</v>
      </c>
      <c r="F66" s="158">
        <v>4592.4297214712487</v>
      </c>
      <c r="G66" s="158">
        <v>6226.3202382665013</v>
      </c>
      <c r="H66" s="158">
        <v>7309.138044694284</v>
      </c>
      <c r="I66" s="303">
        <v>5528.6405023008429</v>
      </c>
      <c r="J66" s="159">
        <v>1594.0567751134292</v>
      </c>
      <c r="K66" s="159">
        <v>1594.0567751134292</v>
      </c>
      <c r="L66" s="159">
        <v>1594.0567751134292</v>
      </c>
      <c r="M66" s="157">
        <v>1594.0567751134292</v>
      </c>
      <c r="N66" s="298">
        <f t="shared" si="0"/>
        <v>6376.227100453717</v>
      </c>
      <c r="O66" s="111"/>
      <c r="P66" s="111"/>
      <c r="Q66" s="111"/>
      <c r="R66" s="111"/>
      <c r="S66" s="111"/>
      <c r="T66" s="111"/>
      <c r="U66" s="111"/>
      <c r="V66" s="111"/>
      <c r="W66" s="35" t="s">
        <v>66</v>
      </c>
      <c r="X66" s="160" t="s">
        <v>79</v>
      </c>
    </row>
    <row r="67" spans="2:24" ht="28.5" x14ac:dyDescent="0.45">
      <c r="B67" s="12"/>
      <c r="C67" s="10"/>
      <c r="D67" s="12" t="s">
        <v>124</v>
      </c>
      <c r="E67" s="158">
        <v>0</v>
      </c>
      <c r="F67" s="158">
        <v>0</v>
      </c>
      <c r="G67" s="158">
        <v>0</v>
      </c>
      <c r="H67" s="158">
        <v>0</v>
      </c>
      <c r="I67" s="303">
        <v>0</v>
      </c>
      <c r="J67" s="159">
        <v>43.25</v>
      </c>
      <c r="K67" s="159">
        <v>43.25</v>
      </c>
      <c r="L67" s="159">
        <v>43.25</v>
      </c>
      <c r="M67" s="157">
        <v>43.25</v>
      </c>
      <c r="N67" s="298">
        <f t="shared" si="0"/>
        <v>173</v>
      </c>
      <c r="O67" s="111"/>
      <c r="P67" s="111"/>
      <c r="Q67" s="111"/>
      <c r="R67" s="111"/>
      <c r="S67" s="111"/>
      <c r="T67" s="111"/>
      <c r="U67" s="111"/>
      <c r="V67" s="111"/>
      <c r="W67" s="35"/>
      <c r="X67" s="160" t="s">
        <v>1162</v>
      </c>
    </row>
    <row r="68" spans="2:24" ht="57" x14ac:dyDescent="0.45">
      <c r="B68" s="12"/>
      <c r="C68" s="10"/>
      <c r="D68" s="12" t="s">
        <v>82</v>
      </c>
      <c r="E68" s="158">
        <v>6460.1372308603977</v>
      </c>
      <c r="F68" s="158">
        <v>4592.4297214712487</v>
      </c>
      <c r="G68" s="158">
        <v>6226.3202382665013</v>
      </c>
      <c r="H68" s="158">
        <v>7309.138044694284</v>
      </c>
      <c r="I68" s="303">
        <v>5528.6405023008429</v>
      </c>
      <c r="J68" s="159">
        <v>1594.0567751134292</v>
      </c>
      <c r="K68" s="159">
        <v>1594.0567751134292</v>
      </c>
      <c r="L68" s="159">
        <v>1594.0567751134292</v>
      </c>
      <c r="M68" s="157">
        <v>1594.0567751134292</v>
      </c>
      <c r="N68" s="298">
        <f t="shared" si="0"/>
        <v>6376.227100453717</v>
      </c>
      <c r="O68" s="111"/>
      <c r="P68" s="111"/>
      <c r="Q68" s="111"/>
      <c r="R68" s="111"/>
      <c r="S68" s="111"/>
      <c r="T68" s="111"/>
      <c r="U68" s="111"/>
      <c r="V68" s="111"/>
      <c r="W68" s="35"/>
      <c r="X68" s="160" t="s">
        <v>76</v>
      </c>
    </row>
    <row r="69" spans="2:24" x14ac:dyDescent="0.45">
      <c r="B69" s="12"/>
      <c r="C69" s="10" t="str">
        <f t="shared" ref="C69:C74" si="4">C17&amp;"iv."</f>
        <v>1.d.iv.</v>
      </c>
      <c r="D69" s="12" t="s">
        <v>137</v>
      </c>
      <c r="E69" s="158">
        <v>241</v>
      </c>
      <c r="F69" s="158">
        <v>252</v>
      </c>
      <c r="G69" s="158">
        <v>211</v>
      </c>
      <c r="H69" s="158">
        <v>178</v>
      </c>
      <c r="I69" s="303">
        <v>304</v>
      </c>
      <c r="J69" s="159">
        <v>51</v>
      </c>
      <c r="K69" s="159">
        <v>51</v>
      </c>
      <c r="L69" s="159">
        <v>106</v>
      </c>
      <c r="M69" s="157">
        <v>108</v>
      </c>
      <c r="N69" s="298">
        <f t="shared" si="0"/>
        <v>316</v>
      </c>
      <c r="O69" s="111"/>
      <c r="P69" s="111"/>
      <c r="Q69" s="111"/>
      <c r="R69" s="111"/>
      <c r="S69" s="111"/>
      <c r="T69" s="111"/>
      <c r="U69" s="111"/>
      <c r="V69" s="111"/>
      <c r="W69" s="35" t="s">
        <v>85</v>
      </c>
      <c r="X69" s="116"/>
    </row>
    <row r="70" spans="2:24" x14ac:dyDescent="0.45">
      <c r="B70" s="12"/>
      <c r="C70" s="10" t="str">
        <f t="shared" si="4"/>
        <v>1.e.iv.</v>
      </c>
      <c r="D70" s="12" t="s">
        <v>138</v>
      </c>
      <c r="E70" s="158">
        <v>0</v>
      </c>
      <c r="F70" s="158">
        <v>1</v>
      </c>
      <c r="G70" s="158">
        <v>0</v>
      </c>
      <c r="H70" s="158">
        <v>1</v>
      </c>
      <c r="I70" s="303">
        <v>0</v>
      </c>
      <c r="J70" s="159">
        <v>0</v>
      </c>
      <c r="K70" s="159">
        <v>0</v>
      </c>
      <c r="L70" s="159">
        <v>1</v>
      </c>
      <c r="M70" s="157">
        <v>0</v>
      </c>
      <c r="N70" s="298">
        <f t="shared" si="0"/>
        <v>1</v>
      </c>
      <c r="O70" s="111"/>
      <c r="P70" s="111"/>
      <c r="Q70" s="111"/>
      <c r="R70" s="111"/>
      <c r="S70" s="111"/>
      <c r="T70" s="111"/>
      <c r="U70" s="111"/>
      <c r="V70" s="111"/>
      <c r="W70" s="35" t="s">
        <v>85</v>
      </c>
      <c r="X70" s="116"/>
    </row>
    <row r="71" spans="2:24" ht="28.5" x14ac:dyDescent="0.45">
      <c r="B71" s="12"/>
      <c r="C71" s="10" t="str">
        <f t="shared" si="4"/>
        <v>1.f.iv.</v>
      </c>
      <c r="D71" s="12" t="s">
        <v>139</v>
      </c>
      <c r="E71" s="158">
        <v>1</v>
      </c>
      <c r="F71" s="158">
        <v>2</v>
      </c>
      <c r="G71" s="158">
        <v>2</v>
      </c>
      <c r="H71" s="158">
        <v>1</v>
      </c>
      <c r="I71" s="303">
        <v>1</v>
      </c>
      <c r="J71" s="159">
        <v>7</v>
      </c>
      <c r="K71" s="159">
        <v>0</v>
      </c>
      <c r="L71" s="159">
        <v>1</v>
      </c>
      <c r="M71" s="157">
        <v>0</v>
      </c>
      <c r="N71" s="298">
        <f t="shared" si="0"/>
        <v>8</v>
      </c>
      <c r="O71" s="111"/>
      <c r="P71" s="111"/>
      <c r="Q71" s="111"/>
      <c r="R71" s="111"/>
      <c r="S71" s="111"/>
      <c r="T71" s="111"/>
      <c r="U71" s="111"/>
      <c r="V71" s="111"/>
      <c r="W71" s="35" t="s">
        <v>85</v>
      </c>
      <c r="X71" s="116"/>
    </row>
    <row r="72" spans="2:24" x14ac:dyDescent="0.45">
      <c r="B72" s="12"/>
      <c r="C72" s="10" t="str">
        <f t="shared" si="4"/>
        <v>1.g.iv.</v>
      </c>
      <c r="D72" s="12" t="s">
        <v>140</v>
      </c>
      <c r="E72" s="158">
        <v>3912</v>
      </c>
      <c r="F72" s="158">
        <v>4600</v>
      </c>
      <c r="G72" s="158">
        <v>5393</v>
      </c>
      <c r="H72" s="158">
        <v>5871</v>
      </c>
      <c r="I72" s="303">
        <v>22007</v>
      </c>
      <c r="J72" s="159">
        <v>2536</v>
      </c>
      <c r="K72" s="159">
        <v>3644</v>
      </c>
      <c r="L72" s="159">
        <v>1200</v>
      </c>
      <c r="M72" s="157">
        <v>802</v>
      </c>
      <c r="N72" s="298">
        <f t="shared" si="0"/>
        <v>8182</v>
      </c>
      <c r="O72" s="111"/>
      <c r="P72" s="111"/>
      <c r="Q72" s="111"/>
      <c r="R72" s="111"/>
      <c r="S72" s="111"/>
      <c r="T72" s="111"/>
      <c r="U72" s="111"/>
      <c r="V72" s="111"/>
      <c r="W72" s="35" t="s">
        <v>85</v>
      </c>
      <c r="X72" s="116"/>
    </row>
    <row r="73" spans="2:24" x14ac:dyDescent="0.45">
      <c r="B73" s="12"/>
      <c r="C73" s="10" t="str">
        <f t="shared" si="4"/>
        <v>1.h.iv.</v>
      </c>
      <c r="D73" s="12" t="s">
        <v>141</v>
      </c>
      <c r="E73" s="158">
        <v>10</v>
      </c>
      <c r="F73" s="158">
        <v>8</v>
      </c>
      <c r="G73" s="158">
        <v>7</v>
      </c>
      <c r="H73" s="158">
        <v>4</v>
      </c>
      <c r="I73" s="303">
        <v>37</v>
      </c>
      <c r="J73" s="159">
        <v>628</v>
      </c>
      <c r="K73" s="159">
        <v>4494</v>
      </c>
      <c r="L73" s="159">
        <v>1889</v>
      </c>
      <c r="M73" s="157">
        <v>1072</v>
      </c>
      <c r="N73" s="298">
        <f t="shared" ref="N73:N84" si="5">SUM(J73:M73)</f>
        <v>8083</v>
      </c>
      <c r="O73" s="111"/>
      <c r="P73" s="111"/>
      <c r="Q73" s="111"/>
      <c r="R73" s="111"/>
      <c r="S73" s="111"/>
      <c r="T73" s="111"/>
      <c r="U73" s="111"/>
      <c r="V73" s="111"/>
      <c r="W73" s="35" t="s">
        <v>85</v>
      </c>
      <c r="X73" s="116"/>
    </row>
    <row r="74" spans="2:24" ht="28.5" x14ac:dyDescent="0.45">
      <c r="B74" s="12"/>
      <c r="C74" s="10" t="str">
        <f t="shared" si="4"/>
        <v>1.i.iv.</v>
      </c>
      <c r="D74" s="12" t="s">
        <v>142</v>
      </c>
      <c r="E74" s="158">
        <v>1428</v>
      </c>
      <c r="F74" s="158">
        <v>583</v>
      </c>
      <c r="G74" s="158">
        <v>999</v>
      </c>
      <c r="H74" s="158">
        <v>1150</v>
      </c>
      <c r="I74" s="303">
        <v>1003</v>
      </c>
      <c r="J74" s="159">
        <v>101</v>
      </c>
      <c r="K74" s="159">
        <v>140</v>
      </c>
      <c r="L74" s="159">
        <v>245</v>
      </c>
      <c r="M74" s="157">
        <v>375</v>
      </c>
      <c r="N74" s="298">
        <f t="shared" si="5"/>
        <v>861</v>
      </c>
      <c r="O74" s="111"/>
      <c r="P74" s="111"/>
      <c r="Q74" s="111"/>
      <c r="R74" s="111"/>
      <c r="S74" s="111"/>
      <c r="T74" s="111"/>
      <c r="U74" s="111"/>
      <c r="V74" s="111"/>
      <c r="W74" s="35" t="s">
        <v>85</v>
      </c>
      <c r="X74" s="116"/>
    </row>
    <row r="75" spans="2:24" x14ac:dyDescent="0.45">
      <c r="B75" s="12"/>
      <c r="C75" s="10" t="str">
        <f t="shared" ref="C75:C77" si="6">C23&amp;"iv."</f>
        <v>1.j.iv.</v>
      </c>
      <c r="D75" s="12" t="s">
        <v>143</v>
      </c>
      <c r="E75" s="158">
        <v>7020</v>
      </c>
      <c r="F75" s="158">
        <v>3350</v>
      </c>
      <c r="G75" s="158">
        <v>3060</v>
      </c>
      <c r="H75" s="158">
        <v>1732</v>
      </c>
      <c r="I75" s="303">
        <v>5049</v>
      </c>
      <c r="J75" s="159">
        <v>744</v>
      </c>
      <c r="K75" s="159">
        <v>904</v>
      </c>
      <c r="L75" s="159">
        <v>475</v>
      </c>
      <c r="M75" s="157">
        <v>383</v>
      </c>
      <c r="N75" s="298">
        <f t="shared" si="5"/>
        <v>2506</v>
      </c>
      <c r="O75" s="111"/>
      <c r="P75" s="111"/>
      <c r="Q75" s="111"/>
      <c r="R75" s="111"/>
      <c r="S75" s="111"/>
      <c r="T75" s="111"/>
      <c r="U75" s="111"/>
      <c r="V75" s="111"/>
      <c r="W75" s="35" t="s">
        <v>85</v>
      </c>
      <c r="X75" s="116"/>
    </row>
    <row r="76" spans="2:24" x14ac:dyDescent="0.45">
      <c r="B76" s="12"/>
      <c r="C76" s="10" t="str">
        <f t="shared" si="6"/>
        <v>1.k.iv.</v>
      </c>
      <c r="D76" s="12" t="s">
        <v>144</v>
      </c>
      <c r="E76" s="158">
        <v>4</v>
      </c>
      <c r="F76" s="158">
        <v>2</v>
      </c>
      <c r="G76" s="158">
        <v>1</v>
      </c>
      <c r="H76" s="158">
        <v>10</v>
      </c>
      <c r="I76" s="303">
        <v>3</v>
      </c>
      <c r="J76" s="159">
        <v>44</v>
      </c>
      <c r="K76" s="159">
        <v>312</v>
      </c>
      <c r="L76" s="159">
        <v>388</v>
      </c>
      <c r="M76" s="157">
        <v>210</v>
      </c>
      <c r="N76" s="298">
        <f t="shared" si="5"/>
        <v>954</v>
      </c>
      <c r="O76" s="111"/>
      <c r="P76" s="111"/>
      <c r="Q76" s="111"/>
      <c r="R76" s="111"/>
      <c r="S76" s="111"/>
      <c r="T76" s="111"/>
      <c r="U76" s="111"/>
      <c r="V76" s="111"/>
      <c r="W76" s="35" t="s">
        <v>85</v>
      </c>
      <c r="X76" s="116"/>
    </row>
    <row r="77" spans="2:24" ht="28.5" x14ac:dyDescent="0.45">
      <c r="B77" s="12"/>
      <c r="C77" s="10" t="str">
        <f t="shared" si="6"/>
        <v>1.l.iv.</v>
      </c>
      <c r="D77" s="12" t="s">
        <v>145</v>
      </c>
      <c r="E77" s="158">
        <v>1</v>
      </c>
      <c r="F77" s="158">
        <v>1</v>
      </c>
      <c r="G77" s="158">
        <v>4</v>
      </c>
      <c r="H77" s="158">
        <v>3</v>
      </c>
      <c r="I77" s="303">
        <v>136</v>
      </c>
      <c r="J77" s="159">
        <v>3</v>
      </c>
      <c r="K77" s="159">
        <v>2</v>
      </c>
      <c r="L77" s="159">
        <v>0</v>
      </c>
      <c r="M77" s="157">
        <v>3</v>
      </c>
      <c r="N77" s="298">
        <f t="shared" si="5"/>
        <v>8</v>
      </c>
      <c r="O77" s="111"/>
      <c r="P77" s="111"/>
      <c r="Q77" s="111"/>
      <c r="R77" s="111"/>
      <c r="S77" s="111"/>
      <c r="T77" s="111"/>
      <c r="U77" s="111"/>
      <c r="V77" s="111"/>
      <c r="W77" s="35" t="s">
        <v>85</v>
      </c>
      <c r="X77" s="116"/>
    </row>
    <row r="78" spans="2:24" ht="71.25" x14ac:dyDescent="0.45">
      <c r="B78" s="12" t="s">
        <v>146</v>
      </c>
      <c r="C78" s="10" t="s">
        <v>147</v>
      </c>
      <c r="D78" s="12" t="s">
        <v>148</v>
      </c>
      <c r="E78" s="263" t="s">
        <v>73</v>
      </c>
      <c r="F78" s="263" t="s">
        <v>73</v>
      </c>
      <c r="G78" s="263" t="s">
        <v>73</v>
      </c>
      <c r="H78" s="263" t="s">
        <v>73</v>
      </c>
      <c r="I78" s="303">
        <v>801</v>
      </c>
      <c r="J78" s="159">
        <v>40</v>
      </c>
      <c r="K78" s="159">
        <v>172</v>
      </c>
      <c r="L78" s="159">
        <v>458</v>
      </c>
      <c r="M78" s="159">
        <v>280</v>
      </c>
      <c r="N78" s="298">
        <f t="shared" si="5"/>
        <v>950</v>
      </c>
      <c r="O78" s="111"/>
      <c r="P78" s="111"/>
      <c r="Q78" s="111"/>
      <c r="R78" s="111"/>
      <c r="S78" s="111"/>
      <c r="T78" s="111"/>
      <c r="U78" s="111"/>
      <c r="V78" s="111"/>
      <c r="W78" s="12" t="s">
        <v>149</v>
      </c>
      <c r="X78" s="39" t="s">
        <v>150</v>
      </c>
    </row>
    <row r="79" spans="2:24" ht="28.5" x14ac:dyDescent="0.45">
      <c r="B79" s="12"/>
      <c r="C79" s="10" t="s">
        <v>151</v>
      </c>
      <c r="D79" s="12" t="s">
        <v>152</v>
      </c>
      <c r="E79" s="263" t="s">
        <v>73</v>
      </c>
      <c r="F79" s="263" t="s">
        <v>73</v>
      </c>
      <c r="G79" s="263" t="s">
        <v>73</v>
      </c>
      <c r="H79" s="263" t="s">
        <v>73</v>
      </c>
      <c r="I79" s="303">
        <v>39637.754277363842</v>
      </c>
      <c r="J79" s="159">
        <v>11438.178986115618</v>
      </c>
      <c r="K79" s="159">
        <v>17738.442521914203</v>
      </c>
      <c r="L79" s="159">
        <v>21183.372717290706</v>
      </c>
      <c r="M79" s="157">
        <v>22202.532995140475</v>
      </c>
      <c r="N79" s="298">
        <f t="shared" si="5"/>
        <v>72562.527220460994</v>
      </c>
      <c r="O79" s="111"/>
      <c r="P79" s="111"/>
      <c r="Q79" s="111"/>
      <c r="R79" s="111"/>
      <c r="S79" s="111"/>
      <c r="T79" s="111"/>
      <c r="U79" s="111"/>
      <c r="V79" s="111"/>
      <c r="W79" s="12" t="s">
        <v>153</v>
      </c>
      <c r="X79" s="116" t="s">
        <v>1133</v>
      </c>
    </row>
    <row r="80" spans="2:24" ht="28.5" x14ac:dyDescent="0.45">
      <c r="B80" s="12" t="s">
        <v>154</v>
      </c>
      <c r="C80" s="10" t="s">
        <v>155</v>
      </c>
      <c r="D80" s="12" t="s">
        <v>156</v>
      </c>
      <c r="E80" s="263" t="s">
        <v>73</v>
      </c>
      <c r="F80" s="263" t="s">
        <v>73</v>
      </c>
      <c r="G80" s="263" t="s">
        <v>73</v>
      </c>
      <c r="H80" s="263" t="s">
        <v>73</v>
      </c>
      <c r="I80" s="303">
        <v>530</v>
      </c>
      <c r="J80" s="159">
        <v>32</v>
      </c>
      <c r="K80" s="159">
        <v>135</v>
      </c>
      <c r="L80" s="159">
        <v>306</v>
      </c>
      <c r="M80" s="159">
        <v>242</v>
      </c>
      <c r="N80" s="298">
        <f t="shared" si="5"/>
        <v>715</v>
      </c>
      <c r="O80" s="111"/>
      <c r="P80" s="111"/>
      <c r="Q80" s="111"/>
      <c r="R80" s="111"/>
      <c r="S80" s="111"/>
      <c r="T80" s="111"/>
      <c r="U80" s="111"/>
      <c r="V80" s="111"/>
      <c r="W80" s="12" t="s">
        <v>149</v>
      </c>
      <c r="X80" s="116" t="s">
        <v>157</v>
      </c>
    </row>
    <row r="81" spans="2:24" ht="28.5" x14ac:dyDescent="0.45">
      <c r="B81" s="12"/>
      <c r="C81" s="10" t="s">
        <v>158</v>
      </c>
      <c r="D81" s="12" t="s">
        <v>159</v>
      </c>
      <c r="E81" s="263" t="s">
        <v>73</v>
      </c>
      <c r="F81" s="263" t="s">
        <v>73</v>
      </c>
      <c r="G81" s="263" t="s">
        <v>73</v>
      </c>
      <c r="H81" s="263" t="s">
        <v>73</v>
      </c>
      <c r="I81" s="303">
        <v>25479.006946244288</v>
      </c>
      <c r="J81" s="159">
        <v>8995.5634441616203</v>
      </c>
      <c r="K81" s="159">
        <v>13089.050179987975</v>
      </c>
      <c r="L81" s="159">
        <v>12870.057062433478</v>
      </c>
      <c r="M81" s="157">
        <v>18168.005944809564</v>
      </c>
      <c r="N81" s="298">
        <f t="shared" si="5"/>
        <v>53122.676631392635</v>
      </c>
      <c r="O81" s="111"/>
      <c r="P81" s="111"/>
      <c r="Q81" s="111"/>
      <c r="R81" s="111"/>
      <c r="S81" s="111"/>
      <c r="T81" s="111"/>
      <c r="U81" s="111"/>
      <c r="V81" s="111"/>
      <c r="W81" s="12" t="s">
        <v>153</v>
      </c>
      <c r="X81" s="116" t="s">
        <v>1133</v>
      </c>
    </row>
    <row r="82" spans="2:24" ht="71.25" x14ac:dyDescent="0.45">
      <c r="B82" s="12" t="s">
        <v>160</v>
      </c>
      <c r="C82" s="10" t="s">
        <v>161</v>
      </c>
      <c r="D82" s="12" t="s">
        <v>162</v>
      </c>
      <c r="E82" s="154" t="s">
        <v>73</v>
      </c>
      <c r="F82" s="154" t="s">
        <v>73</v>
      </c>
      <c r="G82" s="154" t="s">
        <v>73</v>
      </c>
      <c r="H82" s="154" t="s">
        <v>73</v>
      </c>
      <c r="I82" s="304" t="s">
        <v>73</v>
      </c>
      <c r="J82" s="154" t="s">
        <v>73</v>
      </c>
      <c r="K82" s="154" t="s">
        <v>73</v>
      </c>
      <c r="L82" s="154" t="s">
        <v>73</v>
      </c>
      <c r="M82" s="154" t="s">
        <v>73</v>
      </c>
      <c r="N82" s="298">
        <f t="shared" si="5"/>
        <v>0</v>
      </c>
      <c r="O82" s="111"/>
      <c r="P82" s="111"/>
      <c r="Q82" s="111"/>
      <c r="R82" s="111"/>
      <c r="S82" s="111"/>
      <c r="T82" s="111"/>
      <c r="U82" s="111"/>
      <c r="V82" s="111"/>
      <c r="W82" s="12" t="s">
        <v>163</v>
      </c>
      <c r="X82" s="160" t="s">
        <v>164</v>
      </c>
    </row>
    <row r="83" spans="2:24" ht="71.25" x14ac:dyDescent="0.45">
      <c r="B83" s="12"/>
      <c r="C83" s="10" t="s">
        <v>165</v>
      </c>
      <c r="D83" s="12" t="s">
        <v>166</v>
      </c>
      <c r="E83" s="154" t="s">
        <v>73</v>
      </c>
      <c r="F83" s="154" t="s">
        <v>73</v>
      </c>
      <c r="G83" s="154" t="s">
        <v>73</v>
      </c>
      <c r="H83" s="154" t="s">
        <v>73</v>
      </c>
      <c r="I83" s="304" t="s">
        <v>73</v>
      </c>
      <c r="J83" s="154" t="s">
        <v>73</v>
      </c>
      <c r="K83" s="154" t="s">
        <v>73</v>
      </c>
      <c r="L83" s="154" t="s">
        <v>73</v>
      </c>
      <c r="M83" s="154" t="s">
        <v>73</v>
      </c>
      <c r="N83" s="298">
        <f t="shared" si="5"/>
        <v>0</v>
      </c>
      <c r="O83" s="111"/>
      <c r="P83" s="111"/>
      <c r="Q83" s="111"/>
      <c r="R83" s="111"/>
      <c r="S83" s="111"/>
      <c r="T83" s="111"/>
      <c r="U83" s="111"/>
      <c r="V83" s="111"/>
      <c r="W83" s="12" t="s">
        <v>167</v>
      </c>
      <c r="X83" s="160" t="s">
        <v>164</v>
      </c>
    </row>
    <row r="84" spans="2:24" ht="71.25" x14ac:dyDescent="0.45">
      <c r="B84" s="12"/>
      <c r="C84" s="10" t="s">
        <v>168</v>
      </c>
      <c r="D84" s="12" t="s">
        <v>169</v>
      </c>
      <c r="E84" s="154" t="s">
        <v>73</v>
      </c>
      <c r="F84" s="154" t="s">
        <v>73</v>
      </c>
      <c r="G84" s="154" t="s">
        <v>73</v>
      </c>
      <c r="H84" s="154" t="s">
        <v>73</v>
      </c>
      <c r="I84" s="304" t="s">
        <v>73</v>
      </c>
      <c r="J84" s="154" t="s">
        <v>73</v>
      </c>
      <c r="K84" s="154" t="s">
        <v>73</v>
      </c>
      <c r="L84" s="154" t="s">
        <v>73</v>
      </c>
      <c r="M84" s="154" t="s">
        <v>73</v>
      </c>
      <c r="N84" s="298">
        <f t="shared" si="5"/>
        <v>0</v>
      </c>
      <c r="O84" s="111"/>
      <c r="P84" s="111"/>
      <c r="Q84" s="111"/>
      <c r="R84" s="111"/>
      <c r="S84" s="111"/>
      <c r="T84" s="111"/>
      <c r="U84" s="111"/>
      <c r="V84" s="111"/>
      <c r="W84" s="12" t="s">
        <v>170</v>
      </c>
      <c r="X84" s="160" t="s">
        <v>164</v>
      </c>
    </row>
    <row r="85" spans="2:24" x14ac:dyDescent="0.45">
      <c r="C85" s="1"/>
      <c r="E85" s="1"/>
      <c r="F85" s="1"/>
      <c r="G85" s="1"/>
      <c r="H85" s="1"/>
      <c r="I85" s="305"/>
      <c r="J85" s="18"/>
      <c r="K85" s="18"/>
      <c r="L85" s="18"/>
      <c r="M85" s="18"/>
      <c r="N85" s="18"/>
      <c r="O85" s="18"/>
      <c r="P85" s="18"/>
      <c r="Q85" s="18"/>
      <c r="R85" s="18"/>
      <c r="S85" s="18"/>
      <c r="T85" s="18"/>
      <c r="U85" s="18"/>
      <c r="V85" s="18"/>
      <c r="W85" s="18"/>
      <c r="X85" s="160"/>
    </row>
  </sheetData>
  <dataValidations count="1">
    <dataValidation type="custom" operator="greaterThanOrEqual" allowBlank="1" showInputMessage="1" showErrorMessage="1" error="This cell only accepts a number of &quot;NA&quot;_x000a_" sqref="E8:V84" xr:uid="{1F0F1C4F-E2E0-4E77-B1CF-902622F47329}">
      <formula1>OR(AND(ISNUMBER(E8), E8&gt;=0), E8 ="NA")</formula1>
    </dataValidation>
  </dataValidations>
  <pageMargins left="0.7" right="0.7" top="0.75" bottom="0.75" header="0.3" footer="0.3"/>
  <pageSetup paperSize="3"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F17B-6646-4E66-B5CA-51E6616481D7}">
  <sheetPr>
    <pageSetUpPr fitToPage="1"/>
  </sheetPr>
  <dimension ref="B1:X34"/>
  <sheetViews>
    <sheetView view="pageBreakPreview" topLeftCell="D1" zoomScaleNormal="100" zoomScaleSheetLayoutView="100" zoomScalePageLayoutView="85" workbookViewId="0">
      <selection activeCell="N8" sqref="N8"/>
    </sheetView>
  </sheetViews>
  <sheetFormatPr defaultColWidth="9.1328125" defaultRowHeight="14.25" outlineLevelCol="1" x14ac:dyDescent="0.45"/>
  <cols>
    <col min="1" max="1" width="5.59765625" style="17" customWidth="1"/>
    <col min="2" max="2" width="26.73046875" style="47" customWidth="1"/>
    <col min="3" max="3" width="9.33203125" style="17" customWidth="1"/>
    <col min="4" max="4" width="45.9296875" style="47" customWidth="1"/>
    <col min="5" max="5" width="11.86328125" style="17" customWidth="1"/>
    <col min="6" max="6" width="12.59765625" style="17" customWidth="1"/>
    <col min="7" max="7" width="14.46484375" style="17" customWidth="1"/>
    <col min="8" max="8" width="14.73046875" style="17" customWidth="1"/>
    <col min="9" max="9" width="12.265625" style="216" customWidth="1"/>
    <col min="10" max="10" width="10.46484375" style="17" customWidth="1"/>
    <col min="11" max="11" width="9.9296875" style="17" customWidth="1"/>
    <col min="12" max="13" width="13.53125" style="17" customWidth="1"/>
    <col min="14" max="14" width="14.33203125" style="17" customWidth="1"/>
    <col min="15" max="21" width="9.1328125" style="17" hidden="1" customWidth="1" outlineLevel="1"/>
    <col min="22" max="22" width="2.3984375" style="17" customWidth="1" outlineLevel="1"/>
    <col min="23" max="23" width="20.53125" style="47" customWidth="1"/>
    <col min="24" max="24" width="89" style="47" customWidth="1"/>
    <col min="25" max="16384" width="9.1328125" style="17"/>
  </cols>
  <sheetData>
    <row r="1" spans="2:24" ht="14.65" thickBot="1" x14ac:dyDescent="0.5"/>
    <row r="2" spans="2:24" x14ac:dyDescent="0.45">
      <c r="B2" s="14" t="s">
        <v>48</v>
      </c>
      <c r="C2" s="64" t="str">
        <f>IF('Quarterly Submission Guide'!$D$20 = "", "",'Quarterly Submission Guide'!$D$20)</f>
        <v>Southern California Edison Company</v>
      </c>
      <c r="D2" s="308" t="s">
        <v>53</v>
      </c>
    </row>
    <row r="3" spans="2:24" ht="28.5" x14ac:dyDescent="0.45">
      <c r="B3" s="15" t="s">
        <v>54</v>
      </c>
      <c r="C3" s="50">
        <v>2</v>
      </c>
      <c r="D3" s="284" t="s">
        <v>55</v>
      </c>
    </row>
    <row r="4" spans="2:24" ht="14.65" thickBot="1" x14ac:dyDescent="0.5">
      <c r="B4" s="16" t="s">
        <v>52</v>
      </c>
      <c r="C4" s="65">
        <v>44232</v>
      </c>
    </row>
    <row r="5" spans="2:24" x14ac:dyDescent="0.45">
      <c r="M5" s="66"/>
      <c r="N5" s="66"/>
      <c r="O5" s="66" t="s">
        <v>56</v>
      </c>
    </row>
    <row r="6" spans="2:24" x14ac:dyDescent="0.45">
      <c r="B6" s="67" t="s">
        <v>171</v>
      </c>
      <c r="C6" s="68"/>
      <c r="D6" s="204"/>
      <c r="E6" s="68"/>
      <c r="F6" s="68"/>
      <c r="G6" s="68"/>
      <c r="H6" s="68"/>
      <c r="I6" s="309"/>
      <c r="J6" s="69">
        <v>1</v>
      </c>
      <c r="K6" s="69">
        <v>2</v>
      </c>
      <c r="L6" s="69">
        <v>3</v>
      </c>
      <c r="M6" s="69">
        <v>4</v>
      </c>
      <c r="N6" s="69" t="s">
        <v>1182</v>
      </c>
      <c r="O6" s="69">
        <v>1</v>
      </c>
      <c r="P6" s="69">
        <v>2</v>
      </c>
      <c r="Q6" s="69">
        <v>3</v>
      </c>
      <c r="R6" s="69">
        <v>4</v>
      </c>
      <c r="S6" s="69">
        <v>1</v>
      </c>
      <c r="T6" s="69">
        <v>2</v>
      </c>
      <c r="U6" s="69">
        <v>3</v>
      </c>
      <c r="V6" s="69">
        <v>4</v>
      </c>
      <c r="W6" s="70"/>
      <c r="X6" s="204"/>
    </row>
    <row r="7" spans="2:24" x14ac:dyDescent="0.45">
      <c r="B7" s="5" t="s">
        <v>58</v>
      </c>
      <c r="C7" s="6" t="s">
        <v>59</v>
      </c>
      <c r="D7" s="5" t="s">
        <v>172</v>
      </c>
      <c r="E7" s="6">
        <v>2015</v>
      </c>
      <c r="F7" s="6">
        <v>2016</v>
      </c>
      <c r="G7" s="6">
        <v>2017</v>
      </c>
      <c r="H7" s="6">
        <v>2018</v>
      </c>
      <c r="I7" s="300">
        <v>2019</v>
      </c>
      <c r="J7" s="6">
        <v>2020</v>
      </c>
      <c r="K7" s="6">
        <v>2020</v>
      </c>
      <c r="L7" s="6">
        <v>2020</v>
      </c>
      <c r="M7" s="6">
        <v>2020</v>
      </c>
      <c r="N7" s="6">
        <v>2020</v>
      </c>
      <c r="O7" s="6">
        <v>2021</v>
      </c>
      <c r="P7" s="6">
        <v>2021</v>
      </c>
      <c r="Q7" s="6">
        <v>2021</v>
      </c>
      <c r="R7" s="6">
        <v>2021</v>
      </c>
      <c r="S7" s="6">
        <v>2022</v>
      </c>
      <c r="T7" s="6">
        <v>2022</v>
      </c>
      <c r="U7" s="6">
        <v>2022</v>
      </c>
      <c r="V7" s="6">
        <v>2022</v>
      </c>
      <c r="W7" s="5" t="s">
        <v>61</v>
      </c>
      <c r="X7" s="5" t="s">
        <v>62</v>
      </c>
    </row>
    <row r="8" spans="2:24" ht="71.25" x14ac:dyDescent="0.45">
      <c r="B8" s="71" t="s">
        <v>173</v>
      </c>
      <c r="C8" s="72" t="s">
        <v>64</v>
      </c>
      <c r="D8" s="71" t="s">
        <v>174</v>
      </c>
      <c r="E8" s="128">
        <v>12337</v>
      </c>
      <c r="F8" s="128">
        <v>12406</v>
      </c>
      <c r="G8" s="128">
        <v>13243</v>
      </c>
      <c r="H8" s="128">
        <v>14635</v>
      </c>
      <c r="I8" s="310">
        <v>16794</v>
      </c>
      <c r="J8" s="129">
        <v>2902</v>
      </c>
      <c r="K8" s="129">
        <v>3368</v>
      </c>
      <c r="L8" s="129">
        <v>5077</v>
      </c>
      <c r="M8" s="129">
        <v>3178</v>
      </c>
      <c r="N8" s="298">
        <f>SUM(J8:M8)</f>
        <v>14525</v>
      </c>
      <c r="O8" s="117"/>
      <c r="P8" s="117"/>
      <c r="Q8" s="117"/>
      <c r="R8" s="117"/>
      <c r="S8" s="117"/>
      <c r="T8" s="117"/>
      <c r="U8" s="117"/>
      <c r="V8" s="117"/>
      <c r="W8" s="71" t="s">
        <v>175</v>
      </c>
      <c r="X8" s="265"/>
    </row>
    <row r="9" spans="2:24" ht="28.5" x14ac:dyDescent="0.45">
      <c r="B9" s="73"/>
      <c r="C9" s="74" t="s">
        <v>68</v>
      </c>
      <c r="D9" s="75" t="s">
        <v>176</v>
      </c>
      <c r="E9" s="130">
        <v>1532</v>
      </c>
      <c r="F9" s="130">
        <v>1865</v>
      </c>
      <c r="G9" s="130">
        <v>1639</v>
      </c>
      <c r="H9" s="130">
        <v>1217</v>
      </c>
      <c r="I9" s="311">
        <v>1524</v>
      </c>
      <c r="J9" s="129">
        <v>391</v>
      </c>
      <c r="K9" s="129">
        <v>537</v>
      </c>
      <c r="L9" s="129">
        <v>523</v>
      </c>
      <c r="M9" s="129">
        <v>593</v>
      </c>
      <c r="N9" s="298">
        <f t="shared" ref="N9:N34" si="0">SUM(J9:M9)</f>
        <v>2044</v>
      </c>
      <c r="O9" s="118"/>
      <c r="P9" s="118"/>
      <c r="Q9" s="118"/>
      <c r="R9" s="118"/>
      <c r="S9" s="118"/>
      <c r="T9" s="118"/>
      <c r="U9" s="118"/>
      <c r="V9" s="118"/>
      <c r="W9" s="75" t="s">
        <v>177</v>
      </c>
      <c r="X9" s="266"/>
    </row>
    <row r="10" spans="2:24" ht="28.5" x14ac:dyDescent="0.45">
      <c r="B10" s="73"/>
      <c r="C10" s="76" t="s">
        <v>77</v>
      </c>
      <c r="D10" s="73" t="s">
        <v>178</v>
      </c>
      <c r="E10" s="130">
        <v>11930</v>
      </c>
      <c r="F10" s="130">
        <v>11833</v>
      </c>
      <c r="G10" s="130">
        <v>12621</v>
      </c>
      <c r="H10" s="130">
        <v>14211</v>
      </c>
      <c r="I10" s="311">
        <v>16260</v>
      </c>
      <c r="J10" s="131">
        <v>2798</v>
      </c>
      <c r="K10" s="131">
        <v>3298</v>
      </c>
      <c r="L10" s="131">
        <v>5051</v>
      </c>
      <c r="M10" s="131">
        <v>3062</v>
      </c>
      <c r="N10" s="298">
        <f t="shared" si="0"/>
        <v>14209</v>
      </c>
      <c r="O10" s="118"/>
      <c r="P10" s="118"/>
      <c r="Q10" s="118"/>
      <c r="R10" s="118"/>
      <c r="S10" s="118"/>
      <c r="T10" s="118"/>
      <c r="U10" s="118"/>
      <c r="V10" s="118"/>
      <c r="W10" s="73" t="s">
        <v>179</v>
      </c>
      <c r="X10" s="266"/>
    </row>
    <row r="11" spans="2:24" ht="28.5" x14ac:dyDescent="0.45">
      <c r="B11" s="75"/>
      <c r="C11" s="74" t="s">
        <v>83</v>
      </c>
      <c r="D11" s="75" t="s">
        <v>180</v>
      </c>
      <c r="E11" s="132">
        <v>407</v>
      </c>
      <c r="F11" s="132">
        <v>573</v>
      </c>
      <c r="G11" s="132">
        <v>622</v>
      </c>
      <c r="H11" s="132">
        <v>424</v>
      </c>
      <c r="I11" s="312">
        <v>534</v>
      </c>
      <c r="J11" s="129">
        <v>104</v>
      </c>
      <c r="K11" s="129">
        <v>70</v>
      </c>
      <c r="L11" s="129">
        <v>26</v>
      </c>
      <c r="M11" s="129">
        <v>116</v>
      </c>
      <c r="N11" s="298">
        <f t="shared" si="0"/>
        <v>316</v>
      </c>
      <c r="O11" s="119"/>
      <c r="P11" s="119"/>
      <c r="Q11" s="119"/>
      <c r="R11" s="119"/>
      <c r="S11" s="119"/>
      <c r="T11" s="119"/>
      <c r="U11" s="119"/>
      <c r="V11" s="119"/>
      <c r="W11" s="73" t="s">
        <v>179</v>
      </c>
      <c r="X11" s="267"/>
    </row>
    <row r="12" spans="2:24" ht="28.5" x14ac:dyDescent="0.45">
      <c r="B12" s="75" t="s">
        <v>181</v>
      </c>
      <c r="C12" s="74" t="s">
        <v>182</v>
      </c>
      <c r="D12" s="75" t="s">
        <v>183</v>
      </c>
      <c r="E12" s="132">
        <v>19559</v>
      </c>
      <c r="F12" s="132">
        <v>22364</v>
      </c>
      <c r="G12" s="132">
        <v>23598</v>
      </c>
      <c r="H12" s="132">
        <v>20998</v>
      </c>
      <c r="I12" s="312">
        <v>24028</v>
      </c>
      <c r="J12" s="129">
        <v>4857</v>
      </c>
      <c r="K12" s="129">
        <v>5595</v>
      </c>
      <c r="L12" s="129">
        <v>6993</v>
      </c>
      <c r="M12" s="129">
        <v>5634</v>
      </c>
      <c r="N12" s="298">
        <f t="shared" si="0"/>
        <v>23079</v>
      </c>
      <c r="O12" s="119"/>
      <c r="P12" s="119"/>
      <c r="Q12" s="119"/>
      <c r="R12" s="119"/>
      <c r="S12" s="119"/>
      <c r="T12" s="119"/>
      <c r="U12" s="119"/>
      <c r="V12" s="119"/>
      <c r="W12" s="75" t="s">
        <v>85</v>
      </c>
      <c r="X12" s="267"/>
    </row>
    <row r="13" spans="2:24" x14ac:dyDescent="0.45">
      <c r="B13" s="75"/>
      <c r="C13" s="74" t="s">
        <v>184</v>
      </c>
      <c r="D13" s="75" t="s">
        <v>185</v>
      </c>
      <c r="E13" s="132">
        <v>92109</v>
      </c>
      <c r="F13" s="132">
        <v>79438</v>
      </c>
      <c r="G13" s="132">
        <v>69257</v>
      </c>
      <c r="H13" s="132">
        <v>82818</v>
      </c>
      <c r="I13" s="312">
        <v>150166</v>
      </c>
      <c r="J13" s="129">
        <v>23217</v>
      </c>
      <c r="K13" s="129">
        <v>24739</v>
      </c>
      <c r="L13" s="129">
        <v>22511</v>
      </c>
      <c r="M13" s="129">
        <v>25372</v>
      </c>
      <c r="N13" s="298">
        <f t="shared" si="0"/>
        <v>95839</v>
      </c>
      <c r="O13" s="119"/>
      <c r="P13" s="119"/>
      <c r="Q13" s="119"/>
      <c r="R13" s="119"/>
      <c r="S13" s="119"/>
      <c r="T13" s="119"/>
      <c r="U13" s="119"/>
      <c r="V13" s="119"/>
      <c r="W13" s="75" t="s">
        <v>85</v>
      </c>
      <c r="X13" s="267"/>
    </row>
    <row r="14" spans="2:24" x14ac:dyDescent="0.45">
      <c r="B14" s="77"/>
      <c r="C14" s="74" t="s">
        <v>186</v>
      </c>
      <c r="D14" s="75" t="s">
        <v>187</v>
      </c>
      <c r="E14" s="132">
        <v>85588</v>
      </c>
      <c r="F14" s="132">
        <v>77057</v>
      </c>
      <c r="G14" s="132">
        <v>64408</v>
      </c>
      <c r="H14" s="132">
        <v>72774</v>
      </c>
      <c r="I14" s="312">
        <v>189600</v>
      </c>
      <c r="J14" s="129">
        <v>14381</v>
      </c>
      <c r="K14" s="129">
        <v>19487</v>
      </c>
      <c r="L14" s="129">
        <v>19984</v>
      </c>
      <c r="M14" s="129">
        <v>21075</v>
      </c>
      <c r="N14" s="298">
        <f t="shared" si="0"/>
        <v>74927</v>
      </c>
      <c r="O14" s="119"/>
      <c r="P14" s="119"/>
      <c r="Q14" s="119"/>
      <c r="R14" s="119"/>
      <c r="S14" s="119"/>
      <c r="T14" s="119"/>
      <c r="U14" s="119"/>
      <c r="V14" s="119"/>
      <c r="W14" s="75" t="s">
        <v>85</v>
      </c>
      <c r="X14" s="267"/>
    </row>
    <row r="15" spans="2:24" ht="28.5" x14ac:dyDescent="0.45">
      <c r="B15" s="77"/>
      <c r="C15" s="74" t="s">
        <v>188</v>
      </c>
      <c r="D15" s="75" t="s">
        <v>189</v>
      </c>
      <c r="E15" s="132">
        <v>51792.265699039599</v>
      </c>
      <c r="F15" s="132">
        <v>51847.940360404755</v>
      </c>
      <c r="G15" s="132">
        <v>51228.432675751406</v>
      </c>
      <c r="H15" s="132">
        <v>77907.553428406653</v>
      </c>
      <c r="I15" s="312">
        <v>69595.983171042986</v>
      </c>
      <c r="J15" s="129">
        <v>6495.6019537737247</v>
      </c>
      <c r="K15" s="129">
        <v>31117.964117868745</v>
      </c>
      <c r="L15" s="129">
        <v>19188.678439529001</v>
      </c>
      <c r="M15" s="129">
        <v>11732.818603100302</v>
      </c>
      <c r="N15" s="298">
        <f t="shared" si="0"/>
        <v>68535.063114271776</v>
      </c>
      <c r="O15" s="119"/>
      <c r="P15" s="119"/>
      <c r="Q15" s="119"/>
      <c r="R15" s="119"/>
      <c r="S15" s="119"/>
      <c r="T15" s="119"/>
      <c r="U15" s="119"/>
      <c r="V15" s="119"/>
      <c r="W15" s="75" t="s">
        <v>66</v>
      </c>
      <c r="X15" s="267" t="s">
        <v>1141</v>
      </c>
    </row>
    <row r="16" spans="2:24" ht="28.5" x14ac:dyDescent="0.45">
      <c r="B16" s="75" t="s">
        <v>190</v>
      </c>
      <c r="C16" s="74" t="s">
        <v>151</v>
      </c>
      <c r="D16" s="75" t="s">
        <v>191</v>
      </c>
      <c r="E16" s="132">
        <v>242</v>
      </c>
      <c r="F16" s="132">
        <v>255</v>
      </c>
      <c r="G16" s="132">
        <v>213</v>
      </c>
      <c r="H16" s="132">
        <v>180</v>
      </c>
      <c r="I16" s="312">
        <v>305</v>
      </c>
      <c r="J16" s="129">
        <v>58</v>
      </c>
      <c r="K16" s="129">
        <v>51</v>
      </c>
      <c r="L16" s="129">
        <v>108</v>
      </c>
      <c r="M16" s="129">
        <v>108</v>
      </c>
      <c r="N16" s="298">
        <f t="shared" si="0"/>
        <v>325</v>
      </c>
      <c r="O16" s="119"/>
      <c r="P16" s="119"/>
      <c r="Q16" s="119"/>
      <c r="R16" s="119"/>
      <c r="S16" s="119"/>
      <c r="T16" s="119"/>
      <c r="U16" s="119"/>
      <c r="V16" s="119"/>
      <c r="W16" s="75" t="s">
        <v>85</v>
      </c>
      <c r="X16" s="267" t="s">
        <v>192</v>
      </c>
    </row>
    <row r="17" spans="2:24" x14ac:dyDescent="0.45">
      <c r="B17" s="75"/>
      <c r="C17" s="74" t="s">
        <v>158</v>
      </c>
      <c r="D17" s="75" t="s">
        <v>193</v>
      </c>
      <c r="E17" s="132">
        <v>5350</v>
      </c>
      <c r="F17" s="132">
        <v>5191</v>
      </c>
      <c r="G17" s="132">
        <v>6399</v>
      </c>
      <c r="H17" s="132">
        <v>7025</v>
      </c>
      <c r="I17" s="312">
        <v>23047</v>
      </c>
      <c r="J17" s="129">
        <v>3265</v>
      </c>
      <c r="K17" s="129">
        <v>8278</v>
      </c>
      <c r="L17" s="129">
        <v>3334</v>
      </c>
      <c r="M17" s="129">
        <v>2249</v>
      </c>
      <c r="N17" s="298">
        <f t="shared" si="0"/>
        <v>17126</v>
      </c>
      <c r="O17" s="119"/>
      <c r="P17" s="119"/>
      <c r="Q17" s="119"/>
      <c r="R17" s="119"/>
      <c r="S17" s="119"/>
      <c r="T17" s="119"/>
      <c r="U17" s="119"/>
      <c r="V17" s="119"/>
      <c r="W17" s="75" t="s">
        <v>85</v>
      </c>
      <c r="X17" s="267"/>
    </row>
    <row r="18" spans="2:24" x14ac:dyDescent="0.45">
      <c r="B18" s="77"/>
      <c r="C18" s="74" t="s">
        <v>194</v>
      </c>
      <c r="D18" s="75" t="s">
        <v>195</v>
      </c>
      <c r="E18" s="132">
        <v>7025</v>
      </c>
      <c r="F18" s="132">
        <v>3353</v>
      </c>
      <c r="G18" s="132">
        <v>3065</v>
      </c>
      <c r="H18" s="132">
        <v>1745</v>
      </c>
      <c r="I18" s="312">
        <v>5188</v>
      </c>
      <c r="J18" s="129">
        <v>791</v>
      </c>
      <c r="K18" s="129">
        <v>1218</v>
      </c>
      <c r="L18" s="129">
        <v>863</v>
      </c>
      <c r="M18" s="129">
        <v>596</v>
      </c>
      <c r="N18" s="298">
        <f t="shared" si="0"/>
        <v>3468</v>
      </c>
      <c r="O18" s="119"/>
      <c r="P18" s="119"/>
      <c r="Q18" s="119"/>
      <c r="R18" s="119"/>
      <c r="S18" s="119"/>
      <c r="T18" s="119"/>
      <c r="U18" s="119"/>
      <c r="V18" s="119"/>
      <c r="W18" s="75" t="s">
        <v>85</v>
      </c>
      <c r="X18" s="267"/>
    </row>
    <row r="19" spans="2:24" ht="28.5" x14ac:dyDescent="0.45">
      <c r="B19" s="77"/>
      <c r="C19" s="74" t="s">
        <v>196</v>
      </c>
      <c r="D19" s="75" t="s">
        <v>197</v>
      </c>
      <c r="E19" s="132">
        <v>19528.4329338604</v>
      </c>
      <c r="F19" s="132">
        <v>17660.725424471246</v>
      </c>
      <c r="G19" s="132">
        <v>19294.615941266497</v>
      </c>
      <c r="H19" s="132">
        <v>24587.580559227783</v>
      </c>
      <c r="I19" s="312">
        <v>24986.326274691062</v>
      </c>
      <c r="J19" s="129">
        <v>7558.4775038608232</v>
      </c>
      <c r="K19" s="129">
        <v>8050.2226514479362</v>
      </c>
      <c r="L19" s="129">
        <v>8091.2014137468623</v>
      </c>
      <c r="M19" s="129">
        <v>7845.3288399533058</v>
      </c>
      <c r="N19" s="298">
        <f t="shared" si="0"/>
        <v>31545.230409008927</v>
      </c>
      <c r="O19" s="119"/>
      <c r="P19" s="119"/>
      <c r="Q19" s="119"/>
      <c r="R19" s="119"/>
      <c r="S19" s="119"/>
      <c r="T19" s="119"/>
      <c r="U19" s="119"/>
      <c r="V19" s="119"/>
      <c r="W19" s="75" t="s">
        <v>66</v>
      </c>
      <c r="X19" s="267" t="s">
        <v>1142</v>
      </c>
    </row>
    <row r="20" spans="2:24" ht="142.5" x14ac:dyDescent="0.45">
      <c r="B20" s="75" t="s">
        <v>198</v>
      </c>
      <c r="C20" s="74" t="s">
        <v>161</v>
      </c>
      <c r="D20" s="75" t="s">
        <v>199</v>
      </c>
      <c r="E20" s="127">
        <v>0</v>
      </c>
      <c r="F20" s="127">
        <v>0</v>
      </c>
      <c r="G20" s="127">
        <v>2</v>
      </c>
      <c r="H20" s="132">
        <v>3</v>
      </c>
      <c r="I20" s="312">
        <v>1</v>
      </c>
      <c r="J20" s="127">
        <v>0</v>
      </c>
      <c r="K20" s="127">
        <v>0</v>
      </c>
      <c r="L20" s="127">
        <v>0</v>
      </c>
      <c r="M20" s="127">
        <v>0</v>
      </c>
      <c r="N20" s="298">
        <f t="shared" si="0"/>
        <v>0</v>
      </c>
      <c r="O20" s="119"/>
      <c r="P20" s="119"/>
      <c r="Q20" s="119"/>
      <c r="R20" s="119"/>
      <c r="S20" s="119"/>
      <c r="T20" s="119"/>
      <c r="U20" s="119"/>
      <c r="V20" s="119"/>
      <c r="W20" s="75" t="s">
        <v>200</v>
      </c>
      <c r="X20" s="267" t="s">
        <v>1165</v>
      </c>
    </row>
    <row r="21" spans="2:24" ht="85.5" x14ac:dyDescent="0.45">
      <c r="B21" s="77"/>
      <c r="C21" s="74" t="s">
        <v>165</v>
      </c>
      <c r="D21" s="75" t="s">
        <v>201</v>
      </c>
      <c r="E21" s="127">
        <v>0</v>
      </c>
      <c r="F21" s="127">
        <v>3</v>
      </c>
      <c r="G21" s="132">
        <v>2</v>
      </c>
      <c r="H21" s="132">
        <v>3</v>
      </c>
      <c r="I21" s="312">
        <v>3</v>
      </c>
      <c r="J21" s="127">
        <v>0</v>
      </c>
      <c r="K21" s="127">
        <v>0</v>
      </c>
      <c r="L21" s="127">
        <v>6</v>
      </c>
      <c r="M21" s="127">
        <v>2</v>
      </c>
      <c r="N21" s="298">
        <f t="shared" si="0"/>
        <v>8</v>
      </c>
      <c r="O21" s="119"/>
      <c r="P21" s="119"/>
      <c r="Q21" s="119"/>
      <c r="R21" s="119"/>
      <c r="S21" s="119"/>
      <c r="T21" s="119"/>
      <c r="U21" s="119"/>
      <c r="V21" s="119"/>
      <c r="W21" s="75" t="s">
        <v>202</v>
      </c>
      <c r="X21" s="245" t="s">
        <v>1166</v>
      </c>
    </row>
    <row r="22" spans="2:24" ht="256.5" x14ac:dyDescent="0.45">
      <c r="B22" s="75" t="s">
        <v>203</v>
      </c>
      <c r="C22" s="74" t="s">
        <v>204</v>
      </c>
      <c r="D22" s="75" t="s">
        <v>205</v>
      </c>
      <c r="E22" s="133">
        <v>21944989</v>
      </c>
      <c r="F22" s="133">
        <v>483632927</v>
      </c>
      <c r="G22" s="133">
        <v>1601205795</v>
      </c>
      <c r="H22" s="133">
        <v>3342821539</v>
      </c>
      <c r="I22" s="313">
        <v>21714000</v>
      </c>
      <c r="J22" s="134">
        <v>150400</v>
      </c>
      <c r="K22" s="134">
        <v>300800</v>
      </c>
      <c r="L22" s="134">
        <v>120688284</v>
      </c>
      <c r="M22" s="134">
        <v>12082300</v>
      </c>
      <c r="N22" s="298">
        <f t="shared" si="0"/>
        <v>133221784</v>
      </c>
      <c r="O22" s="119"/>
      <c r="P22" s="119"/>
      <c r="Q22" s="119"/>
      <c r="R22" s="119"/>
      <c r="S22" s="119"/>
      <c r="T22" s="119"/>
      <c r="U22" s="119"/>
      <c r="V22" s="119"/>
      <c r="W22" s="75" t="s">
        <v>206</v>
      </c>
      <c r="X22" s="268" t="s">
        <v>1167</v>
      </c>
    </row>
    <row r="23" spans="2:24" ht="142.5" x14ac:dyDescent="0.45">
      <c r="B23" s="75" t="s">
        <v>207</v>
      </c>
      <c r="C23" s="74" t="s">
        <v>208</v>
      </c>
      <c r="D23" s="75" t="s">
        <v>209</v>
      </c>
      <c r="E23" s="126">
        <v>45</v>
      </c>
      <c r="F23" s="126">
        <v>290</v>
      </c>
      <c r="G23" s="126">
        <v>1072</v>
      </c>
      <c r="H23" s="126">
        <v>1667</v>
      </c>
      <c r="I23" s="314">
        <v>26</v>
      </c>
      <c r="J23" s="127">
        <v>0</v>
      </c>
      <c r="K23" s="127">
        <v>0</v>
      </c>
      <c r="L23" s="127">
        <v>47</v>
      </c>
      <c r="M23" s="127">
        <v>13</v>
      </c>
      <c r="N23" s="298">
        <f t="shared" si="0"/>
        <v>60</v>
      </c>
      <c r="O23" s="119"/>
      <c r="P23" s="119"/>
      <c r="Q23" s="119"/>
      <c r="R23" s="119"/>
      <c r="S23" s="119"/>
      <c r="T23" s="119"/>
      <c r="U23" s="119"/>
      <c r="V23" s="119"/>
      <c r="W23" s="75" t="s">
        <v>210</v>
      </c>
      <c r="X23" s="268" t="s">
        <v>1168</v>
      </c>
    </row>
    <row r="24" spans="2:24" ht="114" x14ac:dyDescent="0.45">
      <c r="B24" s="75"/>
      <c r="C24" s="74" t="s">
        <v>211</v>
      </c>
      <c r="D24" s="75" t="s">
        <v>212</v>
      </c>
      <c r="E24" s="126" t="s">
        <v>73</v>
      </c>
      <c r="F24" s="126" t="s">
        <v>73</v>
      </c>
      <c r="G24" s="126">
        <v>36</v>
      </c>
      <c r="H24" s="126">
        <v>31</v>
      </c>
      <c r="I24" s="314" t="s">
        <v>73</v>
      </c>
      <c r="J24" s="126" t="s">
        <v>73</v>
      </c>
      <c r="K24" s="126" t="s">
        <v>73</v>
      </c>
      <c r="L24" s="126" t="s">
        <v>73</v>
      </c>
      <c r="M24" s="126" t="s">
        <v>73</v>
      </c>
      <c r="N24" s="298">
        <f t="shared" si="0"/>
        <v>0</v>
      </c>
      <c r="O24" s="119"/>
      <c r="P24" s="119"/>
      <c r="Q24" s="119"/>
      <c r="R24" s="119"/>
      <c r="S24" s="119"/>
      <c r="T24" s="119"/>
      <c r="U24" s="119"/>
      <c r="V24" s="119"/>
      <c r="W24" s="75" t="s">
        <v>213</v>
      </c>
      <c r="X24" s="267" t="s">
        <v>1169</v>
      </c>
    </row>
    <row r="25" spans="2:24" ht="114" x14ac:dyDescent="0.45">
      <c r="B25" s="75" t="s">
        <v>214</v>
      </c>
      <c r="C25" s="74" t="s">
        <v>215</v>
      </c>
      <c r="D25" s="75" t="s">
        <v>216</v>
      </c>
      <c r="E25" s="126">
        <v>15711</v>
      </c>
      <c r="F25" s="126">
        <v>82897</v>
      </c>
      <c r="G25" s="126">
        <v>292051</v>
      </c>
      <c r="H25" s="126">
        <v>97240</v>
      </c>
      <c r="I25" s="314">
        <v>22784</v>
      </c>
      <c r="J25" s="127">
        <v>4</v>
      </c>
      <c r="K25" s="127">
        <v>574</v>
      </c>
      <c r="L25" s="127">
        <v>115871</v>
      </c>
      <c r="M25" s="127">
        <v>12863</v>
      </c>
      <c r="N25" s="298">
        <f t="shared" si="0"/>
        <v>129312</v>
      </c>
      <c r="O25" s="119"/>
      <c r="P25" s="119"/>
      <c r="Q25" s="119"/>
      <c r="R25" s="119"/>
      <c r="S25" s="119"/>
      <c r="T25" s="119"/>
      <c r="U25" s="119"/>
      <c r="V25" s="119"/>
      <c r="W25" s="75" t="s">
        <v>217</v>
      </c>
      <c r="X25" s="267" t="s">
        <v>1170</v>
      </c>
    </row>
    <row r="26" spans="2:24" ht="28.5" x14ac:dyDescent="0.45">
      <c r="B26" s="75" t="s">
        <v>1143</v>
      </c>
      <c r="C26" s="74" t="s">
        <v>218</v>
      </c>
      <c r="D26" s="75" t="s">
        <v>219</v>
      </c>
      <c r="E26" s="127">
        <v>152</v>
      </c>
      <c r="F26" s="127">
        <v>137</v>
      </c>
      <c r="G26" s="127">
        <v>137</v>
      </c>
      <c r="H26" s="127">
        <v>147</v>
      </c>
      <c r="I26" s="315">
        <v>159</v>
      </c>
      <c r="J26" s="127">
        <v>19</v>
      </c>
      <c r="K26" s="127">
        <v>77</v>
      </c>
      <c r="L26" s="127">
        <v>62</v>
      </c>
      <c r="M26" s="127">
        <v>41</v>
      </c>
      <c r="N26" s="298">
        <f t="shared" si="0"/>
        <v>199</v>
      </c>
      <c r="O26" s="119"/>
      <c r="P26" s="119"/>
      <c r="Q26" s="119"/>
      <c r="R26" s="119"/>
      <c r="S26" s="119"/>
      <c r="T26" s="119"/>
      <c r="U26" s="119"/>
      <c r="V26" s="119"/>
      <c r="W26" s="75" t="s">
        <v>175</v>
      </c>
      <c r="X26" s="267" t="s">
        <v>1159</v>
      </c>
    </row>
    <row r="27" spans="2:24" ht="28.5" x14ac:dyDescent="0.45">
      <c r="B27" s="75"/>
      <c r="C27" s="74" t="s">
        <v>220</v>
      </c>
      <c r="D27" s="75" t="s">
        <v>221</v>
      </c>
      <c r="E27" s="127">
        <v>45</v>
      </c>
      <c r="F27" s="127">
        <v>41</v>
      </c>
      <c r="G27" s="127">
        <v>32</v>
      </c>
      <c r="H27" s="127">
        <v>37</v>
      </c>
      <c r="I27" s="315">
        <v>35</v>
      </c>
      <c r="J27" s="127">
        <v>3</v>
      </c>
      <c r="K27" s="127">
        <v>21</v>
      </c>
      <c r="L27" s="127">
        <v>17</v>
      </c>
      <c r="M27" s="127">
        <v>9</v>
      </c>
      <c r="N27" s="298">
        <f t="shared" si="0"/>
        <v>50</v>
      </c>
      <c r="O27" s="119"/>
      <c r="P27" s="119"/>
      <c r="Q27" s="119"/>
      <c r="R27" s="119"/>
      <c r="S27" s="119"/>
      <c r="T27" s="119"/>
      <c r="U27" s="119"/>
      <c r="V27" s="119"/>
      <c r="W27" s="75" t="s">
        <v>222</v>
      </c>
      <c r="X27" s="245"/>
    </row>
    <row r="28" spans="2:24" ht="28.5" x14ac:dyDescent="0.45">
      <c r="B28" s="75"/>
      <c r="C28" s="74" t="s">
        <v>223</v>
      </c>
      <c r="D28" s="75" t="s">
        <v>224</v>
      </c>
      <c r="E28" s="126">
        <v>0</v>
      </c>
      <c r="F28" s="126">
        <v>0</v>
      </c>
      <c r="G28" s="126">
        <v>0</v>
      </c>
      <c r="H28" s="126">
        <v>0</v>
      </c>
      <c r="I28" s="314">
        <v>0</v>
      </c>
      <c r="J28" s="127">
        <v>0</v>
      </c>
      <c r="K28" s="127">
        <v>0</v>
      </c>
      <c r="L28" s="127">
        <v>0</v>
      </c>
      <c r="M28" s="127">
        <v>0</v>
      </c>
      <c r="N28" s="298">
        <f t="shared" si="0"/>
        <v>0</v>
      </c>
      <c r="O28" s="119"/>
      <c r="P28" s="119"/>
      <c r="Q28" s="119"/>
      <c r="R28" s="119"/>
      <c r="S28" s="119"/>
      <c r="T28" s="119"/>
      <c r="U28" s="119"/>
      <c r="V28" s="119"/>
      <c r="W28" s="75" t="s">
        <v>225</v>
      </c>
      <c r="X28" s="245"/>
    </row>
    <row r="29" spans="2:24" ht="28.5" x14ac:dyDescent="0.45">
      <c r="B29" s="75"/>
      <c r="C29" s="74" t="s">
        <v>226</v>
      </c>
      <c r="D29" s="75" t="s">
        <v>227</v>
      </c>
      <c r="E29" s="126">
        <v>13</v>
      </c>
      <c r="F29" s="126">
        <v>12</v>
      </c>
      <c r="G29" s="126">
        <v>9</v>
      </c>
      <c r="H29" s="126">
        <v>15</v>
      </c>
      <c r="I29" s="314">
        <v>13</v>
      </c>
      <c r="J29" s="127">
        <v>1</v>
      </c>
      <c r="K29" s="127">
        <v>5</v>
      </c>
      <c r="L29" s="127">
        <v>6</v>
      </c>
      <c r="M29" s="127">
        <v>3</v>
      </c>
      <c r="N29" s="298">
        <f t="shared" si="0"/>
        <v>15</v>
      </c>
      <c r="O29" s="119"/>
      <c r="P29" s="119"/>
      <c r="Q29" s="119"/>
      <c r="R29" s="119"/>
      <c r="S29" s="119"/>
      <c r="T29" s="119"/>
      <c r="U29" s="119"/>
      <c r="V29" s="119"/>
      <c r="W29" s="75" t="s">
        <v>228</v>
      </c>
      <c r="X29" s="245"/>
    </row>
    <row r="30" spans="2:24" ht="28.5" x14ac:dyDescent="0.45">
      <c r="B30" s="75"/>
      <c r="C30" s="74" t="s">
        <v>229</v>
      </c>
      <c r="D30" s="75" t="s">
        <v>230</v>
      </c>
      <c r="E30" s="126">
        <v>32</v>
      </c>
      <c r="F30" s="126">
        <v>29</v>
      </c>
      <c r="G30" s="126">
        <v>23</v>
      </c>
      <c r="H30" s="126">
        <v>22</v>
      </c>
      <c r="I30" s="314">
        <v>22</v>
      </c>
      <c r="J30" s="127">
        <v>2</v>
      </c>
      <c r="K30" s="127">
        <v>16</v>
      </c>
      <c r="L30" s="127">
        <v>11</v>
      </c>
      <c r="M30" s="127">
        <v>6</v>
      </c>
      <c r="N30" s="298">
        <f t="shared" si="0"/>
        <v>35</v>
      </c>
      <c r="O30" s="119"/>
      <c r="P30" s="119"/>
      <c r="Q30" s="119"/>
      <c r="R30" s="119"/>
      <c r="S30" s="119"/>
      <c r="T30" s="119"/>
      <c r="U30" s="119"/>
      <c r="V30" s="119"/>
      <c r="W30" s="75" t="s">
        <v>231</v>
      </c>
      <c r="X30" s="245"/>
    </row>
    <row r="31" spans="2:24" ht="28.5" x14ac:dyDescent="0.45">
      <c r="B31" s="75"/>
      <c r="C31" s="74"/>
      <c r="D31" s="75" t="s">
        <v>232</v>
      </c>
      <c r="E31" s="126">
        <v>1</v>
      </c>
      <c r="F31" s="126">
        <v>0</v>
      </c>
      <c r="G31" s="126">
        <v>3</v>
      </c>
      <c r="H31" s="126">
        <v>1</v>
      </c>
      <c r="I31" s="314">
        <v>3</v>
      </c>
      <c r="J31" s="127">
        <v>0</v>
      </c>
      <c r="K31" s="127">
        <v>0</v>
      </c>
      <c r="L31" s="127">
        <v>0</v>
      </c>
      <c r="M31" s="127">
        <v>0</v>
      </c>
      <c r="N31" s="298">
        <f t="shared" si="0"/>
        <v>0</v>
      </c>
      <c r="O31" s="119"/>
      <c r="P31" s="119"/>
      <c r="Q31" s="119"/>
      <c r="R31" s="119"/>
      <c r="S31" s="119"/>
      <c r="T31" s="119"/>
      <c r="U31" s="119"/>
      <c r="V31" s="119"/>
      <c r="W31" s="75" t="s">
        <v>233</v>
      </c>
      <c r="X31" s="267"/>
    </row>
    <row r="32" spans="2:24" ht="28.5" x14ac:dyDescent="0.45">
      <c r="B32" s="75"/>
      <c r="C32" s="74" t="s">
        <v>234</v>
      </c>
      <c r="D32" s="75" t="s">
        <v>235</v>
      </c>
      <c r="E32" s="126">
        <v>61</v>
      </c>
      <c r="F32" s="126">
        <v>55</v>
      </c>
      <c r="G32" s="126">
        <v>70</v>
      </c>
      <c r="H32" s="126">
        <v>72</v>
      </c>
      <c r="I32" s="314">
        <v>86</v>
      </c>
      <c r="J32" s="127">
        <v>13</v>
      </c>
      <c r="K32" s="127">
        <v>35</v>
      </c>
      <c r="L32" s="127">
        <v>28</v>
      </c>
      <c r="M32" s="127">
        <v>23</v>
      </c>
      <c r="N32" s="298">
        <f t="shared" si="0"/>
        <v>99</v>
      </c>
      <c r="O32" s="119"/>
      <c r="P32" s="119"/>
      <c r="Q32" s="119"/>
      <c r="R32" s="119"/>
      <c r="S32" s="119"/>
      <c r="T32" s="119"/>
      <c r="U32" s="119"/>
      <c r="V32" s="119"/>
      <c r="W32" s="75" t="s">
        <v>236</v>
      </c>
      <c r="X32" s="245"/>
    </row>
    <row r="33" spans="2:24" ht="42.75" x14ac:dyDescent="0.45">
      <c r="B33" s="75" t="s">
        <v>237</v>
      </c>
      <c r="C33" s="74" t="s">
        <v>238</v>
      </c>
      <c r="D33" s="75" t="s">
        <v>239</v>
      </c>
      <c r="E33" s="126">
        <v>0</v>
      </c>
      <c r="F33" s="126">
        <v>0</v>
      </c>
      <c r="G33" s="126">
        <v>0</v>
      </c>
      <c r="H33" s="126">
        <v>0</v>
      </c>
      <c r="I33" s="314">
        <v>0</v>
      </c>
      <c r="J33" s="127">
        <v>1</v>
      </c>
      <c r="K33" s="127">
        <v>0</v>
      </c>
      <c r="L33" s="127">
        <v>0</v>
      </c>
      <c r="M33" s="127">
        <v>0</v>
      </c>
      <c r="N33" s="298">
        <f t="shared" si="0"/>
        <v>1</v>
      </c>
      <c r="O33" s="119"/>
      <c r="P33" s="119"/>
      <c r="Q33" s="119"/>
      <c r="R33" s="119"/>
      <c r="S33" s="119"/>
      <c r="T33" s="119"/>
      <c r="U33" s="119"/>
      <c r="V33" s="119"/>
      <c r="W33" s="75" t="s">
        <v>200</v>
      </c>
      <c r="X33" s="267" t="s">
        <v>1158</v>
      </c>
    </row>
    <row r="34" spans="2:24" ht="57" x14ac:dyDescent="0.45">
      <c r="B34" s="75" t="s">
        <v>240</v>
      </c>
      <c r="C34" s="74" t="s">
        <v>241</v>
      </c>
      <c r="D34" s="75" t="s">
        <v>242</v>
      </c>
      <c r="E34" s="126">
        <v>0</v>
      </c>
      <c r="F34" s="126">
        <v>0</v>
      </c>
      <c r="G34" s="126">
        <v>0</v>
      </c>
      <c r="H34" s="126">
        <v>0</v>
      </c>
      <c r="I34" s="314">
        <v>1</v>
      </c>
      <c r="J34" s="127">
        <v>0</v>
      </c>
      <c r="K34" s="127">
        <v>1</v>
      </c>
      <c r="L34" s="127">
        <v>3</v>
      </c>
      <c r="M34" s="127">
        <v>0</v>
      </c>
      <c r="N34" s="298">
        <f t="shared" si="0"/>
        <v>4</v>
      </c>
      <c r="O34" s="119"/>
      <c r="P34" s="119"/>
      <c r="Q34" s="119"/>
      <c r="R34" s="119"/>
      <c r="S34" s="119"/>
      <c r="T34" s="119"/>
      <c r="U34" s="119"/>
      <c r="V34" s="119"/>
      <c r="W34" s="75" t="s">
        <v>243</v>
      </c>
      <c r="X34" s="63" t="s">
        <v>1152</v>
      </c>
    </row>
  </sheetData>
  <dataValidations count="1">
    <dataValidation type="custom" operator="greaterThanOrEqual" allowBlank="1" showInputMessage="1" showErrorMessage="1" error="This cell only accepts a number of &quot;NA&quot;_x000a_" sqref="E8:V34" xr:uid="{1268DE2B-7551-4174-BA70-0D0C3323EE4D}">
      <formula1>OR(AND(ISNUMBER(E8), E8&gt;=0), E8 ="NA")</formula1>
    </dataValidation>
  </dataValidations>
  <pageMargins left="0.7" right="0.7" top="0.75" bottom="0.75" header="0.3" footer="0.3"/>
  <pageSetup paperSize="3" scale="3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859CB-9BAE-4311-8812-3284B81D997F}">
  <sheetPr>
    <pageSetUpPr fitToPage="1"/>
  </sheetPr>
  <dimension ref="A2:Y46"/>
  <sheetViews>
    <sheetView view="pageBreakPreview" topLeftCell="C2" zoomScale="115" zoomScaleNormal="50" zoomScaleSheetLayoutView="115" zoomScalePageLayoutView="85" workbookViewId="0">
      <selection activeCell="F8" sqref="F8"/>
    </sheetView>
  </sheetViews>
  <sheetFormatPr defaultColWidth="9.1328125" defaultRowHeight="14.25" outlineLevelCol="1" x14ac:dyDescent="0.45"/>
  <cols>
    <col min="1" max="1" width="9.73046875" style="8" customWidth="1"/>
    <col min="2" max="2" width="20" style="1" customWidth="1"/>
    <col min="3" max="3" width="40.265625" style="8" customWidth="1"/>
    <col min="4" max="4" width="43.265625" style="8" customWidth="1"/>
    <col min="5" max="5" width="42.59765625" style="8" bestFit="1" customWidth="1"/>
    <col min="6" max="6" width="25.59765625" style="8" bestFit="1" customWidth="1"/>
    <col min="7" max="10" width="9.3984375" style="8" customWidth="1"/>
    <col min="11" max="11" width="10.1328125" style="8" customWidth="1"/>
    <col min="12" max="14" width="9.1328125" style="8"/>
    <col min="15" max="15" width="9.1328125" style="8" customWidth="1"/>
    <col min="16" max="23" width="9.1328125" style="8" customWidth="1" outlineLevel="1"/>
    <col min="24" max="24" width="59.59765625" style="1" bestFit="1" customWidth="1"/>
    <col min="25" max="25" width="52.265625" style="8" customWidth="1"/>
    <col min="26" max="16384" width="9.1328125" style="8"/>
  </cols>
  <sheetData>
    <row r="2" spans="1:25" x14ac:dyDescent="0.45">
      <c r="B2" s="14" t="s">
        <v>48</v>
      </c>
      <c r="C2" s="19" t="str">
        <f>IF('Quarterly Submission Guide'!$D$20 = "", "",'Quarterly Submission Guide'!$D$20)</f>
        <v>Southern California Edison Company</v>
      </c>
    </row>
    <row r="3" spans="1:25" x14ac:dyDescent="0.45">
      <c r="B3" s="15" t="s">
        <v>54</v>
      </c>
      <c r="C3" s="13">
        <v>3</v>
      </c>
    </row>
    <row r="4" spans="1:25" x14ac:dyDescent="0.45">
      <c r="B4" s="16" t="s">
        <v>52</v>
      </c>
      <c r="C4" s="30">
        <v>44232</v>
      </c>
    </row>
    <row r="5" spans="1:25" x14ac:dyDescent="0.45">
      <c r="O5" s="61"/>
      <c r="P5" s="61" t="s">
        <v>56</v>
      </c>
    </row>
    <row r="6" spans="1:25" ht="18" customHeight="1" x14ac:dyDescent="0.45">
      <c r="B6" s="3" t="s">
        <v>244</v>
      </c>
      <c r="C6" s="2"/>
      <c r="D6" s="2"/>
      <c r="E6" s="2"/>
      <c r="F6" s="2"/>
      <c r="G6" s="2"/>
      <c r="H6" s="2"/>
      <c r="I6" s="2"/>
      <c r="J6" s="2"/>
      <c r="K6" s="2"/>
      <c r="L6" s="4">
        <v>1</v>
      </c>
      <c r="M6" s="4">
        <v>2</v>
      </c>
      <c r="N6" s="4">
        <v>3</v>
      </c>
      <c r="O6" s="4">
        <v>4</v>
      </c>
      <c r="P6" s="4">
        <v>1</v>
      </c>
      <c r="Q6" s="4">
        <v>2</v>
      </c>
      <c r="R6" s="4">
        <v>3</v>
      </c>
      <c r="S6" s="4">
        <v>4</v>
      </c>
      <c r="T6" s="4">
        <v>1</v>
      </c>
      <c r="U6" s="4">
        <v>2</v>
      </c>
      <c r="V6" s="4">
        <v>3</v>
      </c>
      <c r="W6" s="4">
        <v>4</v>
      </c>
      <c r="X6" s="7"/>
      <c r="Y6" s="2"/>
    </row>
    <row r="7" spans="1:25" x14ac:dyDescent="0.45">
      <c r="B7" s="5" t="s">
        <v>245</v>
      </c>
      <c r="C7" s="6" t="s">
        <v>246</v>
      </c>
      <c r="D7" s="6" t="s">
        <v>247</v>
      </c>
      <c r="E7" s="6" t="s">
        <v>248</v>
      </c>
      <c r="F7" s="6" t="s">
        <v>249</v>
      </c>
      <c r="G7" s="6">
        <v>2015</v>
      </c>
      <c r="H7" s="6">
        <v>2016</v>
      </c>
      <c r="I7" s="6">
        <v>2017</v>
      </c>
      <c r="J7" s="6">
        <v>2018</v>
      </c>
      <c r="K7" s="6">
        <v>2019</v>
      </c>
      <c r="L7" s="6">
        <v>2020</v>
      </c>
      <c r="M7" s="6">
        <v>2020</v>
      </c>
      <c r="N7" s="6">
        <v>2020</v>
      </c>
      <c r="O7" s="6">
        <v>2020</v>
      </c>
      <c r="P7" s="6">
        <v>2021</v>
      </c>
      <c r="Q7" s="6">
        <v>2021</v>
      </c>
      <c r="R7" s="6">
        <v>2021</v>
      </c>
      <c r="S7" s="6">
        <v>2021</v>
      </c>
      <c r="T7" s="6">
        <v>2022</v>
      </c>
      <c r="U7" s="6">
        <v>2022</v>
      </c>
      <c r="V7" s="6">
        <v>2022</v>
      </c>
      <c r="W7" s="6">
        <v>2022</v>
      </c>
      <c r="X7" s="5" t="s">
        <v>61</v>
      </c>
      <c r="Y7" s="6" t="s">
        <v>62</v>
      </c>
    </row>
    <row r="8" spans="1:25" ht="81.75" customHeight="1" x14ac:dyDescent="0.45">
      <c r="B8" s="168" t="s">
        <v>250</v>
      </c>
      <c r="C8" s="172" t="s">
        <v>251</v>
      </c>
      <c r="D8" s="172" t="s">
        <v>252</v>
      </c>
      <c r="E8" s="172" t="s">
        <v>1160</v>
      </c>
      <c r="F8" s="173" t="s">
        <v>253</v>
      </c>
      <c r="G8" s="249">
        <v>46</v>
      </c>
      <c r="H8" s="249">
        <v>41</v>
      </c>
      <c r="I8" s="249">
        <v>35</v>
      </c>
      <c r="J8" s="249">
        <v>37</v>
      </c>
      <c r="K8" s="249">
        <v>38</v>
      </c>
      <c r="L8" s="249">
        <v>3</v>
      </c>
      <c r="M8" s="249">
        <v>22</v>
      </c>
      <c r="N8" s="249">
        <v>16</v>
      </c>
      <c r="O8" s="249">
        <v>9</v>
      </c>
      <c r="P8" s="110"/>
      <c r="Q8" s="110"/>
      <c r="R8" s="110"/>
      <c r="S8" s="110"/>
      <c r="T8" s="110"/>
      <c r="U8" s="110"/>
      <c r="V8" s="110"/>
      <c r="W8" s="110"/>
      <c r="X8" s="170" t="s">
        <v>254</v>
      </c>
      <c r="Y8" s="185" t="s">
        <v>255</v>
      </c>
    </row>
    <row r="9" spans="1:25" ht="94.5" customHeight="1" x14ac:dyDescent="0.45">
      <c r="B9" s="171" t="s">
        <v>256</v>
      </c>
      <c r="C9" s="171" t="s">
        <v>257</v>
      </c>
      <c r="D9" s="171" t="s">
        <v>258</v>
      </c>
      <c r="E9" s="171" t="s">
        <v>259</v>
      </c>
      <c r="F9" s="171" t="s">
        <v>260</v>
      </c>
      <c r="G9" s="269">
        <v>3723</v>
      </c>
      <c r="H9" s="269">
        <v>4004</v>
      </c>
      <c r="I9" s="269">
        <v>4286</v>
      </c>
      <c r="J9" s="269">
        <v>4558</v>
      </c>
      <c r="K9" s="269">
        <v>6578</v>
      </c>
      <c r="L9" s="250">
        <v>1011</v>
      </c>
      <c r="M9" s="250">
        <v>1147</v>
      </c>
      <c r="N9" s="250">
        <v>1436</v>
      </c>
      <c r="O9" s="250">
        <v>1132</v>
      </c>
      <c r="P9" s="111"/>
      <c r="Q9" s="111"/>
      <c r="R9" s="111"/>
      <c r="S9" s="111"/>
      <c r="T9" s="111"/>
      <c r="U9" s="111"/>
      <c r="V9" s="111"/>
      <c r="W9" s="111"/>
      <c r="X9" s="169" t="s">
        <v>261</v>
      </c>
      <c r="Y9" s="186" t="s">
        <v>262</v>
      </c>
    </row>
    <row r="10" spans="1:25" ht="71.25" x14ac:dyDescent="0.45">
      <c r="B10" s="171" t="s">
        <v>263</v>
      </c>
      <c r="C10" s="171" t="s">
        <v>264</v>
      </c>
      <c r="D10" s="171" t="s">
        <v>265</v>
      </c>
      <c r="E10" s="171" t="s">
        <v>266</v>
      </c>
      <c r="F10" s="171" t="s">
        <v>260</v>
      </c>
      <c r="G10" s="250">
        <v>245</v>
      </c>
      <c r="H10" s="250">
        <v>338</v>
      </c>
      <c r="I10" s="250">
        <v>304</v>
      </c>
      <c r="J10" s="250">
        <v>199</v>
      </c>
      <c r="K10" s="250">
        <v>303</v>
      </c>
      <c r="L10" s="250">
        <v>72</v>
      </c>
      <c r="M10" s="250">
        <v>86</v>
      </c>
      <c r="N10" s="250">
        <v>77</v>
      </c>
      <c r="O10" s="250">
        <v>85</v>
      </c>
      <c r="P10" s="111"/>
      <c r="Q10" s="111"/>
      <c r="R10" s="111"/>
      <c r="S10" s="111"/>
      <c r="T10" s="111"/>
      <c r="U10" s="111"/>
      <c r="V10" s="111"/>
      <c r="W10" s="111"/>
      <c r="X10" s="169" t="s">
        <v>267</v>
      </c>
      <c r="Y10" s="186" t="s">
        <v>255</v>
      </c>
    </row>
    <row r="11" spans="1:25" ht="75.75" customHeight="1" x14ac:dyDescent="0.45">
      <c r="A11" s="197"/>
      <c r="B11" s="187" t="s">
        <v>268</v>
      </c>
      <c r="C11" s="175"/>
      <c r="D11" s="176"/>
      <c r="E11" s="176"/>
      <c r="F11" s="176"/>
      <c r="G11" s="177"/>
      <c r="H11" s="177"/>
      <c r="I11" s="177"/>
      <c r="J11" s="177"/>
      <c r="K11" s="177"/>
      <c r="L11" s="178"/>
      <c r="M11" s="178"/>
      <c r="N11" s="178"/>
      <c r="O11" s="178"/>
      <c r="P11" s="179"/>
      <c r="Q11" s="179"/>
      <c r="R11" s="179"/>
      <c r="S11" s="179"/>
      <c r="T11" s="179"/>
      <c r="U11" s="179"/>
      <c r="V11" s="179"/>
      <c r="W11" s="179"/>
      <c r="X11" s="180"/>
      <c r="Y11" s="179"/>
    </row>
    <row r="12" spans="1:25" ht="42.75" x14ac:dyDescent="0.45">
      <c r="A12" s="17"/>
      <c r="B12" s="181" t="s">
        <v>273</v>
      </c>
      <c r="C12" s="171" t="s">
        <v>274</v>
      </c>
      <c r="D12" s="171" t="s">
        <v>275</v>
      </c>
      <c r="E12" s="116" t="s">
        <v>269</v>
      </c>
      <c r="F12" s="116" t="s">
        <v>269</v>
      </c>
      <c r="G12" s="250" t="s">
        <v>276</v>
      </c>
      <c r="H12" s="250" t="s">
        <v>276</v>
      </c>
      <c r="I12" s="250" t="s">
        <v>276</v>
      </c>
      <c r="J12" s="250" t="s">
        <v>276</v>
      </c>
      <c r="K12" s="250" t="s">
        <v>276</v>
      </c>
      <c r="L12" s="250" t="s">
        <v>276</v>
      </c>
      <c r="M12" s="250" t="s">
        <v>276</v>
      </c>
      <c r="N12" s="250" t="s">
        <v>276</v>
      </c>
      <c r="O12" s="250" t="s">
        <v>276</v>
      </c>
      <c r="P12" s="111"/>
      <c r="Q12" s="111"/>
      <c r="R12" s="111"/>
      <c r="S12" s="111"/>
      <c r="T12" s="111"/>
      <c r="U12" s="111"/>
      <c r="V12" s="111"/>
      <c r="W12" s="111"/>
      <c r="X12" s="186" t="s">
        <v>271</v>
      </c>
      <c r="Y12" s="111" t="s">
        <v>272</v>
      </c>
    </row>
    <row r="13" spans="1:25" ht="61.5" customHeight="1" x14ac:dyDescent="0.45">
      <c r="A13" s="17"/>
      <c r="B13" s="181" t="s">
        <v>278</v>
      </c>
      <c r="C13" s="171" t="s">
        <v>279</v>
      </c>
      <c r="D13" s="171" t="s">
        <v>280</v>
      </c>
      <c r="E13" s="116" t="s">
        <v>269</v>
      </c>
      <c r="F13" s="116" t="s">
        <v>269</v>
      </c>
      <c r="G13" s="250" t="s">
        <v>270</v>
      </c>
      <c r="H13" s="250" t="s">
        <v>270</v>
      </c>
      <c r="I13" s="250">
        <v>30.3</v>
      </c>
      <c r="J13" s="250">
        <v>23.2</v>
      </c>
      <c r="K13" s="250">
        <v>27</v>
      </c>
      <c r="L13" s="250" t="s">
        <v>270</v>
      </c>
      <c r="M13" s="250" t="s">
        <v>270</v>
      </c>
      <c r="N13" s="250">
        <v>2.2000000000000002</v>
      </c>
      <c r="O13" s="250">
        <v>18.3</v>
      </c>
      <c r="P13" s="111"/>
      <c r="Q13" s="111"/>
      <c r="R13" s="111"/>
      <c r="S13" s="111"/>
      <c r="T13" s="111"/>
      <c r="U13" s="111"/>
      <c r="V13" s="111"/>
      <c r="W13" s="111"/>
      <c r="X13" s="186" t="s">
        <v>281</v>
      </c>
      <c r="Y13" s="171" t="s">
        <v>282</v>
      </c>
    </row>
    <row r="14" spans="1:25" ht="42.75" x14ac:dyDescent="0.45">
      <c r="A14" s="17"/>
      <c r="B14" s="174" t="s">
        <v>283</v>
      </c>
      <c r="C14" s="182"/>
      <c r="D14" s="176"/>
      <c r="E14" s="176"/>
      <c r="F14" s="183"/>
      <c r="G14" s="270"/>
      <c r="H14" s="270"/>
      <c r="I14" s="270"/>
      <c r="J14" s="270"/>
      <c r="K14" s="270"/>
      <c r="L14" s="271"/>
      <c r="M14" s="272"/>
      <c r="N14" s="272"/>
      <c r="O14" s="272"/>
      <c r="P14" s="179"/>
      <c r="Q14" s="179"/>
      <c r="R14" s="179"/>
      <c r="S14" s="179"/>
      <c r="T14" s="179"/>
      <c r="U14" s="179"/>
      <c r="V14" s="179"/>
      <c r="W14" s="179"/>
      <c r="X14" s="180"/>
      <c r="Y14" s="179"/>
    </row>
    <row r="15" spans="1:25" ht="71.25" x14ac:dyDescent="0.45">
      <c r="A15" s="17"/>
      <c r="B15" s="181" t="s">
        <v>285</v>
      </c>
      <c r="C15" s="185" t="s">
        <v>286</v>
      </c>
      <c r="D15" s="171" t="s">
        <v>287</v>
      </c>
      <c r="E15" s="116" t="s">
        <v>269</v>
      </c>
      <c r="F15" s="116" t="s">
        <v>269</v>
      </c>
      <c r="G15" s="273" t="s">
        <v>288</v>
      </c>
      <c r="H15" s="273" t="s">
        <v>288</v>
      </c>
      <c r="I15" s="273" t="s">
        <v>288</v>
      </c>
      <c r="J15" s="273" t="s">
        <v>288</v>
      </c>
      <c r="K15" s="273" t="s">
        <v>288</v>
      </c>
      <c r="L15" s="273" t="s">
        <v>288</v>
      </c>
      <c r="M15" s="273" t="s">
        <v>288</v>
      </c>
      <c r="N15" s="273" t="s">
        <v>288</v>
      </c>
      <c r="O15" s="273" t="s">
        <v>288</v>
      </c>
      <c r="P15" s="111"/>
      <c r="Q15" s="111" t="s">
        <v>289</v>
      </c>
      <c r="R15" s="111"/>
      <c r="S15" s="111"/>
      <c r="T15" s="111"/>
      <c r="U15" s="111"/>
      <c r="V15" s="111"/>
      <c r="W15" s="111"/>
      <c r="X15" s="185" t="s">
        <v>284</v>
      </c>
      <c r="Y15" s="185" t="s">
        <v>272</v>
      </c>
    </row>
    <row r="16" spans="1:25" ht="99.75" x14ac:dyDescent="0.45">
      <c r="A16" s="17"/>
      <c r="B16" s="181" t="s">
        <v>290</v>
      </c>
      <c r="C16" s="171" t="s">
        <v>291</v>
      </c>
      <c r="D16" s="171" t="s">
        <v>292</v>
      </c>
      <c r="E16" s="116" t="s">
        <v>269</v>
      </c>
      <c r="F16" s="116" t="s">
        <v>269</v>
      </c>
      <c r="G16" s="250" t="s">
        <v>270</v>
      </c>
      <c r="H16" s="250" t="s">
        <v>270</v>
      </c>
      <c r="I16" s="250" t="s">
        <v>270</v>
      </c>
      <c r="J16" s="250" t="s">
        <v>270</v>
      </c>
      <c r="K16" s="250" t="s">
        <v>270</v>
      </c>
      <c r="L16" s="250" t="s">
        <v>270</v>
      </c>
      <c r="M16" s="274">
        <v>1</v>
      </c>
      <c r="N16" s="274">
        <v>0.39</v>
      </c>
      <c r="O16" s="274">
        <v>0.61</v>
      </c>
      <c r="P16" s="111"/>
      <c r="Q16" s="111"/>
      <c r="R16" s="111"/>
      <c r="S16" s="111"/>
      <c r="T16" s="111"/>
      <c r="U16" s="111"/>
      <c r="V16" s="111"/>
      <c r="W16" s="111"/>
      <c r="X16" s="186" t="s">
        <v>293</v>
      </c>
      <c r="Y16" s="186" t="s">
        <v>1181</v>
      </c>
    </row>
    <row r="17" spans="2:25" x14ac:dyDescent="0.45">
      <c r="B17" s="114"/>
      <c r="C17" s="115"/>
      <c r="D17" s="115"/>
      <c r="E17" s="115"/>
      <c r="F17" s="115"/>
      <c r="G17" s="115"/>
      <c r="H17" s="115"/>
      <c r="I17" s="115"/>
      <c r="J17" s="115"/>
      <c r="K17" s="115"/>
      <c r="L17" s="115"/>
      <c r="M17" s="115"/>
      <c r="N17" s="115"/>
      <c r="O17" s="115"/>
      <c r="P17" s="115"/>
      <c r="Q17" s="115"/>
      <c r="R17" s="115"/>
      <c r="S17" s="115"/>
      <c r="T17" s="115"/>
      <c r="U17" s="115"/>
      <c r="V17" s="115"/>
      <c r="W17" s="115"/>
      <c r="X17" s="114"/>
      <c r="Y17" s="115"/>
    </row>
    <row r="18" spans="2:25" x14ac:dyDescent="0.45">
      <c r="B18" s="114"/>
      <c r="C18" s="115"/>
      <c r="D18" s="115"/>
      <c r="E18" s="115"/>
      <c r="F18" s="115"/>
      <c r="G18" s="115"/>
      <c r="H18" s="115"/>
      <c r="I18" s="115"/>
      <c r="J18" s="115"/>
      <c r="K18" s="115"/>
      <c r="L18" s="115"/>
      <c r="M18" s="115"/>
      <c r="N18" s="115"/>
      <c r="O18" s="115"/>
      <c r="P18" s="115"/>
      <c r="Q18" s="115"/>
      <c r="R18" s="115"/>
      <c r="S18" s="115"/>
      <c r="T18" s="115"/>
      <c r="U18" s="115"/>
      <c r="V18" s="115"/>
      <c r="W18" s="115"/>
      <c r="X18" s="114"/>
      <c r="Y18" s="115"/>
    </row>
    <row r="19" spans="2:25" x14ac:dyDescent="0.45">
      <c r="B19" s="114"/>
      <c r="C19" s="115"/>
      <c r="D19" s="115"/>
      <c r="E19" s="115"/>
      <c r="F19" s="115"/>
      <c r="G19" s="115"/>
      <c r="H19" s="115"/>
      <c r="I19" s="115"/>
      <c r="J19" s="115"/>
      <c r="K19" s="115"/>
      <c r="L19" s="115"/>
      <c r="M19" s="115"/>
      <c r="N19" s="115"/>
      <c r="O19" s="115"/>
      <c r="P19" s="115"/>
      <c r="Q19" s="115"/>
      <c r="R19" s="115"/>
      <c r="S19" s="115"/>
      <c r="T19" s="115"/>
      <c r="U19" s="115"/>
      <c r="V19" s="115"/>
      <c r="W19" s="115"/>
      <c r="X19" s="114"/>
      <c r="Y19" s="115"/>
    </row>
    <row r="20" spans="2:25" x14ac:dyDescent="0.45">
      <c r="B20" s="114"/>
      <c r="C20" s="115"/>
      <c r="D20" s="115"/>
      <c r="E20" s="115"/>
      <c r="F20" s="115"/>
      <c r="G20" s="115"/>
      <c r="H20" s="115"/>
      <c r="I20" s="115"/>
      <c r="J20" s="115"/>
      <c r="K20" s="115"/>
      <c r="L20" s="115"/>
      <c r="M20" s="115"/>
      <c r="N20" s="115"/>
      <c r="O20" s="115"/>
      <c r="P20" s="115"/>
      <c r="Q20" s="115"/>
      <c r="R20" s="115"/>
      <c r="S20" s="115"/>
      <c r="T20" s="115"/>
      <c r="U20" s="115"/>
      <c r="V20" s="115"/>
      <c r="W20" s="115"/>
      <c r="X20" s="114"/>
      <c r="Y20" s="115"/>
    </row>
    <row r="21" spans="2:25" x14ac:dyDescent="0.45">
      <c r="B21" s="114"/>
      <c r="C21" s="115"/>
      <c r="D21" s="115"/>
      <c r="E21" s="115"/>
      <c r="F21" s="115"/>
      <c r="G21" s="115"/>
      <c r="H21" s="115"/>
      <c r="I21" s="115"/>
      <c r="J21" s="115"/>
      <c r="K21" s="115"/>
      <c r="L21" s="115"/>
      <c r="M21" s="115"/>
      <c r="N21" s="115"/>
      <c r="O21" s="115"/>
      <c r="P21" s="115"/>
      <c r="Q21" s="115"/>
      <c r="R21" s="115"/>
      <c r="S21" s="115"/>
      <c r="T21" s="115"/>
      <c r="U21" s="115"/>
      <c r="V21" s="115"/>
      <c r="W21" s="115"/>
      <c r="X21" s="114"/>
      <c r="Y21" s="115"/>
    </row>
    <row r="22" spans="2:25" x14ac:dyDescent="0.45">
      <c r="B22" s="114"/>
      <c r="C22" s="115"/>
      <c r="D22" s="115"/>
      <c r="E22" s="115"/>
      <c r="F22" s="115"/>
      <c r="G22" s="115"/>
      <c r="H22" s="115"/>
      <c r="I22" s="115"/>
      <c r="J22" s="115"/>
      <c r="K22" s="115"/>
      <c r="L22" s="115"/>
      <c r="M22" s="115"/>
      <c r="N22" s="115"/>
      <c r="O22" s="115"/>
      <c r="P22" s="115"/>
      <c r="Q22" s="115"/>
      <c r="R22" s="115"/>
      <c r="S22" s="115"/>
      <c r="T22" s="115"/>
      <c r="U22" s="115"/>
      <c r="V22" s="115"/>
      <c r="W22" s="115"/>
      <c r="X22" s="114"/>
      <c r="Y22" s="115"/>
    </row>
    <row r="23" spans="2:25" x14ac:dyDescent="0.45">
      <c r="B23" s="114"/>
      <c r="C23" s="115"/>
      <c r="D23" s="115"/>
      <c r="E23" s="115"/>
      <c r="F23" s="115"/>
      <c r="G23" s="115"/>
      <c r="H23" s="115"/>
      <c r="I23" s="115"/>
      <c r="J23" s="115"/>
      <c r="K23" s="115"/>
      <c r="L23" s="115"/>
      <c r="M23" s="115"/>
      <c r="N23" s="115"/>
      <c r="O23" s="115"/>
      <c r="P23" s="115"/>
      <c r="Q23" s="115"/>
      <c r="R23" s="115"/>
      <c r="S23" s="115"/>
      <c r="T23" s="115"/>
      <c r="U23" s="115"/>
      <c r="V23" s="115"/>
      <c r="W23" s="115"/>
      <c r="X23" s="114"/>
      <c r="Y23" s="115"/>
    </row>
    <row r="24" spans="2:25" x14ac:dyDescent="0.45">
      <c r="B24" s="114"/>
      <c r="C24" s="115"/>
      <c r="D24" s="115"/>
      <c r="E24" s="115"/>
      <c r="F24" s="115"/>
      <c r="G24" s="115"/>
      <c r="H24" s="115"/>
      <c r="I24" s="115"/>
      <c r="J24" s="115"/>
      <c r="K24" s="115"/>
      <c r="L24" s="115"/>
      <c r="M24" s="115"/>
      <c r="N24" s="115"/>
      <c r="O24" s="115"/>
      <c r="P24" s="115"/>
      <c r="Q24" s="115"/>
      <c r="R24" s="115"/>
      <c r="S24" s="115"/>
      <c r="T24" s="115"/>
      <c r="U24" s="115"/>
      <c r="V24" s="115"/>
      <c r="W24" s="115"/>
      <c r="X24" s="114"/>
      <c r="Y24" s="115"/>
    </row>
    <row r="25" spans="2:25" x14ac:dyDescent="0.45">
      <c r="B25" s="114"/>
      <c r="C25" s="115"/>
      <c r="D25" s="115"/>
      <c r="E25" s="115"/>
      <c r="F25" s="115"/>
      <c r="G25" s="115"/>
      <c r="H25" s="115"/>
      <c r="I25" s="115"/>
      <c r="J25" s="115"/>
      <c r="K25" s="115"/>
      <c r="L25" s="115"/>
      <c r="M25" s="115"/>
      <c r="N25" s="115"/>
      <c r="O25" s="115"/>
      <c r="P25" s="115"/>
      <c r="Q25" s="115"/>
      <c r="R25" s="115"/>
      <c r="S25" s="115"/>
      <c r="T25" s="115"/>
      <c r="U25" s="115"/>
      <c r="V25" s="115"/>
      <c r="W25" s="115"/>
      <c r="X25" s="114"/>
      <c r="Y25" s="115"/>
    </row>
    <row r="26" spans="2:25" x14ac:dyDescent="0.45">
      <c r="B26" s="114"/>
      <c r="C26" s="115"/>
      <c r="D26" s="115"/>
      <c r="E26" s="115"/>
      <c r="F26" s="115"/>
      <c r="G26" s="115"/>
      <c r="H26" s="115"/>
      <c r="I26" s="115"/>
      <c r="J26" s="115"/>
      <c r="K26" s="115"/>
      <c r="L26" s="115"/>
      <c r="M26" s="115"/>
      <c r="N26" s="115"/>
      <c r="O26" s="115"/>
      <c r="P26" s="115"/>
      <c r="Q26" s="115"/>
      <c r="R26" s="115"/>
      <c r="S26" s="115"/>
      <c r="T26" s="115"/>
      <c r="U26" s="115"/>
      <c r="V26" s="115"/>
      <c r="W26" s="115"/>
      <c r="X26" s="114"/>
      <c r="Y26" s="115"/>
    </row>
    <row r="27" spans="2:25" x14ac:dyDescent="0.45">
      <c r="B27" s="114"/>
      <c r="C27" s="115"/>
      <c r="D27" s="115"/>
      <c r="E27" s="115"/>
      <c r="F27" s="115"/>
      <c r="G27" s="115"/>
      <c r="H27" s="115"/>
      <c r="I27" s="115"/>
      <c r="J27" s="115"/>
      <c r="K27" s="115"/>
      <c r="L27" s="115"/>
      <c r="M27" s="115"/>
      <c r="N27" s="115"/>
      <c r="O27" s="115"/>
      <c r="P27" s="115"/>
      <c r="Q27" s="115"/>
      <c r="R27" s="115"/>
      <c r="S27" s="115"/>
      <c r="T27" s="115"/>
      <c r="U27" s="115"/>
      <c r="V27" s="115"/>
      <c r="W27" s="115"/>
      <c r="X27" s="114"/>
      <c r="Y27" s="115"/>
    </row>
    <row r="28" spans="2:25" x14ac:dyDescent="0.45">
      <c r="B28" s="114"/>
      <c r="C28" s="115"/>
      <c r="D28" s="115"/>
      <c r="E28" s="115"/>
      <c r="F28" s="115"/>
      <c r="G28" s="115"/>
      <c r="H28" s="115"/>
      <c r="I28" s="115"/>
      <c r="J28" s="115"/>
      <c r="K28" s="115"/>
      <c r="L28" s="115"/>
      <c r="M28" s="115"/>
      <c r="N28" s="115"/>
      <c r="O28" s="115"/>
      <c r="P28" s="115"/>
      <c r="Q28" s="115"/>
      <c r="R28" s="115"/>
      <c r="S28" s="115"/>
      <c r="T28" s="115"/>
      <c r="U28" s="115"/>
      <c r="V28" s="115"/>
      <c r="W28" s="115"/>
      <c r="X28" s="114"/>
      <c r="Y28" s="115"/>
    </row>
    <row r="29" spans="2:25" x14ac:dyDescent="0.45">
      <c r="B29" s="114"/>
      <c r="C29" s="115"/>
      <c r="D29" s="115"/>
      <c r="E29" s="115"/>
      <c r="F29" s="115"/>
      <c r="G29" s="115"/>
      <c r="H29" s="115"/>
      <c r="I29" s="115"/>
      <c r="J29" s="115"/>
      <c r="K29" s="115"/>
      <c r="L29" s="115"/>
      <c r="M29" s="115"/>
      <c r="N29" s="115"/>
      <c r="O29" s="115"/>
      <c r="P29" s="115"/>
      <c r="Q29" s="115"/>
      <c r="R29" s="115"/>
      <c r="S29" s="115"/>
      <c r="T29" s="115"/>
      <c r="U29" s="115"/>
      <c r="V29" s="115"/>
      <c r="W29" s="115"/>
      <c r="X29" s="114"/>
      <c r="Y29" s="115"/>
    </row>
    <row r="30" spans="2:25" x14ac:dyDescent="0.45">
      <c r="B30" s="114"/>
      <c r="C30" s="115"/>
      <c r="D30" s="115"/>
      <c r="E30" s="115"/>
      <c r="F30" s="115"/>
      <c r="G30" s="115"/>
      <c r="H30" s="115"/>
      <c r="I30" s="115"/>
      <c r="J30" s="115"/>
      <c r="K30" s="115"/>
      <c r="L30" s="115"/>
      <c r="M30" s="115"/>
      <c r="N30" s="115"/>
      <c r="O30" s="115"/>
      <c r="P30" s="115"/>
      <c r="Q30" s="115"/>
      <c r="R30" s="115"/>
      <c r="S30" s="115"/>
      <c r="T30" s="115"/>
      <c r="U30" s="115"/>
      <c r="V30" s="115"/>
      <c r="W30" s="115"/>
      <c r="X30" s="114"/>
      <c r="Y30" s="115"/>
    </row>
    <row r="31" spans="2:25" x14ac:dyDescent="0.45">
      <c r="B31" s="114"/>
      <c r="C31" s="115"/>
      <c r="D31" s="115"/>
      <c r="E31" s="115"/>
      <c r="F31" s="115"/>
      <c r="G31" s="115"/>
      <c r="H31" s="115"/>
      <c r="I31" s="115"/>
      <c r="J31" s="115"/>
      <c r="K31" s="115"/>
      <c r="L31" s="115"/>
      <c r="M31" s="115"/>
      <c r="N31" s="115"/>
      <c r="O31" s="115"/>
      <c r="P31" s="115"/>
      <c r="Q31" s="115"/>
      <c r="R31" s="115"/>
      <c r="S31" s="115"/>
      <c r="T31" s="115"/>
      <c r="U31" s="115"/>
      <c r="V31" s="115"/>
      <c r="W31" s="115"/>
      <c r="X31" s="114"/>
      <c r="Y31" s="115"/>
    </row>
    <row r="32" spans="2:25" x14ac:dyDescent="0.45">
      <c r="B32" s="114"/>
      <c r="C32" s="115"/>
      <c r="D32" s="115"/>
      <c r="E32" s="115"/>
      <c r="F32" s="115"/>
      <c r="G32" s="115"/>
      <c r="H32" s="115"/>
      <c r="I32" s="115"/>
      <c r="J32" s="115"/>
      <c r="K32" s="115"/>
      <c r="L32" s="115"/>
      <c r="M32" s="115"/>
      <c r="N32" s="115"/>
      <c r="O32" s="115"/>
      <c r="P32" s="115"/>
      <c r="Q32" s="115"/>
      <c r="R32" s="115"/>
      <c r="S32" s="115"/>
      <c r="T32" s="115"/>
      <c r="U32" s="115"/>
      <c r="V32" s="115"/>
      <c r="W32" s="115"/>
      <c r="X32" s="114"/>
      <c r="Y32" s="115"/>
    </row>
    <row r="33" spans="2:25" x14ac:dyDescent="0.45">
      <c r="B33" s="114"/>
      <c r="C33" s="115"/>
      <c r="D33" s="115"/>
      <c r="E33" s="115"/>
      <c r="F33" s="115"/>
      <c r="G33" s="115"/>
      <c r="H33" s="115"/>
      <c r="I33" s="115"/>
      <c r="J33" s="115"/>
      <c r="K33" s="115"/>
      <c r="L33" s="115"/>
      <c r="M33" s="115"/>
      <c r="N33" s="115"/>
      <c r="O33" s="115"/>
      <c r="P33" s="115"/>
      <c r="Q33" s="115"/>
      <c r="R33" s="115"/>
      <c r="S33" s="115"/>
      <c r="T33" s="115"/>
      <c r="U33" s="115"/>
      <c r="V33" s="115"/>
      <c r="W33" s="115"/>
      <c r="X33" s="114"/>
      <c r="Y33" s="115"/>
    </row>
    <row r="34" spans="2:25" x14ac:dyDescent="0.45">
      <c r="B34" s="114"/>
      <c r="C34" s="115"/>
      <c r="D34" s="115"/>
      <c r="E34" s="115"/>
      <c r="F34" s="115"/>
      <c r="G34" s="115"/>
      <c r="H34" s="115"/>
      <c r="I34" s="115"/>
      <c r="J34" s="115"/>
      <c r="K34" s="115"/>
      <c r="L34" s="115"/>
      <c r="M34" s="115"/>
      <c r="N34" s="115"/>
      <c r="O34" s="115"/>
      <c r="P34" s="115"/>
      <c r="Q34" s="115"/>
      <c r="R34" s="115"/>
      <c r="S34" s="115"/>
      <c r="T34" s="115"/>
      <c r="U34" s="115"/>
      <c r="V34" s="115"/>
      <c r="W34" s="115"/>
      <c r="X34" s="114"/>
      <c r="Y34" s="115"/>
    </row>
    <row r="35" spans="2:25" x14ac:dyDescent="0.45">
      <c r="B35" s="114"/>
      <c r="C35" s="115"/>
      <c r="D35" s="115"/>
      <c r="E35" s="115"/>
      <c r="F35" s="115"/>
      <c r="G35" s="115"/>
      <c r="H35" s="115"/>
      <c r="I35" s="115"/>
      <c r="J35" s="115"/>
      <c r="K35" s="115"/>
      <c r="L35" s="115"/>
      <c r="M35" s="115"/>
      <c r="N35" s="115"/>
      <c r="O35" s="115"/>
      <c r="P35" s="115"/>
      <c r="Q35" s="115"/>
      <c r="R35" s="115"/>
      <c r="S35" s="115"/>
      <c r="T35" s="115"/>
      <c r="U35" s="115"/>
      <c r="V35" s="115"/>
      <c r="W35" s="115"/>
      <c r="X35" s="114"/>
      <c r="Y35" s="115"/>
    </row>
    <row r="36" spans="2:25" x14ac:dyDescent="0.45">
      <c r="B36" s="114"/>
      <c r="C36" s="115"/>
      <c r="D36" s="115"/>
      <c r="E36" s="115"/>
      <c r="F36" s="115"/>
      <c r="G36" s="115"/>
      <c r="H36" s="115"/>
      <c r="I36" s="115"/>
      <c r="J36" s="115"/>
      <c r="K36" s="115"/>
      <c r="L36" s="115"/>
      <c r="M36" s="115"/>
      <c r="N36" s="115"/>
      <c r="O36" s="115"/>
      <c r="P36" s="115"/>
      <c r="Q36" s="115"/>
      <c r="R36" s="115"/>
      <c r="S36" s="115"/>
      <c r="T36" s="115"/>
      <c r="U36" s="115"/>
      <c r="V36" s="115"/>
      <c r="W36" s="115"/>
      <c r="X36" s="114"/>
      <c r="Y36" s="115"/>
    </row>
    <row r="37" spans="2:25" x14ac:dyDescent="0.45">
      <c r="B37" s="114"/>
      <c r="C37" s="115"/>
      <c r="D37" s="115"/>
      <c r="E37" s="115"/>
      <c r="F37" s="115"/>
      <c r="G37" s="115"/>
      <c r="H37" s="115"/>
      <c r="I37" s="115"/>
      <c r="J37" s="115"/>
      <c r="K37" s="115"/>
      <c r="L37" s="115"/>
      <c r="M37" s="115"/>
      <c r="N37" s="115"/>
      <c r="O37" s="115"/>
      <c r="P37" s="115"/>
      <c r="Q37" s="115"/>
      <c r="R37" s="115"/>
      <c r="S37" s="115"/>
      <c r="T37" s="115"/>
      <c r="U37" s="115"/>
      <c r="V37" s="115"/>
      <c r="W37" s="115"/>
      <c r="X37" s="114"/>
      <c r="Y37" s="115"/>
    </row>
    <row r="38" spans="2:25" x14ac:dyDescent="0.45">
      <c r="B38" s="114"/>
      <c r="C38" s="115"/>
      <c r="D38" s="115"/>
      <c r="E38" s="115"/>
      <c r="F38" s="115"/>
      <c r="G38" s="115"/>
      <c r="H38" s="115"/>
      <c r="I38" s="115"/>
      <c r="J38" s="115"/>
      <c r="K38" s="115"/>
      <c r="L38" s="115"/>
      <c r="M38" s="115"/>
      <c r="N38" s="115"/>
      <c r="O38" s="115"/>
      <c r="P38" s="115"/>
      <c r="Q38" s="115"/>
      <c r="R38" s="115"/>
      <c r="S38" s="115"/>
      <c r="T38" s="115"/>
      <c r="U38" s="115"/>
      <c r="V38" s="115"/>
      <c r="W38" s="115"/>
      <c r="X38" s="114"/>
      <c r="Y38" s="115"/>
    </row>
    <row r="39" spans="2:25" x14ac:dyDescent="0.45">
      <c r="B39" s="114"/>
      <c r="C39" s="115"/>
      <c r="D39" s="115"/>
      <c r="E39" s="115"/>
      <c r="F39" s="115"/>
      <c r="G39" s="115"/>
      <c r="H39" s="115"/>
      <c r="I39" s="115"/>
      <c r="J39" s="115"/>
      <c r="K39" s="115"/>
      <c r="L39" s="115"/>
      <c r="M39" s="115"/>
      <c r="N39" s="115"/>
      <c r="O39" s="115"/>
      <c r="P39" s="115"/>
      <c r="Q39" s="115"/>
      <c r="R39" s="115"/>
      <c r="S39" s="115"/>
      <c r="T39" s="115"/>
      <c r="U39" s="115"/>
      <c r="V39" s="115"/>
      <c r="W39" s="115"/>
      <c r="X39" s="114"/>
      <c r="Y39" s="115"/>
    </row>
    <row r="40" spans="2:25" x14ac:dyDescent="0.45">
      <c r="B40" s="114"/>
      <c r="C40" s="115"/>
      <c r="D40" s="115"/>
      <c r="E40" s="115"/>
      <c r="F40" s="115"/>
      <c r="G40" s="115"/>
      <c r="H40" s="115"/>
      <c r="I40" s="115"/>
      <c r="J40" s="115"/>
      <c r="K40" s="115"/>
      <c r="L40" s="115"/>
      <c r="M40" s="115"/>
      <c r="N40" s="115"/>
      <c r="O40" s="115"/>
      <c r="P40" s="115"/>
      <c r="Q40" s="115"/>
      <c r="R40" s="115"/>
      <c r="S40" s="115"/>
      <c r="T40" s="115"/>
      <c r="U40" s="115"/>
      <c r="V40" s="115"/>
      <c r="W40" s="115"/>
      <c r="X40" s="114"/>
      <c r="Y40" s="115"/>
    </row>
    <row r="41" spans="2:25" x14ac:dyDescent="0.45">
      <c r="B41" s="114"/>
      <c r="C41" s="115"/>
      <c r="D41" s="115"/>
      <c r="E41" s="115"/>
      <c r="F41" s="115"/>
      <c r="G41" s="115"/>
      <c r="H41" s="115"/>
      <c r="I41" s="115"/>
      <c r="J41" s="115"/>
      <c r="K41" s="115"/>
      <c r="L41" s="115"/>
      <c r="M41" s="115"/>
      <c r="N41" s="115"/>
      <c r="O41" s="115"/>
      <c r="P41" s="115"/>
      <c r="Q41" s="115"/>
      <c r="R41" s="115"/>
      <c r="S41" s="115"/>
      <c r="T41" s="115"/>
      <c r="U41" s="115"/>
      <c r="V41" s="115"/>
      <c r="W41" s="115"/>
      <c r="X41" s="114"/>
      <c r="Y41" s="115"/>
    </row>
    <row r="42" spans="2:25" x14ac:dyDescent="0.45">
      <c r="B42" s="114"/>
      <c r="C42" s="115"/>
      <c r="D42" s="115"/>
      <c r="E42" s="115"/>
      <c r="F42" s="115"/>
      <c r="G42" s="115"/>
      <c r="H42" s="115"/>
      <c r="I42" s="115"/>
      <c r="J42" s="115"/>
      <c r="K42" s="115"/>
      <c r="L42" s="115"/>
      <c r="M42" s="115"/>
      <c r="N42" s="115"/>
      <c r="O42" s="115"/>
      <c r="P42" s="115"/>
      <c r="Q42" s="115"/>
      <c r="R42" s="115"/>
      <c r="S42" s="115"/>
      <c r="T42" s="115"/>
      <c r="U42" s="115"/>
      <c r="V42" s="115"/>
      <c r="W42" s="115"/>
      <c r="X42" s="114"/>
      <c r="Y42" s="115"/>
    </row>
    <row r="43" spans="2:25" x14ac:dyDescent="0.45">
      <c r="B43" s="114"/>
      <c r="C43" s="115"/>
      <c r="D43" s="115"/>
      <c r="E43" s="115"/>
      <c r="F43" s="115"/>
      <c r="G43" s="115"/>
      <c r="H43" s="115"/>
      <c r="I43" s="115"/>
      <c r="J43" s="115"/>
      <c r="K43" s="115"/>
      <c r="L43" s="115"/>
      <c r="M43" s="115"/>
      <c r="N43" s="115"/>
      <c r="O43" s="115"/>
      <c r="P43" s="115"/>
      <c r="Q43" s="115"/>
      <c r="R43" s="115"/>
      <c r="S43" s="115"/>
      <c r="T43" s="115"/>
      <c r="U43" s="115"/>
      <c r="V43" s="115"/>
      <c r="W43" s="115"/>
      <c r="X43" s="114"/>
      <c r="Y43" s="115"/>
    </row>
    <row r="44" spans="2:25" x14ac:dyDescent="0.45">
      <c r="B44" s="114"/>
      <c r="C44" s="115"/>
      <c r="D44" s="115"/>
      <c r="E44" s="115"/>
      <c r="F44" s="115"/>
      <c r="G44" s="115"/>
      <c r="H44" s="115"/>
      <c r="I44" s="115"/>
      <c r="J44" s="115"/>
      <c r="K44" s="115"/>
      <c r="L44" s="115"/>
      <c r="M44" s="115"/>
      <c r="N44" s="115"/>
      <c r="O44" s="115"/>
      <c r="P44" s="115"/>
      <c r="Q44" s="115"/>
      <c r="R44" s="115"/>
      <c r="S44" s="115"/>
      <c r="T44" s="115"/>
      <c r="U44" s="115"/>
      <c r="V44" s="115"/>
      <c r="W44" s="115"/>
      <c r="X44" s="114"/>
      <c r="Y44" s="115"/>
    </row>
    <row r="45" spans="2:25" x14ac:dyDescent="0.45">
      <c r="B45" s="114"/>
      <c r="C45" s="115"/>
      <c r="D45" s="115"/>
      <c r="E45" s="115"/>
      <c r="F45" s="115"/>
      <c r="G45" s="115"/>
      <c r="H45" s="115"/>
      <c r="I45" s="115"/>
      <c r="J45" s="115"/>
      <c r="K45" s="115"/>
      <c r="L45" s="115"/>
      <c r="M45" s="115"/>
      <c r="N45" s="115"/>
      <c r="O45" s="115"/>
      <c r="P45" s="115"/>
      <c r="Q45" s="115"/>
      <c r="R45" s="115"/>
      <c r="S45" s="115"/>
      <c r="T45" s="115"/>
      <c r="U45" s="115"/>
      <c r="V45" s="115"/>
      <c r="W45" s="115"/>
      <c r="X45" s="114"/>
      <c r="Y45" s="115"/>
    </row>
    <row r="46" spans="2:25" x14ac:dyDescent="0.45">
      <c r="B46" s="114"/>
      <c r="C46" s="115"/>
      <c r="D46" s="115"/>
      <c r="E46" s="115"/>
      <c r="F46" s="115"/>
      <c r="G46" s="115"/>
      <c r="H46" s="115"/>
      <c r="I46" s="115"/>
      <c r="J46" s="115"/>
      <c r="K46" s="115"/>
      <c r="L46" s="115"/>
      <c r="M46" s="115"/>
      <c r="N46" s="115"/>
      <c r="O46" s="115"/>
      <c r="P46" s="115"/>
      <c r="Q46" s="115"/>
      <c r="R46" s="115"/>
      <c r="S46" s="115"/>
      <c r="T46" s="115"/>
      <c r="U46" s="115"/>
      <c r="V46" s="115"/>
      <c r="W46" s="115"/>
      <c r="X46" s="114"/>
      <c r="Y46" s="115"/>
    </row>
  </sheetData>
  <pageMargins left="0.7" right="0.7" top="0.75" bottom="0.75" header="0.3" footer="0.3"/>
  <pageSetup paperSize="3" scale="2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125A-C57E-4A27-8683-82C0D8F9EB66}">
  <sheetPr>
    <pageSetUpPr fitToPage="1"/>
  </sheetPr>
  <dimension ref="B1:W22"/>
  <sheetViews>
    <sheetView view="pageBreakPreview" topLeftCell="A4" zoomScaleNormal="100" zoomScaleSheetLayoutView="100" zoomScalePageLayoutView="90" workbookViewId="0">
      <selection activeCell="W15" sqref="W15"/>
    </sheetView>
  </sheetViews>
  <sheetFormatPr defaultColWidth="9.1328125" defaultRowHeight="14.25" outlineLevelCol="1" x14ac:dyDescent="0.45"/>
  <cols>
    <col min="1" max="1" width="5.59765625" style="8" customWidth="1"/>
    <col min="2" max="2" width="37.1328125" style="1" customWidth="1"/>
    <col min="3" max="3" width="34" style="8" bestFit="1" customWidth="1"/>
    <col min="4" max="4" width="65.73046875" style="8" customWidth="1"/>
    <col min="5" max="8" width="9.3984375" style="8" customWidth="1"/>
    <col min="9" max="9" width="10.1328125" style="8" customWidth="1"/>
    <col min="10" max="12" width="9.1328125" style="8"/>
    <col min="13" max="13" width="9.1328125" style="8" customWidth="1"/>
    <col min="14" max="21" width="9.1328125" style="8" customWidth="1" outlineLevel="1"/>
    <col min="22" max="22" width="15.265625" style="1" customWidth="1"/>
    <col min="23" max="23" width="103.73046875" style="1" customWidth="1"/>
    <col min="24" max="16384" width="9.1328125" style="8"/>
  </cols>
  <sheetData>
    <row r="1" spans="2:23" ht="14.65" thickBot="1" x14ac:dyDescent="0.5"/>
    <row r="2" spans="2:23" x14ac:dyDescent="0.45">
      <c r="B2" s="14" t="s">
        <v>48</v>
      </c>
      <c r="C2" s="19" t="str">
        <f>IF('Quarterly Submission Guide'!$D$20 = "", "",'Quarterly Submission Guide'!$D$20)</f>
        <v>Southern California Edison Company</v>
      </c>
    </row>
    <row r="3" spans="2:23" x14ac:dyDescent="0.45">
      <c r="B3" s="15" t="s">
        <v>54</v>
      </c>
      <c r="C3" s="13">
        <v>4</v>
      </c>
    </row>
    <row r="4" spans="2:23" ht="14.65" thickBot="1" x14ac:dyDescent="0.5">
      <c r="B4" s="16" t="s">
        <v>52</v>
      </c>
      <c r="C4" s="30">
        <v>44232</v>
      </c>
    </row>
    <row r="5" spans="2:23" x14ac:dyDescent="0.45">
      <c r="N5" s="61" t="s">
        <v>56</v>
      </c>
    </row>
    <row r="6" spans="2:23" ht="18" customHeight="1" x14ac:dyDescent="0.45">
      <c r="B6" s="3" t="s">
        <v>294</v>
      </c>
      <c r="C6" s="2"/>
      <c r="D6" s="2"/>
      <c r="E6" s="2"/>
      <c r="F6" s="2"/>
      <c r="G6" s="2"/>
      <c r="H6" s="2"/>
      <c r="I6" s="2"/>
      <c r="J6" s="4">
        <v>1</v>
      </c>
      <c r="K6" s="4">
        <v>2</v>
      </c>
      <c r="L6" s="4">
        <v>3</v>
      </c>
      <c r="M6" s="4">
        <v>4</v>
      </c>
      <c r="N6" s="4">
        <v>1</v>
      </c>
      <c r="O6" s="4">
        <v>2</v>
      </c>
      <c r="P6" s="4">
        <v>3</v>
      </c>
      <c r="Q6" s="4">
        <v>4</v>
      </c>
      <c r="R6" s="4">
        <v>1</v>
      </c>
      <c r="S6" s="4">
        <v>2</v>
      </c>
      <c r="T6" s="4">
        <v>3</v>
      </c>
      <c r="U6" s="4">
        <v>4</v>
      </c>
      <c r="V6" s="7"/>
      <c r="W6" s="203"/>
    </row>
    <row r="7" spans="2:23" x14ac:dyDescent="0.45">
      <c r="B7" s="5" t="s">
        <v>58</v>
      </c>
      <c r="C7" s="6" t="s">
        <v>59</v>
      </c>
      <c r="D7" s="6" t="s">
        <v>172</v>
      </c>
      <c r="E7" s="6">
        <v>2015</v>
      </c>
      <c r="F7" s="6">
        <v>2016</v>
      </c>
      <c r="G7" s="6">
        <v>2017</v>
      </c>
      <c r="H7" s="6">
        <v>2018</v>
      </c>
      <c r="I7" s="6">
        <v>2019</v>
      </c>
      <c r="J7" s="6">
        <v>2020</v>
      </c>
      <c r="K7" s="6">
        <v>2020</v>
      </c>
      <c r="L7" s="6">
        <v>2020</v>
      </c>
      <c r="M7" s="6">
        <v>2020</v>
      </c>
      <c r="N7" s="6">
        <v>2021</v>
      </c>
      <c r="O7" s="6">
        <v>2021</v>
      </c>
      <c r="P7" s="6">
        <v>2021</v>
      </c>
      <c r="Q7" s="6">
        <v>2021</v>
      </c>
      <c r="R7" s="6">
        <v>2022</v>
      </c>
      <c r="S7" s="6">
        <v>2022</v>
      </c>
      <c r="T7" s="6">
        <v>2022</v>
      </c>
      <c r="U7" s="6">
        <v>2022</v>
      </c>
      <c r="V7" s="5" t="s">
        <v>61</v>
      </c>
      <c r="W7" s="5" t="s">
        <v>62</v>
      </c>
    </row>
    <row r="8" spans="2:23" x14ac:dyDescent="0.45">
      <c r="B8" s="37" t="s">
        <v>295</v>
      </c>
      <c r="C8" s="9" t="s">
        <v>64</v>
      </c>
      <c r="D8" s="12" t="s">
        <v>296</v>
      </c>
      <c r="E8" s="275">
        <v>0</v>
      </c>
      <c r="F8" s="275">
        <v>0</v>
      </c>
      <c r="G8" s="275">
        <v>0</v>
      </c>
      <c r="H8" s="275">
        <v>0</v>
      </c>
      <c r="I8" s="275">
        <v>0</v>
      </c>
      <c r="J8" s="247">
        <v>0</v>
      </c>
      <c r="K8" s="247">
        <v>0</v>
      </c>
      <c r="L8" s="247">
        <v>0</v>
      </c>
      <c r="M8" s="247">
        <v>0</v>
      </c>
      <c r="N8" s="110"/>
      <c r="O8" s="110"/>
      <c r="P8" s="110"/>
      <c r="Q8" s="110"/>
      <c r="R8" s="110"/>
      <c r="S8" s="110"/>
      <c r="T8" s="110"/>
      <c r="U8" s="110"/>
      <c r="V8" s="11" t="s">
        <v>297</v>
      </c>
      <c r="W8" s="200"/>
    </row>
    <row r="9" spans="2:23" x14ac:dyDescent="0.45">
      <c r="B9" s="38"/>
      <c r="C9" s="10" t="s">
        <v>68</v>
      </c>
      <c r="D9" s="12" t="s">
        <v>298</v>
      </c>
      <c r="E9" s="154">
        <v>0</v>
      </c>
      <c r="F9" s="154">
        <v>0</v>
      </c>
      <c r="G9" s="154">
        <v>0</v>
      </c>
      <c r="H9" s="154">
        <v>0</v>
      </c>
      <c r="I9" s="154">
        <v>0</v>
      </c>
      <c r="J9" s="155">
        <v>0</v>
      </c>
      <c r="K9" s="155">
        <v>0</v>
      </c>
      <c r="L9" s="155">
        <v>0</v>
      </c>
      <c r="M9" s="155">
        <v>0</v>
      </c>
      <c r="N9" s="111"/>
      <c r="O9" s="111"/>
      <c r="P9" s="111"/>
      <c r="Q9" s="111"/>
      <c r="R9" s="111"/>
      <c r="S9" s="111"/>
      <c r="T9" s="111"/>
      <c r="U9" s="111"/>
      <c r="V9" s="12" t="s">
        <v>297</v>
      </c>
      <c r="W9" s="116"/>
    </row>
    <row r="10" spans="2:23" x14ac:dyDescent="0.45">
      <c r="B10" s="38"/>
      <c r="C10" s="10" t="s">
        <v>77</v>
      </c>
      <c r="D10" s="12" t="s">
        <v>299</v>
      </c>
      <c r="E10" s="154">
        <v>0</v>
      </c>
      <c r="F10" s="154">
        <v>0</v>
      </c>
      <c r="G10" s="154">
        <v>0</v>
      </c>
      <c r="H10" s="154">
        <v>0</v>
      </c>
      <c r="I10" s="154">
        <v>0</v>
      </c>
      <c r="J10" s="155">
        <v>0</v>
      </c>
      <c r="K10" s="155">
        <v>0</v>
      </c>
      <c r="L10" s="155">
        <v>0</v>
      </c>
      <c r="M10" s="155">
        <v>0</v>
      </c>
      <c r="N10" s="111"/>
      <c r="O10" s="111"/>
      <c r="P10" s="111"/>
      <c r="Q10" s="111"/>
      <c r="R10" s="111"/>
      <c r="S10" s="111"/>
      <c r="T10" s="111"/>
      <c r="U10" s="111"/>
      <c r="V10" s="12" t="s">
        <v>297</v>
      </c>
      <c r="W10" s="116"/>
    </row>
    <row r="11" spans="2:23" x14ac:dyDescent="0.45">
      <c r="B11" s="38"/>
      <c r="C11" s="10" t="s">
        <v>83</v>
      </c>
      <c r="D11" s="12" t="s">
        <v>300</v>
      </c>
      <c r="E11" s="154">
        <v>0</v>
      </c>
      <c r="F11" s="154">
        <v>0</v>
      </c>
      <c r="G11" s="154">
        <v>0</v>
      </c>
      <c r="H11" s="154">
        <v>0</v>
      </c>
      <c r="I11" s="154">
        <v>0</v>
      </c>
      <c r="J11" s="155">
        <v>0</v>
      </c>
      <c r="K11" s="155">
        <v>0</v>
      </c>
      <c r="L11" s="155">
        <v>0</v>
      </c>
      <c r="M11" s="155">
        <v>0</v>
      </c>
      <c r="N11" s="111"/>
      <c r="O11" s="111"/>
      <c r="P11" s="111"/>
      <c r="Q11" s="111"/>
      <c r="R11" s="111"/>
      <c r="S11" s="111"/>
      <c r="T11" s="111"/>
      <c r="U11" s="111"/>
      <c r="V11" s="12" t="s">
        <v>297</v>
      </c>
      <c r="W11" s="116"/>
    </row>
    <row r="12" spans="2:23" x14ac:dyDescent="0.45">
      <c r="B12" s="38"/>
      <c r="C12" s="10" t="s">
        <v>86</v>
      </c>
      <c r="D12" s="12" t="s">
        <v>301</v>
      </c>
      <c r="E12" s="154">
        <v>0</v>
      </c>
      <c r="F12" s="154">
        <v>0</v>
      </c>
      <c r="G12" s="154">
        <v>0</v>
      </c>
      <c r="H12" s="154">
        <v>0</v>
      </c>
      <c r="I12" s="154">
        <v>0</v>
      </c>
      <c r="J12" s="155">
        <v>0</v>
      </c>
      <c r="K12" s="155">
        <v>0</v>
      </c>
      <c r="L12" s="155">
        <v>0</v>
      </c>
      <c r="M12" s="155">
        <v>0</v>
      </c>
      <c r="N12" s="111"/>
      <c r="O12" s="111"/>
      <c r="P12" s="111"/>
      <c r="Q12" s="111"/>
      <c r="R12" s="111"/>
      <c r="S12" s="111"/>
      <c r="T12" s="111"/>
      <c r="U12" s="111"/>
      <c r="V12" s="12" t="s">
        <v>297</v>
      </c>
      <c r="W12" s="116"/>
    </row>
    <row r="13" spans="2:23" x14ac:dyDescent="0.45">
      <c r="B13" s="38" t="s">
        <v>302</v>
      </c>
      <c r="C13" s="10" t="s">
        <v>182</v>
      </c>
      <c r="D13" s="12" t="s">
        <v>303</v>
      </c>
      <c r="E13" s="154">
        <v>0</v>
      </c>
      <c r="F13" s="154">
        <v>0</v>
      </c>
      <c r="G13" s="154">
        <v>0</v>
      </c>
      <c r="H13" s="154">
        <v>0</v>
      </c>
      <c r="I13" s="154">
        <v>0</v>
      </c>
      <c r="J13" s="155">
        <v>0</v>
      </c>
      <c r="K13" s="155">
        <v>0</v>
      </c>
      <c r="L13" s="155">
        <v>0</v>
      </c>
      <c r="M13" s="155">
        <v>0</v>
      </c>
      <c r="N13" s="111"/>
      <c r="O13" s="111"/>
      <c r="P13" s="111"/>
      <c r="Q13" s="115"/>
      <c r="R13" s="111"/>
      <c r="S13" s="111"/>
      <c r="T13" s="111"/>
      <c r="U13" s="111"/>
      <c r="V13" s="12" t="s">
        <v>297</v>
      </c>
      <c r="W13" s="116"/>
    </row>
    <row r="14" spans="2:23" ht="28.5" x14ac:dyDescent="0.45">
      <c r="B14" s="38"/>
      <c r="C14" s="10" t="s">
        <v>184</v>
      </c>
      <c r="D14" s="12" t="s">
        <v>304</v>
      </c>
      <c r="E14" s="154">
        <v>0</v>
      </c>
      <c r="F14" s="154">
        <v>0</v>
      </c>
      <c r="G14" s="154">
        <v>0</v>
      </c>
      <c r="H14" s="154">
        <v>0</v>
      </c>
      <c r="I14" s="154">
        <v>0</v>
      </c>
      <c r="J14" s="155">
        <v>1</v>
      </c>
      <c r="K14" s="155">
        <v>0</v>
      </c>
      <c r="L14" s="155">
        <v>0</v>
      </c>
      <c r="M14" s="155">
        <v>0</v>
      </c>
      <c r="N14" s="111"/>
      <c r="O14" s="111"/>
      <c r="P14" s="111"/>
      <c r="Q14" s="111"/>
      <c r="R14" s="111"/>
      <c r="S14" s="111"/>
      <c r="T14" s="111"/>
      <c r="U14" s="111"/>
      <c r="V14" s="12" t="s">
        <v>297</v>
      </c>
      <c r="W14" s="116" t="s">
        <v>1180</v>
      </c>
    </row>
    <row r="15" spans="2:23" x14ac:dyDescent="0.45">
      <c r="B15" s="38"/>
      <c r="C15" s="10" t="s">
        <v>186</v>
      </c>
      <c r="D15" s="12" t="s">
        <v>305</v>
      </c>
      <c r="E15" s="154">
        <v>0</v>
      </c>
      <c r="F15" s="154">
        <v>0</v>
      </c>
      <c r="G15" s="154">
        <v>0</v>
      </c>
      <c r="H15" s="154">
        <v>0</v>
      </c>
      <c r="I15" s="154">
        <v>0</v>
      </c>
      <c r="J15" s="155">
        <v>0</v>
      </c>
      <c r="K15" s="155">
        <v>0</v>
      </c>
      <c r="L15" s="155">
        <v>0</v>
      </c>
      <c r="M15" s="155">
        <v>0</v>
      </c>
      <c r="N15" s="111"/>
      <c r="O15" s="111"/>
      <c r="P15" s="111"/>
      <c r="Q15" s="111"/>
      <c r="R15" s="111"/>
      <c r="S15" s="111"/>
      <c r="T15" s="111"/>
      <c r="U15" s="111"/>
      <c r="V15" s="12" t="s">
        <v>297</v>
      </c>
      <c r="W15" s="116"/>
    </row>
    <row r="16" spans="2:23" x14ac:dyDescent="0.45">
      <c r="B16" s="38"/>
      <c r="C16" s="10" t="s">
        <v>188</v>
      </c>
      <c r="D16" s="12" t="s">
        <v>306</v>
      </c>
      <c r="E16" s="154">
        <v>0</v>
      </c>
      <c r="F16" s="154">
        <v>0</v>
      </c>
      <c r="G16" s="154">
        <v>0</v>
      </c>
      <c r="H16" s="154">
        <v>0</v>
      </c>
      <c r="I16" s="154">
        <v>0</v>
      </c>
      <c r="J16" s="155">
        <v>0</v>
      </c>
      <c r="K16" s="155">
        <v>0</v>
      </c>
      <c r="L16" s="155">
        <v>0</v>
      </c>
      <c r="M16" s="155">
        <v>0</v>
      </c>
      <c r="N16" s="111"/>
      <c r="O16" s="111"/>
      <c r="P16" s="111"/>
      <c r="Q16" s="111"/>
      <c r="R16" s="111"/>
      <c r="S16" s="111"/>
      <c r="T16" s="111"/>
      <c r="U16" s="111"/>
      <c r="V16" s="12" t="s">
        <v>297</v>
      </c>
      <c r="W16" s="116"/>
    </row>
    <row r="17" spans="2:23" x14ac:dyDescent="0.45">
      <c r="B17" s="38"/>
      <c r="C17" s="10" t="s">
        <v>307</v>
      </c>
      <c r="D17" s="12" t="s">
        <v>308</v>
      </c>
      <c r="E17" s="154">
        <v>0</v>
      </c>
      <c r="F17" s="154">
        <v>0</v>
      </c>
      <c r="G17" s="154">
        <v>0</v>
      </c>
      <c r="H17" s="154">
        <v>0</v>
      </c>
      <c r="I17" s="154">
        <v>0</v>
      </c>
      <c r="J17" s="155">
        <v>0</v>
      </c>
      <c r="K17" s="155">
        <v>0</v>
      </c>
      <c r="L17" s="155">
        <v>0</v>
      </c>
      <c r="M17" s="155">
        <v>0</v>
      </c>
      <c r="N17" s="111"/>
      <c r="O17" s="111"/>
      <c r="P17" s="111"/>
      <c r="Q17" s="111"/>
      <c r="R17" s="111"/>
      <c r="S17" s="111"/>
      <c r="T17" s="111"/>
      <c r="U17" s="111"/>
      <c r="V17" s="12" t="s">
        <v>297</v>
      </c>
      <c r="W17" s="116"/>
    </row>
    <row r="18" spans="2:23" x14ac:dyDescent="0.45">
      <c r="B18" s="38" t="s">
        <v>309</v>
      </c>
      <c r="C18" s="10" t="s">
        <v>161</v>
      </c>
      <c r="D18" s="12" t="s">
        <v>310</v>
      </c>
      <c r="E18" s="154">
        <v>0</v>
      </c>
      <c r="F18" s="154">
        <v>0</v>
      </c>
      <c r="G18" s="154">
        <v>0</v>
      </c>
      <c r="H18" s="154">
        <v>0</v>
      </c>
      <c r="I18" s="154">
        <v>0</v>
      </c>
      <c r="J18" s="155">
        <v>0</v>
      </c>
      <c r="K18" s="155">
        <v>0</v>
      </c>
      <c r="L18" s="155">
        <v>0</v>
      </c>
      <c r="M18" s="155">
        <v>0</v>
      </c>
      <c r="N18" s="111"/>
      <c r="O18" s="111"/>
      <c r="P18" s="111"/>
      <c r="Q18" s="111"/>
      <c r="R18" s="111"/>
      <c r="S18" s="111"/>
      <c r="T18" s="111"/>
      <c r="U18" s="111"/>
      <c r="V18" s="12" t="s">
        <v>297</v>
      </c>
      <c r="W18" s="116"/>
    </row>
    <row r="19" spans="2:23" x14ac:dyDescent="0.45">
      <c r="B19" s="38"/>
      <c r="C19" s="10" t="s">
        <v>165</v>
      </c>
      <c r="D19" s="12" t="s">
        <v>311</v>
      </c>
      <c r="E19" s="154">
        <v>0</v>
      </c>
      <c r="F19" s="154">
        <v>0</v>
      </c>
      <c r="G19" s="154">
        <v>0</v>
      </c>
      <c r="H19" s="154">
        <v>0</v>
      </c>
      <c r="I19" s="154">
        <v>0</v>
      </c>
      <c r="J19" s="155">
        <v>0</v>
      </c>
      <c r="K19" s="155">
        <v>0</v>
      </c>
      <c r="L19" s="155">
        <v>0</v>
      </c>
      <c r="M19" s="155">
        <v>0</v>
      </c>
      <c r="N19" s="111"/>
      <c r="O19" s="111"/>
      <c r="P19" s="111"/>
      <c r="Q19" s="111"/>
      <c r="R19" s="111"/>
      <c r="S19" s="111"/>
      <c r="T19" s="111"/>
      <c r="U19" s="111"/>
      <c r="V19" s="12" t="s">
        <v>297</v>
      </c>
      <c r="W19" s="116"/>
    </row>
    <row r="20" spans="2:23" x14ac:dyDescent="0.45">
      <c r="B20" s="38"/>
      <c r="C20" s="10" t="s">
        <v>168</v>
      </c>
      <c r="D20" s="12" t="s">
        <v>312</v>
      </c>
      <c r="E20" s="154">
        <v>0</v>
      </c>
      <c r="F20" s="154">
        <v>0</v>
      </c>
      <c r="G20" s="154">
        <v>0</v>
      </c>
      <c r="H20" s="154">
        <v>0</v>
      </c>
      <c r="I20" s="154">
        <v>0</v>
      </c>
      <c r="J20" s="155">
        <v>0</v>
      </c>
      <c r="K20" s="155">
        <v>0</v>
      </c>
      <c r="L20" s="155">
        <v>0</v>
      </c>
      <c r="M20" s="155">
        <v>0</v>
      </c>
      <c r="N20" s="111"/>
      <c r="O20" s="111"/>
      <c r="P20" s="111"/>
      <c r="Q20" s="111"/>
      <c r="R20" s="111"/>
      <c r="S20" s="111"/>
      <c r="T20" s="111"/>
      <c r="U20" s="111"/>
      <c r="V20" s="12" t="s">
        <v>297</v>
      </c>
      <c r="W20" s="116"/>
    </row>
    <row r="21" spans="2:23" x14ac:dyDescent="0.45">
      <c r="B21" s="38"/>
      <c r="C21" s="10" t="s">
        <v>313</v>
      </c>
      <c r="D21" s="12" t="s">
        <v>314</v>
      </c>
      <c r="E21" s="154">
        <v>0</v>
      </c>
      <c r="F21" s="154">
        <v>0</v>
      </c>
      <c r="G21" s="154">
        <v>0</v>
      </c>
      <c r="H21" s="154">
        <v>0</v>
      </c>
      <c r="I21" s="154">
        <v>0</v>
      </c>
      <c r="J21" s="155">
        <v>0</v>
      </c>
      <c r="K21" s="155">
        <v>0</v>
      </c>
      <c r="L21" s="155">
        <v>0</v>
      </c>
      <c r="M21" s="155">
        <v>0</v>
      </c>
      <c r="N21" s="111"/>
      <c r="O21" s="111"/>
      <c r="P21" s="111"/>
      <c r="Q21" s="111"/>
      <c r="R21" s="111"/>
      <c r="S21" s="111"/>
      <c r="T21" s="111"/>
      <c r="U21" s="111"/>
      <c r="V21" s="12" t="s">
        <v>297</v>
      </c>
      <c r="W21" s="116"/>
    </row>
    <row r="22" spans="2:23" x14ac:dyDescent="0.45">
      <c r="B22" s="38"/>
      <c r="C22" s="10" t="s">
        <v>315</v>
      </c>
      <c r="D22" s="12" t="s">
        <v>316</v>
      </c>
      <c r="E22" s="154">
        <v>0</v>
      </c>
      <c r="F22" s="154">
        <v>0</v>
      </c>
      <c r="G22" s="154">
        <v>0</v>
      </c>
      <c r="H22" s="154">
        <v>0</v>
      </c>
      <c r="I22" s="154">
        <v>0</v>
      </c>
      <c r="J22" s="155">
        <v>0</v>
      </c>
      <c r="K22" s="155">
        <v>0</v>
      </c>
      <c r="L22" s="155">
        <v>0</v>
      </c>
      <c r="M22" s="155">
        <v>0</v>
      </c>
      <c r="N22" s="111"/>
      <c r="O22" s="111"/>
      <c r="P22" s="111"/>
      <c r="Q22" s="111"/>
      <c r="R22" s="111"/>
      <c r="S22" s="111"/>
      <c r="T22" s="111"/>
      <c r="U22" s="111"/>
      <c r="V22" s="12" t="s">
        <v>297</v>
      </c>
      <c r="W22" s="116"/>
    </row>
  </sheetData>
  <dataValidations count="1">
    <dataValidation type="custom" operator="greaterThanOrEqual" allowBlank="1" showInputMessage="1" showErrorMessage="1" error="This cell only accepts a number of &quot;NA&quot;_x000a_" sqref="E8:U12 E13:P13 R13:U13 E14:U22" xr:uid="{D98EF138-10C3-451E-BDE5-5863A5F045DC}">
      <formula1>OR(AND(ISNUMBER(E8), E8&gt;=0), E8 ="NA")</formula1>
    </dataValidation>
  </dataValidations>
  <pageMargins left="0.7" right="0.7" top="0.75" bottom="0.75" header="0.3" footer="0.3"/>
  <pageSetup paperSize="3" scale="2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D0F9F-9B97-4488-BB47-198D92041167}">
  <sheetPr>
    <pageSetUpPr fitToPage="1"/>
  </sheetPr>
  <dimension ref="B1:W22"/>
  <sheetViews>
    <sheetView view="pageBreakPreview" topLeftCell="A10" zoomScaleNormal="100" zoomScaleSheetLayoutView="100" zoomScalePageLayoutView="70" workbookViewId="0">
      <selection activeCell="W16" sqref="W16"/>
    </sheetView>
  </sheetViews>
  <sheetFormatPr defaultColWidth="9.1328125" defaultRowHeight="14.25" outlineLevelCol="1" x14ac:dyDescent="0.45"/>
  <cols>
    <col min="1" max="1" width="5.59765625" style="8" customWidth="1"/>
    <col min="2" max="2" width="37.1328125" style="1" customWidth="1"/>
    <col min="3" max="3" width="34" style="8" bestFit="1" customWidth="1"/>
    <col min="4" max="4" width="65.73046875" style="8" customWidth="1"/>
    <col min="5" max="8" width="9.3984375" style="8" customWidth="1"/>
    <col min="9" max="9" width="10.1328125" style="8" customWidth="1"/>
    <col min="10" max="12" width="9.1328125" style="8"/>
    <col min="13" max="13" width="9.1328125" style="8" customWidth="1"/>
    <col min="14" max="21" width="9.1328125" style="8" customWidth="1" outlineLevel="1"/>
    <col min="22" max="22" width="59.59765625" style="1" bestFit="1" customWidth="1"/>
    <col min="23" max="23" width="52.265625" style="8" customWidth="1"/>
    <col min="24" max="16384" width="9.1328125" style="8"/>
  </cols>
  <sheetData>
    <row r="1" spans="2:23" ht="14.65" thickBot="1" x14ac:dyDescent="0.5"/>
    <row r="2" spans="2:23" x14ac:dyDescent="0.45">
      <c r="B2" s="14" t="s">
        <v>48</v>
      </c>
      <c r="C2" s="19" t="str">
        <f>IF('Quarterly Submission Guide'!$D$20 = "", "",'Quarterly Submission Guide'!$D$20)</f>
        <v>Southern California Edison Company</v>
      </c>
    </row>
    <row r="3" spans="2:23" x14ac:dyDescent="0.45">
      <c r="B3" s="15" t="s">
        <v>54</v>
      </c>
      <c r="C3" s="13">
        <v>5</v>
      </c>
    </row>
    <row r="4" spans="2:23" ht="14.65" thickBot="1" x14ac:dyDescent="0.5">
      <c r="B4" s="16" t="s">
        <v>52</v>
      </c>
      <c r="C4" s="30">
        <v>44232</v>
      </c>
    </row>
    <row r="5" spans="2:23" x14ac:dyDescent="0.45">
      <c r="N5" s="61" t="s">
        <v>56</v>
      </c>
    </row>
    <row r="6" spans="2:23" ht="18" customHeight="1" x14ac:dyDescent="0.45">
      <c r="B6" s="3" t="s">
        <v>317</v>
      </c>
      <c r="C6" s="2"/>
      <c r="D6" s="2"/>
      <c r="E6" s="2"/>
      <c r="F6" s="2"/>
      <c r="G6" s="2"/>
      <c r="H6" s="2"/>
      <c r="I6" s="2"/>
      <c r="J6" s="4">
        <v>1</v>
      </c>
      <c r="K6" s="4">
        <v>2</v>
      </c>
      <c r="L6" s="4">
        <v>3</v>
      </c>
      <c r="M6" s="4">
        <v>4</v>
      </c>
      <c r="N6" s="4">
        <v>1</v>
      </c>
      <c r="O6" s="4">
        <v>2</v>
      </c>
      <c r="P6" s="4">
        <v>3</v>
      </c>
      <c r="Q6" s="4">
        <v>4</v>
      </c>
      <c r="R6" s="4">
        <v>1</v>
      </c>
      <c r="S6" s="4">
        <v>2</v>
      </c>
      <c r="T6" s="4">
        <v>3</v>
      </c>
      <c r="U6" s="4">
        <v>4</v>
      </c>
      <c r="V6" s="7"/>
      <c r="W6" s="2"/>
    </row>
    <row r="7" spans="2:23" x14ac:dyDescent="0.45">
      <c r="B7" s="5" t="s">
        <v>58</v>
      </c>
      <c r="C7" s="6" t="s">
        <v>59</v>
      </c>
      <c r="D7" s="6" t="s">
        <v>172</v>
      </c>
      <c r="E7" s="6">
        <v>2015</v>
      </c>
      <c r="F7" s="6">
        <v>2016</v>
      </c>
      <c r="G7" s="6">
        <v>2017</v>
      </c>
      <c r="H7" s="6">
        <v>2018</v>
      </c>
      <c r="I7" s="6">
        <v>2019</v>
      </c>
      <c r="J7" s="6">
        <v>2020</v>
      </c>
      <c r="K7" s="6">
        <v>2020</v>
      </c>
      <c r="L7" s="6">
        <v>2020</v>
      </c>
      <c r="M7" s="6">
        <v>2020</v>
      </c>
      <c r="N7" s="6">
        <v>2021</v>
      </c>
      <c r="O7" s="6">
        <v>2021</v>
      </c>
      <c r="P7" s="6">
        <v>2021</v>
      </c>
      <c r="Q7" s="6">
        <v>2021</v>
      </c>
      <c r="R7" s="6">
        <v>2022</v>
      </c>
      <c r="S7" s="6">
        <v>2022</v>
      </c>
      <c r="T7" s="6">
        <v>2022</v>
      </c>
      <c r="U7" s="6">
        <v>2022</v>
      </c>
      <c r="V7" s="5" t="s">
        <v>61</v>
      </c>
      <c r="W7" s="6" t="s">
        <v>62</v>
      </c>
    </row>
    <row r="8" spans="2:23" ht="28.5" x14ac:dyDescent="0.45">
      <c r="B8" s="37" t="s">
        <v>318</v>
      </c>
      <c r="C8" s="9" t="s">
        <v>64</v>
      </c>
      <c r="D8" s="12" t="s">
        <v>319</v>
      </c>
      <c r="E8" s="275">
        <v>0</v>
      </c>
      <c r="F8" s="275">
        <v>0</v>
      </c>
      <c r="G8" s="275">
        <v>0</v>
      </c>
      <c r="H8" s="275">
        <v>0</v>
      </c>
      <c r="I8" s="275">
        <v>1</v>
      </c>
      <c r="J8" s="247">
        <v>0</v>
      </c>
      <c r="K8" s="247">
        <v>0</v>
      </c>
      <c r="L8" s="247">
        <v>0</v>
      </c>
      <c r="M8" s="247">
        <v>0</v>
      </c>
      <c r="N8" s="110"/>
      <c r="O8" s="110"/>
      <c r="P8" s="110"/>
      <c r="Q8" s="110"/>
      <c r="R8" s="110"/>
      <c r="S8" s="110"/>
      <c r="T8" s="110"/>
      <c r="U8" s="110"/>
      <c r="V8" s="11" t="s">
        <v>320</v>
      </c>
      <c r="W8" s="197" t="s">
        <v>321</v>
      </c>
    </row>
    <row r="9" spans="2:23" x14ac:dyDescent="0.45">
      <c r="B9" s="38"/>
      <c r="C9" s="10" t="s">
        <v>68</v>
      </c>
      <c r="D9" s="12" t="s">
        <v>322</v>
      </c>
      <c r="E9" s="154">
        <v>0</v>
      </c>
      <c r="F9" s="154">
        <v>0</v>
      </c>
      <c r="G9" s="154">
        <v>0</v>
      </c>
      <c r="H9" s="154">
        <v>0</v>
      </c>
      <c r="I9" s="154">
        <v>0</v>
      </c>
      <c r="J9" s="155">
        <v>0</v>
      </c>
      <c r="K9" s="155">
        <v>0</v>
      </c>
      <c r="L9" s="155">
        <v>0</v>
      </c>
      <c r="M9" s="155">
        <v>0</v>
      </c>
      <c r="N9" s="111"/>
      <c r="O9" s="111"/>
      <c r="P9" s="111"/>
      <c r="Q9" s="111"/>
      <c r="R9" s="111"/>
      <c r="S9" s="111"/>
      <c r="T9" s="111"/>
      <c r="U9" s="111"/>
      <c r="V9" s="12" t="s">
        <v>320</v>
      </c>
      <c r="W9" s="111"/>
    </row>
    <row r="10" spans="2:23" x14ac:dyDescent="0.45">
      <c r="B10" s="38"/>
      <c r="C10" s="10" t="s">
        <v>77</v>
      </c>
      <c r="D10" s="12" t="s">
        <v>323</v>
      </c>
      <c r="E10" s="154">
        <v>0</v>
      </c>
      <c r="F10" s="154">
        <v>0</v>
      </c>
      <c r="G10" s="154">
        <v>0</v>
      </c>
      <c r="H10" s="154">
        <v>0</v>
      </c>
      <c r="I10" s="154">
        <v>0</v>
      </c>
      <c r="J10" s="155">
        <v>0</v>
      </c>
      <c r="K10" s="155">
        <v>0</v>
      </c>
      <c r="L10" s="155">
        <v>0</v>
      </c>
      <c r="M10" s="155">
        <v>0</v>
      </c>
      <c r="N10" s="111"/>
      <c r="O10" s="111"/>
      <c r="P10" s="111"/>
      <c r="Q10" s="111"/>
      <c r="R10" s="111"/>
      <c r="S10" s="111"/>
      <c r="T10" s="111"/>
      <c r="U10" s="111"/>
      <c r="V10" s="12" t="s">
        <v>320</v>
      </c>
      <c r="W10" s="111"/>
    </row>
    <row r="11" spans="2:23" ht="128.25" x14ac:dyDescent="0.45">
      <c r="B11" s="38"/>
      <c r="C11" s="10" t="s">
        <v>83</v>
      </c>
      <c r="D11" s="12" t="s">
        <v>324</v>
      </c>
      <c r="E11" s="154">
        <v>0</v>
      </c>
      <c r="F11" s="154">
        <v>0</v>
      </c>
      <c r="G11" s="154">
        <v>0</v>
      </c>
      <c r="H11" s="154">
        <v>0</v>
      </c>
      <c r="I11" s="154">
        <v>0</v>
      </c>
      <c r="J11" s="155">
        <v>0</v>
      </c>
      <c r="K11" s="155">
        <v>0</v>
      </c>
      <c r="L11" s="155">
        <v>0</v>
      </c>
      <c r="M11" s="155">
        <v>0</v>
      </c>
      <c r="N11" s="111"/>
      <c r="O11" s="111"/>
      <c r="P11" s="111"/>
      <c r="Q11" s="111"/>
      <c r="R11" s="111"/>
      <c r="S11" s="111"/>
      <c r="T11" s="111"/>
      <c r="U11" s="111"/>
      <c r="V11" s="12" t="s">
        <v>320</v>
      </c>
      <c r="W11" s="116" t="s">
        <v>1151</v>
      </c>
    </row>
    <row r="12" spans="2:23" x14ac:dyDescent="0.45">
      <c r="B12" s="38"/>
      <c r="C12" s="10" t="s">
        <v>86</v>
      </c>
      <c r="D12" s="12" t="s">
        <v>325</v>
      </c>
      <c r="E12" s="154">
        <v>0</v>
      </c>
      <c r="F12" s="154">
        <v>0</v>
      </c>
      <c r="G12" s="154">
        <v>0</v>
      </c>
      <c r="H12" s="154">
        <v>0</v>
      </c>
      <c r="I12" s="154">
        <v>0</v>
      </c>
      <c r="J12" s="155">
        <v>0</v>
      </c>
      <c r="K12" s="155">
        <v>0</v>
      </c>
      <c r="L12" s="155">
        <v>0</v>
      </c>
      <c r="M12" s="155">
        <v>0</v>
      </c>
      <c r="N12" s="111"/>
      <c r="O12" s="111"/>
      <c r="P12" s="111"/>
      <c r="Q12" s="111"/>
      <c r="R12" s="111"/>
      <c r="S12" s="111"/>
      <c r="T12" s="111"/>
      <c r="U12" s="111"/>
      <c r="V12" s="12" t="s">
        <v>320</v>
      </c>
      <c r="W12" s="111"/>
    </row>
    <row r="13" spans="2:23" x14ac:dyDescent="0.45">
      <c r="B13" s="38" t="s">
        <v>326</v>
      </c>
      <c r="C13" s="10" t="s">
        <v>182</v>
      </c>
      <c r="D13" s="12" t="s">
        <v>327</v>
      </c>
      <c r="E13" s="154">
        <v>0</v>
      </c>
      <c r="F13" s="154">
        <v>0</v>
      </c>
      <c r="G13" s="154">
        <v>0</v>
      </c>
      <c r="H13" s="154">
        <v>0</v>
      </c>
      <c r="I13" s="154">
        <v>0</v>
      </c>
      <c r="J13" s="155">
        <v>0</v>
      </c>
      <c r="K13" s="155">
        <v>0</v>
      </c>
      <c r="L13" s="155">
        <v>0</v>
      </c>
      <c r="M13" s="155">
        <v>0</v>
      </c>
      <c r="N13" s="111"/>
      <c r="O13" s="111"/>
      <c r="P13" s="111"/>
      <c r="Q13" s="111"/>
      <c r="R13" s="111"/>
      <c r="S13" s="111"/>
      <c r="T13" s="111"/>
      <c r="U13" s="111"/>
      <c r="V13" s="12" t="s">
        <v>320</v>
      </c>
      <c r="W13" s="111"/>
    </row>
    <row r="14" spans="2:23" ht="99.75" x14ac:dyDescent="0.45">
      <c r="B14" s="38"/>
      <c r="C14" s="10" t="s">
        <v>184</v>
      </c>
      <c r="D14" s="12" t="s">
        <v>328</v>
      </c>
      <c r="E14" s="154">
        <v>0</v>
      </c>
      <c r="F14" s="154">
        <v>0</v>
      </c>
      <c r="G14" s="154">
        <v>0</v>
      </c>
      <c r="H14" s="154">
        <v>0</v>
      </c>
      <c r="I14" s="154">
        <v>0</v>
      </c>
      <c r="J14" s="155">
        <v>0</v>
      </c>
      <c r="K14" s="155">
        <v>1</v>
      </c>
      <c r="L14" s="155">
        <v>0</v>
      </c>
      <c r="M14" s="155">
        <v>0</v>
      </c>
      <c r="N14" s="111"/>
      <c r="O14" s="111"/>
      <c r="P14" s="111"/>
      <c r="Q14" s="111"/>
      <c r="R14" s="111"/>
      <c r="S14" s="111"/>
      <c r="T14" s="111"/>
      <c r="U14" s="111"/>
      <c r="V14" s="12" t="s">
        <v>320</v>
      </c>
      <c r="W14" s="116" t="s">
        <v>1153</v>
      </c>
    </row>
    <row r="15" spans="2:23" x14ac:dyDescent="0.45">
      <c r="B15" s="38"/>
      <c r="C15" s="10" t="s">
        <v>186</v>
      </c>
      <c r="D15" s="12" t="s">
        <v>329</v>
      </c>
      <c r="E15" s="154">
        <v>0</v>
      </c>
      <c r="F15" s="154">
        <v>0</v>
      </c>
      <c r="G15" s="154">
        <v>0</v>
      </c>
      <c r="H15" s="154">
        <v>0</v>
      </c>
      <c r="I15" s="154">
        <v>0</v>
      </c>
      <c r="J15" s="155">
        <v>0</v>
      </c>
      <c r="K15" s="155">
        <v>0</v>
      </c>
      <c r="L15" s="155">
        <v>0</v>
      </c>
      <c r="M15" s="155">
        <v>0</v>
      </c>
      <c r="N15" s="111"/>
      <c r="O15" s="111"/>
      <c r="P15" s="111"/>
      <c r="Q15" s="111"/>
      <c r="R15" s="111"/>
      <c r="S15" s="111"/>
      <c r="T15" s="111"/>
      <c r="U15" s="111"/>
      <c r="V15" s="12" t="s">
        <v>320</v>
      </c>
      <c r="W15" s="111"/>
    </row>
    <row r="16" spans="2:23" ht="114" x14ac:dyDescent="0.45">
      <c r="B16" s="38"/>
      <c r="C16" s="10" t="s">
        <v>188</v>
      </c>
      <c r="D16" s="12" t="s">
        <v>330</v>
      </c>
      <c r="E16" s="154">
        <v>0</v>
      </c>
      <c r="F16" s="154">
        <v>0</v>
      </c>
      <c r="G16" s="154">
        <v>0</v>
      </c>
      <c r="H16" s="154">
        <v>0</v>
      </c>
      <c r="I16" s="154">
        <v>0</v>
      </c>
      <c r="J16" s="155">
        <v>0</v>
      </c>
      <c r="K16" s="155">
        <v>0</v>
      </c>
      <c r="L16" s="155">
        <v>3</v>
      </c>
      <c r="M16" s="155">
        <v>0</v>
      </c>
      <c r="N16" s="111"/>
      <c r="O16" s="111"/>
      <c r="P16" s="111"/>
      <c r="Q16" s="111"/>
      <c r="R16" s="111"/>
      <c r="S16" s="111"/>
      <c r="T16" s="111"/>
      <c r="U16" s="111"/>
      <c r="V16" s="12" t="s">
        <v>320</v>
      </c>
      <c r="W16" s="276" t="s">
        <v>1164</v>
      </c>
    </row>
    <row r="17" spans="2:23" x14ac:dyDescent="0.45">
      <c r="B17" s="38"/>
      <c r="C17" s="10" t="s">
        <v>307</v>
      </c>
      <c r="D17" s="12" t="s">
        <v>331</v>
      </c>
      <c r="E17" s="154">
        <v>0</v>
      </c>
      <c r="F17" s="154">
        <v>0</v>
      </c>
      <c r="G17" s="154">
        <v>0</v>
      </c>
      <c r="H17" s="154">
        <v>0</v>
      </c>
      <c r="I17" s="154">
        <v>0</v>
      </c>
      <c r="J17" s="155">
        <v>0</v>
      </c>
      <c r="K17" s="155">
        <v>0</v>
      </c>
      <c r="L17" s="155">
        <v>0</v>
      </c>
      <c r="M17" s="155">
        <v>0</v>
      </c>
      <c r="N17" s="111"/>
      <c r="O17" s="111"/>
      <c r="P17" s="111"/>
      <c r="Q17" s="111"/>
      <c r="R17" s="111"/>
      <c r="S17" s="111"/>
      <c r="T17" s="111"/>
      <c r="U17" s="111"/>
      <c r="V17" s="12" t="s">
        <v>320</v>
      </c>
      <c r="W17" s="111"/>
    </row>
    <row r="18" spans="2:23" x14ac:dyDescent="0.45">
      <c r="B18" s="38" t="s">
        <v>332</v>
      </c>
      <c r="C18" s="10" t="s">
        <v>161</v>
      </c>
      <c r="D18" s="12" t="s">
        <v>333</v>
      </c>
      <c r="E18" s="154">
        <v>0</v>
      </c>
      <c r="F18" s="154">
        <v>0</v>
      </c>
      <c r="G18" s="154">
        <v>0</v>
      </c>
      <c r="H18" s="154">
        <v>0</v>
      </c>
      <c r="I18" s="154">
        <v>0</v>
      </c>
      <c r="J18" s="155">
        <v>0</v>
      </c>
      <c r="K18" s="155">
        <v>0</v>
      </c>
      <c r="L18" s="155">
        <v>0</v>
      </c>
      <c r="M18" s="155">
        <v>0</v>
      </c>
      <c r="N18" s="111"/>
      <c r="O18" s="111"/>
      <c r="P18" s="111"/>
      <c r="Q18" s="111"/>
      <c r="R18" s="111"/>
      <c r="S18" s="111"/>
      <c r="T18" s="111"/>
      <c r="U18" s="111"/>
      <c r="V18" s="12" t="s">
        <v>320</v>
      </c>
      <c r="W18" s="111"/>
    </row>
    <row r="19" spans="2:23" x14ac:dyDescent="0.45">
      <c r="B19" s="38"/>
      <c r="C19" s="10" t="s">
        <v>165</v>
      </c>
      <c r="D19" s="12" t="s">
        <v>334</v>
      </c>
      <c r="E19" s="154">
        <v>0</v>
      </c>
      <c r="F19" s="154">
        <v>0</v>
      </c>
      <c r="G19" s="154">
        <v>0</v>
      </c>
      <c r="H19" s="154">
        <v>0</v>
      </c>
      <c r="I19" s="154">
        <v>0</v>
      </c>
      <c r="J19" s="155">
        <v>0</v>
      </c>
      <c r="K19" s="155">
        <v>0</v>
      </c>
      <c r="L19" s="155">
        <v>0</v>
      </c>
      <c r="M19" s="155">
        <v>0</v>
      </c>
      <c r="N19" s="111"/>
      <c r="O19" s="111"/>
      <c r="P19" s="111"/>
      <c r="Q19" s="111"/>
      <c r="R19" s="111"/>
      <c r="S19" s="111"/>
      <c r="T19" s="111"/>
      <c r="U19" s="111"/>
      <c r="V19" s="12" t="s">
        <v>320</v>
      </c>
      <c r="W19" s="111"/>
    </row>
    <row r="20" spans="2:23" x14ac:dyDescent="0.45">
      <c r="B20" s="38"/>
      <c r="C20" s="10" t="s">
        <v>168</v>
      </c>
      <c r="D20" s="12" t="s">
        <v>335</v>
      </c>
      <c r="E20" s="154">
        <v>0</v>
      </c>
      <c r="F20" s="154">
        <v>0</v>
      </c>
      <c r="G20" s="154">
        <v>0</v>
      </c>
      <c r="H20" s="154">
        <v>0</v>
      </c>
      <c r="I20" s="154">
        <v>0</v>
      </c>
      <c r="J20" s="155">
        <v>0</v>
      </c>
      <c r="K20" s="155">
        <v>0</v>
      </c>
      <c r="L20" s="155">
        <v>0</v>
      </c>
      <c r="M20" s="155">
        <v>0</v>
      </c>
      <c r="N20" s="111"/>
      <c r="O20" s="111"/>
      <c r="P20" s="111"/>
      <c r="Q20" s="111"/>
      <c r="R20" s="111"/>
      <c r="S20" s="111"/>
      <c r="T20" s="111"/>
      <c r="U20" s="111"/>
      <c r="V20" s="12" t="s">
        <v>320</v>
      </c>
      <c r="W20" s="111"/>
    </row>
    <row r="21" spans="2:23" x14ac:dyDescent="0.45">
      <c r="B21" s="38"/>
      <c r="C21" s="10" t="s">
        <v>313</v>
      </c>
      <c r="D21" s="12" t="s">
        <v>336</v>
      </c>
      <c r="E21" s="154">
        <v>0</v>
      </c>
      <c r="F21" s="154">
        <v>0</v>
      </c>
      <c r="G21" s="154">
        <v>0</v>
      </c>
      <c r="H21" s="154">
        <v>0</v>
      </c>
      <c r="I21" s="154">
        <v>0</v>
      </c>
      <c r="J21" s="155">
        <v>0</v>
      </c>
      <c r="K21" s="155">
        <v>0</v>
      </c>
      <c r="L21" s="155">
        <v>0</v>
      </c>
      <c r="M21" s="155">
        <v>0</v>
      </c>
      <c r="N21" s="111"/>
      <c r="O21" s="111"/>
      <c r="P21" s="111"/>
      <c r="Q21" s="111"/>
      <c r="R21" s="111"/>
      <c r="S21" s="111"/>
      <c r="T21" s="111"/>
      <c r="U21" s="111"/>
      <c r="V21" s="12" t="s">
        <v>320</v>
      </c>
      <c r="W21" s="111"/>
    </row>
    <row r="22" spans="2:23" x14ac:dyDescent="0.45">
      <c r="B22" s="38"/>
      <c r="C22" s="10" t="s">
        <v>315</v>
      </c>
      <c r="D22" s="12" t="s">
        <v>337</v>
      </c>
      <c r="E22" s="154">
        <v>0</v>
      </c>
      <c r="F22" s="154">
        <v>0</v>
      </c>
      <c r="G22" s="154">
        <v>0</v>
      </c>
      <c r="H22" s="154">
        <v>0</v>
      </c>
      <c r="I22" s="154">
        <v>0</v>
      </c>
      <c r="J22" s="155">
        <v>0</v>
      </c>
      <c r="K22" s="155">
        <v>0</v>
      </c>
      <c r="L22" s="155">
        <v>0</v>
      </c>
      <c r="M22" s="155">
        <v>0</v>
      </c>
      <c r="N22" s="111"/>
      <c r="O22" s="111"/>
      <c r="P22" s="111"/>
      <c r="Q22" s="111"/>
      <c r="R22" s="111"/>
      <c r="S22" s="111"/>
      <c r="T22" s="111"/>
      <c r="U22" s="111"/>
      <c r="V22" s="12" t="s">
        <v>320</v>
      </c>
      <c r="W22" s="111"/>
    </row>
  </sheetData>
  <dataValidations count="1">
    <dataValidation type="custom" operator="greaterThanOrEqual" allowBlank="1" showInputMessage="1" showErrorMessage="1" error="This cell only accepts a number of &quot;NA&quot;_x000a_" sqref="E8:U22" xr:uid="{5CBEFE49-6B06-4CE1-9529-1AA0799BA8AD}">
      <formula1>OR(AND(ISNUMBER(E8), E8&gt;=0), E8 ="NA")</formula1>
    </dataValidation>
  </dataValidations>
  <pageMargins left="0.7" right="0.7" top="0.75" bottom="0.75" header="0.3" footer="0.3"/>
  <pageSetup paperSize="3" scale="3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DA92B-2D40-4EB5-AC4D-444CFBEB7AA2}">
  <sheetPr>
    <pageSetUpPr fitToPage="1"/>
  </sheetPr>
  <dimension ref="B1:X64"/>
  <sheetViews>
    <sheetView view="pageBreakPreview" topLeftCell="B1" zoomScale="60" zoomScaleNormal="100" zoomScalePageLayoutView="85" workbookViewId="0">
      <selection activeCell="N8" sqref="N8"/>
    </sheetView>
  </sheetViews>
  <sheetFormatPr defaultColWidth="9.1328125" defaultRowHeight="14.25" outlineLevelCol="1" x14ac:dyDescent="0.45"/>
  <cols>
    <col min="1" max="1" width="5.59765625" style="8" customWidth="1"/>
    <col min="2" max="2" width="37.1328125" style="1" customWidth="1"/>
    <col min="3" max="3" width="39.1328125" style="8" bestFit="1" customWidth="1"/>
    <col min="4" max="4" width="65.73046875" style="8" customWidth="1"/>
    <col min="5" max="5" width="10.86328125" style="8" bestFit="1" customWidth="1"/>
    <col min="6" max="8" width="10.59765625" style="8" customWidth="1"/>
    <col min="9" max="9" width="10.59765625" style="42" customWidth="1"/>
    <col min="10" max="14" width="10.59765625" style="8" customWidth="1"/>
    <col min="15" max="22" width="9.1328125" style="8" customWidth="1" outlineLevel="1"/>
    <col min="23" max="23" width="66.1328125" style="1" customWidth="1"/>
    <col min="24" max="24" width="69" style="1" customWidth="1"/>
    <col min="25" max="16384" width="9.1328125" style="8"/>
  </cols>
  <sheetData>
    <row r="1" spans="2:24" ht="14.65" thickBot="1" x14ac:dyDescent="0.5"/>
    <row r="2" spans="2:24" x14ac:dyDescent="0.45">
      <c r="B2" s="14" t="s">
        <v>48</v>
      </c>
      <c r="C2" s="19" t="str">
        <f>IF('Quarterly Submission Guide'!$D$20 = "", "",'Quarterly Submission Guide'!$D$20)</f>
        <v>Southern California Edison Company</v>
      </c>
    </row>
    <row r="3" spans="2:24" x14ac:dyDescent="0.45">
      <c r="B3" s="15" t="s">
        <v>54</v>
      </c>
      <c r="C3" s="13">
        <v>6</v>
      </c>
    </row>
    <row r="4" spans="2:24" ht="14.65" thickBot="1" x14ac:dyDescent="0.5">
      <c r="B4" s="16" t="s">
        <v>52</v>
      </c>
      <c r="C4" s="30">
        <v>44232</v>
      </c>
    </row>
    <row r="5" spans="2:24" x14ac:dyDescent="0.45">
      <c r="O5" s="61" t="s">
        <v>56</v>
      </c>
    </row>
    <row r="6" spans="2:24" ht="18" customHeight="1" x14ac:dyDescent="0.45">
      <c r="B6" s="3" t="s">
        <v>338</v>
      </c>
      <c r="C6" s="2"/>
      <c r="D6" s="2"/>
      <c r="E6" s="2"/>
      <c r="F6" s="2"/>
      <c r="G6" s="2"/>
      <c r="H6" s="2"/>
      <c r="I6" s="299"/>
      <c r="J6" s="4">
        <v>1</v>
      </c>
      <c r="K6" s="4">
        <v>2</v>
      </c>
      <c r="L6" s="4">
        <v>3</v>
      </c>
      <c r="M6" s="4">
        <v>4</v>
      </c>
      <c r="N6" s="4" t="s">
        <v>1183</v>
      </c>
      <c r="O6" s="4">
        <v>1</v>
      </c>
      <c r="P6" s="4">
        <v>2</v>
      </c>
      <c r="Q6" s="4">
        <v>3</v>
      </c>
      <c r="R6" s="4">
        <v>4</v>
      </c>
      <c r="S6" s="4">
        <v>1</v>
      </c>
      <c r="T6" s="4">
        <v>2</v>
      </c>
      <c r="U6" s="4">
        <v>3</v>
      </c>
      <c r="V6" s="4">
        <v>4</v>
      </c>
      <c r="W6" s="7"/>
      <c r="X6" s="203"/>
    </row>
    <row r="7" spans="2:24" x14ac:dyDescent="0.45">
      <c r="B7" s="5" t="s">
        <v>58</v>
      </c>
      <c r="C7" s="6" t="s">
        <v>59</v>
      </c>
      <c r="D7" s="6" t="s">
        <v>172</v>
      </c>
      <c r="E7" s="6">
        <v>2015</v>
      </c>
      <c r="F7" s="6">
        <v>2016</v>
      </c>
      <c r="G7" s="6">
        <v>2017</v>
      </c>
      <c r="H7" s="6">
        <v>2018</v>
      </c>
      <c r="I7" s="300">
        <v>2019</v>
      </c>
      <c r="J7" s="6">
        <v>2020</v>
      </c>
      <c r="K7" s="6">
        <v>2020</v>
      </c>
      <c r="L7" s="6">
        <v>2020</v>
      </c>
      <c r="M7" s="6">
        <v>2020</v>
      </c>
      <c r="N7" s="6">
        <v>2020</v>
      </c>
      <c r="O7" s="6">
        <v>2021</v>
      </c>
      <c r="P7" s="6">
        <v>2021</v>
      </c>
      <c r="Q7" s="6">
        <v>2021</v>
      </c>
      <c r="R7" s="6">
        <v>2021</v>
      </c>
      <c r="S7" s="6">
        <v>2022</v>
      </c>
      <c r="T7" s="6">
        <v>2022</v>
      </c>
      <c r="U7" s="6">
        <v>2022</v>
      </c>
      <c r="V7" s="6">
        <v>2022</v>
      </c>
      <c r="W7" s="5" t="s">
        <v>61</v>
      </c>
      <c r="X7" s="5" t="s">
        <v>62</v>
      </c>
    </row>
    <row r="8" spans="2:24" ht="128.25" x14ac:dyDescent="0.45">
      <c r="B8" s="37" t="s">
        <v>339</v>
      </c>
      <c r="C8" s="9" t="s">
        <v>64</v>
      </c>
      <c r="D8" s="12" t="s">
        <v>340</v>
      </c>
      <c r="E8" s="277">
        <v>80503.67</v>
      </c>
      <c r="F8" s="277">
        <v>286326.53000000003</v>
      </c>
      <c r="G8" s="277">
        <v>476404.26</v>
      </c>
      <c r="H8" s="277">
        <v>283806.28000000003</v>
      </c>
      <c r="I8" s="317">
        <v>201423</v>
      </c>
      <c r="J8" s="277">
        <v>0</v>
      </c>
      <c r="K8" s="277">
        <v>24844.84</v>
      </c>
      <c r="L8" s="277">
        <v>62241.17</v>
      </c>
      <c r="M8" s="277">
        <v>162421.73000000001</v>
      </c>
      <c r="N8" s="298">
        <f>SUM(J8:M8)</f>
        <v>249507.74</v>
      </c>
      <c r="O8" s="9"/>
      <c r="P8" s="9"/>
      <c r="Q8" s="9"/>
      <c r="R8" s="9"/>
      <c r="S8" s="9"/>
      <c r="T8" s="9"/>
      <c r="U8" s="9"/>
      <c r="V8" s="9"/>
      <c r="W8" s="39" t="s">
        <v>341</v>
      </c>
      <c r="X8" s="200" t="s">
        <v>1147</v>
      </c>
    </row>
    <row r="9" spans="2:24" ht="128.25" x14ac:dyDescent="0.45">
      <c r="B9" s="41"/>
      <c r="C9" s="10" t="s">
        <v>68</v>
      </c>
      <c r="D9" s="12" t="s">
        <v>342</v>
      </c>
      <c r="E9" s="278">
        <v>0.75</v>
      </c>
      <c r="F9" s="278">
        <v>8.01</v>
      </c>
      <c r="G9" s="278">
        <v>4.1399999999999997</v>
      </c>
      <c r="H9" s="278">
        <v>2.78</v>
      </c>
      <c r="I9" s="318">
        <v>1.74</v>
      </c>
      <c r="J9" s="278">
        <v>0</v>
      </c>
      <c r="K9" s="278">
        <v>0.39</v>
      </c>
      <c r="L9" s="278">
        <v>1.25</v>
      </c>
      <c r="M9" s="278">
        <v>1.65</v>
      </c>
      <c r="N9" s="298">
        <f t="shared" ref="N9:N14" si="0">SUM(J9:M9)</f>
        <v>3.29</v>
      </c>
      <c r="O9" s="36"/>
      <c r="P9" s="36"/>
      <c r="Q9" s="36"/>
      <c r="R9" s="36"/>
      <c r="S9" s="36"/>
      <c r="T9" s="36"/>
      <c r="U9" s="36"/>
      <c r="V9" s="36"/>
      <c r="W9" s="12" t="s">
        <v>343</v>
      </c>
      <c r="X9" s="75" t="s">
        <v>1147</v>
      </c>
    </row>
    <row r="10" spans="2:24" ht="128.25" x14ac:dyDescent="0.45">
      <c r="B10" s="38"/>
      <c r="C10" s="10" t="s">
        <v>77</v>
      </c>
      <c r="D10" s="12" t="s">
        <v>344</v>
      </c>
      <c r="E10" s="269">
        <v>9213.8700000000008</v>
      </c>
      <c r="F10" s="269">
        <v>31921.01</v>
      </c>
      <c r="G10" s="269">
        <v>50038.98</v>
      </c>
      <c r="H10" s="269">
        <v>31294.57</v>
      </c>
      <c r="I10" s="319">
        <v>21597.87</v>
      </c>
      <c r="J10" s="269">
        <v>0</v>
      </c>
      <c r="K10" s="269">
        <v>4391.03</v>
      </c>
      <c r="L10" s="269">
        <v>10010.959999999999</v>
      </c>
      <c r="M10" s="269">
        <v>17964.310000000001</v>
      </c>
      <c r="N10" s="298">
        <f t="shared" si="0"/>
        <v>32366.3</v>
      </c>
      <c r="O10" s="10"/>
      <c r="P10" s="10"/>
      <c r="Q10" s="10"/>
      <c r="R10" s="10"/>
      <c r="S10" s="10"/>
      <c r="T10" s="10"/>
      <c r="U10" s="10"/>
      <c r="V10" s="10"/>
      <c r="W10" s="12" t="s">
        <v>343</v>
      </c>
      <c r="X10" s="75" t="s">
        <v>1147</v>
      </c>
    </row>
    <row r="11" spans="2:24" ht="128.25" x14ac:dyDescent="0.45">
      <c r="B11" s="38"/>
      <c r="C11" s="10" t="s">
        <v>83</v>
      </c>
      <c r="D11" s="12" t="s">
        <v>345</v>
      </c>
      <c r="E11" s="269">
        <v>25523.13</v>
      </c>
      <c r="F11" s="269">
        <v>88117.02</v>
      </c>
      <c r="G11" s="269">
        <v>127005.19</v>
      </c>
      <c r="H11" s="269">
        <v>82216.160000000003</v>
      </c>
      <c r="I11" s="319">
        <v>57321.440000000002</v>
      </c>
      <c r="J11" s="269">
        <v>0</v>
      </c>
      <c r="K11" s="269">
        <v>4030.7</v>
      </c>
      <c r="L11" s="269">
        <v>13919.77</v>
      </c>
      <c r="M11" s="269">
        <v>36805.019999999997</v>
      </c>
      <c r="N11" s="298">
        <f t="shared" si="0"/>
        <v>54755.49</v>
      </c>
      <c r="O11" s="10"/>
      <c r="P11" s="10"/>
      <c r="Q11" s="10"/>
      <c r="R11" s="10"/>
      <c r="S11" s="10"/>
      <c r="T11" s="10"/>
      <c r="U11" s="10"/>
      <c r="V11" s="10"/>
      <c r="W11" s="12" t="s">
        <v>343</v>
      </c>
      <c r="X11" s="75" t="s">
        <v>1147</v>
      </c>
    </row>
    <row r="12" spans="2:24" ht="128.25" x14ac:dyDescent="0.45">
      <c r="B12" s="38"/>
      <c r="C12" s="10" t="s">
        <v>86</v>
      </c>
      <c r="D12" s="12" t="s">
        <v>346</v>
      </c>
      <c r="E12" s="269">
        <v>45765.919999999998</v>
      </c>
      <c r="F12" s="269">
        <v>166280.5</v>
      </c>
      <c r="G12" s="269">
        <v>299355.96000000002</v>
      </c>
      <c r="H12" s="269">
        <v>170292.77</v>
      </c>
      <c r="I12" s="319">
        <v>122501.95</v>
      </c>
      <c r="J12" s="269">
        <v>0</v>
      </c>
      <c r="K12" s="269">
        <v>16422.72</v>
      </c>
      <c r="L12" s="269">
        <v>38309.19</v>
      </c>
      <c r="M12" s="269">
        <v>107650.74</v>
      </c>
      <c r="N12" s="298">
        <f t="shared" si="0"/>
        <v>162382.65000000002</v>
      </c>
      <c r="O12" s="10"/>
      <c r="P12" s="10"/>
      <c r="Q12" s="10"/>
      <c r="R12" s="10"/>
      <c r="S12" s="10"/>
      <c r="T12" s="10"/>
      <c r="U12" s="10"/>
      <c r="V12" s="10"/>
      <c r="W12" s="12" t="s">
        <v>343</v>
      </c>
      <c r="X12" s="75" t="s">
        <v>1147</v>
      </c>
    </row>
    <row r="13" spans="2:24" ht="128.25" x14ac:dyDescent="0.45">
      <c r="B13" s="38" t="s">
        <v>347</v>
      </c>
      <c r="C13" s="10" t="s">
        <v>182</v>
      </c>
      <c r="D13" s="40" t="s">
        <v>348</v>
      </c>
      <c r="E13" s="269">
        <v>78964.759999999995</v>
      </c>
      <c r="F13" s="269">
        <v>116378.06</v>
      </c>
      <c r="G13" s="269">
        <v>144820.10999999999</v>
      </c>
      <c r="H13" s="269">
        <v>133880.48000000001</v>
      </c>
      <c r="I13" s="319">
        <v>95208.03</v>
      </c>
      <c r="J13" s="269">
        <v>61544.800000000003</v>
      </c>
      <c r="K13" s="269">
        <v>9235.36</v>
      </c>
      <c r="L13" s="269">
        <v>61.99</v>
      </c>
      <c r="M13" s="269">
        <v>57071.56</v>
      </c>
      <c r="N13" s="298">
        <f t="shared" si="0"/>
        <v>127913.71</v>
      </c>
      <c r="O13" s="10"/>
      <c r="P13" s="10"/>
      <c r="Q13" s="10"/>
      <c r="R13" s="10"/>
      <c r="S13" s="10"/>
      <c r="T13" s="10"/>
      <c r="U13" s="10"/>
      <c r="V13" s="10"/>
      <c r="W13" s="12" t="s">
        <v>349</v>
      </c>
      <c r="X13" s="75" t="s">
        <v>1147</v>
      </c>
    </row>
    <row r="14" spans="2:24" x14ac:dyDescent="0.45">
      <c r="B14" s="38" t="s">
        <v>350</v>
      </c>
      <c r="C14" s="10" t="s">
        <v>161</v>
      </c>
      <c r="D14" s="12" t="s">
        <v>351</v>
      </c>
      <c r="E14" s="154"/>
      <c r="F14" s="154"/>
      <c r="G14" s="154"/>
      <c r="H14" s="154"/>
      <c r="I14" s="304"/>
      <c r="J14" s="155"/>
      <c r="K14" s="155"/>
      <c r="L14" s="155"/>
      <c r="M14" s="161"/>
      <c r="N14" s="298">
        <f t="shared" si="0"/>
        <v>0</v>
      </c>
      <c r="O14" s="10"/>
      <c r="P14" s="10"/>
      <c r="Q14" s="10"/>
      <c r="R14" s="10"/>
      <c r="S14" s="10"/>
      <c r="T14" s="10"/>
      <c r="U14" s="10"/>
      <c r="V14" s="10"/>
      <c r="W14" s="12"/>
      <c r="X14" s="116"/>
    </row>
    <row r="15" spans="2:24" x14ac:dyDescent="0.45">
      <c r="B15" s="38"/>
      <c r="C15" s="10"/>
      <c r="D15" s="12"/>
      <c r="E15" s="108"/>
      <c r="F15" s="108"/>
      <c r="G15" s="108"/>
      <c r="H15" s="108"/>
      <c r="I15" s="320"/>
      <c r="J15" s="109"/>
      <c r="K15" s="109"/>
      <c r="L15" s="109"/>
      <c r="M15" s="112"/>
      <c r="N15" s="112"/>
      <c r="O15" s="10"/>
      <c r="P15" s="10"/>
      <c r="Q15" s="10"/>
      <c r="R15" s="10"/>
      <c r="S15" s="10"/>
      <c r="T15" s="10"/>
      <c r="U15" s="10"/>
      <c r="V15" s="10"/>
      <c r="W15" s="12"/>
      <c r="X15" s="116"/>
    </row>
    <row r="16" spans="2:24" x14ac:dyDescent="0.45">
      <c r="B16" s="38"/>
      <c r="C16" s="10"/>
      <c r="D16" s="12"/>
      <c r="E16" s="108"/>
      <c r="F16" s="108"/>
      <c r="G16" s="108"/>
      <c r="H16" s="108"/>
      <c r="I16" s="320"/>
      <c r="J16" s="109"/>
      <c r="K16" s="109"/>
      <c r="L16" s="109"/>
      <c r="M16" s="112"/>
      <c r="N16" s="112"/>
      <c r="O16" s="10"/>
      <c r="P16" s="10"/>
      <c r="Q16" s="10"/>
      <c r="R16" s="10"/>
      <c r="S16" s="10"/>
      <c r="T16" s="10"/>
      <c r="U16" s="10"/>
      <c r="V16" s="10"/>
      <c r="W16" s="12"/>
      <c r="X16" s="116"/>
    </row>
    <row r="17" spans="2:24" x14ac:dyDescent="0.45">
      <c r="B17" s="38"/>
      <c r="C17" s="10"/>
      <c r="D17" s="12"/>
      <c r="E17" s="108"/>
      <c r="F17" s="108"/>
      <c r="G17" s="108"/>
      <c r="H17" s="108"/>
      <c r="I17" s="320"/>
      <c r="J17" s="109"/>
      <c r="K17" s="109"/>
      <c r="L17" s="109"/>
      <c r="M17" s="112"/>
      <c r="N17" s="112"/>
      <c r="O17" s="10"/>
      <c r="P17" s="10"/>
      <c r="Q17" s="10"/>
      <c r="R17" s="10"/>
      <c r="S17" s="10"/>
      <c r="T17" s="10"/>
      <c r="U17" s="10"/>
      <c r="V17" s="10"/>
      <c r="W17" s="12"/>
      <c r="X17" s="116"/>
    </row>
    <row r="18" spans="2:24" x14ac:dyDescent="0.45">
      <c r="B18" s="38"/>
      <c r="C18" s="10"/>
      <c r="D18" s="12"/>
      <c r="E18" s="108"/>
      <c r="F18" s="108"/>
      <c r="G18" s="108"/>
      <c r="H18" s="108"/>
      <c r="I18" s="320"/>
      <c r="J18" s="109"/>
      <c r="K18" s="109"/>
      <c r="L18" s="109"/>
      <c r="M18" s="112"/>
      <c r="N18" s="112"/>
      <c r="O18" s="10"/>
      <c r="P18" s="10"/>
      <c r="Q18" s="10"/>
      <c r="R18" s="10"/>
      <c r="S18" s="10"/>
      <c r="T18" s="10"/>
      <c r="U18" s="10"/>
      <c r="V18" s="10"/>
      <c r="W18" s="12"/>
      <c r="X18" s="116"/>
    </row>
    <row r="19" spans="2:24" x14ac:dyDescent="0.45">
      <c r="B19" s="38"/>
      <c r="C19" s="10"/>
      <c r="D19" s="12"/>
      <c r="E19" s="108"/>
      <c r="F19" s="108"/>
      <c r="G19" s="108"/>
      <c r="H19" s="108"/>
      <c r="I19" s="320"/>
      <c r="J19" s="109"/>
      <c r="K19" s="109"/>
      <c r="L19" s="109"/>
      <c r="M19" s="112"/>
      <c r="N19" s="112"/>
      <c r="O19" s="10"/>
      <c r="P19" s="10"/>
      <c r="Q19" s="10"/>
      <c r="R19" s="10"/>
      <c r="S19" s="10"/>
      <c r="T19" s="10"/>
      <c r="U19" s="10"/>
      <c r="V19" s="10"/>
      <c r="W19" s="12"/>
      <c r="X19" s="116"/>
    </row>
    <row r="20" spans="2:24" x14ac:dyDescent="0.45">
      <c r="B20" s="38"/>
      <c r="C20" s="10"/>
      <c r="D20" s="12"/>
      <c r="E20" s="108"/>
      <c r="F20" s="108"/>
      <c r="G20" s="108"/>
      <c r="H20" s="108"/>
      <c r="I20" s="320"/>
      <c r="J20" s="109"/>
      <c r="K20" s="109"/>
      <c r="L20" s="109"/>
      <c r="M20" s="112"/>
      <c r="N20" s="112"/>
      <c r="O20" s="10"/>
      <c r="P20" s="10"/>
      <c r="Q20" s="10"/>
      <c r="R20" s="10"/>
      <c r="S20" s="10"/>
      <c r="T20" s="10"/>
      <c r="U20" s="10"/>
      <c r="V20" s="10"/>
      <c r="W20" s="12"/>
      <c r="X20" s="116"/>
    </row>
    <row r="21" spans="2:24" x14ac:dyDescent="0.45">
      <c r="B21" s="114"/>
      <c r="C21" s="115"/>
      <c r="D21" s="115"/>
      <c r="E21" s="115"/>
      <c r="F21" s="115"/>
      <c r="G21" s="115"/>
      <c r="H21" s="115"/>
      <c r="I21" s="321"/>
      <c r="J21" s="115"/>
      <c r="K21" s="115"/>
      <c r="L21" s="115"/>
      <c r="M21" s="115"/>
      <c r="N21" s="115"/>
      <c r="O21" s="115"/>
      <c r="P21" s="115"/>
      <c r="Q21" s="115"/>
      <c r="R21" s="115"/>
      <c r="S21" s="115"/>
      <c r="T21" s="115"/>
      <c r="U21" s="115"/>
      <c r="V21" s="115"/>
      <c r="W21" s="114"/>
      <c r="X21" s="114"/>
    </row>
    <row r="22" spans="2:24" x14ac:dyDescent="0.45">
      <c r="B22" s="114"/>
      <c r="C22" s="115"/>
      <c r="D22" s="115"/>
      <c r="E22" s="115"/>
      <c r="F22" s="115"/>
      <c r="G22" s="115"/>
      <c r="H22" s="115"/>
      <c r="I22" s="321"/>
      <c r="J22" s="115"/>
      <c r="K22" s="115"/>
      <c r="L22" s="115"/>
      <c r="M22" s="115"/>
      <c r="N22" s="115"/>
      <c r="O22" s="115"/>
      <c r="P22" s="115"/>
      <c r="Q22" s="115"/>
      <c r="R22" s="115"/>
      <c r="S22" s="115"/>
      <c r="T22" s="115"/>
      <c r="U22" s="115"/>
      <c r="V22" s="115"/>
      <c r="W22" s="114"/>
      <c r="X22" s="114"/>
    </row>
    <row r="23" spans="2:24" x14ac:dyDescent="0.45">
      <c r="B23" s="114"/>
      <c r="C23" s="115"/>
      <c r="D23" s="115"/>
      <c r="E23" s="115"/>
      <c r="F23" s="115"/>
      <c r="G23" s="115"/>
      <c r="H23" s="115"/>
      <c r="I23" s="321"/>
      <c r="J23" s="115"/>
      <c r="K23" s="115"/>
      <c r="L23" s="115"/>
      <c r="M23" s="115"/>
      <c r="N23" s="115"/>
      <c r="O23" s="115"/>
      <c r="P23" s="115"/>
      <c r="Q23" s="115"/>
      <c r="R23" s="115"/>
      <c r="S23" s="115"/>
      <c r="T23" s="115"/>
      <c r="U23" s="115"/>
      <c r="V23" s="115"/>
      <c r="W23" s="114"/>
      <c r="X23" s="114"/>
    </row>
    <row r="24" spans="2:24" x14ac:dyDescent="0.45">
      <c r="B24" s="114"/>
      <c r="C24" s="115"/>
      <c r="D24" s="115"/>
      <c r="E24" s="115"/>
      <c r="F24" s="115"/>
      <c r="G24" s="115"/>
      <c r="H24" s="115"/>
      <c r="I24" s="321"/>
      <c r="J24" s="115"/>
      <c r="K24" s="115"/>
      <c r="L24" s="115"/>
      <c r="M24" s="115"/>
      <c r="N24" s="115"/>
      <c r="O24" s="115"/>
      <c r="P24" s="115"/>
      <c r="Q24" s="115"/>
      <c r="R24" s="115"/>
      <c r="S24" s="115"/>
      <c r="T24" s="115"/>
      <c r="U24" s="115"/>
      <c r="V24" s="115"/>
      <c r="W24" s="114"/>
      <c r="X24" s="114"/>
    </row>
    <row r="25" spans="2:24" x14ac:dyDescent="0.45">
      <c r="B25" s="114"/>
      <c r="C25" s="115"/>
      <c r="D25" s="115"/>
      <c r="E25" s="115"/>
      <c r="F25" s="115"/>
      <c r="G25" s="115"/>
      <c r="H25" s="115"/>
      <c r="I25" s="321"/>
      <c r="J25" s="115"/>
      <c r="K25" s="115"/>
      <c r="L25" s="115"/>
      <c r="M25" s="115"/>
      <c r="N25" s="115"/>
      <c r="O25" s="115"/>
      <c r="P25" s="115"/>
      <c r="Q25" s="115"/>
      <c r="R25" s="115"/>
      <c r="S25" s="115"/>
      <c r="T25" s="115"/>
      <c r="U25" s="115"/>
      <c r="V25" s="115"/>
      <c r="W25" s="114"/>
      <c r="X25" s="114"/>
    </row>
    <row r="26" spans="2:24" x14ac:dyDescent="0.45">
      <c r="B26" s="114"/>
      <c r="C26" s="115"/>
      <c r="D26" s="115"/>
      <c r="E26" s="115"/>
      <c r="F26" s="115"/>
      <c r="G26" s="115"/>
      <c r="H26" s="115"/>
      <c r="I26" s="321"/>
      <c r="J26" s="115"/>
      <c r="K26" s="115"/>
      <c r="L26" s="115"/>
      <c r="M26" s="115"/>
      <c r="N26" s="115"/>
      <c r="O26" s="115"/>
      <c r="P26" s="115"/>
      <c r="Q26" s="115"/>
      <c r="R26" s="115"/>
      <c r="S26" s="115"/>
      <c r="T26" s="115"/>
      <c r="U26" s="115"/>
      <c r="V26" s="115"/>
      <c r="W26" s="114"/>
      <c r="X26" s="114"/>
    </row>
    <row r="27" spans="2:24" x14ac:dyDescent="0.45">
      <c r="B27" s="114"/>
      <c r="C27" s="115"/>
      <c r="D27" s="115"/>
      <c r="E27" s="115"/>
      <c r="F27" s="115"/>
      <c r="G27" s="115"/>
      <c r="H27" s="115"/>
      <c r="I27" s="321"/>
      <c r="J27" s="115"/>
      <c r="K27" s="115"/>
      <c r="L27" s="115"/>
      <c r="M27" s="115"/>
      <c r="N27" s="115"/>
      <c r="O27" s="115"/>
      <c r="P27" s="115"/>
      <c r="Q27" s="115"/>
      <c r="R27" s="115"/>
      <c r="S27" s="115"/>
      <c r="T27" s="115"/>
      <c r="U27" s="115"/>
      <c r="V27" s="115"/>
      <c r="W27" s="114"/>
      <c r="X27" s="114"/>
    </row>
    <row r="28" spans="2:24" x14ac:dyDescent="0.45">
      <c r="B28" s="114"/>
      <c r="C28" s="115"/>
      <c r="D28" s="115"/>
      <c r="E28" s="115"/>
      <c r="F28" s="115"/>
      <c r="G28" s="115"/>
      <c r="H28" s="115"/>
      <c r="I28" s="321"/>
      <c r="J28" s="115"/>
      <c r="K28" s="115"/>
      <c r="L28" s="115"/>
      <c r="M28" s="115"/>
      <c r="N28" s="115"/>
      <c r="O28" s="115"/>
      <c r="P28" s="115"/>
      <c r="Q28" s="115"/>
      <c r="R28" s="115"/>
      <c r="S28" s="115"/>
      <c r="T28" s="115"/>
      <c r="U28" s="115"/>
      <c r="V28" s="115"/>
      <c r="W28" s="114"/>
      <c r="X28" s="114"/>
    </row>
    <row r="29" spans="2:24" x14ac:dyDescent="0.45">
      <c r="B29" s="114"/>
      <c r="C29" s="115"/>
      <c r="D29" s="115"/>
      <c r="E29" s="115"/>
      <c r="F29" s="115"/>
      <c r="G29" s="115"/>
      <c r="H29" s="115"/>
      <c r="I29" s="321"/>
      <c r="J29" s="115"/>
      <c r="K29" s="115"/>
      <c r="L29" s="115"/>
      <c r="M29" s="115"/>
      <c r="N29" s="115"/>
      <c r="O29" s="115"/>
      <c r="P29" s="115"/>
      <c r="Q29" s="115"/>
      <c r="R29" s="115"/>
      <c r="S29" s="115"/>
      <c r="T29" s="115"/>
      <c r="U29" s="115"/>
      <c r="V29" s="115"/>
      <c r="W29" s="114"/>
      <c r="X29" s="114"/>
    </row>
    <row r="30" spans="2:24" x14ac:dyDescent="0.45">
      <c r="B30" s="114"/>
      <c r="C30" s="115"/>
      <c r="D30" s="115"/>
      <c r="E30" s="115"/>
      <c r="F30" s="115"/>
      <c r="G30" s="115"/>
      <c r="H30" s="115"/>
      <c r="I30" s="321"/>
      <c r="J30" s="115"/>
      <c r="K30" s="115"/>
      <c r="L30" s="115"/>
      <c r="M30" s="115"/>
      <c r="N30" s="115"/>
      <c r="O30" s="115"/>
      <c r="P30" s="115"/>
      <c r="Q30" s="115"/>
      <c r="R30" s="115"/>
      <c r="S30" s="115"/>
      <c r="T30" s="115"/>
      <c r="U30" s="115"/>
      <c r="V30" s="115"/>
      <c r="W30" s="114"/>
      <c r="X30" s="114"/>
    </row>
    <row r="31" spans="2:24" x14ac:dyDescent="0.45">
      <c r="B31" s="114"/>
      <c r="C31" s="115"/>
      <c r="D31" s="115"/>
      <c r="E31" s="115"/>
      <c r="F31" s="115"/>
      <c r="G31" s="115"/>
      <c r="H31" s="115"/>
      <c r="I31" s="321"/>
      <c r="J31" s="115"/>
      <c r="K31" s="115"/>
      <c r="L31" s="115"/>
      <c r="M31" s="115"/>
      <c r="N31" s="115"/>
      <c r="O31" s="115"/>
      <c r="P31" s="115"/>
      <c r="Q31" s="115"/>
      <c r="R31" s="115"/>
      <c r="S31" s="115"/>
      <c r="T31" s="115"/>
      <c r="U31" s="115"/>
      <c r="V31" s="115"/>
      <c r="W31" s="114"/>
      <c r="X31" s="114"/>
    </row>
    <row r="32" spans="2:24" x14ac:dyDescent="0.45">
      <c r="B32" s="114"/>
      <c r="C32" s="115"/>
      <c r="D32" s="115"/>
      <c r="E32" s="115"/>
      <c r="F32" s="115"/>
      <c r="G32" s="115"/>
      <c r="H32" s="115"/>
      <c r="I32" s="321"/>
      <c r="J32" s="115"/>
      <c r="K32" s="115"/>
      <c r="L32" s="115"/>
      <c r="M32" s="115"/>
      <c r="N32" s="115"/>
      <c r="O32" s="115"/>
      <c r="P32" s="115"/>
      <c r="Q32" s="115"/>
      <c r="R32" s="115"/>
      <c r="S32" s="115"/>
      <c r="T32" s="115"/>
      <c r="U32" s="115"/>
      <c r="V32" s="115"/>
      <c r="W32" s="114"/>
      <c r="X32" s="114"/>
    </row>
    <row r="33" spans="2:24" x14ac:dyDescent="0.45">
      <c r="B33" s="114"/>
      <c r="C33" s="115"/>
      <c r="D33" s="115"/>
      <c r="E33" s="115"/>
      <c r="F33" s="115"/>
      <c r="G33" s="115"/>
      <c r="H33" s="115"/>
      <c r="I33" s="321"/>
      <c r="J33" s="115"/>
      <c r="K33" s="115"/>
      <c r="L33" s="115"/>
      <c r="M33" s="115"/>
      <c r="N33" s="115"/>
      <c r="O33" s="115"/>
      <c r="P33" s="115"/>
      <c r="Q33" s="115"/>
      <c r="R33" s="115"/>
      <c r="S33" s="115"/>
      <c r="T33" s="115"/>
      <c r="U33" s="115"/>
      <c r="V33" s="115"/>
      <c r="W33" s="114"/>
      <c r="X33" s="114"/>
    </row>
    <row r="34" spans="2:24" x14ac:dyDescent="0.45">
      <c r="B34" s="114"/>
      <c r="C34" s="115"/>
      <c r="D34" s="115"/>
      <c r="E34" s="115"/>
      <c r="F34" s="115"/>
      <c r="G34" s="115"/>
      <c r="H34" s="115"/>
      <c r="I34" s="321"/>
      <c r="J34" s="115"/>
      <c r="K34" s="115"/>
      <c r="L34" s="115"/>
      <c r="M34" s="115"/>
      <c r="N34" s="115"/>
      <c r="O34" s="115"/>
      <c r="P34" s="115"/>
      <c r="Q34" s="115"/>
      <c r="R34" s="115"/>
      <c r="S34" s="115"/>
      <c r="T34" s="115"/>
      <c r="U34" s="115"/>
      <c r="V34" s="115"/>
      <c r="W34" s="114"/>
      <c r="X34" s="114"/>
    </row>
    <row r="35" spans="2:24" x14ac:dyDescent="0.45">
      <c r="B35" s="114"/>
      <c r="C35" s="115"/>
      <c r="D35" s="115"/>
      <c r="E35" s="115"/>
      <c r="F35" s="115"/>
      <c r="G35" s="115"/>
      <c r="H35" s="115"/>
      <c r="I35" s="321"/>
      <c r="J35" s="115"/>
      <c r="K35" s="115"/>
      <c r="L35" s="115"/>
      <c r="M35" s="115"/>
      <c r="N35" s="115"/>
      <c r="O35" s="115"/>
      <c r="P35" s="115"/>
      <c r="Q35" s="115"/>
      <c r="R35" s="115"/>
      <c r="S35" s="115"/>
      <c r="T35" s="115"/>
      <c r="U35" s="115"/>
      <c r="V35" s="115"/>
      <c r="W35" s="114"/>
      <c r="X35" s="114"/>
    </row>
    <row r="36" spans="2:24" x14ac:dyDescent="0.45">
      <c r="B36" s="114"/>
      <c r="C36" s="115"/>
      <c r="D36" s="115"/>
      <c r="E36" s="115"/>
      <c r="F36" s="115"/>
      <c r="G36" s="115"/>
      <c r="H36" s="115"/>
      <c r="I36" s="321"/>
      <c r="J36" s="115"/>
      <c r="K36" s="115"/>
      <c r="L36" s="115"/>
      <c r="M36" s="115"/>
      <c r="N36" s="115"/>
      <c r="O36" s="115"/>
      <c r="P36" s="115"/>
      <c r="Q36" s="115"/>
      <c r="R36" s="115"/>
      <c r="S36" s="115"/>
      <c r="T36" s="115"/>
      <c r="U36" s="115"/>
      <c r="V36" s="115"/>
      <c r="W36" s="114"/>
      <c r="X36" s="114"/>
    </row>
    <row r="37" spans="2:24" x14ac:dyDescent="0.45">
      <c r="B37" s="114"/>
      <c r="C37" s="115"/>
      <c r="D37" s="115"/>
      <c r="E37" s="115"/>
      <c r="F37" s="115"/>
      <c r="G37" s="115"/>
      <c r="H37" s="115"/>
      <c r="I37" s="321"/>
      <c r="J37" s="115"/>
      <c r="K37" s="115"/>
      <c r="L37" s="115"/>
      <c r="M37" s="115"/>
      <c r="N37" s="115"/>
      <c r="O37" s="115"/>
      <c r="P37" s="115"/>
      <c r="Q37" s="115"/>
      <c r="R37" s="115"/>
      <c r="S37" s="115"/>
      <c r="T37" s="115"/>
      <c r="U37" s="115"/>
      <c r="V37" s="115"/>
      <c r="W37" s="114"/>
      <c r="X37" s="114"/>
    </row>
    <row r="38" spans="2:24" x14ac:dyDescent="0.45">
      <c r="B38" s="114"/>
      <c r="C38" s="115"/>
      <c r="D38" s="115"/>
      <c r="E38" s="115"/>
      <c r="F38" s="115"/>
      <c r="G38" s="115"/>
      <c r="H38" s="115"/>
      <c r="I38" s="321"/>
      <c r="J38" s="115"/>
      <c r="K38" s="115"/>
      <c r="L38" s="115"/>
      <c r="M38" s="115"/>
      <c r="N38" s="115"/>
      <c r="O38" s="115"/>
      <c r="P38" s="115"/>
      <c r="Q38" s="115"/>
      <c r="R38" s="115"/>
      <c r="S38" s="115"/>
      <c r="T38" s="115"/>
      <c r="U38" s="115"/>
      <c r="V38" s="115"/>
      <c r="W38" s="114"/>
      <c r="X38" s="114"/>
    </row>
    <row r="39" spans="2:24" x14ac:dyDescent="0.45">
      <c r="B39" s="114"/>
      <c r="C39" s="115"/>
      <c r="D39" s="115"/>
      <c r="E39" s="115"/>
      <c r="F39" s="115"/>
      <c r="G39" s="115"/>
      <c r="H39" s="115"/>
      <c r="I39" s="321"/>
      <c r="J39" s="115"/>
      <c r="K39" s="115"/>
      <c r="L39" s="115"/>
      <c r="M39" s="115"/>
      <c r="N39" s="115"/>
      <c r="O39" s="115"/>
      <c r="P39" s="115"/>
      <c r="Q39" s="115"/>
      <c r="R39" s="115"/>
      <c r="S39" s="115"/>
      <c r="T39" s="115"/>
      <c r="U39" s="115"/>
      <c r="V39" s="115"/>
      <c r="W39" s="114"/>
      <c r="X39" s="114"/>
    </row>
    <row r="40" spans="2:24" x14ac:dyDescent="0.45">
      <c r="B40" s="114"/>
      <c r="C40" s="115"/>
      <c r="D40" s="115"/>
      <c r="E40" s="115"/>
      <c r="F40" s="115"/>
      <c r="G40" s="115"/>
      <c r="H40" s="115"/>
      <c r="I40" s="321"/>
      <c r="J40" s="115"/>
      <c r="K40" s="115"/>
      <c r="L40" s="115"/>
      <c r="M40" s="115"/>
      <c r="N40" s="115"/>
      <c r="O40" s="115"/>
      <c r="P40" s="115"/>
      <c r="Q40" s="115"/>
      <c r="R40" s="115"/>
      <c r="S40" s="115"/>
      <c r="T40" s="115"/>
      <c r="U40" s="115"/>
      <c r="V40" s="115"/>
      <c r="W40" s="114"/>
      <c r="X40" s="114"/>
    </row>
    <row r="41" spans="2:24" x14ac:dyDescent="0.45">
      <c r="B41" s="114"/>
      <c r="C41" s="115"/>
      <c r="D41" s="115"/>
      <c r="E41" s="115"/>
      <c r="F41" s="115"/>
      <c r="G41" s="115"/>
      <c r="H41" s="115"/>
      <c r="I41" s="321"/>
      <c r="J41" s="115"/>
      <c r="K41" s="115"/>
      <c r="L41" s="115"/>
      <c r="M41" s="115"/>
      <c r="N41" s="115"/>
      <c r="O41" s="115"/>
      <c r="P41" s="115"/>
      <c r="Q41" s="115"/>
      <c r="R41" s="115"/>
      <c r="S41" s="115"/>
      <c r="T41" s="115"/>
      <c r="U41" s="115"/>
      <c r="V41" s="115"/>
      <c r="W41" s="114"/>
      <c r="X41" s="114"/>
    </row>
    <row r="42" spans="2:24" x14ac:dyDescent="0.45">
      <c r="B42" s="114"/>
      <c r="C42" s="115"/>
      <c r="D42" s="115"/>
      <c r="E42" s="115"/>
      <c r="F42" s="115"/>
      <c r="G42" s="115"/>
      <c r="H42" s="115"/>
      <c r="I42" s="321"/>
      <c r="J42" s="115"/>
      <c r="K42" s="115"/>
      <c r="L42" s="115"/>
      <c r="M42" s="115"/>
      <c r="N42" s="115"/>
      <c r="O42" s="115"/>
      <c r="P42" s="115"/>
      <c r="Q42" s="115"/>
      <c r="R42" s="115"/>
      <c r="S42" s="115"/>
      <c r="T42" s="115"/>
      <c r="U42" s="115"/>
      <c r="V42" s="115"/>
      <c r="W42" s="114"/>
      <c r="X42" s="114"/>
    </row>
    <row r="43" spans="2:24" x14ac:dyDescent="0.45">
      <c r="B43" s="114"/>
      <c r="C43" s="115"/>
      <c r="D43" s="115"/>
      <c r="E43" s="115"/>
      <c r="F43" s="115"/>
      <c r="G43" s="115"/>
      <c r="H43" s="115"/>
      <c r="I43" s="321"/>
      <c r="J43" s="115"/>
      <c r="K43" s="115"/>
      <c r="L43" s="115"/>
      <c r="M43" s="115"/>
      <c r="N43" s="115"/>
      <c r="O43" s="115"/>
      <c r="P43" s="115"/>
      <c r="Q43" s="115"/>
      <c r="R43" s="115"/>
      <c r="S43" s="115"/>
      <c r="T43" s="115"/>
      <c r="U43" s="115"/>
      <c r="V43" s="115"/>
      <c r="W43" s="114"/>
      <c r="X43" s="114"/>
    </row>
    <row r="44" spans="2:24" x14ac:dyDescent="0.45">
      <c r="B44" s="114"/>
      <c r="C44" s="115"/>
      <c r="D44" s="115"/>
      <c r="E44" s="115"/>
      <c r="F44" s="115"/>
      <c r="G44" s="115"/>
      <c r="H44" s="115"/>
      <c r="I44" s="321"/>
      <c r="J44" s="115"/>
      <c r="K44" s="115"/>
      <c r="L44" s="115"/>
      <c r="M44" s="115"/>
      <c r="N44" s="115"/>
      <c r="O44" s="115"/>
      <c r="P44" s="115"/>
      <c r="Q44" s="115"/>
      <c r="R44" s="115"/>
      <c r="S44" s="115"/>
      <c r="T44" s="115"/>
      <c r="U44" s="115"/>
      <c r="V44" s="115"/>
      <c r="W44" s="114"/>
      <c r="X44" s="114"/>
    </row>
    <row r="45" spans="2:24" x14ac:dyDescent="0.45">
      <c r="B45" s="114"/>
      <c r="C45" s="115"/>
      <c r="D45" s="115"/>
      <c r="E45" s="115"/>
      <c r="F45" s="115"/>
      <c r="G45" s="115"/>
      <c r="H45" s="115"/>
      <c r="I45" s="321"/>
      <c r="J45" s="115"/>
      <c r="K45" s="115"/>
      <c r="L45" s="115"/>
      <c r="M45" s="115"/>
      <c r="N45" s="115"/>
      <c r="O45" s="115"/>
      <c r="P45" s="115"/>
      <c r="Q45" s="115"/>
      <c r="R45" s="115"/>
      <c r="S45" s="115"/>
      <c r="T45" s="115"/>
      <c r="U45" s="115"/>
      <c r="V45" s="115"/>
      <c r="W45" s="114"/>
      <c r="X45" s="114"/>
    </row>
    <row r="46" spans="2:24" x14ac:dyDescent="0.45">
      <c r="B46" s="114"/>
      <c r="C46" s="115"/>
      <c r="D46" s="115"/>
      <c r="E46" s="115"/>
      <c r="F46" s="115"/>
      <c r="G46" s="115"/>
      <c r="H46" s="115"/>
      <c r="I46" s="321"/>
      <c r="J46" s="115"/>
      <c r="K46" s="115"/>
      <c r="L46" s="115"/>
      <c r="M46" s="115"/>
      <c r="N46" s="115"/>
      <c r="O46" s="115"/>
      <c r="P46" s="115"/>
      <c r="Q46" s="115"/>
      <c r="R46" s="115"/>
      <c r="S46" s="115"/>
      <c r="T46" s="115"/>
      <c r="U46" s="115"/>
      <c r="V46" s="115"/>
      <c r="W46" s="114"/>
      <c r="X46" s="114"/>
    </row>
    <row r="47" spans="2:24" x14ac:dyDescent="0.45">
      <c r="B47" s="114"/>
      <c r="C47" s="115"/>
      <c r="D47" s="115"/>
      <c r="E47" s="115"/>
      <c r="F47" s="115"/>
      <c r="G47" s="115"/>
      <c r="H47" s="115"/>
      <c r="I47" s="321"/>
      <c r="J47" s="115"/>
      <c r="K47" s="115"/>
      <c r="L47" s="115"/>
      <c r="M47" s="115"/>
      <c r="N47" s="115"/>
      <c r="O47" s="115"/>
      <c r="P47" s="115"/>
      <c r="Q47" s="115"/>
      <c r="R47" s="115"/>
      <c r="S47" s="115"/>
      <c r="T47" s="115"/>
      <c r="U47" s="115"/>
      <c r="V47" s="115"/>
      <c r="W47" s="114"/>
      <c r="X47" s="114"/>
    </row>
    <row r="48" spans="2:24" x14ac:dyDescent="0.45">
      <c r="B48" s="114"/>
      <c r="C48" s="115"/>
      <c r="D48" s="115"/>
      <c r="E48" s="115"/>
      <c r="F48" s="115"/>
      <c r="G48" s="115"/>
      <c r="H48" s="115"/>
      <c r="I48" s="321"/>
      <c r="J48" s="115"/>
      <c r="K48" s="115"/>
      <c r="L48" s="115"/>
      <c r="M48" s="115"/>
      <c r="N48" s="115"/>
      <c r="O48" s="115"/>
      <c r="P48" s="115"/>
      <c r="Q48" s="115"/>
      <c r="R48" s="115"/>
      <c r="S48" s="115"/>
      <c r="T48" s="115"/>
      <c r="U48" s="115"/>
      <c r="V48" s="115"/>
      <c r="W48" s="114"/>
      <c r="X48" s="114"/>
    </row>
    <row r="49" spans="2:24" x14ac:dyDescent="0.45">
      <c r="B49" s="114"/>
      <c r="C49" s="115"/>
      <c r="D49" s="115"/>
      <c r="E49" s="115"/>
      <c r="F49" s="115"/>
      <c r="G49" s="115"/>
      <c r="H49" s="115"/>
      <c r="I49" s="321"/>
      <c r="J49" s="115"/>
      <c r="K49" s="115"/>
      <c r="L49" s="115"/>
      <c r="M49" s="115"/>
      <c r="N49" s="115"/>
      <c r="O49" s="115"/>
      <c r="P49" s="115"/>
      <c r="Q49" s="115"/>
      <c r="R49" s="115"/>
      <c r="S49" s="115"/>
      <c r="T49" s="115"/>
      <c r="U49" s="115"/>
      <c r="V49" s="115"/>
      <c r="W49" s="114"/>
      <c r="X49" s="114"/>
    </row>
    <row r="50" spans="2:24" x14ac:dyDescent="0.45">
      <c r="B50" s="114"/>
      <c r="C50" s="115"/>
      <c r="D50" s="115"/>
      <c r="E50" s="115"/>
      <c r="F50" s="115"/>
      <c r="G50" s="115"/>
      <c r="H50" s="115"/>
      <c r="I50" s="321"/>
      <c r="J50" s="115"/>
      <c r="K50" s="115"/>
      <c r="L50" s="115"/>
      <c r="M50" s="115"/>
      <c r="N50" s="115"/>
      <c r="O50" s="115"/>
      <c r="P50" s="115"/>
      <c r="Q50" s="115"/>
      <c r="R50" s="115"/>
      <c r="S50" s="115"/>
      <c r="T50" s="115"/>
      <c r="U50" s="115"/>
      <c r="V50" s="115"/>
      <c r="W50" s="114"/>
      <c r="X50" s="114"/>
    </row>
    <row r="51" spans="2:24" x14ac:dyDescent="0.45">
      <c r="B51" s="114"/>
      <c r="C51" s="115"/>
      <c r="D51" s="115"/>
      <c r="E51" s="115"/>
      <c r="F51" s="115"/>
      <c r="G51" s="115"/>
      <c r="H51" s="115"/>
      <c r="I51" s="321"/>
      <c r="J51" s="115"/>
      <c r="K51" s="115"/>
      <c r="L51" s="115"/>
      <c r="M51" s="115"/>
      <c r="N51" s="115"/>
      <c r="O51" s="115"/>
      <c r="P51" s="115"/>
      <c r="Q51" s="115"/>
      <c r="R51" s="115"/>
      <c r="S51" s="115"/>
      <c r="T51" s="115"/>
      <c r="U51" s="115"/>
      <c r="V51" s="115"/>
      <c r="W51" s="114"/>
      <c r="X51" s="114"/>
    </row>
    <row r="52" spans="2:24" x14ac:dyDescent="0.45">
      <c r="B52" s="114"/>
      <c r="C52" s="115"/>
      <c r="D52" s="115"/>
      <c r="E52" s="115"/>
      <c r="F52" s="115"/>
      <c r="G52" s="115"/>
      <c r="H52" s="115"/>
      <c r="I52" s="321"/>
      <c r="J52" s="115"/>
      <c r="K52" s="115"/>
      <c r="L52" s="115"/>
      <c r="M52" s="115"/>
      <c r="N52" s="115"/>
      <c r="O52" s="115"/>
      <c r="P52" s="115"/>
      <c r="Q52" s="115"/>
      <c r="R52" s="115"/>
      <c r="S52" s="115"/>
      <c r="T52" s="115"/>
      <c r="U52" s="115"/>
      <c r="V52" s="115"/>
      <c r="W52" s="114"/>
      <c r="X52" s="114"/>
    </row>
    <row r="53" spans="2:24" x14ac:dyDescent="0.45">
      <c r="B53" s="114"/>
      <c r="C53" s="115"/>
      <c r="D53" s="115"/>
      <c r="E53" s="115"/>
      <c r="F53" s="115"/>
      <c r="G53" s="115"/>
      <c r="H53" s="115"/>
      <c r="I53" s="321"/>
      <c r="J53" s="115"/>
      <c r="K53" s="115"/>
      <c r="L53" s="115"/>
      <c r="M53" s="115"/>
      <c r="N53" s="115"/>
      <c r="O53" s="115"/>
      <c r="P53" s="115"/>
      <c r="Q53" s="115"/>
      <c r="R53" s="115"/>
      <c r="S53" s="115"/>
      <c r="T53" s="115"/>
      <c r="U53" s="115"/>
      <c r="V53" s="115"/>
      <c r="W53" s="114"/>
      <c r="X53" s="114"/>
    </row>
    <row r="54" spans="2:24" x14ac:dyDescent="0.45">
      <c r="B54" s="114"/>
      <c r="C54" s="115"/>
      <c r="D54" s="115"/>
      <c r="E54" s="115"/>
      <c r="F54" s="115"/>
      <c r="G54" s="115"/>
      <c r="H54" s="115"/>
      <c r="I54" s="321"/>
      <c r="J54" s="115"/>
      <c r="K54" s="115"/>
      <c r="L54" s="115"/>
      <c r="M54" s="115"/>
      <c r="N54" s="115"/>
      <c r="O54" s="115"/>
      <c r="P54" s="115"/>
      <c r="Q54" s="115"/>
      <c r="R54" s="115"/>
      <c r="S54" s="115"/>
      <c r="T54" s="115"/>
      <c r="U54" s="115"/>
      <c r="V54" s="115"/>
      <c r="W54" s="114"/>
      <c r="X54" s="114"/>
    </row>
    <row r="55" spans="2:24" x14ac:dyDescent="0.45">
      <c r="B55" s="114"/>
      <c r="C55" s="115"/>
      <c r="D55" s="115"/>
      <c r="E55" s="115"/>
      <c r="F55" s="115"/>
      <c r="G55" s="115"/>
      <c r="H55" s="115"/>
      <c r="I55" s="321"/>
      <c r="J55" s="115"/>
      <c r="K55" s="115"/>
      <c r="L55" s="115"/>
      <c r="M55" s="115"/>
      <c r="N55" s="115"/>
      <c r="O55" s="115"/>
      <c r="P55" s="115"/>
      <c r="Q55" s="115"/>
      <c r="R55" s="115"/>
      <c r="S55" s="115"/>
      <c r="T55" s="115"/>
      <c r="U55" s="115"/>
      <c r="V55" s="115"/>
      <c r="W55" s="114"/>
      <c r="X55" s="114"/>
    </row>
    <row r="56" spans="2:24" x14ac:dyDescent="0.45">
      <c r="B56" s="114"/>
      <c r="C56" s="115"/>
      <c r="D56" s="115"/>
      <c r="E56" s="115"/>
      <c r="F56" s="115"/>
      <c r="G56" s="115"/>
      <c r="H56" s="115"/>
      <c r="I56" s="321"/>
      <c r="J56" s="115"/>
      <c r="K56" s="115"/>
      <c r="L56" s="115"/>
      <c r="M56" s="115"/>
      <c r="N56" s="115"/>
      <c r="O56" s="115"/>
      <c r="P56" s="115"/>
      <c r="Q56" s="115"/>
      <c r="R56" s="115"/>
      <c r="S56" s="115"/>
      <c r="T56" s="115"/>
      <c r="U56" s="115"/>
      <c r="V56" s="115"/>
      <c r="W56" s="114"/>
      <c r="X56" s="114"/>
    </row>
    <row r="57" spans="2:24" x14ac:dyDescent="0.45">
      <c r="B57" s="114"/>
      <c r="C57" s="115"/>
      <c r="D57" s="115"/>
      <c r="E57" s="115"/>
      <c r="F57" s="115"/>
      <c r="G57" s="115"/>
      <c r="H57" s="115"/>
      <c r="I57" s="321"/>
      <c r="J57" s="115"/>
      <c r="K57" s="115"/>
      <c r="L57" s="115"/>
      <c r="M57" s="115"/>
      <c r="N57" s="115"/>
      <c r="O57" s="115"/>
      <c r="P57" s="115"/>
      <c r="Q57" s="115"/>
      <c r="R57" s="115"/>
      <c r="S57" s="115"/>
      <c r="T57" s="115"/>
      <c r="U57" s="115"/>
      <c r="V57" s="115"/>
      <c r="W57" s="114"/>
      <c r="X57" s="114"/>
    </row>
    <row r="58" spans="2:24" x14ac:dyDescent="0.45">
      <c r="B58" s="114"/>
      <c r="C58" s="115"/>
      <c r="D58" s="115"/>
      <c r="E58" s="115"/>
      <c r="F58" s="115"/>
      <c r="G58" s="115"/>
      <c r="H58" s="115"/>
      <c r="I58" s="321"/>
      <c r="J58" s="115"/>
      <c r="K58" s="115"/>
      <c r="L58" s="115"/>
      <c r="M58" s="115"/>
      <c r="N58" s="115"/>
      <c r="O58" s="115"/>
      <c r="P58" s="115"/>
      <c r="Q58" s="115"/>
      <c r="R58" s="115"/>
      <c r="S58" s="115"/>
      <c r="T58" s="115"/>
      <c r="U58" s="115"/>
      <c r="V58" s="115"/>
      <c r="W58" s="114"/>
      <c r="X58" s="114"/>
    </row>
    <row r="59" spans="2:24" x14ac:dyDescent="0.45">
      <c r="X59" s="114"/>
    </row>
    <row r="60" spans="2:24" x14ac:dyDescent="0.45">
      <c r="X60" s="114"/>
    </row>
    <row r="61" spans="2:24" x14ac:dyDescent="0.45">
      <c r="X61" s="114"/>
    </row>
    <row r="62" spans="2:24" x14ac:dyDescent="0.45">
      <c r="X62" s="114"/>
    </row>
    <row r="63" spans="2:24" x14ac:dyDescent="0.45">
      <c r="X63" s="114"/>
    </row>
    <row r="64" spans="2:24" x14ac:dyDescent="0.45">
      <c r="X64" s="114"/>
    </row>
  </sheetData>
  <dataValidations count="1">
    <dataValidation type="custom" operator="greaterThanOrEqual" allowBlank="1" showInputMessage="1" showErrorMessage="1" error="This cell only accepts a number of &quot;NA&quot;_x000a_" sqref="O8:V13 N8:N14" xr:uid="{5705F13F-41B2-4ABD-99C2-CF76F7A0F75D}">
      <formula1>OR(AND(ISNUMBER(N8), N8&gt;=0), N8 ="NA")</formula1>
    </dataValidation>
  </dataValidations>
  <pageMargins left="0.7" right="0.7" top="0.75" bottom="0.75" header="0.3" footer="0.3"/>
  <pageSetup paperSize="3" scale="27"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791A-2E9B-4322-8126-E177355D8F55}">
  <sheetPr>
    <pageSetUpPr fitToPage="1"/>
  </sheetPr>
  <dimension ref="A1:Z187"/>
  <sheetViews>
    <sheetView view="pageBreakPreview" topLeftCell="A133" zoomScale="60" zoomScaleNormal="70" zoomScalePageLayoutView="20" workbookViewId="0">
      <selection activeCell="I133" sqref="I133"/>
    </sheetView>
  </sheetViews>
  <sheetFormatPr defaultColWidth="9.1328125" defaultRowHeight="14.25" outlineLevelCol="1" x14ac:dyDescent="0.45"/>
  <cols>
    <col min="1" max="1" width="5.59765625" style="8" customWidth="1"/>
    <col min="2" max="2" width="32.73046875" style="8" customWidth="1"/>
    <col min="3" max="3" width="25.59765625" style="1" customWidth="1"/>
    <col min="4" max="4" width="6.1328125" style="8" customWidth="1"/>
    <col min="5" max="5" width="40.796875" style="8" customWidth="1"/>
    <col min="6" max="6" width="45.86328125" style="8" hidden="1" customWidth="1"/>
    <col min="7" max="10" width="9.3984375" style="8" customWidth="1"/>
    <col min="11" max="11" width="10.1328125" style="42" customWidth="1"/>
    <col min="12" max="14" width="9.1328125" style="8"/>
    <col min="15" max="16" width="9.1328125" style="8" customWidth="1"/>
    <col min="17" max="24" width="9.1328125" style="8" hidden="1" customWidth="1" outlineLevel="1"/>
    <col min="25" max="25" width="34.3984375" style="1" hidden="1" customWidth="1" collapsed="1"/>
    <col min="26" max="26" width="92.73046875" style="8" customWidth="1"/>
    <col min="27" max="16384" width="9.1328125" style="8"/>
  </cols>
  <sheetData>
    <row r="1" spans="1:26" ht="14.65" thickBot="1" x14ac:dyDescent="0.5"/>
    <row r="2" spans="1:26" x14ac:dyDescent="0.45">
      <c r="B2" s="14" t="s">
        <v>48</v>
      </c>
      <c r="C2" s="19" t="str">
        <f>IF('Quarterly Submission Guide'!$D$20 = "", "",'Quarterly Submission Guide'!$D$20)</f>
        <v>Southern California Edison Company</v>
      </c>
      <c r="D2" s="57" t="s">
        <v>53</v>
      </c>
    </row>
    <row r="3" spans="1:26" x14ac:dyDescent="0.45">
      <c r="B3" s="15" t="s">
        <v>54</v>
      </c>
      <c r="C3" s="13">
        <v>7.1</v>
      </c>
      <c r="D3" s="58" t="s">
        <v>352</v>
      </c>
    </row>
    <row r="4" spans="1:26" ht="14.65" thickBot="1" x14ac:dyDescent="0.5">
      <c r="B4" s="16" t="s">
        <v>52</v>
      </c>
      <c r="C4" s="30">
        <v>44232</v>
      </c>
      <c r="D4" s="56" t="s">
        <v>353</v>
      </c>
    </row>
    <row r="5" spans="1:26" x14ac:dyDescent="0.45">
      <c r="B5" s="1"/>
      <c r="C5" s="8"/>
      <c r="G5" s="42" t="s">
        <v>354</v>
      </c>
      <c r="H5" s="42"/>
      <c r="I5" s="42"/>
      <c r="J5" s="42"/>
      <c r="L5" s="42"/>
      <c r="M5" s="42"/>
      <c r="N5" s="42"/>
      <c r="O5" s="42"/>
      <c r="P5" s="42"/>
      <c r="Q5" s="43" t="s">
        <v>355</v>
      </c>
      <c r="R5" s="43"/>
      <c r="S5" s="43"/>
      <c r="T5" s="43"/>
      <c r="U5" s="43"/>
      <c r="V5" s="43"/>
      <c r="W5" s="43"/>
      <c r="X5" s="43"/>
    </row>
    <row r="6" spans="1:26" ht="18" customHeight="1" x14ac:dyDescent="0.45">
      <c r="B6" s="3" t="s">
        <v>356</v>
      </c>
      <c r="C6" s="2"/>
      <c r="D6" s="2"/>
      <c r="F6" s="2"/>
      <c r="G6" s="2"/>
      <c r="H6" s="2"/>
      <c r="I6" s="2"/>
      <c r="J6" s="2"/>
      <c r="K6" s="299"/>
      <c r="L6" s="4">
        <v>1</v>
      </c>
      <c r="M6" s="4">
        <v>2</v>
      </c>
      <c r="N6" s="4">
        <v>3</v>
      </c>
      <c r="O6" s="4">
        <v>4</v>
      </c>
      <c r="P6" s="4" t="s">
        <v>1182</v>
      </c>
      <c r="Q6" s="4">
        <v>1</v>
      </c>
      <c r="R6" s="4">
        <v>2</v>
      </c>
      <c r="S6" s="4">
        <v>3</v>
      </c>
      <c r="T6" s="4">
        <v>4</v>
      </c>
      <c r="U6" s="4">
        <v>1</v>
      </c>
      <c r="V6" s="4">
        <v>2</v>
      </c>
      <c r="W6" s="4">
        <v>3</v>
      </c>
      <c r="X6" s="4">
        <v>4</v>
      </c>
      <c r="Y6" s="7"/>
      <c r="Z6" s="2"/>
    </row>
    <row r="7" spans="1:26" x14ac:dyDescent="0.45">
      <c r="B7" s="5" t="s">
        <v>357</v>
      </c>
      <c r="C7" s="5" t="s">
        <v>358</v>
      </c>
      <c r="D7" s="6" t="s">
        <v>59</v>
      </c>
      <c r="E7" s="6" t="s">
        <v>359</v>
      </c>
      <c r="F7" s="6" t="s">
        <v>360</v>
      </c>
      <c r="G7" s="6">
        <v>2015</v>
      </c>
      <c r="H7" s="6">
        <v>2016</v>
      </c>
      <c r="I7" s="6">
        <v>2017</v>
      </c>
      <c r="J7" s="6">
        <v>2018</v>
      </c>
      <c r="K7" s="300">
        <v>2019</v>
      </c>
      <c r="L7" s="6">
        <v>2020</v>
      </c>
      <c r="M7" s="6">
        <v>2020</v>
      </c>
      <c r="N7" s="6">
        <v>2020</v>
      </c>
      <c r="O7" s="6">
        <v>2020</v>
      </c>
      <c r="P7" s="6">
        <v>2020</v>
      </c>
      <c r="Q7" s="6">
        <v>2021</v>
      </c>
      <c r="R7" s="6">
        <v>2021</v>
      </c>
      <c r="S7" s="6">
        <v>2021</v>
      </c>
      <c r="T7" s="6">
        <v>2021</v>
      </c>
      <c r="U7" s="6">
        <v>2022</v>
      </c>
      <c r="V7" s="6">
        <v>2022</v>
      </c>
      <c r="W7" s="6">
        <v>2022</v>
      </c>
      <c r="X7" s="6">
        <v>2022</v>
      </c>
      <c r="Y7" s="5" t="s">
        <v>61</v>
      </c>
      <c r="Z7" s="6" t="s">
        <v>62</v>
      </c>
    </row>
    <row r="8" spans="1:26" ht="49.5" x14ac:dyDescent="0.45">
      <c r="A8" s="8" t="s">
        <v>361</v>
      </c>
      <c r="B8" s="8" t="s">
        <v>362</v>
      </c>
      <c r="C8" s="37" t="s">
        <v>363</v>
      </c>
      <c r="D8" s="72" t="s">
        <v>64</v>
      </c>
      <c r="E8" s="75" t="s">
        <v>364</v>
      </c>
      <c r="F8" s="290" t="s">
        <v>0</v>
      </c>
      <c r="G8" s="140">
        <v>279</v>
      </c>
      <c r="H8" s="140">
        <v>357</v>
      </c>
      <c r="I8" s="140">
        <v>384</v>
      </c>
      <c r="J8" s="140">
        <v>158</v>
      </c>
      <c r="K8" s="322">
        <v>308</v>
      </c>
      <c r="L8" s="141">
        <v>86</v>
      </c>
      <c r="M8" s="141">
        <v>105</v>
      </c>
      <c r="N8" s="141">
        <v>82</v>
      </c>
      <c r="O8" s="141">
        <v>151</v>
      </c>
      <c r="P8" s="298">
        <f>SUM(L8:O8)</f>
        <v>424</v>
      </c>
      <c r="Q8" s="206">
        <v>77.840646830914267</v>
      </c>
      <c r="R8" s="206">
        <v>72.998133524009049</v>
      </c>
      <c r="S8" s="206">
        <v>77.857097395046054</v>
      </c>
      <c r="T8" s="206">
        <v>88.419364128717788</v>
      </c>
      <c r="U8" s="206">
        <v>76.903814998600012</v>
      </c>
      <c r="V8" s="206">
        <v>72.114375992097777</v>
      </c>
      <c r="W8" s="206">
        <v>76.920085263344433</v>
      </c>
      <c r="X8" s="206">
        <v>87.366588780266738</v>
      </c>
      <c r="Y8" s="39" t="s">
        <v>365</v>
      </c>
      <c r="Z8" s="212" t="s">
        <v>1135</v>
      </c>
    </row>
    <row r="9" spans="1:26" ht="49.5" x14ac:dyDescent="0.45">
      <c r="B9" s="38"/>
      <c r="C9" s="38"/>
      <c r="D9" s="74" t="s">
        <v>68</v>
      </c>
      <c r="E9" s="75" t="s">
        <v>367</v>
      </c>
      <c r="F9" s="290" t="s">
        <v>0</v>
      </c>
      <c r="G9" s="142">
        <v>74</v>
      </c>
      <c r="H9" s="142">
        <v>57</v>
      </c>
      <c r="I9" s="142">
        <v>53</v>
      </c>
      <c r="J9" s="142">
        <v>48</v>
      </c>
      <c r="K9" s="323">
        <v>38</v>
      </c>
      <c r="L9" s="143">
        <v>10</v>
      </c>
      <c r="M9" s="143">
        <v>19</v>
      </c>
      <c r="N9" s="143">
        <v>29</v>
      </c>
      <c r="O9" s="143">
        <v>12</v>
      </c>
      <c r="P9" s="298">
        <f t="shared" ref="P9:P72" si="0">SUM(L9:O9)</f>
        <v>70</v>
      </c>
      <c r="Q9" s="207">
        <v>13.71964646454528</v>
      </c>
      <c r="R9" s="207">
        <v>13.41246642343968</v>
      </c>
      <c r="S9" s="207">
        <v>13.658095232218157</v>
      </c>
      <c r="T9" s="207">
        <v>13.649456617090559</v>
      </c>
      <c r="U9" s="207">
        <v>13.208046077671467</v>
      </c>
      <c r="V9" s="207">
        <v>12.91111021695907</v>
      </c>
      <c r="W9" s="207">
        <v>13.148547524044149</v>
      </c>
      <c r="X9" s="207">
        <v>13.14019699902617</v>
      </c>
      <c r="Y9" s="39" t="s">
        <v>365</v>
      </c>
      <c r="Z9" s="212" t="s">
        <v>1135</v>
      </c>
    </row>
    <row r="10" spans="1:26" ht="49.5" x14ac:dyDescent="0.45">
      <c r="B10" s="38"/>
      <c r="C10" s="38"/>
      <c r="D10" s="74" t="s">
        <v>77</v>
      </c>
      <c r="E10" s="75" t="s">
        <v>368</v>
      </c>
      <c r="F10" s="290" t="s">
        <v>0</v>
      </c>
      <c r="G10" s="142">
        <v>115</v>
      </c>
      <c r="H10" s="142">
        <v>112</v>
      </c>
      <c r="I10" s="142">
        <v>115</v>
      </c>
      <c r="J10" s="142">
        <v>134</v>
      </c>
      <c r="K10" s="323">
        <v>98</v>
      </c>
      <c r="L10" s="143">
        <v>22</v>
      </c>
      <c r="M10" s="143">
        <v>47</v>
      </c>
      <c r="N10" s="143">
        <v>27</v>
      </c>
      <c r="O10" s="143">
        <v>12</v>
      </c>
      <c r="P10" s="298">
        <f t="shared" si="0"/>
        <v>108</v>
      </c>
      <c r="Q10" s="207">
        <v>23.795948870841833</v>
      </c>
      <c r="R10" s="207">
        <v>42.912520143100494</v>
      </c>
      <c r="S10" s="207">
        <v>21.290490516287829</v>
      </c>
      <c r="T10" s="207">
        <v>10.795457996152209</v>
      </c>
      <c r="U10" s="207">
        <v>22.620934504748941</v>
      </c>
      <c r="V10" s="207">
        <v>40.907791824398458</v>
      </c>
      <c r="W10" s="207">
        <v>20.224220219664723</v>
      </c>
      <c r="X10" s="207">
        <v>10.184702173909756</v>
      </c>
      <c r="Y10" s="39" t="s">
        <v>365</v>
      </c>
      <c r="Z10" s="243" t="s">
        <v>1135</v>
      </c>
    </row>
    <row r="11" spans="1:26" ht="49.5" x14ac:dyDescent="0.45">
      <c r="B11" s="38"/>
      <c r="C11" s="38"/>
      <c r="D11" s="74" t="s">
        <v>83</v>
      </c>
      <c r="E11" s="75" t="s">
        <v>369</v>
      </c>
      <c r="F11" s="290" t="s">
        <v>0</v>
      </c>
      <c r="G11" s="142">
        <v>227</v>
      </c>
      <c r="H11" s="142">
        <v>349</v>
      </c>
      <c r="I11" s="142">
        <v>248</v>
      </c>
      <c r="J11" s="142">
        <v>267</v>
      </c>
      <c r="K11" s="323">
        <v>269</v>
      </c>
      <c r="L11" s="143">
        <v>76</v>
      </c>
      <c r="M11" s="143">
        <v>121</v>
      </c>
      <c r="N11" s="143">
        <v>88</v>
      </c>
      <c r="O11" s="143">
        <v>98</v>
      </c>
      <c r="P11" s="298">
        <f t="shared" si="0"/>
        <v>383</v>
      </c>
      <c r="Q11" s="207">
        <v>77.429874616020697</v>
      </c>
      <c r="R11" s="207">
        <v>70.087363122511647</v>
      </c>
      <c r="S11" s="207">
        <v>72.203395121323922</v>
      </c>
      <c r="T11" s="207">
        <v>71.568381335887736</v>
      </c>
      <c r="U11" s="207">
        <v>76.199131038165874</v>
      </c>
      <c r="V11" s="207">
        <v>68.963295258941244</v>
      </c>
      <c r="W11" s="207">
        <v>71.048584476469273</v>
      </c>
      <c r="X11" s="207">
        <v>70.422796491932644</v>
      </c>
      <c r="Y11" s="39" t="s">
        <v>365</v>
      </c>
      <c r="Z11" s="243" t="s">
        <v>1135</v>
      </c>
    </row>
    <row r="12" spans="1:26" ht="49.5" x14ac:dyDescent="0.45">
      <c r="B12" s="38"/>
      <c r="C12" s="38"/>
      <c r="D12" s="74" t="s">
        <v>86</v>
      </c>
      <c r="E12" s="40" t="s">
        <v>370</v>
      </c>
      <c r="F12" s="290" t="s">
        <v>0</v>
      </c>
      <c r="G12" s="142">
        <v>0</v>
      </c>
      <c r="H12" s="142">
        <v>1</v>
      </c>
      <c r="I12" s="279">
        <v>0</v>
      </c>
      <c r="J12" s="142">
        <v>0</v>
      </c>
      <c r="K12" s="323">
        <v>1</v>
      </c>
      <c r="L12" s="143">
        <v>0</v>
      </c>
      <c r="M12" s="143">
        <v>0</v>
      </c>
      <c r="N12" s="143">
        <v>0</v>
      </c>
      <c r="O12" s="143">
        <v>0</v>
      </c>
      <c r="P12" s="298">
        <f t="shared" si="0"/>
        <v>0</v>
      </c>
      <c r="Q12" s="207">
        <v>0.11952812016106289</v>
      </c>
      <c r="R12" s="207">
        <v>0.11898007428671749</v>
      </c>
      <c r="S12" s="207">
        <v>0.11977056618793926</v>
      </c>
      <c r="T12" s="207">
        <v>0.11978522752076148</v>
      </c>
      <c r="U12" s="207">
        <v>0.11411518712282713</v>
      </c>
      <c r="V12" s="207">
        <v>0.11358912874694532</v>
      </c>
      <c r="W12" s="207">
        <v>0.11434790626023496</v>
      </c>
      <c r="X12" s="207">
        <v>0.11436197938311346</v>
      </c>
      <c r="Y12" s="39" t="s">
        <v>365</v>
      </c>
      <c r="Z12" s="243" t="s">
        <v>1135</v>
      </c>
    </row>
    <row r="13" spans="1:26" ht="49.5" x14ac:dyDescent="0.45">
      <c r="B13" s="38"/>
      <c r="C13" s="38" t="s">
        <v>371</v>
      </c>
      <c r="D13" s="74" t="s">
        <v>182</v>
      </c>
      <c r="E13" s="40" t="s">
        <v>372</v>
      </c>
      <c r="F13" s="290" t="s">
        <v>0</v>
      </c>
      <c r="G13" s="142">
        <v>84</v>
      </c>
      <c r="H13" s="142">
        <v>106</v>
      </c>
      <c r="I13" s="142">
        <v>81</v>
      </c>
      <c r="J13" s="142">
        <v>75</v>
      </c>
      <c r="K13" s="323">
        <v>68</v>
      </c>
      <c r="L13" s="143">
        <v>25</v>
      </c>
      <c r="M13" s="143">
        <v>36</v>
      </c>
      <c r="N13" s="143">
        <v>38</v>
      </c>
      <c r="O13" s="143">
        <v>23</v>
      </c>
      <c r="P13" s="298">
        <f t="shared" si="0"/>
        <v>122</v>
      </c>
      <c r="Q13" s="155">
        <v>0</v>
      </c>
      <c r="R13" s="155">
        <v>0</v>
      </c>
      <c r="S13" s="155">
        <v>0</v>
      </c>
      <c r="T13" s="155">
        <v>0</v>
      </c>
      <c r="U13" s="155">
        <v>0</v>
      </c>
      <c r="V13" s="155">
        <v>0</v>
      </c>
      <c r="W13" s="155">
        <v>0</v>
      </c>
      <c r="X13" s="155">
        <v>0</v>
      </c>
      <c r="Y13" s="39" t="s">
        <v>365</v>
      </c>
      <c r="Z13" s="243" t="s">
        <v>1135</v>
      </c>
    </row>
    <row r="14" spans="1:26" ht="49.5" x14ac:dyDescent="0.45">
      <c r="B14" s="38"/>
      <c r="C14" s="38"/>
      <c r="D14" s="74" t="s">
        <v>184</v>
      </c>
      <c r="E14" s="40" t="s">
        <v>373</v>
      </c>
      <c r="F14" s="290" t="s">
        <v>0</v>
      </c>
      <c r="G14" s="142">
        <v>35</v>
      </c>
      <c r="H14" s="142">
        <v>28</v>
      </c>
      <c r="I14" s="142">
        <v>24</v>
      </c>
      <c r="J14" s="142">
        <v>24</v>
      </c>
      <c r="K14" s="323">
        <v>28</v>
      </c>
      <c r="L14" s="143">
        <v>3</v>
      </c>
      <c r="M14" s="143">
        <v>9</v>
      </c>
      <c r="N14" s="143">
        <v>10</v>
      </c>
      <c r="O14" s="143">
        <v>7</v>
      </c>
      <c r="P14" s="298">
        <f t="shared" si="0"/>
        <v>29</v>
      </c>
      <c r="Q14" s="207">
        <v>6.9463438552409906</v>
      </c>
      <c r="R14" s="207">
        <v>6.9769752046021534</v>
      </c>
      <c r="S14" s="207">
        <v>7.0028740322513379</v>
      </c>
      <c r="T14" s="207">
        <v>6.9862215222729436</v>
      </c>
      <c r="U14" s="207">
        <v>6.9463438552409906</v>
      </c>
      <c r="V14" s="207">
        <v>6.9769752046021534</v>
      </c>
      <c r="W14" s="207">
        <v>7.0028740322513379</v>
      </c>
      <c r="X14" s="207">
        <v>6.9862215222729436</v>
      </c>
      <c r="Y14" s="39" t="s">
        <v>365</v>
      </c>
      <c r="Z14" s="243" t="s">
        <v>1135</v>
      </c>
    </row>
    <row r="15" spans="1:26" ht="49.5" x14ac:dyDescent="0.45">
      <c r="B15" s="38"/>
      <c r="C15" s="38"/>
      <c r="D15" s="74" t="s">
        <v>186</v>
      </c>
      <c r="E15" s="75" t="s">
        <v>374</v>
      </c>
      <c r="F15" s="290" t="s">
        <v>0</v>
      </c>
      <c r="G15" s="142">
        <v>31</v>
      </c>
      <c r="H15" s="142">
        <v>26</v>
      </c>
      <c r="I15" s="142">
        <v>26</v>
      </c>
      <c r="J15" s="142">
        <v>25</v>
      </c>
      <c r="K15" s="323">
        <v>35</v>
      </c>
      <c r="L15" s="143">
        <v>10</v>
      </c>
      <c r="M15" s="143">
        <v>10</v>
      </c>
      <c r="N15" s="143">
        <v>6</v>
      </c>
      <c r="O15" s="143">
        <v>9</v>
      </c>
      <c r="P15" s="298">
        <f t="shared" si="0"/>
        <v>35</v>
      </c>
      <c r="Q15" s="207">
        <v>9.7792553221193632</v>
      </c>
      <c r="R15" s="207">
        <v>9.8325070784742667</v>
      </c>
      <c r="S15" s="207">
        <v>5.8779579957978223</v>
      </c>
      <c r="T15" s="207">
        <v>8.8487447004132189</v>
      </c>
      <c r="U15" s="207">
        <v>9.6278268342634572</v>
      </c>
      <c r="V15" s="207">
        <v>9.6803013790731356</v>
      </c>
      <c r="W15" s="207">
        <v>5.7834691007539298</v>
      </c>
      <c r="X15" s="207">
        <v>8.7108970528459349</v>
      </c>
      <c r="Y15" s="39" t="s">
        <v>365</v>
      </c>
      <c r="Z15" s="243" t="s">
        <v>1135</v>
      </c>
    </row>
    <row r="16" spans="1:26" ht="49.5" x14ac:dyDescent="0.45">
      <c r="B16" s="38"/>
      <c r="C16" s="38"/>
      <c r="D16" s="74" t="s">
        <v>188</v>
      </c>
      <c r="E16" s="75" t="s">
        <v>375</v>
      </c>
      <c r="F16" s="290" t="s">
        <v>1</v>
      </c>
      <c r="G16" s="279">
        <v>0</v>
      </c>
      <c r="H16" s="279">
        <v>0</v>
      </c>
      <c r="I16" s="279">
        <v>0</v>
      </c>
      <c r="J16" s="279">
        <v>0</v>
      </c>
      <c r="K16" s="324">
        <v>0</v>
      </c>
      <c r="L16" s="279">
        <v>0</v>
      </c>
      <c r="M16" s="279">
        <v>0</v>
      </c>
      <c r="N16" s="279">
        <v>0</v>
      </c>
      <c r="O16" s="279">
        <v>0</v>
      </c>
      <c r="P16" s="298">
        <f t="shared" si="0"/>
        <v>0</v>
      </c>
      <c r="Q16" s="155">
        <v>0</v>
      </c>
      <c r="R16" s="155">
        <v>0</v>
      </c>
      <c r="S16" s="155">
        <v>0</v>
      </c>
      <c r="T16" s="155">
        <v>0</v>
      </c>
      <c r="U16" s="155">
        <v>0</v>
      </c>
      <c r="V16" s="155">
        <v>0</v>
      </c>
      <c r="W16" s="155">
        <v>0</v>
      </c>
      <c r="X16" s="155">
        <v>0</v>
      </c>
      <c r="Y16" s="39" t="s">
        <v>365</v>
      </c>
      <c r="Z16" s="243" t="s">
        <v>1135</v>
      </c>
    </row>
    <row r="17" spans="2:26" ht="49.5" x14ac:dyDescent="0.45">
      <c r="B17" s="38"/>
      <c r="C17" s="38"/>
      <c r="D17" s="74" t="s">
        <v>307</v>
      </c>
      <c r="E17" s="75" t="s">
        <v>376</v>
      </c>
      <c r="F17" s="290" t="s">
        <v>0</v>
      </c>
      <c r="G17" s="142">
        <v>0</v>
      </c>
      <c r="H17" s="142">
        <v>0</v>
      </c>
      <c r="I17" s="142">
        <v>3</v>
      </c>
      <c r="J17" s="142">
        <v>0</v>
      </c>
      <c r="K17" s="323">
        <v>2</v>
      </c>
      <c r="L17" s="143">
        <v>0</v>
      </c>
      <c r="M17" s="143">
        <v>1</v>
      </c>
      <c r="N17" s="143">
        <v>0</v>
      </c>
      <c r="O17" s="143">
        <v>0</v>
      </c>
      <c r="P17" s="298">
        <f t="shared" si="0"/>
        <v>1</v>
      </c>
      <c r="Q17" s="207">
        <v>0.24791332240373884</v>
      </c>
      <c r="R17" s="207">
        <v>0.24933778243324772</v>
      </c>
      <c r="S17" s="207">
        <v>0.24999145337592932</v>
      </c>
      <c r="T17" s="207">
        <v>0.24955710734919331</v>
      </c>
      <c r="U17" s="207">
        <v>0.24791332240373884</v>
      </c>
      <c r="V17" s="207">
        <v>0.24933778243324772</v>
      </c>
      <c r="W17" s="207">
        <v>0.24999145337592932</v>
      </c>
      <c r="X17" s="207">
        <v>0.24955710734919331</v>
      </c>
      <c r="Y17" s="39" t="s">
        <v>365</v>
      </c>
      <c r="Z17" s="243" t="s">
        <v>1135</v>
      </c>
    </row>
    <row r="18" spans="2:26" ht="49.5" x14ac:dyDescent="0.45">
      <c r="B18" s="38"/>
      <c r="C18" s="38"/>
      <c r="D18" s="74" t="s">
        <v>377</v>
      </c>
      <c r="E18" s="75" t="s">
        <v>378</v>
      </c>
      <c r="F18" s="290" t="s">
        <v>0</v>
      </c>
      <c r="G18" s="142">
        <v>0</v>
      </c>
      <c r="H18" s="142">
        <v>0</v>
      </c>
      <c r="I18" s="142">
        <v>4</v>
      </c>
      <c r="J18" s="142">
        <v>5</v>
      </c>
      <c r="K18" s="323">
        <v>12</v>
      </c>
      <c r="L18" s="143">
        <v>4</v>
      </c>
      <c r="M18" s="143">
        <v>3</v>
      </c>
      <c r="N18" s="143">
        <v>1</v>
      </c>
      <c r="O18" s="143">
        <v>2</v>
      </c>
      <c r="P18" s="298">
        <f t="shared" si="0"/>
        <v>10</v>
      </c>
      <c r="Q18" s="207">
        <v>1.9872235239713694</v>
      </c>
      <c r="R18" s="207">
        <v>1.9947022594659818</v>
      </c>
      <c r="S18" s="207">
        <v>2.0005889811154782</v>
      </c>
      <c r="T18" s="207">
        <v>1.9967927833356651</v>
      </c>
      <c r="U18" s="207">
        <v>1.9872235239713694</v>
      </c>
      <c r="V18" s="207">
        <v>1.9947022594659818</v>
      </c>
      <c r="W18" s="207">
        <v>2.0005889811154782</v>
      </c>
      <c r="X18" s="207">
        <v>1.9967927833356651</v>
      </c>
      <c r="Y18" s="39" t="s">
        <v>365</v>
      </c>
      <c r="Z18" s="243" t="s">
        <v>1135</v>
      </c>
    </row>
    <row r="19" spans="2:26" ht="49.5" x14ac:dyDescent="0.45">
      <c r="B19" s="38"/>
      <c r="C19" s="38"/>
      <c r="D19" s="74" t="s">
        <v>379</v>
      </c>
      <c r="E19" s="75" t="s">
        <v>380</v>
      </c>
      <c r="F19" s="290" t="s">
        <v>1</v>
      </c>
      <c r="G19" s="142">
        <v>0</v>
      </c>
      <c r="H19" s="142">
        <v>0</v>
      </c>
      <c r="I19" s="142">
        <v>0</v>
      </c>
      <c r="J19" s="142">
        <v>0</v>
      </c>
      <c r="K19" s="323">
        <v>0</v>
      </c>
      <c r="L19" s="143">
        <v>0</v>
      </c>
      <c r="M19" s="143">
        <v>0</v>
      </c>
      <c r="N19" s="143">
        <v>0</v>
      </c>
      <c r="O19" s="143">
        <v>0</v>
      </c>
      <c r="P19" s="298">
        <f t="shared" si="0"/>
        <v>0</v>
      </c>
      <c r="Q19" s="207">
        <v>0</v>
      </c>
      <c r="R19" s="207">
        <v>0</v>
      </c>
      <c r="S19" s="207">
        <v>0</v>
      </c>
      <c r="T19" s="207">
        <v>0</v>
      </c>
      <c r="U19" s="207">
        <v>0</v>
      </c>
      <c r="V19" s="207">
        <v>0</v>
      </c>
      <c r="W19" s="207">
        <v>0</v>
      </c>
      <c r="X19" s="207">
        <v>0</v>
      </c>
      <c r="Y19" s="39" t="s">
        <v>365</v>
      </c>
      <c r="Z19" s="243" t="s">
        <v>1135</v>
      </c>
    </row>
    <row r="20" spans="2:26" s="17" customFormat="1" x14ac:dyDescent="0.45">
      <c r="B20" s="135"/>
      <c r="C20" s="135"/>
      <c r="D20" s="74" t="s">
        <v>381</v>
      </c>
      <c r="E20" s="75" t="s">
        <v>382</v>
      </c>
      <c r="F20" s="290" t="s">
        <v>0</v>
      </c>
      <c r="G20" s="142">
        <v>685</v>
      </c>
      <c r="H20" s="142">
        <v>824</v>
      </c>
      <c r="I20" s="142">
        <v>667</v>
      </c>
      <c r="J20" s="142">
        <v>423</v>
      </c>
      <c r="K20" s="323">
        <v>607</v>
      </c>
      <c r="L20" s="142">
        <v>144</v>
      </c>
      <c r="M20" s="142">
        <v>171</v>
      </c>
      <c r="N20" s="142">
        <v>198</v>
      </c>
      <c r="O20" s="142">
        <v>238</v>
      </c>
      <c r="P20" s="298">
        <f t="shared" si="0"/>
        <v>751</v>
      </c>
      <c r="Q20" s="207">
        <v>173.11224352511093</v>
      </c>
      <c r="R20" s="207">
        <v>169.67578886655042</v>
      </c>
      <c r="S20" s="207">
        <v>170.49638920684407</v>
      </c>
      <c r="T20" s="207">
        <v>165.3543291923267</v>
      </c>
      <c r="U20" s="207">
        <v>173.11224352511093</v>
      </c>
      <c r="V20" s="207">
        <v>169.67578886655042</v>
      </c>
      <c r="W20" s="207">
        <v>170.49638920684407</v>
      </c>
      <c r="X20" s="207">
        <v>165.3543291923267</v>
      </c>
      <c r="Y20" s="39" t="s">
        <v>365</v>
      </c>
      <c r="Z20" s="244" t="s">
        <v>383</v>
      </c>
    </row>
    <row r="21" spans="2:26" ht="42.75" x14ac:dyDescent="0.45">
      <c r="B21" s="38"/>
      <c r="C21" s="38"/>
      <c r="D21" s="74"/>
      <c r="E21" s="75" t="s">
        <v>384</v>
      </c>
      <c r="F21" s="290" t="s">
        <v>0</v>
      </c>
      <c r="G21" s="142">
        <v>13</v>
      </c>
      <c r="H21" s="142">
        <v>12</v>
      </c>
      <c r="I21" s="142">
        <v>28</v>
      </c>
      <c r="J21" s="142">
        <v>39</v>
      </c>
      <c r="K21" s="323">
        <v>37</v>
      </c>
      <c r="L21" s="143">
        <v>9</v>
      </c>
      <c r="M21" s="143">
        <v>24</v>
      </c>
      <c r="N21" s="143">
        <v>20</v>
      </c>
      <c r="O21" s="143">
        <v>20</v>
      </c>
      <c r="P21" s="298">
        <f t="shared" si="0"/>
        <v>73</v>
      </c>
      <c r="Q21" s="155" t="s">
        <v>73</v>
      </c>
      <c r="R21" s="155" t="s">
        <v>73</v>
      </c>
      <c r="S21" s="155" t="s">
        <v>73</v>
      </c>
      <c r="T21" s="155" t="s">
        <v>73</v>
      </c>
      <c r="U21" s="155" t="s">
        <v>73</v>
      </c>
      <c r="V21" s="155" t="s">
        <v>73</v>
      </c>
      <c r="W21" s="155" t="s">
        <v>73</v>
      </c>
      <c r="X21" s="155" t="s">
        <v>73</v>
      </c>
      <c r="Y21" s="39" t="s">
        <v>365</v>
      </c>
      <c r="Z21" s="292" t="s">
        <v>1171</v>
      </c>
    </row>
    <row r="22" spans="2:26" ht="42.75" x14ac:dyDescent="0.45">
      <c r="B22" s="38"/>
      <c r="C22" s="38"/>
      <c r="D22" s="74"/>
      <c r="E22" s="75" t="s">
        <v>385</v>
      </c>
      <c r="F22" s="290" t="s">
        <v>0</v>
      </c>
      <c r="G22" s="142">
        <v>0</v>
      </c>
      <c r="H22" s="142">
        <v>0</v>
      </c>
      <c r="I22" s="142">
        <v>3</v>
      </c>
      <c r="J22" s="142">
        <v>8</v>
      </c>
      <c r="K22" s="323">
        <v>6</v>
      </c>
      <c r="L22" s="143">
        <v>3</v>
      </c>
      <c r="M22" s="143">
        <v>2</v>
      </c>
      <c r="N22" s="143">
        <v>5</v>
      </c>
      <c r="O22" s="143">
        <v>1</v>
      </c>
      <c r="P22" s="298">
        <f t="shared" si="0"/>
        <v>11</v>
      </c>
      <c r="Q22" s="155" t="s">
        <v>73</v>
      </c>
      <c r="R22" s="155" t="s">
        <v>73</v>
      </c>
      <c r="S22" s="155" t="s">
        <v>73</v>
      </c>
      <c r="T22" s="155" t="s">
        <v>73</v>
      </c>
      <c r="U22" s="155" t="s">
        <v>73</v>
      </c>
      <c r="V22" s="155" t="s">
        <v>73</v>
      </c>
      <c r="W22" s="155" t="s">
        <v>73</v>
      </c>
      <c r="X22" s="155" t="s">
        <v>73</v>
      </c>
      <c r="Y22" s="39" t="s">
        <v>365</v>
      </c>
      <c r="Z22" s="295" t="s">
        <v>1171</v>
      </c>
    </row>
    <row r="23" spans="2:26" ht="42.75" x14ac:dyDescent="0.45">
      <c r="B23" s="38"/>
      <c r="C23" s="38"/>
      <c r="D23" s="74"/>
      <c r="E23" s="75" t="s">
        <v>386</v>
      </c>
      <c r="F23" s="290" t="s">
        <v>0</v>
      </c>
      <c r="G23" s="142">
        <v>0</v>
      </c>
      <c r="H23" s="142">
        <v>0</v>
      </c>
      <c r="I23" s="142">
        <v>0</v>
      </c>
      <c r="J23" s="142">
        <v>1</v>
      </c>
      <c r="K23" s="323">
        <v>2</v>
      </c>
      <c r="L23" s="143">
        <v>0</v>
      </c>
      <c r="M23" s="143">
        <v>1</v>
      </c>
      <c r="N23" s="143">
        <v>2</v>
      </c>
      <c r="O23" s="143">
        <v>1</v>
      </c>
      <c r="P23" s="298">
        <f t="shared" si="0"/>
        <v>4</v>
      </c>
      <c r="Q23" s="155" t="s">
        <v>73</v>
      </c>
      <c r="R23" s="155" t="s">
        <v>73</v>
      </c>
      <c r="S23" s="155" t="s">
        <v>73</v>
      </c>
      <c r="T23" s="155" t="s">
        <v>73</v>
      </c>
      <c r="U23" s="155" t="s">
        <v>73</v>
      </c>
      <c r="V23" s="155" t="s">
        <v>73</v>
      </c>
      <c r="W23" s="155" t="s">
        <v>73</v>
      </c>
      <c r="X23" s="155" t="s">
        <v>73</v>
      </c>
      <c r="Y23" s="39" t="s">
        <v>365</v>
      </c>
      <c r="Z23" s="295" t="s">
        <v>1171</v>
      </c>
    </row>
    <row r="24" spans="2:26" ht="42.75" x14ac:dyDescent="0.45">
      <c r="B24" s="38"/>
      <c r="C24" s="38"/>
      <c r="D24" s="74"/>
      <c r="E24" s="75" t="s">
        <v>387</v>
      </c>
      <c r="F24" s="290" t="s">
        <v>0</v>
      </c>
      <c r="G24" s="142">
        <v>0</v>
      </c>
      <c r="H24" s="142">
        <v>0</v>
      </c>
      <c r="I24" s="142">
        <v>1</v>
      </c>
      <c r="J24" s="142">
        <v>3</v>
      </c>
      <c r="K24" s="323">
        <v>5</v>
      </c>
      <c r="L24" s="143">
        <v>1</v>
      </c>
      <c r="M24" s="143">
        <v>0</v>
      </c>
      <c r="N24" s="143">
        <v>0</v>
      </c>
      <c r="O24" s="143">
        <v>0</v>
      </c>
      <c r="P24" s="298">
        <f t="shared" si="0"/>
        <v>1</v>
      </c>
      <c r="Q24" s="155" t="s">
        <v>73</v>
      </c>
      <c r="R24" s="155" t="s">
        <v>73</v>
      </c>
      <c r="S24" s="155" t="s">
        <v>73</v>
      </c>
      <c r="T24" s="155" t="s">
        <v>73</v>
      </c>
      <c r="U24" s="155" t="s">
        <v>73</v>
      </c>
      <c r="V24" s="155" t="s">
        <v>73</v>
      </c>
      <c r="W24" s="155" t="s">
        <v>73</v>
      </c>
      <c r="X24" s="155" t="s">
        <v>73</v>
      </c>
      <c r="Y24" s="39" t="s">
        <v>365</v>
      </c>
      <c r="Z24" s="295" t="s">
        <v>1171</v>
      </c>
    </row>
    <row r="25" spans="2:26" ht="42.75" x14ac:dyDescent="0.45">
      <c r="B25" s="38"/>
      <c r="C25" s="38"/>
      <c r="D25" s="74"/>
      <c r="E25" s="75" t="s">
        <v>388</v>
      </c>
      <c r="F25" s="290" t="s">
        <v>0</v>
      </c>
      <c r="G25" s="142">
        <v>0</v>
      </c>
      <c r="H25" s="142">
        <v>0</v>
      </c>
      <c r="I25" s="142">
        <v>28</v>
      </c>
      <c r="J25" s="142">
        <v>44</v>
      </c>
      <c r="K25" s="323">
        <v>120</v>
      </c>
      <c r="L25" s="143">
        <v>33</v>
      </c>
      <c r="M25" s="143">
        <v>51</v>
      </c>
      <c r="N25" s="143">
        <v>63</v>
      </c>
      <c r="O25" s="143">
        <v>57</v>
      </c>
      <c r="P25" s="298">
        <f t="shared" si="0"/>
        <v>204</v>
      </c>
      <c r="Q25" s="155" t="s">
        <v>73</v>
      </c>
      <c r="R25" s="155" t="s">
        <v>73</v>
      </c>
      <c r="S25" s="155" t="s">
        <v>73</v>
      </c>
      <c r="T25" s="155" t="s">
        <v>73</v>
      </c>
      <c r="U25" s="155" t="s">
        <v>73</v>
      </c>
      <c r="V25" s="155" t="s">
        <v>73</v>
      </c>
      <c r="W25" s="155" t="s">
        <v>73</v>
      </c>
      <c r="X25" s="155" t="s">
        <v>73</v>
      </c>
      <c r="Y25" s="39" t="s">
        <v>365</v>
      </c>
      <c r="Z25" s="295" t="s">
        <v>1171</v>
      </c>
    </row>
    <row r="26" spans="2:26" ht="42.75" x14ac:dyDescent="0.45">
      <c r="B26" s="38"/>
      <c r="C26" s="38"/>
      <c r="D26" s="74"/>
      <c r="E26" s="75" t="s">
        <v>389</v>
      </c>
      <c r="F26" s="290" t="s">
        <v>0</v>
      </c>
      <c r="G26" s="142">
        <v>672</v>
      </c>
      <c r="H26" s="142">
        <v>812</v>
      </c>
      <c r="I26" s="142">
        <v>607</v>
      </c>
      <c r="J26" s="142">
        <v>328</v>
      </c>
      <c r="K26" s="323">
        <v>437</v>
      </c>
      <c r="L26" s="143">
        <v>98</v>
      </c>
      <c r="M26" s="143">
        <v>93</v>
      </c>
      <c r="N26" s="143">
        <v>108</v>
      </c>
      <c r="O26" s="143">
        <v>159</v>
      </c>
      <c r="P26" s="298">
        <f t="shared" si="0"/>
        <v>458</v>
      </c>
      <c r="Q26" s="155" t="s">
        <v>73</v>
      </c>
      <c r="R26" s="155" t="s">
        <v>73</v>
      </c>
      <c r="S26" s="155" t="s">
        <v>73</v>
      </c>
      <c r="T26" s="155" t="s">
        <v>73</v>
      </c>
      <c r="U26" s="155" t="s">
        <v>73</v>
      </c>
      <c r="V26" s="155" t="s">
        <v>73</v>
      </c>
      <c r="W26" s="155" t="s">
        <v>73</v>
      </c>
      <c r="X26" s="155" t="s">
        <v>73</v>
      </c>
      <c r="Y26" s="39" t="s">
        <v>365</v>
      </c>
      <c r="Z26" s="295" t="s">
        <v>1171</v>
      </c>
    </row>
    <row r="27" spans="2:26" ht="49.5" x14ac:dyDescent="0.45">
      <c r="B27" s="38"/>
      <c r="C27" s="38" t="s">
        <v>390</v>
      </c>
      <c r="D27" s="74" t="s">
        <v>161</v>
      </c>
      <c r="E27" s="74" t="s">
        <v>391</v>
      </c>
      <c r="F27" s="290" t="s">
        <v>0</v>
      </c>
      <c r="G27" s="142">
        <v>0</v>
      </c>
      <c r="H27" s="142">
        <v>0</v>
      </c>
      <c r="I27" s="142">
        <v>1</v>
      </c>
      <c r="J27" s="142">
        <v>2</v>
      </c>
      <c r="K27" s="323">
        <v>1</v>
      </c>
      <c r="L27" s="143">
        <v>0</v>
      </c>
      <c r="M27" s="143">
        <v>4</v>
      </c>
      <c r="N27" s="143">
        <v>2</v>
      </c>
      <c r="O27" s="143">
        <v>1</v>
      </c>
      <c r="P27" s="298">
        <f t="shared" si="0"/>
        <v>7</v>
      </c>
      <c r="Q27" s="155">
        <v>0</v>
      </c>
      <c r="R27" s="155">
        <v>0</v>
      </c>
      <c r="S27" s="155">
        <v>0</v>
      </c>
      <c r="T27" s="155">
        <v>0</v>
      </c>
      <c r="U27" s="155">
        <v>0</v>
      </c>
      <c r="V27" s="155">
        <v>0</v>
      </c>
      <c r="W27" s="155">
        <v>0</v>
      </c>
      <c r="X27" s="155">
        <v>0</v>
      </c>
      <c r="Y27" s="39" t="s">
        <v>365</v>
      </c>
      <c r="Z27" s="243" t="s">
        <v>1135</v>
      </c>
    </row>
    <row r="28" spans="2:26" ht="49.5" x14ac:dyDescent="0.45">
      <c r="B28" s="38"/>
      <c r="C28" s="38" t="s">
        <v>392</v>
      </c>
      <c r="D28" s="74" t="s">
        <v>204</v>
      </c>
      <c r="E28" s="135" t="s">
        <v>393</v>
      </c>
      <c r="F28" s="290" t="s">
        <v>1</v>
      </c>
      <c r="G28" s="142">
        <v>0</v>
      </c>
      <c r="H28" s="142">
        <v>0</v>
      </c>
      <c r="I28" s="142">
        <v>0</v>
      </c>
      <c r="J28" s="142">
        <v>0</v>
      </c>
      <c r="K28" s="323">
        <v>0</v>
      </c>
      <c r="L28" s="143">
        <v>0</v>
      </c>
      <c r="M28" s="143">
        <v>0</v>
      </c>
      <c r="N28" s="143">
        <v>0</v>
      </c>
      <c r="O28" s="143">
        <v>0</v>
      </c>
      <c r="P28" s="298">
        <f t="shared" si="0"/>
        <v>0</v>
      </c>
      <c r="Q28" s="207">
        <v>0</v>
      </c>
      <c r="R28" s="207">
        <v>0</v>
      </c>
      <c r="S28" s="207">
        <v>0</v>
      </c>
      <c r="T28" s="207">
        <v>0</v>
      </c>
      <c r="U28" s="207">
        <v>0</v>
      </c>
      <c r="V28" s="207">
        <v>0</v>
      </c>
      <c r="W28" s="207">
        <v>0</v>
      </c>
      <c r="X28" s="207">
        <v>0</v>
      </c>
      <c r="Y28" s="39" t="s">
        <v>365</v>
      </c>
      <c r="Z28" s="243" t="s">
        <v>1135</v>
      </c>
    </row>
    <row r="29" spans="2:26" ht="49.5" x14ac:dyDescent="0.45">
      <c r="B29" s="38"/>
      <c r="C29" s="38" t="s">
        <v>394</v>
      </c>
      <c r="D29" s="74" t="s">
        <v>208</v>
      </c>
      <c r="E29" s="74" t="s">
        <v>395</v>
      </c>
      <c r="F29" s="290" t="s">
        <v>1</v>
      </c>
      <c r="G29" s="142">
        <v>0</v>
      </c>
      <c r="H29" s="142">
        <v>0</v>
      </c>
      <c r="I29" s="142">
        <v>0</v>
      </c>
      <c r="J29" s="142">
        <v>0</v>
      </c>
      <c r="K29" s="323">
        <v>0</v>
      </c>
      <c r="L29" s="143">
        <v>0</v>
      </c>
      <c r="M29" s="143">
        <v>0</v>
      </c>
      <c r="N29" s="143">
        <v>0</v>
      </c>
      <c r="O29" s="143">
        <v>0</v>
      </c>
      <c r="P29" s="298">
        <f t="shared" si="0"/>
        <v>0</v>
      </c>
      <c r="Q29" s="207">
        <v>0</v>
      </c>
      <c r="R29" s="207">
        <v>0</v>
      </c>
      <c r="S29" s="207">
        <v>0</v>
      </c>
      <c r="T29" s="207">
        <v>0</v>
      </c>
      <c r="U29" s="207">
        <v>0</v>
      </c>
      <c r="V29" s="207">
        <v>0</v>
      </c>
      <c r="W29" s="207">
        <v>0</v>
      </c>
      <c r="X29" s="207">
        <v>0</v>
      </c>
      <c r="Y29" s="39" t="s">
        <v>365</v>
      </c>
      <c r="Z29" s="243" t="s">
        <v>1135</v>
      </c>
    </row>
    <row r="30" spans="2:26" ht="49.5" x14ac:dyDescent="0.45">
      <c r="B30" s="38"/>
      <c r="C30" s="38" t="s">
        <v>396</v>
      </c>
      <c r="D30" s="74" t="s">
        <v>215</v>
      </c>
      <c r="E30" s="74" t="s">
        <v>397</v>
      </c>
      <c r="F30" s="290" t="s">
        <v>1</v>
      </c>
      <c r="G30" s="142">
        <v>0</v>
      </c>
      <c r="H30" s="142">
        <v>0</v>
      </c>
      <c r="I30" s="142">
        <v>0</v>
      </c>
      <c r="J30" s="142">
        <v>0</v>
      </c>
      <c r="K30" s="323">
        <v>0</v>
      </c>
      <c r="L30" s="143">
        <v>0</v>
      </c>
      <c r="M30" s="143">
        <v>0</v>
      </c>
      <c r="N30" s="143">
        <v>0</v>
      </c>
      <c r="O30" s="143">
        <v>0</v>
      </c>
      <c r="P30" s="298">
        <f t="shared" si="0"/>
        <v>0</v>
      </c>
      <c r="Q30" s="207">
        <v>0</v>
      </c>
      <c r="R30" s="207">
        <v>0</v>
      </c>
      <c r="S30" s="207">
        <v>0</v>
      </c>
      <c r="T30" s="207">
        <v>0</v>
      </c>
      <c r="U30" s="207">
        <v>0</v>
      </c>
      <c r="V30" s="207">
        <v>0</v>
      </c>
      <c r="W30" s="207">
        <v>0</v>
      </c>
      <c r="X30" s="207">
        <v>0</v>
      </c>
      <c r="Y30" s="39" t="s">
        <v>365</v>
      </c>
      <c r="Z30" s="243" t="s">
        <v>1135</v>
      </c>
    </row>
    <row r="31" spans="2:26" ht="49.5" x14ac:dyDescent="0.45">
      <c r="B31" s="38"/>
      <c r="C31" s="38" t="s">
        <v>398</v>
      </c>
      <c r="D31" s="74" t="s">
        <v>218</v>
      </c>
      <c r="E31" s="74" t="s">
        <v>399</v>
      </c>
      <c r="F31" s="290" t="s">
        <v>0</v>
      </c>
      <c r="G31" s="142">
        <v>0</v>
      </c>
      <c r="H31" s="142">
        <v>0</v>
      </c>
      <c r="I31" s="142">
        <v>33</v>
      </c>
      <c r="J31" s="142">
        <v>53</v>
      </c>
      <c r="K31" s="323">
        <v>54</v>
      </c>
      <c r="L31" s="143">
        <v>11</v>
      </c>
      <c r="M31" s="143">
        <v>11</v>
      </c>
      <c r="N31" s="143">
        <v>41</v>
      </c>
      <c r="O31" s="143">
        <v>39</v>
      </c>
      <c r="P31" s="298">
        <f t="shared" si="0"/>
        <v>102</v>
      </c>
      <c r="Q31" s="207">
        <v>39.076130839905261</v>
      </c>
      <c r="R31" s="207">
        <v>38.696779744848072</v>
      </c>
      <c r="S31" s="207">
        <v>38.788558771027539</v>
      </c>
      <c r="T31" s="207">
        <v>38.760166903955295</v>
      </c>
      <c r="U31" s="207">
        <v>39.076130839905261</v>
      </c>
      <c r="V31" s="207">
        <v>38.696779744848072</v>
      </c>
      <c r="W31" s="207">
        <v>38.788558771027539</v>
      </c>
      <c r="X31" s="207">
        <v>38.760166903955295</v>
      </c>
      <c r="Y31" s="39" t="s">
        <v>365</v>
      </c>
      <c r="Z31" s="243" t="s">
        <v>1135</v>
      </c>
    </row>
    <row r="32" spans="2:26" ht="49.5" x14ac:dyDescent="0.45">
      <c r="B32" s="38"/>
      <c r="C32" s="38" t="s">
        <v>400</v>
      </c>
      <c r="D32" s="74" t="s">
        <v>238</v>
      </c>
      <c r="E32" s="74" t="s">
        <v>401</v>
      </c>
      <c r="F32" s="290" t="s">
        <v>0</v>
      </c>
      <c r="G32" s="142">
        <v>0</v>
      </c>
      <c r="H32" s="142">
        <v>0</v>
      </c>
      <c r="I32" s="142">
        <v>0</v>
      </c>
      <c r="J32" s="142">
        <v>0</v>
      </c>
      <c r="K32" s="323">
        <v>0</v>
      </c>
      <c r="L32" s="143">
        <v>0</v>
      </c>
      <c r="M32" s="143">
        <v>0</v>
      </c>
      <c r="N32" s="143">
        <v>0</v>
      </c>
      <c r="O32" s="143">
        <v>0</v>
      </c>
      <c r="P32" s="298">
        <f t="shared" si="0"/>
        <v>0</v>
      </c>
      <c r="Q32" s="207">
        <v>0</v>
      </c>
      <c r="R32" s="207">
        <v>0</v>
      </c>
      <c r="S32" s="207">
        <v>0</v>
      </c>
      <c r="T32" s="207">
        <v>0</v>
      </c>
      <c r="U32" s="207">
        <v>0</v>
      </c>
      <c r="V32" s="207">
        <v>0</v>
      </c>
      <c r="W32" s="207">
        <v>0</v>
      </c>
      <c r="X32" s="207">
        <v>0</v>
      </c>
      <c r="Y32" s="39" t="s">
        <v>365</v>
      </c>
      <c r="Z32" s="243" t="s">
        <v>1135</v>
      </c>
    </row>
    <row r="33" spans="1:26" ht="49.5" x14ac:dyDescent="0.45">
      <c r="A33" s="8" t="s">
        <v>361</v>
      </c>
      <c r="B33" s="38" t="s">
        <v>402</v>
      </c>
      <c r="C33" s="38" t="s">
        <v>403</v>
      </c>
      <c r="D33" s="135" t="s">
        <v>241</v>
      </c>
      <c r="E33" s="75" t="s">
        <v>404</v>
      </c>
      <c r="F33" s="290" t="s">
        <v>0</v>
      </c>
      <c r="G33" s="142">
        <v>0</v>
      </c>
      <c r="H33" s="142">
        <v>0</v>
      </c>
      <c r="I33" s="142">
        <v>0</v>
      </c>
      <c r="J33" s="142">
        <v>0</v>
      </c>
      <c r="K33" s="323">
        <v>0</v>
      </c>
      <c r="L33" s="143">
        <v>0</v>
      </c>
      <c r="M33" s="143">
        <v>0</v>
      </c>
      <c r="N33" s="143">
        <v>0</v>
      </c>
      <c r="O33" s="143">
        <v>0</v>
      </c>
      <c r="P33" s="298">
        <f t="shared" si="0"/>
        <v>0</v>
      </c>
      <c r="Q33" s="207">
        <v>0</v>
      </c>
      <c r="R33" s="207">
        <v>0</v>
      </c>
      <c r="S33" s="207">
        <v>0</v>
      </c>
      <c r="T33" s="207">
        <v>0</v>
      </c>
      <c r="U33" s="207">
        <v>0</v>
      </c>
      <c r="V33" s="207">
        <v>0</v>
      </c>
      <c r="W33" s="207">
        <v>0</v>
      </c>
      <c r="X33" s="207">
        <v>0</v>
      </c>
      <c r="Y33" s="39" t="s">
        <v>365</v>
      </c>
      <c r="Z33" s="243" t="s">
        <v>1135</v>
      </c>
    </row>
    <row r="34" spans="1:26" ht="49.5" x14ac:dyDescent="0.45">
      <c r="B34" s="38"/>
      <c r="C34" s="38"/>
      <c r="D34" s="74" t="s">
        <v>405</v>
      </c>
      <c r="E34" s="75" t="s">
        <v>406</v>
      </c>
      <c r="F34" s="290" t="s">
        <v>0</v>
      </c>
      <c r="G34" s="142">
        <v>0</v>
      </c>
      <c r="H34" s="142">
        <v>0</v>
      </c>
      <c r="I34" s="142">
        <v>0</v>
      </c>
      <c r="J34" s="142">
        <v>0</v>
      </c>
      <c r="K34" s="323">
        <v>0</v>
      </c>
      <c r="L34" s="142">
        <v>0</v>
      </c>
      <c r="M34" s="142">
        <v>0</v>
      </c>
      <c r="N34" s="142">
        <v>0</v>
      </c>
      <c r="O34" s="142">
        <v>0</v>
      </c>
      <c r="P34" s="298">
        <f t="shared" si="0"/>
        <v>0</v>
      </c>
      <c r="Q34" s="142">
        <v>0</v>
      </c>
      <c r="R34" s="142">
        <v>0</v>
      </c>
      <c r="S34" s="142">
        <v>0</v>
      </c>
      <c r="T34" s="142">
        <v>0</v>
      </c>
      <c r="U34" s="142">
        <v>0</v>
      </c>
      <c r="V34" s="142">
        <v>0</v>
      </c>
      <c r="W34" s="142">
        <v>0</v>
      </c>
      <c r="X34" s="142">
        <v>0</v>
      </c>
      <c r="Y34" s="39" t="s">
        <v>365</v>
      </c>
      <c r="Z34" s="243" t="s">
        <v>1135</v>
      </c>
    </row>
    <row r="35" spans="1:26" ht="49.5" x14ac:dyDescent="0.45">
      <c r="B35" s="38"/>
      <c r="C35" s="38"/>
      <c r="D35" s="74" t="s">
        <v>407</v>
      </c>
      <c r="E35" s="75" t="s">
        <v>408</v>
      </c>
      <c r="F35" s="290" t="s">
        <v>0</v>
      </c>
      <c r="G35" s="142">
        <v>1</v>
      </c>
      <c r="H35" s="142">
        <v>0</v>
      </c>
      <c r="I35" s="142">
        <v>0</v>
      </c>
      <c r="J35" s="142">
        <v>0</v>
      </c>
      <c r="K35" s="323">
        <v>0</v>
      </c>
      <c r="L35" s="142">
        <v>0</v>
      </c>
      <c r="M35" s="142">
        <v>0</v>
      </c>
      <c r="N35" s="142">
        <v>0</v>
      </c>
      <c r="O35" s="142">
        <v>0</v>
      </c>
      <c r="P35" s="298">
        <f t="shared" si="0"/>
        <v>0</v>
      </c>
      <c r="Q35" s="207">
        <v>2.5736386384811469E-3</v>
      </c>
      <c r="R35" s="207">
        <v>9.2727690763410673E-3</v>
      </c>
      <c r="S35" s="207">
        <v>2.5735298444826468E-3</v>
      </c>
      <c r="T35" s="207">
        <v>2.5762379632345684E-3</v>
      </c>
      <c r="U35" s="207">
        <v>2.5736386384811469E-3</v>
      </c>
      <c r="V35" s="207">
        <v>9.2727690763410673E-3</v>
      </c>
      <c r="W35" s="207">
        <v>2.5735298444826468E-3</v>
      </c>
      <c r="X35" s="207">
        <v>2.5762379632345684E-3</v>
      </c>
      <c r="Y35" s="39" t="s">
        <v>365</v>
      </c>
      <c r="Z35" s="243" t="s">
        <v>1135</v>
      </c>
    </row>
    <row r="36" spans="1:26" ht="49.5" x14ac:dyDescent="0.45">
      <c r="B36" s="38"/>
      <c r="C36" s="38"/>
      <c r="D36" s="74" t="s">
        <v>409</v>
      </c>
      <c r="E36" s="75" t="s">
        <v>410</v>
      </c>
      <c r="F36" s="290" t="s">
        <v>0</v>
      </c>
      <c r="G36" s="142">
        <v>0</v>
      </c>
      <c r="H36" s="142">
        <v>2</v>
      </c>
      <c r="I36" s="142">
        <v>0</v>
      </c>
      <c r="J36" s="142">
        <v>0</v>
      </c>
      <c r="K36" s="323">
        <v>1</v>
      </c>
      <c r="L36" s="143">
        <v>0</v>
      </c>
      <c r="M36" s="143">
        <v>0</v>
      </c>
      <c r="N36" s="143">
        <v>1</v>
      </c>
      <c r="O36" s="143">
        <v>1</v>
      </c>
      <c r="P36" s="298">
        <f t="shared" si="0"/>
        <v>2</v>
      </c>
      <c r="Q36" s="207">
        <v>0.28020015303908807</v>
      </c>
      <c r="R36" s="207">
        <v>0.24477531866983354</v>
      </c>
      <c r="S36" s="207">
        <v>0.21667224870613838</v>
      </c>
      <c r="T36" s="207">
        <v>0.21923641555411089</v>
      </c>
      <c r="U36" s="207">
        <v>0.28020015303908807</v>
      </c>
      <c r="V36" s="207">
        <v>0.24477531866983354</v>
      </c>
      <c r="W36" s="207">
        <v>0.21667224870613838</v>
      </c>
      <c r="X36" s="207">
        <v>0.21923641555411089</v>
      </c>
      <c r="Y36" s="39" t="s">
        <v>365</v>
      </c>
      <c r="Z36" s="243" t="s">
        <v>1135</v>
      </c>
    </row>
    <row r="37" spans="1:26" ht="49.5" x14ac:dyDescent="0.45">
      <c r="B37" s="38"/>
      <c r="C37" s="38"/>
      <c r="D37" s="74" t="s">
        <v>411</v>
      </c>
      <c r="E37" s="40" t="s">
        <v>412</v>
      </c>
      <c r="F37" s="290" t="s">
        <v>0</v>
      </c>
      <c r="G37" s="142">
        <v>0</v>
      </c>
      <c r="H37" s="142">
        <v>0</v>
      </c>
      <c r="I37" s="142">
        <v>0</v>
      </c>
      <c r="J37" s="142">
        <v>0</v>
      </c>
      <c r="K37" s="323">
        <v>0</v>
      </c>
      <c r="L37" s="143">
        <v>0</v>
      </c>
      <c r="M37" s="143">
        <v>0</v>
      </c>
      <c r="N37" s="143">
        <v>0</v>
      </c>
      <c r="O37" s="143">
        <v>0</v>
      </c>
      <c r="P37" s="298">
        <f t="shared" si="0"/>
        <v>0</v>
      </c>
      <c r="Q37" s="207">
        <v>0</v>
      </c>
      <c r="R37" s="207">
        <v>0</v>
      </c>
      <c r="S37" s="207">
        <v>0</v>
      </c>
      <c r="T37" s="207">
        <v>0</v>
      </c>
      <c r="U37" s="207">
        <v>0</v>
      </c>
      <c r="V37" s="207">
        <v>0</v>
      </c>
      <c r="W37" s="207">
        <v>0</v>
      </c>
      <c r="X37" s="207">
        <v>0</v>
      </c>
      <c r="Y37" s="39" t="s">
        <v>365</v>
      </c>
      <c r="Z37" s="243" t="s">
        <v>1135</v>
      </c>
    </row>
    <row r="38" spans="1:26" ht="12.75" customHeight="1" x14ac:dyDescent="0.45">
      <c r="B38" s="38"/>
      <c r="C38" s="38" t="s">
        <v>413</v>
      </c>
      <c r="D38" s="74" t="s">
        <v>414</v>
      </c>
      <c r="E38" s="40" t="s">
        <v>415</v>
      </c>
      <c r="F38" s="290" t="s">
        <v>0</v>
      </c>
      <c r="G38" s="142">
        <v>0</v>
      </c>
      <c r="H38" s="142">
        <v>0</v>
      </c>
      <c r="I38" s="142">
        <v>0</v>
      </c>
      <c r="J38" s="142">
        <v>0</v>
      </c>
      <c r="K38" s="323">
        <v>0</v>
      </c>
      <c r="L38" s="143">
        <v>0</v>
      </c>
      <c r="M38" s="143">
        <v>0</v>
      </c>
      <c r="N38" s="143">
        <v>0</v>
      </c>
      <c r="O38" s="143">
        <v>0</v>
      </c>
      <c r="P38" s="298">
        <f t="shared" si="0"/>
        <v>0</v>
      </c>
      <c r="Q38" s="155">
        <v>0</v>
      </c>
      <c r="R38" s="155">
        <v>0</v>
      </c>
      <c r="S38" s="155">
        <v>0</v>
      </c>
      <c r="T38" s="155">
        <v>0</v>
      </c>
      <c r="U38" s="155">
        <v>0</v>
      </c>
      <c r="V38" s="155">
        <v>0</v>
      </c>
      <c r="W38" s="155">
        <v>0</v>
      </c>
      <c r="X38" s="155">
        <v>0</v>
      </c>
      <c r="Y38" s="39" t="s">
        <v>365</v>
      </c>
      <c r="Z38" s="243" t="s">
        <v>1135</v>
      </c>
    </row>
    <row r="39" spans="1:26" ht="49.5" x14ac:dyDescent="0.45">
      <c r="B39" s="38"/>
      <c r="C39" s="38"/>
      <c r="D39" s="74" t="s">
        <v>416</v>
      </c>
      <c r="E39" s="40" t="s">
        <v>417</v>
      </c>
      <c r="F39" s="290" t="s">
        <v>0</v>
      </c>
      <c r="G39" s="142">
        <v>0</v>
      </c>
      <c r="H39" s="142">
        <v>0</v>
      </c>
      <c r="I39" s="142">
        <v>0</v>
      </c>
      <c r="J39" s="142">
        <v>1</v>
      </c>
      <c r="K39" s="323">
        <v>1</v>
      </c>
      <c r="L39" s="143">
        <v>0</v>
      </c>
      <c r="M39" s="143">
        <v>0</v>
      </c>
      <c r="N39" s="143">
        <v>0</v>
      </c>
      <c r="O39" s="143">
        <v>0</v>
      </c>
      <c r="P39" s="298">
        <f t="shared" si="0"/>
        <v>0</v>
      </c>
      <c r="Q39" s="207">
        <v>1.6174939101382332E-2</v>
      </c>
      <c r="R39" s="207">
        <v>3.9633085032115489E-2</v>
      </c>
      <c r="S39" s="207">
        <v>2.9249503757233751E-2</v>
      </c>
      <c r="T39" s="207">
        <v>3.2183527601055945E-2</v>
      </c>
      <c r="U39" s="207">
        <v>1.6174939101382332E-2</v>
      </c>
      <c r="V39" s="207">
        <v>3.9633085032115489E-2</v>
      </c>
      <c r="W39" s="207">
        <v>2.9249503757233751E-2</v>
      </c>
      <c r="X39" s="207">
        <v>3.2183527601055945E-2</v>
      </c>
      <c r="Y39" s="39" t="s">
        <v>365</v>
      </c>
      <c r="Z39" s="243" t="s">
        <v>1135</v>
      </c>
    </row>
    <row r="40" spans="1:26" ht="49.5" x14ac:dyDescent="0.45">
      <c r="B40" s="38"/>
      <c r="C40" s="38"/>
      <c r="D40" s="74" t="s">
        <v>418</v>
      </c>
      <c r="E40" s="75" t="s">
        <v>419</v>
      </c>
      <c r="F40" s="290" t="s">
        <v>0</v>
      </c>
      <c r="G40" s="142">
        <v>0</v>
      </c>
      <c r="H40" s="142">
        <v>0</v>
      </c>
      <c r="I40" s="142">
        <v>0</v>
      </c>
      <c r="J40" s="142">
        <v>0</v>
      </c>
      <c r="K40" s="323">
        <v>0</v>
      </c>
      <c r="L40" s="142">
        <v>0</v>
      </c>
      <c r="M40" s="142">
        <v>0</v>
      </c>
      <c r="N40" s="142">
        <v>0</v>
      </c>
      <c r="O40" s="142">
        <v>0</v>
      </c>
      <c r="P40" s="298">
        <f t="shared" si="0"/>
        <v>0</v>
      </c>
      <c r="Q40" s="207">
        <v>0</v>
      </c>
      <c r="R40" s="207">
        <v>0</v>
      </c>
      <c r="S40" s="207">
        <v>0</v>
      </c>
      <c r="T40" s="207">
        <v>0</v>
      </c>
      <c r="U40" s="207">
        <v>0</v>
      </c>
      <c r="V40" s="207">
        <v>0</v>
      </c>
      <c r="W40" s="207">
        <v>0</v>
      </c>
      <c r="X40" s="207">
        <v>0</v>
      </c>
      <c r="Y40" s="39" t="s">
        <v>365</v>
      </c>
      <c r="Z40" s="243" t="s">
        <v>1135</v>
      </c>
    </row>
    <row r="41" spans="1:26" ht="49.5" x14ac:dyDescent="0.45">
      <c r="B41" s="38"/>
      <c r="C41" s="38"/>
      <c r="D41" s="74" t="s">
        <v>420</v>
      </c>
      <c r="E41" s="75" t="s">
        <v>421</v>
      </c>
      <c r="F41" s="290" t="s">
        <v>1</v>
      </c>
      <c r="G41" s="142">
        <v>0</v>
      </c>
      <c r="H41" s="142">
        <v>0</v>
      </c>
      <c r="I41" s="142">
        <v>0</v>
      </c>
      <c r="J41" s="142">
        <v>0</v>
      </c>
      <c r="K41" s="323">
        <v>0</v>
      </c>
      <c r="L41" s="142">
        <v>0</v>
      </c>
      <c r="M41" s="142">
        <v>0</v>
      </c>
      <c r="N41" s="142">
        <v>0</v>
      </c>
      <c r="O41" s="142">
        <v>0</v>
      </c>
      <c r="P41" s="298">
        <f t="shared" si="0"/>
        <v>0</v>
      </c>
      <c r="Q41" s="142">
        <v>0</v>
      </c>
      <c r="R41" s="142">
        <v>0</v>
      </c>
      <c r="S41" s="142">
        <v>0</v>
      </c>
      <c r="T41" s="142">
        <v>0</v>
      </c>
      <c r="U41" s="142">
        <v>0</v>
      </c>
      <c r="V41" s="142">
        <v>0</v>
      </c>
      <c r="W41" s="142">
        <v>0</v>
      </c>
      <c r="X41" s="142">
        <v>0</v>
      </c>
      <c r="Y41" s="39" t="s">
        <v>365</v>
      </c>
      <c r="Z41" s="243" t="s">
        <v>1135</v>
      </c>
    </row>
    <row r="42" spans="1:26" ht="49.5" x14ac:dyDescent="0.45">
      <c r="B42" s="38"/>
      <c r="C42" s="38"/>
      <c r="D42" s="74" t="s">
        <v>422</v>
      </c>
      <c r="E42" s="75" t="s">
        <v>423</v>
      </c>
      <c r="F42" s="290" t="s">
        <v>0</v>
      </c>
      <c r="G42" s="142">
        <v>0</v>
      </c>
      <c r="H42" s="142">
        <v>0</v>
      </c>
      <c r="I42" s="142">
        <v>0</v>
      </c>
      <c r="J42" s="142">
        <v>0</v>
      </c>
      <c r="K42" s="323">
        <v>0</v>
      </c>
      <c r="L42" s="142">
        <v>0</v>
      </c>
      <c r="M42" s="142">
        <v>0</v>
      </c>
      <c r="N42" s="142">
        <v>0</v>
      </c>
      <c r="O42" s="142">
        <v>0</v>
      </c>
      <c r="P42" s="298">
        <f t="shared" si="0"/>
        <v>0</v>
      </c>
      <c r="Q42" s="142">
        <v>0</v>
      </c>
      <c r="R42" s="142">
        <v>0</v>
      </c>
      <c r="S42" s="142">
        <v>0</v>
      </c>
      <c r="T42" s="142">
        <v>0</v>
      </c>
      <c r="U42" s="142">
        <v>0</v>
      </c>
      <c r="V42" s="142">
        <v>0</v>
      </c>
      <c r="W42" s="142">
        <v>0</v>
      </c>
      <c r="X42" s="142">
        <v>0</v>
      </c>
      <c r="Y42" s="39" t="s">
        <v>365</v>
      </c>
      <c r="Z42" s="243" t="s">
        <v>1135</v>
      </c>
    </row>
    <row r="43" spans="1:26" ht="49.5" x14ac:dyDescent="0.45">
      <c r="B43" s="38"/>
      <c r="C43" s="38"/>
      <c r="D43" s="74" t="s">
        <v>424</v>
      </c>
      <c r="E43" s="75" t="s">
        <v>425</v>
      </c>
      <c r="F43" s="290" t="s">
        <v>0</v>
      </c>
      <c r="G43" s="142">
        <v>0</v>
      </c>
      <c r="H43" s="142">
        <v>0</v>
      </c>
      <c r="I43" s="142">
        <v>0</v>
      </c>
      <c r="J43" s="142">
        <v>0</v>
      </c>
      <c r="K43" s="323">
        <v>0</v>
      </c>
      <c r="L43" s="142">
        <v>0</v>
      </c>
      <c r="M43" s="142">
        <v>0</v>
      </c>
      <c r="N43" s="142">
        <v>0</v>
      </c>
      <c r="O43" s="142">
        <v>0</v>
      </c>
      <c r="P43" s="298">
        <f t="shared" si="0"/>
        <v>0</v>
      </c>
      <c r="Q43" s="142">
        <v>0</v>
      </c>
      <c r="R43" s="142">
        <v>0</v>
      </c>
      <c r="S43" s="142">
        <v>0</v>
      </c>
      <c r="T43" s="142">
        <v>0</v>
      </c>
      <c r="U43" s="142">
        <v>0</v>
      </c>
      <c r="V43" s="142">
        <v>0</v>
      </c>
      <c r="W43" s="142">
        <v>0</v>
      </c>
      <c r="X43" s="142">
        <v>0</v>
      </c>
      <c r="Y43" s="39" t="s">
        <v>365</v>
      </c>
      <c r="Z43" s="243" t="s">
        <v>1135</v>
      </c>
    </row>
    <row r="44" spans="1:26" ht="49.5" x14ac:dyDescent="0.45">
      <c r="B44" s="38"/>
      <c r="C44" s="38"/>
      <c r="D44" s="74" t="s">
        <v>426</v>
      </c>
      <c r="E44" s="75" t="s">
        <v>427</v>
      </c>
      <c r="F44" s="290" t="s">
        <v>1</v>
      </c>
      <c r="G44" s="142">
        <v>0</v>
      </c>
      <c r="H44" s="142">
        <v>0</v>
      </c>
      <c r="I44" s="142">
        <v>0</v>
      </c>
      <c r="J44" s="142">
        <v>0</v>
      </c>
      <c r="K44" s="323">
        <v>0</v>
      </c>
      <c r="L44" s="142">
        <v>0</v>
      </c>
      <c r="M44" s="142">
        <v>0</v>
      </c>
      <c r="N44" s="142">
        <v>0</v>
      </c>
      <c r="O44" s="142">
        <v>0</v>
      </c>
      <c r="P44" s="298">
        <f t="shared" si="0"/>
        <v>0</v>
      </c>
      <c r="Q44" s="142">
        <v>0</v>
      </c>
      <c r="R44" s="142">
        <v>0</v>
      </c>
      <c r="S44" s="142">
        <v>0</v>
      </c>
      <c r="T44" s="142">
        <v>0</v>
      </c>
      <c r="U44" s="142">
        <v>0</v>
      </c>
      <c r="V44" s="142">
        <v>0</v>
      </c>
      <c r="W44" s="142">
        <v>0</v>
      </c>
      <c r="X44" s="142">
        <v>0</v>
      </c>
      <c r="Y44" s="39" t="s">
        <v>365</v>
      </c>
      <c r="Z44" s="243" t="s">
        <v>1135</v>
      </c>
    </row>
    <row r="45" spans="1:26" x14ac:dyDescent="0.45">
      <c r="B45" s="38"/>
      <c r="C45" s="38"/>
      <c r="D45" s="76" t="s">
        <v>428</v>
      </c>
      <c r="E45" s="75" t="s">
        <v>429</v>
      </c>
      <c r="F45" s="290" t="s">
        <v>0</v>
      </c>
      <c r="G45" s="142">
        <v>1</v>
      </c>
      <c r="H45" s="142">
        <v>3</v>
      </c>
      <c r="I45" s="142">
        <v>0</v>
      </c>
      <c r="J45" s="142">
        <v>1</v>
      </c>
      <c r="K45" s="323">
        <v>1</v>
      </c>
      <c r="L45" s="143">
        <v>0</v>
      </c>
      <c r="M45" s="143">
        <v>0</v>
      </c>
      <c r="N45" s="143">
        <v>0</v>
      </c>
      <c r="O45" s="143">
        <v>0</v>
      </c>
      <c r="P45" s="298">
        <f t="shared" si="0"/>
        <v>0</v>
      </c>
      <c r="Q45" s="207">
        <v>0.30382757003210425</v>
      </c>
      <c r="R45" s="207">
        <v>0.37880752635437531</v>
      </c>
      <c r="S45" s="207">
        <v>0.34527217960288126</v>
      </c>
      <c r="T45" s="207">
        <v>0.35470444044911276</v>
      </c>
      <c r="U45" s="207">
        <v>0.30382757003210425</v>
      </c>
      <c r="V45" s="207">
        <v>0.37880752635437531</v>
      </c>
      <c r="W45" s="207">
        <v>0.34527217960288126</v>
      </c>
      <c r="X45" s="207">
        <v>0.35470444044911276</v>
      </c>
      <c r="Y45" s="39" t="s">
        <v>365</v>
      </c>
      <c r="Z45" s="244" t="s">
        <v>383</v>
      </c>
    </row>
    <row r="46" spans="1:26" ht="42.75" x14ac:dyDescent="0.45">
      <c r="B46" s="38"/>
      <c r="C46" s="38"/>
      <c r="D46" s="74"/>
      <c r="E46" s="75" t="s">
        <v>430</v>
      </c>
      <c r="F46" s="290" t="s">
        <v>0</v>
      </c>
      <c r="G46" s="142">
        <v>0</v>
      </c>
      <c r="H46" s="142">
        <v>1</v>
      </c>
      <c r="I46" s="142">
        <v>0</v>
      </c>
      <c r="J46" s="142">
        <v>0</v>
      </c>
      <c r="K46" s="323">
        <v>0</v>
      </c>
      <c r="L46" s="143">
        <v>0</v>
      </c>
      <c r="M46" s="143">
        <v>0</v>
      </c>
      <c r="N46" s="143">
        <v>0</v>
      </c>
      <c r="O46" s="143">
        <v>0</v>
      </c>
      <c r="P46" s="298">
        <f t="shared" si="0"/>
        <v>0</v>
      </c>
      <c r="Q46" s="279" t="s">
        <v>73</v>
      </c>
      <c r="R46" s="279" t="s">
        <v>73</v>
      </c>
      <c r="S46" s="279" t="s">
        <v>73</v>
      </c>
      <c r="T46" s="279" t="s">
        <v>73</v>
      </c>
      <c r="U46" s="279" t="s">
        <v>73</v>
      </c>
      <c r="V46" s="279" t="s">
        <v>73</v>
      </c>
      <c r="W46" s="279" t="s">
        <v>73</v>
      </c>
      <c r="X46" s="279" t="s">
        <v>73</v>
      </c>
      <c r="Y46" s="39" t="s">
        <v>365</v>
      </c>
      <c r="Z46" s="296" t="s">
        <v>1171</v>
      </c>
    </row>
    <row r="47" spans="1:26" ht="42.75" x14ac:dyDescent="0.45">
      <c r="B47" s="38"/>
      <c r="C47" s="38"/>
      <c r="D47" s="74"/>
      <c r="E47" s="75" t="s">
        <v>431</v>
      </c>
      <c r="F47" s="290" t="s">
        <v>0</v>
      </c>
      <c r="G47" s="142">
        <v>0</v>
      </c>
      <c r="H47" s="142">
        <v>0</v>
      </c>
      <c r="I47" s="142">
        <v>0</v>
      </c>
      <c r="J47" s="142">
        <v>0</v>
      </c>
      <c r="K47" s="323">
        <v>0</v>
      </c>
      <c r="L47" s="142">
        <v>0</v>
      </c>
      <c r="M47" s="142">
        <v>0</v>
      </c>
      <c r="N47" s="142">
        <v>0</v>
      </c>
      <c r="O47" s="142">
        <v>0</v>
      </c>
      <c r="P47" s="298">
        <f t="shared" si="0"/>
        <v>0</v>
      </c>
      <c r="Q47" s="279" t="s">
        <v>73</v>
      </c>
      <c r="R47" s="279" t="s">
        <v>73</v>
      </c>
      <c r="S47" s="279" t="s">
        <v>73</v>
      </c>
      <c r="T47" s="279" t="s">
        <v>73</v>
      </c>
      <c r="U47" s="279" t="s">
        <v>73</v>
      </c>
      <c r="V47" s="279" t="s">
        <v>73</v>
      </c>
      <c r="W47" s="279" t="s">
        <v>73</v>
      </c>
      <c r="X47" s="279" t="s">
        <v>73</v>
      </c>
      <c r="Y47" s="39" t="s">
        <v>365</v>
      </c>
      <c r="Z47" s="295" t="s">
        <v>1171</v>
      </c>
    </row>
    <row r="48" spans="1:26" ht="42.75" x14ac:dyDescent="0.45">
      <c r="B48" s="38"/>
      <c r="C48" s="38"/>
      <c r="D48" s="74"/>
      <c r="E48" s="75" t="s">
        <v>432</v>
      </c>
      <c r="F48" s="290" t="s">
        <v>0</v>
      </c>
      <c r="G48" s="142">
        <v>0</v>
      </c>
      <c r="H48" s="142">
        <v>0</v>
      </c>
      <c r="I48" s="142">
        <v>0</v>
      </c>
      <c r="J48" s="142">
        <v>0</v>
      </c>
      <c r="K48" s="323">
        <v>0</v>
      </c>
      <c r="L48" s="142">
        <v>0</v>
      </c>
      <c r="M48" s="142">
        <v>0</v>
      </c>
      <c r="N48" s="142">
        <v>0</v>
      </c>
      <c r="O48" s="142">
        <v>0</v>
      </c>
      <c r="P48" s="298">
        <f t="shared" si="0"/>
        <v>0</v>
      </c>
      <c r="Q48" s="279" t="s">
        <v>73</v>
      </c>
      <c r="R48" s="279" t="s">
        <v>73</v>
      </c>
      <c r="S48" s="279" t="s">
        <v>73</v>
      </c>
      <c r="T48" s="279" t="s">
        <v>73</v>
      </c>
      <c r="U48" s="279" t="s">
        <v>73</v>
      </c>
      <c r="V48" s="279" t="s">
        <v>73</v>
      </c>
      <c r="W48" s="279" t="s">
        <v>73</v>
      </c>
      <c r="X48" s="279" t="s">
        <v>73</v>
      </c>
      <c r="Y48" s="39" t="s">
        <v>365</v>
      </c>
      <c r="Z48" s="295" t="s">
        <v>1171</v>
      </c>
    </row>
    <row r="49" spans="1:26" ht="42.75" x14ac:dyDescent="0.45">
      <c r="B49" s="38"/>
      <c r="C49" s="38"/>
      <c r="D49" s="74"/>
      <c r="E49" s="75" t="s">
        <v>433</v>
      </c>
      <c r="F49" s="290" t="s">
        <v>0</v>
      </c>
      <c r="G49" s="142">
        <v>0</v>
      </c>
      <c r="H49" s="142">
        <v>0</v>
      </c>
      <c r="I49" s="142">
        <v>0</v>
      </c>
      <c r="J49" s="142">
        <v>0</v>
      </c>
      <c r="K49" s="323">
        <v>0</v>
      </c>
      <c r="L49" s="142">
        <v>0</v>
      </c>
      <c r="M49" s="142">
        <v>0</v>
      </c>
      <c r="N49" s="142">
        <v>0</v>
      </c>
      <c r="O49" s="142">
        <v>0</v>
      </c>
      <c r="P49" s="298">
        <f t="shared" si="0"/>
        <v>0</v>
      </c>
      <c r="Q49" s="279" t="s">
        <v>73</v>
      </c>
      <c r="R49" s="279" t="s">
        <v>73</v>
      </c>
      <c r="S49" s="279" t="s">
        <v>73</v>
      </c>
      <c r="T49" s="279" t="s">
        <v>73</v>
      </c>
      <c r="U49" s="279" t="s">
        <v>73</v>
      </c>
      <c r="V49" s="279" t="s">
        <v>73</v>
      </c>
      <c r="W49" s="279" t="s">
        <v>73</v>
      </c>
      <c r="X49" s="279" t="s">
        <v>73</v>
      </c>
      <c r="Y49" s="39" t="s">
        <v>365</v>
      </c>
      <c r="Z49" s="295" t="s">
        <v>1171</v>
      </c>
    </row>
    <row r="50" spans="1:26" ht="42.75" x14ac:dyDescent="0.45">
      <c r="B50" s="38"/>
      <c r="C50" s="38"/>
      <c r="D50" s="74"/>
      <c r="E50" s="75" t="s">
        <v>434</v>
      </c>
      <c r="F50" s="290" t="s">
        <v>0</v>
      </c>
      <c r="G50" s="142">
        <v>0</v>
      </c>
      <c r="H50" s="142">
        <v>0</v>
      </c>
      <c r="I50" s="142">
        <v>0</v>
      </c>
      <c r="J50" s="142">
        <v>0</v>
      </c>
      <c r="K50" s="323">
        <v>0</v>
      </c>
      <c r="L50" s="142">
        <v>0</v>
      </c>
      <c r="M50" s="142">
        <v>0</v>
      </c>
      <c r="N50" s="142">
        <v>0</v>
      </c>
      <c r="O50" s="142">
        <v>0</v>
      </c>
      <c r="P50" s="298">
        <f t="shared" si="0"/>
        <v>0</v>
      </c>
      <c r="Q50" s="279" t="s">
        <v>73</v>
      </c>
      <c r="R50" s="279" t="s">
        <v>73</v>
      </c>
      <c r="S50" s="279" t="s">
        <v>73</v>
      </c>
      <c r="T50" s="279" t="s">
        <v>73</v>
      </c>
      <c r="U50" s="279" t="s">
        <v>73</v>
      </c>
      <c r="V50" s="279" t="s">
        <v>73</v>
      </c>
      <c r="W50" s="279" t="s">
        <v>73</v>
      </c>
      <c r="X50" s="279" t="s">
        <v>73</v>
      </c>
      <c r="Y50" s="39" t="s">
        <v>365</v>
      </c>
      <c r="Z50" s="295" t="s">
        <v>1171</v>
      </c>
    </row>
    <row r="51" spans="1:26" ht="42.75" x14ac:dyDescent="0.45">
      <c r="B51" s="38"/>
      <c r="C51" s="38"/>
      <c r="D51" s="74"/>
      <c r="E51" s="75" t="s">
        <v>435</v>
      </c>
      <c r="F51" s="290" t="s">
        <v>0</v>
      </c>
      <c r="G51" s="142">
        <v>1</v>
      </c>
      <c r="H51" s="142">
        <v>2</v>
      </c>
      <c r="I51" s="142">
        <v>0</v>
      </c>
      <c r="J51" s="142">
        <v>1</v>
      </c>
      <c r="K51" s="323">
        <v>1</v>
      </c>
      <c r="L51" s="143">
        <v>0</v>
      </c>
      <c r="M51" s="143">
        <v>0</v>
      </c>
      <c r="N51" s="143">
        <v>0</v>
      </c>
      <c r="O51" s="143">
        <v>0</v>
      </c>
      <c r="P51" s="298">
        <f t="shared" si="0"/>
        <v>0</v>
      </c>
      <c r="Q51" s="279" t="s">
        <v>73</v>
      </c>
      <c r="R51" s="279" t="s">
        <v>73</v>
      </c>
      <c r="S51" s="279" t="s">
        <v>73</v>
      </c>
      <c r="T51" s="279" t="s">
        <v>73</v>
      </c>
      <c r="U51" s="279" t="s">
        <v>73</v>
      </c>
      <c r="V51" s="279" t="s">
        <v>73</v>
      </c>
      <c r="W51" s="279" t="s">
        <v>73</v>
      </c>
      <c r="X51" s="279" t="s">
        <v>73</v>
      </c>
      <c r="Y51" s="39" t="s">
        <v>365</v>
      </c>
      <c r="Z51" s="295" t="s">
        <v>1171</v>
      </c>
    </row>
    <row r="52" spans="1:26" ht="49.5" x14ac:dyDescent="0.45">
      <c r="B52" s="38"/>
      <c r="C52" s="38" t="s">
        <v>436</v>
      </c>
      <c r="D52" s="74" t="s">
        <v>437</v>
      </c>
      <c r="E52" s="74" t="s">
        <v>438</v>
      </c>
      <c r="F52" s="290" t="s">
        <v>0</v>
      </c>
      <c r="G52" s="142">
        <v>0</v>
      </c>
      <c r="H52" s="142">
        <v>0</v>
      </c>
      <c r="I52" s="142">
        <v>0</v>
      </c>
      <c r="J52" s="142">
        <v>0</v>
      </c>
      <c r="K52" s="323">
        <v>0</v>
      </c>
      <c r="L52" s="142">
        <v>0</v>
      </c>
      <c r="M52" s="142">
        <v>0</v>
      </c>
      <c r="N52" s="142">
        <v>0</v>
      </c>
      <c r="O52" s="142">
        <v>0</v>
      </c>
      <c r="P52" s="298">
        <f t="shared" si="0"/>
        <v>0</v>
      </c>
      <c r="Q52" s="142">
        <v>0</v>
      </c>
      <c r="R52" s="142">
        <v>0</v>
      </c>
      <c r="S52" s="142">
        <v>0</v>
      </c>
      <c r="T52" s="142">
        <v>0</v>
      </c>
      <c r="U52" s="142">
        <v>0</v>
      </c>
      <c r="V52" s="142">
        <v>0</v>
      </c>
      <c r="W52" s="142">
        <v>0</v>
      </c>
      <c r="X52" s="142">
        <v>0</v>
      </c>
      <c r="Y52" s="39" t="s">
        <v>365</v>
      </c>
      <c r="Z52" s="243" t="s">
        <v>1135</v>
      </c>
    </row>
    <row r="53" spans="1:26" ht="49.5" x14ac:dyDescent="0.45">
      <c r="B53" s="38"/>
      <c r="C53" s="38" t="s">
        <v>439</v>
      </c>
      <c r="D53" s="74" t="s">
        <v>440</v>
      </c>
      <c r="E53" s="135" t="s">
        <v>441</v>
      </c>
      <c r="F53" s="290" t="s">
        <v>1</v>
      </c>
      <c r="G53" s="142">
        <v>0</v>
      </c>
      <c r="H53" s="142">
        <v>0</v>
      </c>
      <c r="I53" s="142">
        <v>0</v>
      </c>
      <c r="J53" s="142">
        <v>0</v>
      </c>
      <c r="K53" s="323">
        <v>0</v>
      </c>
      <c r="L53" s="142">
        <v>0</v>
      </c>
      <c r="M53" s="142">
        <v>0</v>
      </c>
      <c r="N53" s="142">
        <v>0</v>
      </c>
      <c r="O53" s="142">
        <v>0</v>
      </c>
      <c r="P53" s="298">
        <f t="shared" si="0"/>
        <v>0</v>
      </c>
      <c r="Q53" s="142">
        <v>0</v>
      </c>
      <c r="R53" s="142">
        <v>0</v>
      </c>
      <c r="S53" s="142">
        <v>0</v>
      </c>
      <c r="T53" s="142">
        <v>0</v>
      </c>
      <c r="U53" s="142">
        <v>0</v>
      </c>
      <c r="V53" s="142">
        <v>0</v>
      </c>
      <c r="W53" s="142">
        <v>0</v>
      </c>
      <c r="X53" s="142">
        <v>0</v>
      </c>
      <c r="Y53" s="39" t="s">
        <v>365</v>
      </c>
      <c r="Z53" s="243" t="s">
        <v>1135</v>
      </c>
    </row>
    <row r="54" spans="1:26" ht="49.5" x14ac:dyDescent="0.45">
      <c r="B54" s="38"/>
      <c r="C54" s="38" t="s">
        <v>442</v>
      </c>
      <c r="D54" s="74" t="s">
        <v>443</v>
      </c>
      <c r="E54" s="74" t="s">
        <v>395</v>
      </c>
      <c r="F54" s="290" t="s">
        <v>1</v>
      </c>
      <c r="G54" s="142">
        <v>0</v>
      </c>
      <c r="H54" s="142">
        <v>0</v>
      </c>
      <c r="I54" s="142">
        <v>0</v>
      </c>
      <c r="J54" s="142">
        <v>0</v>
      </c>
      <c r="K54" s="323">
        <v>0</v>
      </c>
      <c r="L54" s="142">
        <v>0</v>
      </c>
      <c r="M54" s="142">
        <v>0</v>
      </c>
      <c r="N54" s="142">
        <v>0</v>
      </c>
      <c r="O54" s="142">
        <v>0</v>
      </c>
      <c r="P54" s="298">
        <f t="shared" si="0"/>
        <v>0</v>
      </c>
      <c r="Q54" s="142">
        <v>0</v>
      </c>
      <c r="R54" s="142">
        <v>0</v>
      </c>
      <c r="S54" s="142">
        <v>0</v>
      </c>
      <c r="T54" s="142">
        <v>0</v>
      </c>
      <c r="U54" s="142">
        <v>0</v>
      </c>
      <c r="V54" s="142">
        <v>0</v>
      </c>
      <c r="W54" s="142">
        <v>0</v>
      </c>
      <c r="X54" s="142">
        <v>0</v>
      </c>
      <c r="Y54" s="39" t="s">
        <v>365</v>
      </c>
      <c r="Z54" s="243" t="s">
        <v>1135</v>
      </c>
    </row>
    <row r="55" spans="1:26" ht="49.5" x14ac:dyDescent="0.45">
      <c r="B55" s="38"/>
      <c r="C55" s="38" t="s">
        <v>444</v>
      </c>
      <c r="D55" s="74" t="s">
        <v>445</v>
      </c>
      <c r="E55" s="74" t="s">
        <v>446</v>
      </c>
      <c r="F55" s="290" t="s">
        <v>1</v>
      </c>
      <c r="G55" s="142">
        <v>0</v>
      </c>
      <c r="H55" s="142">
        <v>0</v>
      </c>
      <c r="I55" s="142">
        <v>0</v>
      </c>
      <c r="J55" s="142">
        <v>0</v>
      </c>
      <c r="K55" s="323">
        <v>0</v>
      </c>
      <c r="L55" s="142">
        <v>0</v>
      </c>
      <c r="M55" s="142">
        <v>0</v>
      </c>
      <c r="N55" s="142">
        <v>0</v>
      </c>
      <c r="O55" s="142">
        <v>0</v>
      </c>
      <c r="P55" s="298">
        <f t="shared" si="0"/>
        <v>0</v>
      </c>
      <c r="Q55" s="142">
        <v>0</v>
      </c>
      <c r="R55" s="142">
        <v>0</v>
      </c>
      <c r="S55" s="142">
        <v>0</v>
      </c>
      <c r="T55" s="142">
        <v>0</v>
      </c>
      <c r="U55" s="142">
        <v>0</v>
      </c>
      <c r="V55" s="142">
        <v>0</v>
      </c>
      <c r="W55" s="142">
        <v>0</v>
      </c>
      <c r="X55" s="142">
        <v>0</v>
      </c>
      <c r="Y55" s="39" t="s">
        <v>365</v>
      </c>
      <c r="Z55" s="243" t="s">
        <v>1135</v>
      </c>
    </row>
    <row r="56" spans="1:26" ht="49.5" x14ac:dyDescent="0.45">
      <c r="B56" s="38"/>
      <c r="C56" s="38" t="s">
        <v>447</v>
      </c>
      <c r="D56" s="74" t="s">
        <v>448</v>
      </c>
      <c r="E56" s="74" t="s">
        <v>449</v>
      </c>
      <c r="F56" s="290" t="s">
        <v>0</v>
      </c>
      <c r="G56" s="142">
        <v>0</v>
      </c>
      <c r="H56" s="142">
        <v>0</v>
      </c>
      <c r="I56" s="142">
        <v>0</v>
      </c>
      <c r="J56" s="142">
        <v>0</v>
      </c>
      <c r="K56" s="323">
        <v>0</v>
      </c>
      <c r="L56" s="142">
        <v>0</v>
      </c>
      <c r="M56" s="142">
        <v>0</v>
      </c>
      <c r="N56" s="142">
        <v>0</v>
      </c>
      <c r="O56" s="142">
        <v>0</v>
      </c>
      <c r="P56" s="298">
        <f t="shared" si="0"/>
        <v>0</v>
      </c>
      <c r="Q56" s="207">
        <v>0</v>
      </c>
      <c r="R56" s="207">
        <v>0</v>
      </c>
      <c r="S56" s="207">
        <v>0</v>
      </c>
      <c r="T56" s="207">
        <v>0</v>
      </c>
      <c r="U56" s="207">
        <v>0</v>
      </c>
      <c r="V56" s="207">
        <v>0</v>
      </c>
      <c r="W56" s="207">
        <v>0</v>
      </c>
      <c r="X56" s="207">
        <v>0</v>
      </c>
      <c r="Y56" s="39" t="s">
        <v>365</v>
      </c>
      <c r="Z56" s="243" t="s">
        <v>1135</v>
      </c>
    </row>
    <row r="57" spans="1:26" ht="49.5" x14ac:dyDescent="0.45">
      <c r="B57" s="38"/>
      <c r="C57" s="38" t="s">
        <v>450</v>
      </c>
      <c r="D57" s="74" t="s">
        <v>451</v>
      </c>
      <c r="E57" s="74" t="s">
        <v>452</v>
      </c>
      <c r="F57" s="290" t="s">
        <v>0</v>
      </c>
      <c r="G57" s="142">
        <v>0</v>
      </c>
      <c r="H57" s="142">
        <v>0</v>
      </c>
      <c r="I57" s="142">
        <v>0</v>
      </c>
      <c r="J57" s="142">
        <v>0</v>
      </c>
      <c r="K57" s="323">
        <v>0</v>
      </c>
      <c r="L57" s="142">
        <v>0</v>
      </c>
      <c r="M57" s="142">
        <v>0</v>
      </c>
      <c r="N57" s="142">
        <v>0</v>
      </c>
      <c r="O57" s="142">
        <v>0</v>
      </c>
      <c r="P57" s="298">
        <f t="shared" si="0"/>
        <v>0</v>
      </c>
      <c r="Q57" s="207">
        <v>0</v>
      </c>
      <c r="R57" s="207">
        <v>0</v>
      </c>
      <c r="S57" s="207">
        <v>0</v>
      </c>
      <c r="T57" s="207">
        <v>0</v>
      </c>
      <c r="U57" s="207">
        <v>0</v>
      </c>
      <c r="V57" s="207">
        <v>0</v>
      </c>
      <c r="W57" s="207">
        <v>0</v>
      </c>
      <c r="X57" s="207">
        <v>0</v>
      </c>
      <c r="Y57" s="39" t="s">
        <v>365</v>
      </c>
      <c r="Z57" s="243" t="s">
        <v>1135</v>
      </c>
    </row>
    <row r="58" spans="1:26" ht="49.5" x14ac:dyDescent="0.45">
      <c r="A58" s="8" t="s">
        <v>361</v>
      </c>
      <c r="B58" s="38" t="s">
        <v>453</v>
      </c>
      <c r="C58" s="38" t="s">
        <v>454</v>
      </c>
      <c r="D58" s="135" t="s">
        <v>455</v>
      </c>
      <c r="E58" s="75" t="s">
        <v>364</v>
      </c>
      <c r="F58" s="290" t="s">
        <v>0</v>
      </c>
      <c r="G58" s="142">
        <v>395</v>
      </c>
      <c r="H58" s="142">
        <v>557</v>
      </c>
      <c r="I58" s="142">
        <v>609</v>
      </c>
      <c r="J58" s="142">
        <v>416</v>
      </c>
      <c r="K58" s="323">
        <v>527</v>
      </c>
      <c r="L58" s="143">
        <v>104</v>
      </c>
      <c r="M58" s="143">
        <v>70</v>
      </c>
      <c r="N58" s="143">
        <v>25</v>
      </c>
      <c r="O58" s="143">
        <v>112</v>
      </c>
      <c r="P58" s="298">
        <f t="shared" si="0"/>
        <v>311</v>
      </c>
      <c r="Q58" s="207">
        <v>107.01059188256258</v>
      </c>
      <c r="R58" s="207">
        <v>38.128681881119732</v>
      </c>
      <c r="S58" s="207">
        <v>22.188162573713658</v>
      </c>
      <c r="T58" s="207">
        <v>101.29904015264161</v>
      </c>
      <c r="U58" s="207">
        <v>103.2495313286031</v>
      </c>
      <c r="V58" s="207">
        <v>31.864309037256827</v>
      </c>
      <c r="W58" s="207">
        <v>18.22200949568667</v>
      </c>
      <c r="X58" s="207">
        <v>99.327080171641299</v>
      </c>
      <c r="Y58" s="39" t="s">
        <v>365</v>
      </c>
      <c r="Z58" s="243" t="s">
        <v>1135</v>
      </c>
    </row>
    <row r="59" spans="1:26" ht="49.5" x14ac:dyDescent="0.45">
      <c r="B59" s="38"/>
      <c r="C59" s="38"/>
      <c r="D59" s="74" t="s">
        <v>456</v>
      </c>
      <c r="E59" s="75" t="s">
        <v>367</v>
      </c>
      <c r="F59" s="290" t="s">
        <v>0</v>
      </c>
      <c r="G59" s="142">
        <v>655</v>
      </c>
      <c r="H59" s="142">
        <v>598</v>
      </c>
      <c r="I59" s="142">
        <v>622</v>
      </c>
      <c r="J59" s="142">
        <v>648</v>
      </c>
      <c r="K59" s="323">
        <v>686</v>
      </c>
      <c r="L59" s="143">
        <v>122</v>
      </c>
      <c r="M59" s="143">
        <v>201</v>
      </c>
      <c r="N59" s="143">
        <v>169</v>
      </c>
      <c r="O59" s="143">
        <v>163</v>
      </c>
      <c r="P59" s="298">
        <f t="shared" si="0"/>
        <v>655</v>
      </c>
      <c r="Q59" s="207">
        <v>119.32571965369139</v>
      </c>
      <c r="R59" s="207">
        <v>195.96877171174549</v>
      </c>
      <c r="S59" s="207">
        <v>153.24307673311253</v>
      </c>
      <c r="T59" s="207">
        <v>152.597063803184</v>
      </c>
      <c r="U59" s="207">
        <v>110.96559235010508</v>
      </c>
      <c r="V59" s="207">
        <v>191.37505784315024</v>
      </c>
      <c r="W59" s="207">
        <v>140.62440884130555</v>
      </c>
      <c r="X59" s="207">
        <v>145.81629129440861</v>
      </c>
      <c r="Y59" s="39" t="s">
        <v>365</v>
      </c>
      <c r="Z59" s="243" t="s">
        <v>1135</v>
      </c>
    </row>
    <row r="60" spans="1:26" ht="49.5" x14ac:dyDescent="0.45">
      <c r="B60" s="38"/>
      <c r="C60" s="38"/>
      <c r="D60" s="74" t="s">
        <v>457</v>
      </c>
      <c r="E60" s="75" t="s">
        <v>368</v>
      </c>
      <c r="F60" s="290" t="s">
        <v>0</v>
      </c>
      <c r="G60" s="142">
        <v>758</v>
      </c>
      <c r="H60" s="142">
        <v>785</v>
      </c>
      <c r="I60" s="142">
        <v>911</v>
      </c>
      <c r="J60" s="142">
        <v>975</v>
      </c>
      <c r="K60" s="323">
        <v>776</v>
      </c>
      <c r="L60" s="143">
        <v>178</v>
      </c>
      <c r="M60" s="143">
        <v>348</v>
      </c>
      <c r="N60" s="143">
        <v>275</v>
      </c>
      <c r="O60" s="143">
        <v>191</v>
      </c>
      <c r="P60" s="298">
        <f t="shared" si="0"/>
        <v>992</v>
      </c>
      <c r="Q60" s="207">
        <v>223.52499725971316</v>
      </c>
      <c r="R60" s="207">
        <v>320.64084181441621</v>
      </c>
      <c r="S60" s="207">
        <v>222.55459753633571</v>
      </c>
      <c r="T60" s="207">
        <v>152.64773894740063</v>
      </c>
      <c r="U60" s="207">
        <v>220.06942995038744</v>
      </c>
      <c r="V60" s="207">
        <v>306.74987810137367</v>
      </c>
      <c r="W60" s="207">
        <v>209.22461164433832</v>
      </c>
      <c r="X60" s="207">
        <v>143.546614545696</v>
      </c>
      <c r="Y60" s="39" t="s">
        <v>365</v>
      </c>
      <c r="Z60" s="243" t="s">
        <v>1135</v>
      </c>
    </row>
    <row r="61" spans="1:26" ht="49.5" x14ac:dyDescent="0.45">
      <c r="B61" s="38"/>
      <c r="C61" s="38"/>
      <c r="D61" s="74" t="s">
        <v>458</v>
      </c>
      <c r="E61" s="75" t="s">
        <v>369</v>
      </c>
      <c r="F61" s="290" t="s">
        <v>0</v>
      </c>
      <c r="G61" s="142">
        <v>508</v>
      </c>
      <c r="H61" s="142">
        <v>586</v>
      </c>
      <c r="I61" s="142">
        <v>528</v>
      </c>
      <c r="J61" s="142">
        <v>647</v>
      </c>
      <c r="K61" s="323">
        <v>517</v>
      </c>
      <c r="L61" s="143">
        <v>116</v>
      </c>
      <c r="M61" s="143">
        <v>113</v>
      </c>
      <c r="N61" s="143">
        <v>153</v>
      </c>
      <c r="O61" s="143">
        <v>132</v>
      </c>
      <c r="P61" s="298">
        <f t="shared" si="0"/>
        <v>514</v>
      </c>
      <c r="Q61" s="207">
        <v>136.73581327816592</v>
      </c>
      <c r="R61" s="207">
        <v>133.53993403636395</v>
      </c>
      <c r="S61" s="207">
        <v>131.12056438883619</v>
      </c>
      <c r="T61" s="207">
        <v>131.2174592854941</v>
      </c>
      <c r="U61" s="207">
        <v>132.46422131129879</v>
      </c>
      <c r="V61" s="207">
        <v>129.91642920704609</v>
      </c>
      <c r="W61" s="207">
        <v>123.51942264455381</v>
      </c>
      <c r="X61" s="207">
        <v>125.32184366150781</v>
      </c>
      <c r="Y61" s="39" t="s">
        <v>365</v>
      </c>
      <c r="Z61" s="243" t="s">
        <v>1135</v>
      </c>
    </row>
    <row r="62" spans="1:26" x14ac:dyDescent="0.45">
      <c r="B62" s="38"/>
      <c r="C62" s="38"/>
      <c r="D62" s="74" t="s">
        <v>459</v>
      </c>
      <c r="E62" s="40" t="s">
        <v>370</v>
      </c>
      <c r="F62" s="290" t="s">
        <v>0</v>
      </c>
      <c r="G62" s="142">
        <v>113</v>
      </c>
      <c r="H62" s="142">
        <v>129</v>
      </c>
      <c r="I62" s="142">
        <v>122</v>
      </c>
      <c r="J62" s="142">
        <v>144</v>
      </c>
      <c r="K62" s="323">
        <v>126</v>
      </c>
      <c r="L62" s="142">
        <v>24</v>
      </c>
      <c r="M62" s="142">
        <v>26</v>
      </c>
      <c r="N62" s="142">
        <v>20</v>
      </c>
      <c r="O62" s="142">
        <v>16</v>
      </c>
      <c r="P62" s="298">
        <f t="shared" si="0"/>
        <v>86</v>
      </c>
      <c r="Q62" s="207">
        <v>106.96210070078574</v>
      </c>
      <c r="R62" s="207">
        <v>79.447035802968742</v>
      </c>
      <c r="S62" s="207">
        <v>105.88218310367493</v>
      </c>
      <c r="T62" s="207">
        <v>110.47937109210345</v>
      </c>
      <c r="U62" s="207">
        <v>106.86422582802338</v>
      </c>
      <c r="V62" s="207">
        <v>79.218638985076552</v>
      </c>
      <c r="W62" s="207">
        <v>105.48852297475324</v>
      </c>
      <c r="X62" s="207">
        <v>109.70273657827468</v>
      </c>
      <c r="Y62" s="39" t="s">
        <v>365</v>
      </c>
      <c r="Z62" s="244" t="s">
        <v>383</v>
      </c>
    </row>
    <row r="63" spans="1:26" ht="42.75" x14ac:dyDescent="0.45">
      <c r="B63" s="38"/>
      <c r="C63" s="38"/>
      <c r="D63" s="74"/>
      <c r="E63" s="75" t="s">
        <v>460</v>
      </c>
      <c r="F63" s="290" t="s">
        <v>0</v>
      </c>
      <c r="G63" s="142">
        <v>4</v>
      </c>
      <c r="H63" s="142">
        <v>15</v>
      </c>
      <c r="I63" s="142">
        <v>19</v>
      </c>
      <c r="J63" s="142">
        <v>9</v>
      </c>
      <c r="K63" s="323">
        <v>3</v>
      </c>
      <c r="L63" s="143"/>
      <c r="M63" s="143"/>
      <c r="N63" s="143"/>
      <c r="O63" s="143"/>
      <c r="P63" s="298">
        <f t="shared" si="0"/>
        <v>0</v>
      </c>
      <c r="Q63" s="279" t="s">
        <v>73</v>
      </c>
      <c r="R63" s="279" t="s">
        <v>73</v>
      </c>
      <c r="S63" s="279" t="s">
        <v>73</v>
      </c>
      <c r="T63" s="279" t="s">
        <v>73</v>
      </c>
      <c r="U63" s="279" t="s">
        <v>73</v>
      </c>
      <c r="V63" s="279" t="s">
        <v>73</v>
      </c>
      <c r="W63" s="279" t="s">
        <v>73</v>
      </c>
      <c r="X63" s="279" t="s">
        <v>73</v>
      </c>
      <c r="Y63" s="39" t="s">
        <v>365</v>
      </c>
      <c r="Z63" s="296" t="s">
        <v>1172</v>
      </c>
    </row>
    <row r="64" spans="1:26" ht="42.75" x14ac:dyDescent="0.45">
      <c r="B64" s="38"/>
      <c r="C64" s="38"/>
      <c r="D64" s="74"/>
      <c r="E64" s="75" t="s">
        <v>461</v>
      </c>
      <c r="F64" s="290" t="s">
        <v>0</v>
      </c>
      <c r="G64" s="142">
        <v>109</v>
      </c>
      <c r="H64" s="142">
        <v>114</v>
      </c>
      <c r="I64" s="142">
        <v>103</v>
      </c>
      <c r="J64" s="142">
        <v>135</v>
      </c>
      <c r="K64" s="323">
        <v>123</v>
      </c>
      <c r="L64" s="143">
        <v>24</v>
      </c>
      <c r="M64" s="143">
        <v>26</v>
      </c>
      <c r="N64" s="143">
        <v>20</v>
      </c>
      <c r="O64" s="143">
        <v>16</v>
      </c>
      <c r="P64" s="298">
        <f t="shared" si="0"/>
        <v>86</v>
      </c>
      <c r="Q64" s="279" t="s">
        <v>73</v>
      </c>
      <c r="R64" s="279" t="s">
        <v>73</v>
      </c>
      <c r="S64" s="279" t="s">
        <v>73</v>
      </c>
      <c r="T64" s="279" t="s">
        <v>73</v>
      </c>
      <c r="U64" s="279" t="s">
        <v>73</v>
      </c>
      <c r="V64" s="279" t="s">
        <v>73</v>
      </c>
      <c r="W64" s="279" t="s">
        <v>73</v>
      </c>
      <c r="X64" s="279" t="s">
        <v>73</v>
      </c>
      <c r="Y64" s="39" t="s">
        <v>365</v>
      </c>
      <c r="Z64" s="295" t="s">
        <v>1172</v>
      </c>
    </row>
    <row r="65" spans="2:26" ht="49.5" x14ac:dyDescent="0.45">
      <c r="B65" s="38"/>
      <c r="C65" s="38" t="s">
        <v>462</v>
      </c>
      <c r="D65" s="74" t="s">
        <v>463</v>
      </c>
      <c r="E65" s="40" t="s">
        <v>464</v>
      </c>
      <c r="F65" s="297" t="s">
        <v>0</v>
      </c>
      <c r="G65" s="144">
        <v>319</v>
      </c>
      <c r="H65" s="144">
        <v>309</v>
      </c>
      <c r="I65" s="144">
        <v>425</v>
      </c>
      <c r="J65" s="144">
        <v>376</v>
      </c>
      <c r="K65" s="325">
        <v>457</v>
      </c>
      <c r="L65" s="145">
        <v>128</v>
      </c>
      <c r="M65" s="145">
        <v>160</v>
      </c>
      <c r="N65" s="145">
        <v>73</v>
      </c>
      <c r="O65" s="143">
        <v>44</v>
      </c>
      <c r="P65" s="298">
        <f t="shared" si="0"/>
        <v>405</v>
      </c>
      <c r="Q65" s="207">
        <v>88.28566337361562</v>
      </c>
      <c r="R65" s="207">
        <v>94.28753827976837</v>
      </c>
      <c r="S65" s="207">
        <v>91.835562422915814</v>
      </c>
      <c r="T65" s="207">
        <v>94.591172572432043</v>
      </c>
      <c r="U65" s="207">
        <v>88.28566337361562</v>
      </c>
      <c r="V65" s="207">
        <v>94.151323944143144</v>
      </c>
      <c r="W65" s="207">
        <v>91.754071399034459</v>
      </c>
      <c r="X65" s="207">
        <v>94.591172572432043</v>
      </c>
      <c r="Y65" s="39" t="s">
        <v>365</v>
      </c>
      <c r="Z65" s="243" t="s">
        <v>1135</v>
      </c>
    </row>
    <row r="66" spans="2:26" ht="49.5" x14ac:dyDescent="0.45">
      <c r="B66" s="38"/>
      <c r="C66" s="38"/>
      <c r="D66" s="74" t="s">
        <v>465</v>
      </c>
      <c r="E66" s="40" t="s">
        <v>466</v>
      </c>
      <c r="F66" s="290" t="s">
        <v>0</v>
      </c>
      <c r="G66" s="142">
        <v>463</v>
      </c>
      <c r="H66" s="142">
        <v>594</v>
      </c>
      <c r="I66" s="142">
        <v>654</v>
      </c>
      <c r="J66" s="142">
        <v>713</v>
      </c>
      <c r="K66" s="326">
        <v>1116</v>
      </c>
      <c r="L66" s="143">
        <v>205</v>
      </c>
      <c r="M66" s="143">
        <v>143</v>
      </c>
      <c r="N66" s="143">
        <v>211</v>
      </c>
      <c r="O66" s="143">
        <v>250</v>
      </c>
      <c r="P66" s="298">
        <f t="shared" si="0"/>
        <v>809</v>
      </c>
      <c r="Q66" s="207">
        <v>212.90275157266868</v>
      </c>
      <c r="R66" s="207">
        <v>224.83475812586462</v>
      </c>
      <c r="S66" s="207">
        <v>179.65510315578857</v>
      </c>
      <c r="T66" s="207">
        <v>146.11582297327936</v>
      </c>
      <c r="U66" s="207">
        <v>132.63055422243855</v>
      </c>
      <c r="V66" s="207">
        <v>194.88743729129712</v>
      </c>
      <c r="W66" s="207">
        <v>148.80543224436138</v>
      </c>
      <c r="X66" s="207">
        <v>84.666128770245678</v>
      </c>
      <c r="Y66" s="39" t="s">
        <v>365</v>
      </c>
      <c r="Z66" s="243" t="s">
        <v>1135</v>
      </c>
    </row>
    <row r="67" spans="2:26" ht="49.5" x14ac:dyDescent="0.45">
      <c r="B67" s="38"/>
      <c r="C67" s="38"/>
      <c r="D67" s="74" t="s">
        <v>467</v>
      </c>
      <c r="E67" s="75" t="s">
        <v>468</v>
      </c>
      <c r="F67" s="290" t="s">
        <v>0</v>
      </c>
      <c r="G67" s="142">
        <v>232</v>
      </c>
      <c r="H67" s="142">
        <v>195</v>
      </c>
      <c r="I67" s="142">
        <v>245</v>
      </c>
      <c r="J67" s="142">
        <v>508</v>
      </c>
      <c r="K67" s="326">
        <v>1245</v>
      </c>
      <c r="L67" s="143">
        <v>169</v>
      </c>
      <c r="M67" s="143">
        <v>176</v>
      </c>
      <c r="N67" s="143">
        <v>316</v>
      </c>
      <c r="O67" s="143">
        <v>167</v>
      </c>
      <c r="P67" s="298">
        <f t="shared" si="0"/>
        <v>828</v>
      </c>
      <c r="Q67" s="207">
        <v>168.37089981160108</v>
      </c>
      <c r="R67" s="207">
        <v>166.38012235930492</v>
      </c>
      <c r="S67" s="207">
        <v>132.48331597326958</v>
      </c>
      <c r="T67" s="207">
        <v>165.83519936812201</v>
      </c>
      <c r="U67" s="207">
        <v>168.37089981160108</v>
      </c>
      <c r="V67" s="207">
        <v>166.35792098114078</v>
      </c>
      <c r="W67" s="207">
        <v>132.45668748446772</v>
      </c>
      <c r="X67" s="207">
        <v>165.83460596474484</v>
      </c>
      <c r="Y67" s="39" t="s">
        <v>365</v>
      </c>
      <c r="Z67" s="243" t="s">
        <v>1135</v>
      </c>
    </row>
    <row r="68" spans="2:26" ht="49.5" x14ac:dyDescent="0.45">
      <c r="B68" s="38"/>
      <c r="C68" s="38"/>
      <c r="D68" s="74" t="s">
        <v>469</v>
      </c>
      <c r="E68" s="75" t="s">
        <v>376</v>
      </c>
      <c r="F68" s="290" t="s">
        <v>0</v>
      </c>
      <c r="G68" s="142">
        <v>105</v>
      </c>
      <c r="H68" s="142">
        <v>127</v>
      </c>
      <c r="I68" s="142">
        <v>99</v>
      </c>
      <c r="J68" s="142">
        <v>105</v>
      </c>
      <c r="K68" s="323">
        <v>216</v>
      </c>
      <c r="L68" s="143">
        <v>27</v>
      </c>
      <c r="M68" s="143">
        <v>21</v>
      </c>
      <c r="N68" s="143">
        <v>26</v>
      </c>
      <c r="O68" s="143">
        <v>25</v>
      </c>
      <c r="P68" s="298">
        <f t="shared" si="0"/>
        <v>99</v>
      </c>
      <c r="Q68" s="207">
        <v>31.359836844142652</v>
      </c>
      <c r="R68" s="207">
        <v>31.264710092700216</v>
      </c>
      <c r="S68" s="207">
        <v>29.582840750709714</v>
      </c>
      <c r="T68" s="207">
        <v>31.234000347172497</v>
      </c>
      <c r="U68" s="207">
        <v>31.359753148465188</v>
      </c>
      <c r="V68" s="207">
        <v>31.264614032885031</v>
      </c>
      <c r="W68" s="207">
        <v>29.582826117416019</v>
      </c>
      <c r="X68" s="207">
        <v>31.234000347172497</v>
      </c>
      <c r="Y68" s="39" t="s">
        <v>365</v>
      </c>
      <c r="Z68" s="243" t="s">
        <v>1135</v>
      </c>
    </row>
    <row r="69" spans="2:26" ht="49.5" x14ac:dyDescent="0.45">
      <c r="B69" s="38"/>
      <c r="C69" s="38"/>
      <c r="D69" s="74" t="s">
        <v>470</v>
      </c>
      <c r="E69" s="75" t="s">
        <v>471</v>
      </c>
      <c r="F69" s="290" t="s">
        <v>0</v>
      </c>
      <c r="G69" s="142">
        <v>51</v>
      </c>
      <c r="H69" s="142">
        <v>46</v>
      </c>
      <c r="I69" s="142">
        <v>45</v>
      </c>
      <c r="J69" s="142">
        <v>67</v>
      </c>
      <c r="K69" s="323">
        <v>78</v>
      </c>
      <c r="L69" s="143">
        <v>17</v>
      </c>
      <c r="M69" s="143">
        <v>11</v>
      </c>
      <c r="N69" s="143">
        <v>16</v>
      </c>
      <c r="O69" s="143">
        <v>18</v>
      </c>
      <c r="P69" s="298">
        <f t="shared" si="0"/>
        <v>62</v>
      </c>
      <c r="Q69" s="207">
        <v>0</v>
      </c>
      <c r="R69" s="207">
        <v>0</v>
      </c>
      <c r="S69" s="207">
        <v>0</v>
      </c>
      <c r="T69" s="207">
        <v>0</v>
      </c>
      <c r="U69" s="207">
        <v>0</v>
      </c>
      <c r="V69" s="207">
        <v>0</v>
      </c>
      <c r="W69" s="207">
        <v>0</v>
      </c>
      <c r="X69" s="207">
        <v>0</v>
      </c>
      <c r="Y69" s="39" t="s">
        <v>365</v>
      </c>
      <c r="Z69" s="243" t="s">
        <v>1135</v>
      </c>
    </row>
    <row r="70" spans="2:26" ht="49.5" x14ac:dyDescent="0.45">
      <c r="B70" s="38"/>
      <c r="C70" s="38"/>
      <c r="D70" s="74" t="s">
        <v>472</v>
      </c>
      <c r="E70" s="75" t="s">
        <v>384</v>
      </c>
      <c r="F70" s="290" t="s">
        <v>0</v>
      </c>
      <c r="G70" s="142">
        <v>98</v>
      </c>
      <c r="H70" s="142">
        <v>126</v>
      </c>
      <c r="I70" s="142">
        <v>130</v>
      </c>
      <c r="J70" s="142">
        <v>207</v>
      </c>
      <c r="K70" s="323">
        <v>541</v>
      </c>
      <c r="L70" s="143">
        <v>57</v>
      </c>
      <c r="M70" s="143">
        <v>36</v>
      </c>
      <c r="N70" s="143">
        <v>31</v>
      </c>
      <c r="O70" s="143">
        <v>41</v>
      </c>
      <c r="P70" s="298">
        <f t="shared" si="0"/>
        <v>165</v>
      </c>
      <c r="Q70" s="207">
        <v>41.099095948205502</v>
      </c>
      <c r="R70" s="207">
        <v>40.903096857849079</v>
      </c>
      <c r="S70" s="207">
        <v>38.231193654663471</v>
      </c>
      <c r="T70" s="207">
        <v>40.90863086746279</v>
      </c>
      <c r="U70" s="207">
        <v>41.099095651108371</v>
      </c>
      <c r="V70" s="207">
        <v>40.887658533163062</v>
      </c>
      <c r="W70" s="207">
        <v>38.188261007259065</v>
      </c>
      <c r="X70" s="207">
        <v>40.907943036049559</v>
      </c>
      <c r="Y70" s="39" t="s">
        <v>365</v>
      </c>
      <c r="Z70" s="243" t="s">
        <v>1135</v>
      </c>
    </row>
    <row r="71" spans="2:26" ht="49.5" x14ac:dyDescent="0.45">
      <c r="B71" s="38"/>
      <c r="C71" s="38"/>
      <c r="D71" s="74" t="s">
        <v>473</v>
      </c>
      <c r="E71" s="75" t="s">
        <v>474</v>
      </c>
      <c r="F71" s="290" t="s">
        <v>0</v>
      </c>
      <c r="G71" s="142">
        <v>42</v>
      </c>
      <c r="H71" s="142">
        <v>75</v>
      </c>
      <c r="I71" s="142">
        <v>79</v>
      </c>
      <c r="J71" s="142">
        <v>123</v>
      </c>
      <c r="K71" s="323">
        <v>121</v>
      </c>
      <c r="L71" s="143">
        <v>28</v>
      </c>
      <c r="M71" s="143">
        <v>14</v>
      </c>
      <c r="N71" s="143">
        <v>11</v>
      </c>
      <c r="O71" s="143">
        <v>43</v>
      </c>
      <c r="P71" s="298">
        <f t="shared" si="0"/>
        <v>96</v>
      </c>
      <c r="Q71" s="207">
        <v>24.276819884390505</v>
      </c>
      <c r="R71" s="207">
        <v>16.755149109412567</v>
      </c>
      <c r="S71" s="207">
        <v>15.160988293500829</v>
      </c>
      <c r="T71" s="207">
        <v>31.161496470392276</v>
      </c>
      <c r="U71" s="207">
        <v>24.276113429166323</v>
      </c>
      <c r="V71" s="207">
        <v>16.462207150523859</v>
      </c>
      <c r="W71" s="207">
        <v>15.104086759726261</v>
      </c>
      <c r="X71" s="207">
        <v>31.025942387123958</v>
      </c>
      <c r="Y71" s="39" t="s">
        <v>365</v>
      </c>
      <c r="Z71" s="243" t="s">
        <v>1135</v>
      </c>
    </row>
    <row r="72" spans="2:26" ht="49.5" x14ac:dyDescent="0.45">
      <c r="B72" s="38"/>
      <c r="C72" s="38"/>
      <c r="D72" s="74" t="s">
        <v>475</v>
      </c>
      <c r="E72" s="75" t="s">
        <v>374</v>
      </c>
      <c r="F72" s="290" t="s">
        <v>0</v>
      </c>
      <c r="G72" s="142">
        <v>127</v>
      </c>
      <c r="H72" s="142">
        <v>143</v>
      </c>
      <c r="I72" s="142">
        <v>138</v>
      </c>
      <c r="J72" s="142">
        <v>354</v>
      </c>
      <c r="K72" s="323">
        <v>834</v>
      </c>
      <c r="L72" s="143">
        <v>98</v>
      </c>
      <c r="M72" s="143">
        <v>45</v>
      </c>
      <c r="N72" s="143">
        <v>29</v>
      </c>
      <c r="O72" s="143">
        <v>45</v>
      </c>
      <c r="P72" s="298">
        <f t="shared" si="0"/>
        <v>217</v>
      </c>
      <c r="Q72" s="207">
        <v>75.29755251339121</v>
      </c>
      <c r="R72" s="207">
        <v>74.53623252982193</v>
      </c>
      <c r="S72" s="207">
        <v>60.241413113699828</v>
      </c>
      <c r="T72" s="207">
        <v>74.156102235519512</v>
      </c>
      <c r="U72" s="207">
        <v>75.278845503649862</v>
      </c>
      <c r="V72" s="207">
        <v>74.505333515444249</v>
      </c>
      <c r="W72" s="207">
        <v>60.241413113699828</v>
      </c>
      <c r="X72" s="207">
        <v>74.109940190075264</v>
      </c>
      <c r="Y72" s="39" t="s">
        <v>365</v>
      </c>
      <c r="Z72" s="243" t="s">
        <v>1135</v>
      </c>
    </row>
    <row r="73" spans="2:26" ht="49.5" x14ac:dyDescent="0.45">
      <c r="B73" s="38"/>
      <c r="C73" s="38"/>
      <c r="D73" s="76" t="s">
        <v>476</v>
      </c>
      <c r="E73" s="75" t="s">
        <v>477</v>
      </c>
      <c r="F73" s="290" t="s">
        <v>0</v>
      </c>
      <c r="G73" s="142">
        <v>1</v>
      </c>
      <c r="H73" s="142">
        <v>2</v>
      </c>
      <c r="I73" s="142">
        <v>1</v>
      </c>
      <c r="J73" s="142">
        <v>2</v>
      </c>
      <c r="K73" s="323">
        <v>4</v>
      </c>
      <c r="L73" s="143">
        <v>0</v>
      </c>
      <c r="M73" s="143">
        <v>0</v>
      </c>
      <c r="N73" s="143">
        <v>1</v>
      </c>
      <c r="O73" s="143">
        <v>1</v>
      </c>
      <c r="P73" s="298">
        <f t="shared" ref="P73:P136" si="1">SUM(L73:O73)</f>
        <v>2</v>
      </c>
      <c r="Q73" s="207">
        <v>0.50009005993228972</v>
      </c>
      <c r="R73" s="207">
        <v>0.49993989999157767</v>
      </c>
      <c r="S73" s="207">
        <v>0.49774241944655978</v>
      </c>
      <c r="T73" s="207">
        <v>0.49991811543857723</v>
      </c>
      <c r="U73" s="207">
        <v>0.50009005993228972</v>
      </c>
      <c r="V73" s="207">
        <v>0.49993989999157767</v>
      </c>
      <c r="W73" s="207">
        <v>0.49774241944655978</v>
      </c>
      <c r="X73" s="207">
        <v>0.49991811543857723</v>
      </c>
      <c r="Y73" s="39" t="s">
        <v>365</v>
      </c>
      <c r="Z73" s="243" t="s">
        <v>1135</v>
      </c>
    </row>
    <row r="74" spans="2:26" ht="49.5" x14ac:dyDescent="0.45">
      <c r="B74" s="38"/>
      <c r="C74" s="38"/>
      <c r="D74" s="74" t="s">
        <v>478</v>
      </c>
      <c r="E74" s="75" t="s">
        <v>479</v>
      </c>
      <c r="F74" s="290" t="s">
        <v>1</v>
      </c>
      <c r="G74" s="142">
        <v>0</v>
      </c>
      <c r="H74" s="142">
        <v>0</v>
      </c>
      <c r="I74" s="142">
        <v>0</v>
      </c>
      <c r="J74" s="142">
        <v>0</v>
      </c>
      <c r="K74" s="323">
        <v>0</v>
      </c>
      <c r="L74" s="143">
        <v>0</v>
      </c>
      <c r="M74" s="143">
        <v>0</v>
      </c>
      <c r="N74" s="143">
        <v>0</v>
      </c>
      <c r="O74" s="143">
        <v>0</v>
      </c>
      <c r="P74" s="298">
        <f t="shared" si="1"/>
        <v>0</v>
      </c>
      <c r="Q74" s="207">
        <v>0</v>
      </c>
      <c r="R74" s="207">
        <v>0</v>
      </c>
      <c r="S74" s="207">
        <v>0</v>
      </c>
      <c r="T74" s="207">
        <v>0</v>
      </c>
      <c r="U74" s="207">
        <v>0</v>
      </c>
      <c r="V74" s="207">
        <v>0</v>
      </c>
      <c r="W74" s="207">
        <v>0</v>
      </c>
      <c r="X74" s="207">
        <v>0</v>
      </c>
      <c r="Y74" s="39" t="s">
        <v>365</v>
      </c>
      <c r="Z74" s="243" t="s">
        <v>1135</v>
      </c>
    </row>
    <row r="75" spans="2:26" ht="49.5" x14ac:dyDescent="0.45">
      <c r="B75" s="38"/>
      <c r="C75" s="38"/>
      <c r="D75" s="74" t="s">
        <v>480</v>
      </c>
      <c r="E75" s="75" t="s">
        <v>481</v>
      </c>
      <c r="F75" s="290" t="s">
        <v>0</v>
      </c>
      <c r="G75" s="142">
        <v>17</v>
      </c>
      <c r="H75" s="142">
        <v>20</v>
      </c>
      <c r="I75" s="142">
        <v>18</v>
      </c>
      <c r="J75" s="142">
        <v>17</v>
      </c>
      <c r="K75" s="323">
        <v>20</v>
      </c>
      <c r="L75" s="143">
        <v>3</v>
      </c>
      <c r="M75" s="143">
        <v>3</v>
      </c>
      <c r="N75" s="143">
        <v>3</v>
      </c>
      <c r="O75" s="143">
        <v>4</v>
      </c>
      <c r="P75" s="298">
        <f t="shared" si="1"/>
        <v>13</v>
      </c>
      <c r="Q75" s="207">
        <v>5.9347136255576363</v>
      </c>
      <c r="R75" s="207">
        <v>3.8784691025656075</v>
      </c>
      <c r="S75" s="207">
        <v>1.6261715920872084</v>
      </c>
      <c r="T75" s="207">
        <v>5.8320935267360099</v>
      </c>
      <c r="U75" s="207">
        <v>5.9347136255576363</v>
      </c>
      <c r="V75" s="207">
        <v>3.8784691025656075</v>
      </c>
      <c r="W75" s="207">
        <v>1.6261715920872084</v>
      </c>
      <c r="X75" s="207">
        <v>5.8320935267360099</v>
      </c>
      <c r="Y75" s="39" t="s">
        <v>365</v>
      </c>
      <c r="Z75" s="243" t="s">
        <v>1135</v>
      </c>
    </row>
    <row r="76" spans="2:26" ht="49.5" x14ac:dyDescent="0.45">
      <c r="B76" s="38"/>
      <c r="C76" s="38"/>
      <c r="D76" s="74" t="s">
        <v>482</v>
      </c>
      <c r="E76" s="75" t="s">
        <v>483</v>
      </c>
      <c r="F76" s="290" t="s">
        <v>1</v>
      </c>
      <c r="G76" s="142">
        <v>0</v>
      </c>
      <c r="H76" s="142">
        <v>0</v>
      </c>
      <c r="I76" s="142">
        <v>0</v>
      </c>
      <c r="J76" s="142">
        <v>0</v>
      </c>
      <c r="K76" s="323">
        <v>0</v>
      </c>
      <c r="L76" s="143">
        <v>0</v>
      </c>
      <c r="M76" s="143">
        <v>0</v>
      </c>
      <c r="N76" s="143">
        <v>0</v>
      </c>
      <c r="O76" s="143">
        <v>0</v>
      </c>
      <c r="P76" s="298">
        <f t="shared" si="1"/>
        <v>0</v>
      </c>
      <c r="Q76" s="155">
        <v>0</v>
      </c>
      <c r="R76" s="155">
        <v>0</v>
      </c>
      <c r="S76" s="155">
        <v>0</v>
      </c>
      <c r="T76" s="155">
        <v>0</v>
      </c>
      <c r="U76" s="155">
        <v>0</v>
      </c>
      <c r="V76" s="155">
        <v>0</v>
      </c>
      <c r="W76" s="155">
        <v>0</v>
      </c>
      <c r="X76" s="155">
        <v>0</v>
      </c>
      <c r="Y76" s="39" t="s">
        <v>365</v>
      </c>
      <c r="Z76" s="243" t="s">
        <v>1135</v>
      </c>
    </row>
    <row r="77" spans="2:26" ht="49.5" x14ac:dyDescent="0.45">
      <c r="B77" s="38"/>
      <c r="C77" s="38"/>
      <c r="D77" s="74" t="s">
        <v>484</v>
      </c>
      <c r="E77" s="75" t="s">
        <v>485</v>
      </c>
      <c r="F77" s="290" t="s">
        <v>0</v>
      </c>
      <c r="G77" s="142">
        <v>386</v>
      </c>
      <c r="H77" s="142">
        <v>490</v>
      </c>
      <c r="I77" s="142">
        <v>406</v>
      </c>
      <c r="J77" s="142">
        <v>501</v>
      </c>
      <c r="K77" s="323">
        <v>500</v>
      </c>
      <c r="L77" s="143">
        <v>123</v>
      </c>
      <c r="M77" s="143">
        <v>111</v>
      </c>
      <c r="N77" s="143">
        <v>86</v>
      </c>
      <c r="O77" s="143">
        <v>97</v>
      </c>
      <c r="P77" s="298">
        <f t="shared" si="1"/>
        <v>417</v>
      </c>
      <c r="Q77" s="155">
        <v>0</v>
      </c>
      <c r="R77" s="155">
        <v>0</v>
      </c>
      <c r="S77" s="155">
        <v>0</v>
      </c>
      <c r="T77" s="155">
        <v>0</v>
      </c>
      <c r="U77" s="155">
        <v>0</v>
      </c>
      <c r="V77" s="155">
        <v>0</v>
      </c>
      <c r="W77" s="155">
        <v>0</v>
      </c>
      <c r="X77" s="155">
        <v>0</v>
      </c>
      <c r="Y77" s="39" t="s">
        <v>365</v>
      </c>
      <c r="Z77" s="243" t="s">
        <v>1135</v>
      </c>
    </row>
    <row r="78" spans="2:26" ht="49.5" x14ac:dyDescent="0.45">
      <c r="B78" s="38"/>
      <c r="C78" s="38"/>
      <c r="D78" s="74" t="s">
        <v>486</v>
      </c>
      <c r="E78" s="75" t="s">
        <v>487</v>
      </c>
      <c r="F78" s="290" t="s">
        <v>0</v>
      </c>
      <c r="G78" s="146">
        <v>1889</v>
      </c>
      <c r="H78" s="146">
        <v>1649</v>
      </c>
      <c r="I78" s="146">
        <v>1978</v>
      </c>
      <c r="J78" s="146">
        <v>2594</v>
      </c>
      <c r="K78" s="326">
        <v>2489</v>
      </c>
      <c r="L78" s="143">
        <v>416</v>
      </c>
      <c r="M78" s="143">
        <v>559</v>
      </c>
      <c r="N78" s="147">
        <v>1894</v>
      </c>
      <c r="O78" s="143">
        <v>536</v>
      </c>
      <c r="P78" s="298">
        <f t="shared" si="1"/>
        <v>3405</v>
      </c>
      <c r="Q78" s="207">
        <v>673.65631473620988</v>
      </c>
      <c r="R78" s="207">
        <v>762.34197605712416</v>
      </c>
      <c r="S78" s="207">
        <v>1153.6372529017626</v>
      </c>
      <c r="T78" s="207">
        <v>712.14755711501709</v>
      </c>
      <c r="U78" s="207">
        <v>670.99592233650003</v>
      </c>
      <c r="V78" s="207">
        <v>757.16556116721983</v>
      </c>
      <c r="W78" s="207">
        <v>1141.2963868430943</v>
      </c>
      <c r="X78" s="207">
        <v>709.12135349523726</v>
      </c>
      <c r="Y78" s="39" t="s">
        <v>365</v>
      </c>
      <c r="Z78" s="243" t="s">
        <v>1135</v>
      </c>
    </row>
    <row r="79" spans="2:26" x14ac:dyDescent="0.45">
      <c r="B79" s="38"/>
      <c r="C79" s="38"/>
      <c r="D79" s="74" t="s">
        <v>488</v>
      </c>
      <c r="E79" s="75" t="s">
        <v>382</v>
      </c>
      <c r="F79" s="290" t="s">
        <v>0</v>
      </c>
      <c r="G79" s="142">
        <v>96</v>
      </c>
      <c r="H79" s="142">
        <v>147</v>
      </c>
      <c r="I79" s="142">
        <v>116</v>
      </c>
      <c r="J79" s="142">
        <v>173</v>
      </c>
      <c r="K79" s="323">
        <v>291</v>
      </c>
      <c r="L79" s="142">
        <v>37</v>
      </c>
      <c r="M79" s="142">
        <v>40</v>
      </c>
      <c r="N79" s="142">
        <v>51</v>
      </c>
      <c r="O79" s="142">
        <v>60</v>
      </c>
      <c r="P79" s="298">
        <f t="shared" si="1"/>
        <v>188</v>
      </c>
      <c r="Q79" s="207">
        <v>59.827251441171768</v>
      </c>
      <c r="R79" s="207">
        <v>58.848001321290276</v>
      </c>
      <c r="S79" s="207">
        <v>57.043708789664656</v>
      </c>
      <c r="T79" s="207">
        <v>59.070052340697458</v>
      </c>
      <c r="U79" s="207">
        <v>59.410852391642926</v>
      </c>
      <c r="V79" s="207">
        <v>58.121362334808033</v>
      </c>
      <c r="W79" s="207">
        <v>56.55308742939232</v>
      </c>
      <c r="X79" s="207">
        <v>58.927594015214567</v>
      </c>
      <c r="Y79" s="39" t="s">
        <v>365</v>
      </c>
      <c r="Z79" s="244" t="s">
        <v>383</v>
      </c>
    </row>
    <row r="80" spans="2:26" ht="42.75" x14ac:dyDescent="0.45">
      <c r="B80" s="38"/>
      <c r="C80" s="38"/>
      <c r="D80" s="74"/>
      <c r="E80" s="75" t="s">
        <v>489</v>
      </c>
      <c r="F80" s="290" t="s">
        <v>0</v>
      </c>
      <c r="G80" s="142"/>
      <c r="H80" s="142"/>
      <c r="I80" s="142"/>
      <c r="J80" s="142"/>
      <c r="K80" s="323">
        <v>1</v>
      </c>
      <c r="L80" s="143"/>
      <c r="M80" s="143">
        <v>1</v>
      </c>
      <c r="N80" s="143"/>
      <c r="O80" s="143"/>
      <c r="P80" s="298">
        <f t="shared" si="1"/>
        <v>1</v>
      </c>
      <c r="Q80" s="279" t="s">
        <v>73</v>
      </c>
      <c r="R80" s="279" t="s">
        <v>73</v>
      </c>
      <c r="S80" s="279" t="s">
        <v>73</v>
      </c>
      <c r="T80" s="279" t="s">
        <v>73</v>
      </c>
      <c r="U80" s="279" t="s">
        <v>73</v>
      </c>
      <c r="V80" s="279" t="s">
        <v>73</v>
      </c>
      <c r="W80" s="279" t="s">
        <v>73</v>
      </c>
      <c r="X80" s="279" t="s">
        <v>73</v>
      </c>
      <c r="Y80" s="39" t="s">
        <v>365</v>
      </c>
      <c r="Z80" s="296" t="s">
        <v>1172</v>
      </c>
    </row>
    <row r="81" spans="2:26" ht="42.75" x14ac:dyDescent="0.45">
      <c r="B81" s="38"/>
      <c r="C81" s="38"/>
      <c r="D81" s="74"/>
      <c r="E81" s="75" t="s">
        <v>385</v>
      </c>
      <c r="F81" s="290" t="s">
        <v>0</v>
      </c>
      <c r="G81" s="142">
        <v>91</v>
      </c>
      <c r="H81" s="142">
        <v>143</v>
      </c>
      <c r="I81" s="142">
        <v>109</v>
      </c>
      <c r="J81" s="142">
        <v>155</v>
      </c>
      <c r="K81" s="323">
        <v>128</v>
      </c>
      <c r="L81" s="143">
        <v>24</v>
      </c>
      <c r="M81" s="143">
        <v>27</v>
      </c>
      <c r="N81" s="143">
        <v>27</v>
      </c>
      <c r="O81" s="143">
        <v>40</v>
      </c>
      <c r="P81" s="298">
        <f t="shared" si="1"/>
        <v>118</v>
      </c>
      <c r="Q81" s="279" t="s">
        <v>73</v>
      </c>
      <c r="R81" s="279" t="s">
        <v>73</v>
      </c>
      <c r="S81" s="279" t="s">
        <v>73</v>
      </c>
      <c r="T81" s="279" t="s">
        <v>73</v>
      </c>
      <c r="U81" s="279" t="s">
        <v>73</v>
      </c>
      <c r="V81" s="279" t="s">
        <v>73</v>
      </c>
      <c r="W81" s="279" t="s">
        <v>73</v>
      </c>
      <c r="X81" s="279" t="s">
        <v>73</v>
      </c>
      <c r="Y81" s="39" t="s">
        <v>365</v>
      </c>
      <c r="Z81" s="295" t="s">
        <v>1172</v>
      </c>
    </row>
    <row r="82" spans="2:26" ht="42.75" x14ac:dyDescent="0.45">
      <c r="B82" s="38"/>
      <c r="C82" s="38"/>
      <c r="D82" s="74"/>
      <c r="E82" s="75" t="s">
        <v>490</v>
      </c>
      <c r="F82" s="290" t="s">
        <v>0</v>
      </c>
      <c r="G82" s="142">
        <v>0</v>
      </c>
      <c r="H82" s="142">
        <v>0</v>
      </c>
      <c r="I82" s="142">
        <v>0</v>
      </c>
      <c r="J82" s="142">
        <v>0</v>
      </c>
      <c r="K82" s="323">
        <v>2</v>
      </c>
      <c r="L82" s="143">
        <v>0</v>
      </c>
      <c r="M82" s="143">
        <v>0</v>
      </c>
      <c r="N82" s="143">
        <v>0</v>
      </c>
      <c r="O82" s="143">
        <v>0</v>
      </c>
      <c r="P82" s="298">
        <f t="shared" si="1"/>
        <v>0</v>
      </c>
      <c r="Q82" s="279" t="s">
        <v>73</v>
      </c>
      <c r="R82" s="279" t="s">
        <v>73</v>
      </c>
      <c r="S82" s="279" t="s">
        <v>73</v>
      </c>
      <c r="T82" s="279" t="s">
        <v>73</v>
      </c>
      <c r="U82" s="279" t="s">
        <v>73</v>
      </c>
      <c r="V82" s="279" t="s">
        <v>73</v>
      </c>
      <c r="W82" s="279" t="s">
        <v>73</v>
      </c>
      <c r="X82" s="279" t="s">
        <v>73</v>
      </c>
      <c r="Y82" s="39" t="s">
        <v>365</v>
      </c>
      <c r="Z82" s="295" t="s">
        <v>1172</v>
      </c>
    </row>
    <row r="83" spans="2:26" ht="42.75" x14ac:dyDescent="0.45">
      <c r="B83" s="38"/>
      <c r="C83" s="38"/>
      <c r="D83" s="74"/>
      <c r="E83" s="75" t="s">
        <v>389</v>
      </c>
      <c r="F83" s="290" t="s">
        <v>0</v>
      </c>
      <c r="G83" s="142">
        <v>5</v>
      </c>
      <c r="H83" s="142">
        <v>4</v>
      </c>
      <c r="I83" s="142">
        <v>7</v>
      </c>
      <c r="J83" s="142">
        <v>18</v>
      </c>
      <c r="K83" s="323">
        <v>160</v>
      </c>
      <c r="L83" s="143">
        <v>13</v>
      </c>
      <c r="M83" s="143">
        <v>12</v>
      </c>
      <c r="N83" s="143">
        <v>24</v>
      </c>
      <c r="O83" s="143">
        <v>20</v>
      </c>
      <c r="P83" s="298">
        <f t="shared" si="1"/>
        <v>69</v>
      </c>
      <c r="Q83" s="279" t="s">
        <v>73</v>
      </c>
      <c r="R83" s="279" t="s">
        <v>73</v>
      </c>
      <c r="S83" s="279" t="s">
        <v>73</v>
      </c>
      <c r="T83" s="279" t="s">
        <v>73</v>
      </c>
      <c r="U83" s="279" t="s">
        <v>73</v>
      </c>
      <c r="V83" s="279" t="s">
        <v>73</v>
      </c>
      <c r="W83" s="279" t="s">
        <v>73</v>
      </c>
      <c r="X83" s="279" t="s">
        <v>73</v>
      </c>
      <c r="Y83" s="39" t="s">
        <v>365</v>
      </c>
      <c r="Z83" s="295" t="s">
        <v>1172</v>
      </c>
    </row>
    <row r="84" spans="2:26" ht="49.5" x14ac:dyDescent="0.45">
      <c r="B84" s="38"/>
      <c r="C84" s="38" t="s">
        <v>491</v>
      </c>
      <c r="D84" s="74" t="s">
        <v>492</v>
      </c>
      <c r="E84" s="74" t="s">
        <v>391</v>
      </c>
      <c r="F84" s="290" t="s">
        <v>0</v>
      </c>
      <c r="G84" s="142">
        <v>46</v>
      </c>
      <c r="H84" s="142">
        <v>78</v>
      </c>
      <c r="I84" s="142">
        <v>64</v>
      </c>
      <c r="J84" s="142">
        <v>41</v>
      </c>
      <c r="K84" s="323">
        <v>13</v>
      </c>
      <c r="L84" s="143">
        <v>6</v>
      </c>
      <c r="M84" s="143">
        <v>5</v>
      </c>
      <c r="N84" s="143">
        <v>8</v>
      </c>
      <c r="O84" s="143">
        <v>7</v>
      </c>
      <c r="P84" s="298">
        <f t="shared" si="1"/>
        <v>26</v>
      </c>
      <c r="Q84" s="207">
        <v>6.9896306082860429</v>
      </c>
      <c r="R84" s="207">
        <v>6.8815987655697581</v>
      </c>
      <c r="S84" s="207">
        <v>6.7336637035733427</v>
      </c>
      <c r="T84" s="207">
        <v>6.8577013657484072</v>
      </c>
      <c r="U84" s="207">
        <v>6.9896306082860429</v>
      </c>
      <c r="V84" s="207">
        <v>6.7277838241820485</v>
      </c>
      <c r="W84" s="207">
        <v>6.4898910144802837</v>
      </c>
      <c r="X84" s="207">
        <v>6.7572221321607495</v>
      </c>
      <c r="Y84" s="39" t="s">
        <v>365</v>
      </c>
      <c r="Z84" s="243" t="s">
        <v>1135</v>
      </c>
    </row>
    <row r="85" spans="2:26" ht="49.5" x14ac:dyDescent="0.45">
      <c r="B85" s="38"/>
      <c r="C85" s="38" t="s">
        <v>493</v>
      </c>
      <c r="D85" s="136" t="s">
        <v>494</v>
      </c>
      <c r="E85" s="137" t="s">
        <v>393</v>
      </c>
      <c r="F85" s="290" t="s">
        <v>1</v>
      </c>
      <c r="G85" s="142">
        <v>0</v>
      </c>
      <c r="H85" s="142">
        <v>0</v>
      </c>
      <c r="I85" s="142">
        <v>0</v>
      </c>
      <c r="J85" s="142">
        <v>0</v>
      </c>
      <c r="K85" s="323">
        <v>0</v>
      </c>
      <c r="L85" s="142">
        <v>0</v>
      </c>
      <c r="M85" s="142">
        <v>0</v>
      </c>
      <c r="N85" s="142">
        <v>0</v>
      </c>
      <c r="O85" s="142">
        <v>0</v>
      </c>
      <c r="P85" s="298">
        <f t="shared" si="1"/>
        <v>0</v>
      </c>
      <c r="Q85" s="142">
        <v>0</v>
      </c>
      <c r="R85" s="142">
        <v>0</v>
      </c>
      <c r="S85" s="142">
        <v>0</v>
      </c>
      <c r="T85" s="142">
        <v>0</v>
      </c>
      <c r="U85" s="142">
        <v>0</v>
      </c>
      <c r="V85" s="142">
        <v>0</v>
      </c>
      <c r="W85" s="142">
        <v>0</v>
      </c>
      <c r="X85" s="142">
        <v>0</v>
      </c>
      <c r="Y85" s="39" t="s">
        <v>365</v>
      </c>
      <c r="Z85" s="243" t="s">
        <v>1135</v>
      </c>
    </row>
    <row r="86" spans="2:26" ht="49.5" x14ac:dyDescent="0.45">
      <c r="B86" s="38"/>
      <c r="C86" s="38" t="s">
        <v>495</v>
      </c>
      <c r="D86" s="136" t="s">
        <v>496</v>
      </c>
      <c r="E86" s="136" t="s">
        <v>395</v>
      </c>
      <c r="F86" s="290" t="s">
        <v>0</v>
      </c>
      <c r="G86" s="142">
        <v>149</v>
      </c>
      <c r="H86" s="142">
        <v>117</v>
      </c>
      <c r="I86" s="142">
        <v>99</v>
      </c>
      <c r="J86" s="142">
        <v>94</v>
      </c>
      <c r="K86" s="323">
        <v>67</v>
      </c>
      <c r="L86" s="143">
        <v>32</v>
      </c>
      <c r="M86" s="143">
        <v>15</v>
      </c>
      <c r="N86" s="143">
        <v>18</v>
      </c>
      <c r="O86" s="143">
        <v>10</v>
      </c>
      <c r="P86" s="298">
        <f t="shared" si="1"/>
        <v>75</v>
      </c>
      <c r="Q86" s="142">
        <v>0</v>
      </c>
      <c r="R86" s="142">
        <v>0</v>
      </c>
      <c r="S86" s="142">
        <v>0</v>
      </c>
      <c r="T86" s="142">
        <v>0</v>
      </c>
      <c r="U86" s="142">
        <v>0</v>
      </c>
      <c r="V86" s="142">
        <v>0</v>
      </c>
      <c r="W86" s="142">
        <v>0</v>
      </c>
      <c r="X86" s="142">
        <v>0</v>
      </c>
      <c r="Y86" s="39" t="s">
        <v>365</v>
      </c>
      <c r="Z86" s="243" t="s">
        <v>1135</v>
      </c>
    </row>
    <row r="87" spans="2:26" ht="49.5" x14ac:dyDescent="0.45">
      <c r="B87" s="38"/>
      <c r="C87" s="38" t="s">
        <v>497</v>
      </c>
      <c r="D87" s="74" t="s">
        <v>498</v>
      </c>
      <c r="E87" s="74" t="s">
        <v>397</v>
      </c>
      <c r="F87" s="290" t="s">
        <v>0</v>
      </c>
      <c r="G87" s="142">
        <v>78</v>
      </c>
      <c r="H87" s="142">
        <v>80</v>
      </c>
      <c r="I87" s="142">
        <v>78</v>
      </c>
      <c r="J87" s="142">
        <v>102</v>
      </c>
      <c r="K87" s="323">
        <v>103</v>
      </c>
      <c r="L87" s="143">
        <v>23</v>
      </c>
      <c r="M87" s="143">
        <v>21</v>
      </c>
      <c r="N87" s="143">
        <v>21</v>
      </c>
      <c r="O87" s="143">
        <v>15</v>
      </c>
      <c r="P87" s="298">
        <f t="shared" si="1"/>
        <v>80</v>
      </c>
      <c r="Q87" s="207">
        <v>21.702451712577641</v>
      </c>
      <c r="R87" s="207">
        <v>21.693840572928067</v>
      </c>
      <c r="S87" s="207">
        <v>21.681664578291084</v>
      </c>
      <c r="T87" s="207">
        <v>21.701064414445593</v>
      </c>
      <c r="U87" s="207">
        <v>21.702001955820322</v>
      </c>
      <c r="V87" s="207">
        <v>21.686209460990305</v>
      </c>
      <c r="W87" s="207">
        <v>21.679224774222988</v>
      </c>
      <c r="X87" s="207">
        <v>21.700613037549253</v>
      </c>
      <c r="Y87" s="39" t="s">
        <v>365</v>
      </c>
      <c r="Z87" s="243" t="s">
        <v>1135</v>
      </c>
    </row>
    <row r="88" spans="2:26" x14ac:dyDescent="0.45">
      <c r="B88" s="38"/>
      <c r="C88" s="38" t="s">
        <v>499</v>
      </c>
      <c r="D88" s="136" t="s">
        <v>500</v>
      </c>
      <c r="E88" s="136" t="s">
        <v>399</v>
      </c>
      <c r="F88" s="290" t="s">
        <v>0</v>
      </c>
      <c r="G88" s="146">
        <v>2767</v>
      </c>
      <c r="H88" s="146">
        <v>2515</v>
      </c>
      <c r="I88" s="146">
        <v>2526</v>
      </c>
      <c r="J88" s="146">
        <v>3372</v>
      </c>
      <c r="K88" s="326">
        <v>3448</v>
      </c>
      <c r="L88" s="143">
        <v>501</v>
      </c>
      <c r="M88" s="143">
        <v>588</v>
      </c>
      <c r="N88" s="147">
        <v>992</v>
      </c>
      <c r="O88" s="143">
        <v>480</v>
      </c>
      <c r="P88" s="298">
        <f t="shared" si="1"/>
        <v>2561</v>
      </c>
      <c r="Q88" s="207">
        <v>574.44537701747095</v>
      </c>
      <c r="R88" s="207">
        <v>650.71787164044781</v>
      </c>
      <c r="S88" s="207">
        <v>958.6046723211424</v>
      </c>
      <c r="T88" s="207">
        <v>615.37830036919354</v>
      </c>
      <c r="U88" s="207">
        <v>574.44537701747095</v>
      </c>
      <c r="V88" s="207">
        <v>650.71787164044781</v>
      </c>
      <c r="W88" s="207">
        <v>958.6046723211424</v>
      </c>
      <c r="X88" s="207">
        <v>615.37830036919354</v>
      </c>
      <c r="Y88" s="39" t="s">
        <v>365</v>
      </c>
      <c r="Z88" s="244" t="s">
        <v>383</v>
      </c>
    </row>
    <row r="89" spans="2:26" ht="42.75" x14ac:dyDescent="0.45">
      <c r="B89" s="38"/>
      <c r="C89" s="38"/>
      <c r="D89" s="74"/>
      <c r="E89" s="75" t="s">
        <v>501</v>
      </c>
      <c r="F89" s="290" t="s">
        <v>0</v>
      </c>
      <c r="G89" s="142">
        <v>0</v>
      </c>
      <c r="H89" s="142">
        <v>0</v>
      </c>
      <c r="I89" s="142">
        <v>0</v>
      </c>
      <c r="J89" s="142">
        <v>0</v>
      </c>
      <c r="K89" s="323">
        <v>0</v>
      </c>
      <c r="L89" s="143">
        <v>0</v>
      </c>
      <c r="M89" s="143">
        <v>0</v>
      </c>
      <c r="N89" s="143">
        <v>1</v>
      </c>
      <c r="O89" s="143">
        <v>0</v>
      </c>
      <c r="P89" s="298">
        <f t="shared" si="1"/>
        <v>1</v>
      </c>
      <c r="Q89" s="279" t="s">
        <v>73</v>
      </c>
      <c r="R89" s="279" t="s">
        <v>73</v>
      </c>
      <c r="S89" s="279" t="s">
        <v>73</v>
      </c>
      <c r="T89" s="279" t="s">
        <v>73</v>
      </c>
      <c r="U89" s="279" t="s">
        <v>73</v>
      </c>
      <c r="V89" s="279" t="s">
        <v>73</v>
      </c>
      <c r="W89" s="279" t="s">
        <v>73</v>
      </c>
      <c r="X89" s="279" t="s">
        <v>73</v>
      </c>
      <c r="Y89" s="39" t="s">
        <v>365</v>
      </c>
      <c r="Z89" s="296" t="s">
        <v>1172</v>
      </c>
    </row>
    <row r="90" spans="2:26" ht="42.75" x14ac:dyDescent="0.45">
      <c r="B90" s="38"/>
      <c r="C90" s="38"/>
      <c r="D90" s="74"/>
      <c r="E90" s="75" t="s">
        <v>502</v>
      </c>
      <c r="F90" s="290" t="s">
        <v>0</v>
      </c>
      <c r="G90" s="142">
        <v>42</v>
      </c>
      <c r="H90" s="142">
        <v>51</v>
      </c>
      <c r="I90" s="142">
        <v>57</v>
      </c>
      <c r="J90" s="142">
        <v>83</v>
      </c>
      <c r="K90" s="323">
        <v>48</v>
      </c>
      <c r="L90" s="143">
        <v>10</v>
      </c>
      <c r="M90" s="143">
        <v>7</v>
      </c>
      <c r="N90" s="143">
        <v>18</v>
      </c>
      <c r="O90" s="143">
        <v>13</v>
      </c>
      <c r="P90" s="298">
        <f t="shared" si="1"/>
        <v>48</v>
      </c>
      <c r="Q90" s="279" t="s">
        <v>73</v>
      </c>
      <c r="R90" s="279" t="s">
        <v>73</v>
      </c>
      <c r="S90" s="279" t="s">
        <v>73</v>
      </c>
      <c r="T90" s="279" t="s">
        <v>73</v>
      </c>
      <c r="U90" s="279" t="s">
        <v>73</v>
      </c>
      <c r="V90" s="279" t="s">
        <v>73</v>
      </c>
      <c r="W90" s="279" t="s">
        <v>73</v>
      </c>
      <c r="X90" s="279" t="s">
        <v>73</v>
      </c>
      <c r="Y90" s="39" t="s">
        <v>365</v>
      </c>
      <c r="Z90" s="295" t="s">
        <v>1172</v>
      </c>
    </row>
    <row r="91" spans="2:26" ht="42.75" x14ac:dyDescent="0.45">
      <c r="B91" s="38"/>
      <c r="C91" s="38"/>
      <c r="D91" s="74"/>
      <c r="E91" s="75" t="s">
        <v>503</v>
      </c>
      <c r="F91" s="290" t="s">
        <v>0</v>
      </c>
      <c r="G91" s="142">
        <v>757</v>
      </c>
      <c r="H91" s="142">
        <v>264</v>
      </c>
      <c r="I91" s="142">
        <v>167</v>
      </c>
      <c r="J91" s="142">
        <v>225</v>
      </c>
      <c r="K91" s="323">
        <v>323</v>
      </c>
      <c r="L91" s="143">
        <v>20</v>
      </c>
      <c r="M91" s="143">
        <v>2</v>
      </c>
      <c r="N91" s="143">
        <v>15</v>
      </c>
      <c r="O91" s="143">
        <v>27</v>
      </c>
      <c r="P91" s="298">
        <f t="shared" si="1"/>
        <v>64</v>
      </c>
      <c r="Q91" s="279" t="s">
        <v>73</v>
      </c>
      <c r="R91" s="279" t="s">
        <v>73</v>
      </c>
      <c r="S91" s="279" t="s">
        <v>73</v>
      </c>
      <c r="T91" s="279" t="s">
        <v>73</v>
      </c>
      <c r="U91" s="279" t="s">
        <v>73</v>
      </c>
      <c r="V91" s="279" t="s">
        <v>73</v>
      </c>
      <c r="W91" s="279" t="s">
        <v>73</v>
      </c>
      <c r="X91" s="279" t="s">
        <v>73</v>
      </c>
      <c r="Y91" s="39" t="s">
        <v>365</v>
      </c>
      <c r="Z91" s="295" t="s">
        <v>1172</v>
      </c>
    </row>
    <row r="92" spans="2:26" ht="42.75" x14ac:dyDescent="0.45">
      <c r="B92" s="38"/>
      <c r="C92" s="38"/>
      <c r="D92" s="74"/>
      <c r="E92" s="75" t="s">
        <v>504</v>
      </c>
      <c r="F92" s="290" t="s">
        <v>0</v>
      </c>
      <c r="G92" s="142">
        <v>5</v>
      </c>
      <c r="H92" s="142">
        <v>2</v>
      </c>
      <c r="I92" s="142">
        <v>26</v>
      </c>
      <c r="J92" s="142">
        <v>49</v>
      </c>
      <c r="K92" s="323">
        <v>96</v>
      </c>
      <c r="L92" s="143">
        <v>12</v>
      </c>
      <c r="M92" s="143">
        <v>14</v>
      </c>
      <c r="N92" s="143">
        <v>14</v>
      </c>
      <c r="O92" s="143">
        <v>4</v>
      </c>
      <c r="P92" s="298">
        <f t="shared" si="1"/>
        <v>44</v>
      </c>
      <c r="Q92" s="279" t="s">
        <v>73</v>
      </c>
      <c r="R92" s="279" t="s">
        <v>73</v>
      </c>
      <c r="S92" s="279" t="s">
        <v>73</v>
      </c>
      <c r="T92" s="279" t="s">
        <v>73</v>
      </c>
      <c r="U92" s="279" t="s">
        <v>73</v>
      </c>
      <c r="V92" s="279" t="s">
        <v>73</v>
      </c>
      <c r="W92" s="279" t="s">
        <v>73</v>
      </c>
      <c r="X92" s="279" t="s">
        <v>73</v>
      </c>
      <c r="Y92" s="39" t="s">
        <v>365</v>
      </c>
      <c r="Z92" s="295" t="s">
        <v>1172</v>
      </c>
    </row>
    <row r="93" spans="2:26" ht="42.75" x14ac:dyDescent="0.45">
      <c r="B93" s="38"/>
      <c r="C93" s="38"/>
      <c r="D93" s="74"/>
      <c r="E93" s="75" t="s">
        <v>505</v>
      </c>
      <c r="F93" s="290" t="s">
        <v>0</v>
      </c>
      <c r="G93" s="142">
        <v>10</v>
      </c>
      <c r="H93" s="142">
        <v>18</v>
      </c>
      <c r="I93" s="142">
        <v>30</v>
      </c>
      <c r="J93" s="142">
        <v>61</v>
      </c>
      <c r="K93" s="323">
        <v>106</v>
      </c>
      <c r="L93" s="143">
        <v>16</v>
      </c>
      <c r="M93" s="143">
        <v>24</v>
      </c>
      <c r="N93" s="143">
        <v>22</v>
      </c>
      <c r="O93" s="143">
        <v>18</v>
      </c>
      <c r="P93" s="298">
        <f t="shared" si="1"/>
        <v>80</v>
      </c>
      <c r="Q93" s="279" t="s">
        <v>73</v>
      </c>
      <c r="R93" s="279" t="s">
        <v>73</v>
      </c>
      <c r="S93" s="279" t="s">
        <v>73</v>
      </c>
      <c r="T93" s="279" t="s">
        <v>73</v>
      </c>
      <c r="U93" s="279" t="s">
        <v>73</v>
      </c>
      <c r="V93" s="279" t="s">
        <v>73</v>
      </c>
      <c r="W93" s="279" t="s">
        <v>73</v>
      </c>
      <c r="X93" s="279" t="s">
        <v>73</v>
      </c>
      <c r="Y93" s="39" t="s">
        <v>365</v>
      </c>
      <c r="Z93" s="295" t="s">
        <v>1172</v>
      </c>
    </row>
    <row r="94" spans="2:26" ht="42.75" x14ac:dyDescent="0.45">
      <c r="B94" s="38"/>
      <c r="C94" s="38"/>
      <c r="D94" s="74"/>
      <c r="E94" s="75" t="s">
        <v>506</v>
      </c>
      <c r="F94" s="290" t="s">
        <v>0</v>
      </c>
      <c r="G94" s="146">
        <v>1949</v>
      </c>
      <c r="H94" s="146">
        <v>2166</v>
      </c>
      <c r="I94" s="146">
        <v>2234</v>
      </c>
      <c r="J94" s="146">
        <v>2944</v>
      </c>
      <c r="K94" s="326">
        <v>2846</v>
      </c>
      <c r="L94" s="143">
        <v>442</v>
      </c>
      <c r="M94" s="143">
        <v>531</v>
      </c>
      <c r="N94" s="143">
        <v>909</v>
      </c>
      <c r="O94" s="143">
        <v>409</v>
      </c>
      <c r="P94" s="298">
        <f t="shared" si="1"/>
        <v>2291</v>
      </c>
      <c r="Q94" s="279" t="s">
        <v>73</v>
      </c>
      <c r="R94" s="279" t="s">
        <v>73</v>
      </c>
      <c r="S94" s="279" t="s">
        <v>73</v>
      </c>
      <c r="T94" s="279" t="s">
        <v>73</v>
      </c>
      <c r="U94" s="279" t="s">
        <v>73</v>
      </c>
      <c r="V94" s="279" t="s">
        <v>73</v>
      </c>
      <c r="W94" s="279" t="s">
        <v>73</v>
      </c>
      <c r="X94" s="279" t="s">
        <v>73</v>
      </c>
      <c r="Y94" s="39" t="s">
        <v>365</v>
      </c>
      <c r="Z94" s="295" t="s">
        <v>1172</v>
      </c>
    </row>
    <row r="95" spans="2:26" ht="42.75" x14ac:dyDescent="0.45">
      <c r="B95" s="38"/>
      <c r="C95" s="38"/>
      <c r="D95" s="74"/>
      <c r="E95" s="75" t="s">
        <v>507</v>
      </c>
      <c r="F95" s="290" t="s">
        <v>0</v>
      </c>
      <c r="G95" s="142">
        <v>4</v>
      </c>
      <c r="H95" s="142">
        <v>14</v>
      </c>
      <c r="I95" s="142">
        <v>12</v>
      </c>
      <c r="J95" s="142">
        <v>10</v>
      </c>
      <c r="K95" s="323">
        <v>29</v>
      </c>
      <c r="L95" s="143">
        <v>1</v>
      </c>
      <c r="M95" s="143">
        <v>10</v>
      </c>
      <c r="N95" s="143">
        <v>13</v>
      </c>
      <c r="O95" s="143">
        <v>9</v>
      </c>
      <c r="P95" s="298">
        <f t="shared" si="1"/>
        <v>33</v>
      </c>
      <c r="Q95" s="279" t="s">
        <v>73</v>
      </c>
      <c r="R95" s="279" t="s">
        <v>73</v>
      </c>
      <c r="S95" s="279" t="s">
        <v>73</v>
      </c>
      <c r="T95" s="279" t="s">
        <v>73</v>
      </c>
      <c r="U95" s="279" t="s">
        <v>73</v>
      </c>
      <c r="V95" s="279" t="s">
        <v>73</v>
      </c>
      <c r="W95" s="279" t="s">
        <v>73</v>
      </c>
      <c r="X95" s="279" t="s">
        <v>73</v>
      </c>
      <c r="Y95" s="39" t="s">
        <v>365</v>
      </c>
      <c r="Z95" s="295" t="s">
        <v>1172</v>
      </c>
    </row>
    <row r="96" spans="2:26" ht="49.5" x14ac:dyDescent="0.45">
      <c r="B96" s="38"/>
      <c r="C96" s="38" t="s">
        <v>508</v>
      </c>
      <c r="D96" s="136" t="s">
        <v>509</v>
      </c>
      <c r="E96" s="136" t="s">
        <v>401</v>
      </c>
      <c r="F96" s="290" t="s">
        <v>0</v>
      </c>
      <c r="G96" s="146">
        <v>2142</v>
      </c>
      <c r="H96" s="146">
        <v>2141</v>
      </c>
      <c r="I96" s="146">
        <v>2408</v>
      </c>
      <c r="J96" s="146">
        <v>1741</v>
      </c>
      <c r="K96" s="326">
        <v>1883</v>
      </c>
      <c r="L96" s="143">
        <v>364</v>
      </c>
      <c r="M96" s="143">
        <v>466</v>
      </c>
      <c r="N96" s="143">
        <v>513</v>
      </c>
      <c r="O96" s="143">
        <v>558</v>
      </c>
      <c r="P96" s="298">
        <f t="shared" si="1"/>
        <v>1901</v>
      </c>
      <c r="Q96" s="207">
        <v>550.62099005241612</v>
      </c>
      <c r="R96" s="207">
        <v>529.99535940071951</v>
      </c>
      <c r="S96" s="207">
        <v>525.43685132288772</v>
      </c>
      <c r="T96" s="207">
        <v>495.96889099636149</v>
      </c>
      <c r="U96" s="207">
        <v>550.62099005241612</v>
      </c>
      <c r="V96" s="207">
        <v>529.99535940071951</v>
      </c>
      <c r="W96" s="207">
        <v>525.43685132288772</v>
      </c>
      <c r="X96" s="207">
        <v>495.96889099636149</v>
      </c>
      <c r="Y96" s="39" t="s">
        <v>365</v>
      </c>
      <c r="Z96" s="243" t="s">
        <v>1135</v>
      </c>
    </row>
    <row r="97" spans="1:26" ht="49.5" x14ac:dyDescent="0.45">
      <c r="A97" s="8" t="s">
        <v>361</v>
      </c>
      <c r="B97" s="38" t="s">
        <v>510</v>
      </c>
      <c r="C97" s="38" t="s">
        <v>511</v>
      </c>
      <c r="D97" s="135" t="s">
        <v>512</v>
      </c>
      <c r="E97" s="75" t="s">
        <v>404</v>
      </c>
      <c r="F97" s="290" t="s">
        <v>0</v>
      </c>
      <c r="G97" s="162">
        <v>12</v>
      </c>
      <c r="H97" s="162">
        <v>16</v>
      </c>
      <c r="I97" s="162">
        <v>13</v>
      </c>
      <c r="J97" s="162">
        <v>8</v>
      </c>
      <c r="K97" s="327">
        <v>7</v>
      </c>
      <c r="L97" s="142">
        <v>0</v>
      </c>
      <c r="M97" s="142">
        <v>0</v>
      </c>
      <c r="N97" s="163">
        <v>1</v>
      </c>
      <c r="O97" s="163">
        <v>4</v>
      </c>
      <c r="P97" s="298">
        <f t="shared" si="1"/>
        <v>5</v>
      </c>
      <c r="Q97" s="207">
        <v>3.0039531387359601</v>
      </c>
      <c r="R97" s="207">
        <v>2.4596867464070575</v>
      </c>
      <c r="S97" s="207">
        <v>2.5085692362772738</v>
      </c>
      <c r="T97" s="207">
        <v>2.4945378519098473</v>
      </c>
      <c r="U97" s="207">
        <v>3.0039531387359601</v>
      </c>
      <c r="V97" s="207">
        <v>2.4596867464070575</v>
      </c>
      <c r="W97" s="207">
        <v>2.5085692362772738</v>
      </c>
      <c r="X97" s="207">
        <v>2.4943672511799861</v>
      </c>
      <c r="Y97" s="39" t="s">
        <v>365</v>
      </c>
      <c r="Z97" s="243" t="s">
        <v>1135</v>
      </c>
    </row>
    <row r="98" spans="1:26" ht="49.5" x14ac:dyDescent="0.45">
      <c r="B98" s="38"/>
      <c r="C98" s="38"/>
      <c r="D98" s="74" t="s">
        <v>513</v>
      </c>
      <c r="E98" s="75" t="s">
        <v>406</v>
      </c>
      <c r="F98" s="290" t="s">
        <v>0</v>
      </c>
      <c r="G98" s="162">
        <v>80</v>
      </c>
      <c r="H98" s="162">
        <v>75</v>
      </c>
      <c r="I98" s="162">
        <v>67</v>
      </c>
      <c r="J98" s="162">
        <v>67</v>
      </c>
      <c r="K98" s="327">
        <v>31</v>
      </c>
      <c r="L98" s="163">
        <v>7</v>
      </c>
      <c r="M98" s="163">
        <v>19</v>
      </c>
      <c r="N98" s="163">
        <v>4</v>
      </c>
      <c r="O98" s="163">
        <v>8</v>
      </c>
      <c r="P98" s="298">
        <f t="shared" si="1"/>
        <v>38</v>
      </c>
      <c r="Q98" s="207">
        <v>8.1536513851593782</v>
      </c>
      <c r="R98" s="207">
        <v>7.041919373323049</v>
      </c>
      <c r="S98" s="207">
        <v>7.7080122773677973</v>
      </c>
      <c r="T98" s="207">
        <v>7.6696935501085886</v>
      </c>
      <c r="U98" s="207">
        <v>8.0917880699795823</v>
      </c>
      <c r="V98" s="207">
        <v>6.3500533543352189</v>
      </c>
      <c r="W98" s="207">
        <v>7.5095628047331866</v>
      </c>
      <c r="X98" s="207">
        <v>7.6035584855943101</v>
      </c>
      <c r="Y98" s="39" t="s">
        <v>365</v>
      </c>
      <c r="Z98" s="243" t="s">
        <v>1135</v>
      </c>
    </row>
    <row r="99" spans="1:26" ht="49.5" x14ac:dyDescent="0.45">
      <c r="B99" s="38"/>
      <c r="C99" s="38"/>
      <c r="D99" s="74" t="s">
        <v>514</v>
      </c>
      <c r="E99" s="75" t="s">
        <v>408</v>
      </c>
      <c r="F99" s="290" t="s">
        <v>0</v>
      </c>
      <c r="G99" s="162">
        <v>23</v>
      </c>
      <c r="H99" s="162">
        <v>39</v>
      </c>
      <c r="I99" s="162">
        <v>55</v>
      </c>
      <c r="J99" s="162">
        <v>36</v>
      </c>
      <c r="K99" s="327">
        <v>24</v>
      </c>
      <c r="L99" s="163">
        <v>2</v>
      </c>
      <c r="M99" s="163">
        <v>13</v>
      </c>
      <c r="N99" s="163">
        <v>5</v>
      </c>
      <c r="O99" s="163">
        <v>8</v>
      </c>
      <c r="P99" s="298">
        <f t="shared" si="1"/>
        <v>28</v>
      </c>
      <c r="Q99" s="207">
        <v>7.6810935124434465</v>
      </c>
      <c r="R99" s="207">
        <v>9.8690658311390003</v>
      </c>
      <c r="S99" s="207">
        <v>7.9104956009204495</v>
      </c>
      <c r="T99" s="207">
        <v>8.4537672164839357</v>
      </c>
      <c r="U99" s="207">
        <v>7.6810935124434465</v>
      </c>
      <c r="V99" s="207">
        <v>9.8690658311390003</v>
      </c>
      <c r="W99" s="207">
        <v>7.9104956009204495</v>
      </c>
      <c r="X99" s="207">
        <v>8.4537672164839357</v>
      </c>
      <c r="Y99" s="39" t="s">
        <v>365</v>
      </c>
      <c r="Z99" s="243" t="s">
        <v>1135</v>
      </c>
    </row>
    <row r="100" spans="1:26" ht="49.5" x14ac:dyDescent="0.45">
      <c r="B100" s="38"/>
      <c r="C100" s="38"/>
      <c r="D100" s="74" t="s">
        <v>515</v>
      </c>
      <c r="E100" s="75" t="s">
        <v>410</v>
      </c>
      <c r="F100" s="290" t="s">
        <v>0</v>
      </c>
      <c r="G100" s="162">
        <v>36</v>
      </c>
      <c r="H100" s="162">
        <v>37</v>
      </c>
      <c r="I100" s="162">
        <v>40</v>
      </c>
      <c r="J100" s="162">
        <v>29</v>
      </c>
      <c r="K100" s="327">
        <v>18</v>
      </c>
      <c r="L100" s="163">
        <v>3</v>
      </c>
      <c r="M100" s="163">
        <v>5</v>
      </c>
      <c r="N100" s="163">
        <v>5</v>
      </c>
      <c r="O100" s="163">
        <v>3</v>
      </c>
      <c r="P100" s="298">
        <f t="shared" si="1"/>
        <v>16</v>
      </c>
      <c r="Q100" s="207">
        <v>4.0790789728073928</v>
      </c>
      <c r="R100" s="207">
        <v>3.9934097884435724</v>
      </c>
      <c r="S100" s="207">
        <v>4.0691921654385013</v>
      </c>
      <c r="T100" s="207">
        <v>4.0497379470485457</v>
      </c>
      <c r="U100" s="207">
        <v>4.0790789728073928</v>
      </c>
      <c r="V100" s="207">
        <v>3.9934097884435724</v>
      </c>
      <c r="W100" s="207">
        <v>4.0691921654385013</v>
      </c>
      <c r="X100" s="207">
        <v>4.0497379470485457</v>
      </c>
      <c r="Y100" s="39" t="s">
        <v>365</v>
      </c>
      <c r="Z100" s="243" t="s">
        <v>1135</v>
      </c>
    </row>
    <row r="101" spans="1:26" x14ac:dyDescent="0.45">
      <c r="B101" s="38"/>
      <c r="C101" s="38"/>
      <c r="D101" s="74" t="s">
        <v>516</v>
      </c>
      <c r="E101" s="40" t="s">
        <v>412</v>
      </c>
      <c r="F101" s="290" t="s">
        <v>0</v>
      </c>
      <c r="G101" s="162">
        <v>11</v>
      </c>
      <c r="H101" s="162">
        <v>14</v>
      </c>
      <c r="I101" s="162">
        <v>7</v>
      </c>
      <c r="J101" s="162">
        <v>5</v>
      </c>
      <c r="K101" s="327">
        <v>7</v>
      </c>
      <c r="L101" s="142">
        <v>3</v>
      </c>
      <c r="M101" s="142">
        <v>3</v>
      </c>
      <c r="N101" s="142">
        <v>0</v>
      </c>
      <c r="O101" s="142">
        <v>1</v>
      </c>
      <c r="P101" s="298">
        <f t="shared" si="1"/>
        <v>7</v>
      </c>
      <c r="Q101" s="207">
        <v>8.0994588206191711</v>
      </c>
      <c r="R101" s="207">
        <v>7.3485323787553174</v>
      </c>
      <c r="S101" s="207">
        <v>8.0127829450830497</v>
      </c>
      <c r="T101" s="207">
        <v>7.8422512774774056</v>
      </c>
      <c r="U101" s="207">
        <v>8.0994588206191711</v>
      </c>
      <c r="V101" s="207">
        <v>7.3485323787553174</v>
      </c>
      <c r="W101" s="207">
        <v>8.0127829450830497</v>
      </c>
      <c r="X101" s="207">
        <v>7.8422512774774056</v>
      </c>
      <c r="Y101" s="39" t="s">
        <v>365</v>
      </c>
      <c r="Z101" s="244" t="s">
        <v>383</v>
      </c>
    </row>
    <row r="102" spans="1:26" ht="42.75" x14ac:dyDescent="0.45">
      <c r="B102" s="38"/>
      <c r="C102" s="38"/>
      <c r="D102" s="74"/>
      <c r="E102" s="75" t="s">
        <v>517</v>
      </c>
      <c r="F102" s="290" t="s">
        <v>0</v>
      </c>
      <c r="G102" s="162"/>
      <c r="H102" s="162">
        <v>2</v>
      </c>
      <c r="I102" s="162">
        <v>2</v>
      </c>
      <c r="J102" s="162">
        <v>0</v>
      </c>
      <c r="K102" s="327">
        <v>3</v>
      </c>
      <c r="L102" s="163">
        <v>0</v>
      </c>
      <c r="M102" s="163">
        <v>2</v>
      </c>
      <c r="N102" s="163">
        <v>0</v>
      </c>
      <c r="O102" s="163">
        <v>0</v>
      </c>
      <c r="P102" s="298">
        <f t="shared" si="1"/>
        <v>2</v>
      </c>
      <c r="Q102" s="155" t="s">
        <v>73</v>
      </c>
      <c r="R102" s="155" t="s">
        <v>73</v>
      </c>
      <c r="S102" s="155" t="s">
        <v>73</v>
      </c>
      <c r="T102" s="155" t="s">
        <v>73</v>
      </c>
      <c r="U102" s="155" t="s">
        <v>73</v>
      </c>
      <c r="V102" s="155" t="s">
        <v>73</v>
      </c>
      <c r="W102" s="155" t="s">
        <v>73</v>
      </c>
      <c r="X102" s="155" t="s">
        <v>73</v>
      </c>
      <c r="Y102" s="39" t="s">
        <v>365</v>
      </c>
      <c r="Z102" s="296" t="s">
        <v>1172</v>
      </c>
    </row>
    <row r="103" spans="1:26" ht="42.75" x14ac:dyDescent="0.45">
      <c r="B103" s="38"/>
      <c r="C103" s="38"/>
      <c r="D103" s="74"/>
      <c r="E103" s="75" t="s">
        <v>518</v>
      </c>
      <c r="F103" s="290" t="s">
        <v>0</v>
      </c>
      <c r="G103" s="162">
        <v>11</v>
      </c>
      <c r="H103" s="162">
        <v>12</v>
      </c>
      <c r="I103" s="162">
        <v>5</v>
      </c>
      <c r="J103" s="162">
        <v>5</v>
      </c>
      <c r="K103" s="327">
        <v>4</v>
      </c>
      <c r="L103" s="163">
        <v>3</v>
      </c>
      <c r="M103" s="163">
        <v>1</v>
      </c>
      <c r="N103" s="163">
        <v>0</v>
      </c>
      <c r="O103" s="163">
        <v>1</v>
      </c>
      <c r="P103" s="298">
        <f t="shared" si="1"/>
        <v>5</v>
      </c>
      <c r="Q103" s="155" t="s">
        <v>73</v>
      </c>
      <c r="R103" s="155" t="s">
        <v>73</v>
      </c>
      <c r="S103" s="155" t="s">
        <v>73</v>
      </c>
      <c r="T103" s="155" t="s">
        <v>73</v>
      </c>
      <c r="U103" s="155" t="s">
        <v>73</v>
      </c>
      <c r="V103" s="155" t="s">
        <v>73</v>
      </c>
      <c r="W103" s="155" t="s">
        <v>73</v>
      </c>
      <c r="X103" s="155" t="s">
        <v>73</v>
      </c>
      <c r="Y103" s="39" t="s">
        <v>365</v>
      </c>
      <c r="Z103" s="295" t="s">
        <v>1172</v>
      </c>
    </row>
    <row r="104" spans="1:26" ht="16.5" customHeight="1" x14ac:dyDescent="0.45">
      <c r="B104" s="38"/>
      <c r="C104" s="38" t="s">
        <v>519</v>
      </c>
      <c r="D104" s="138" t="s">
        <v>520</v>
      </c>
      <c r="E104" s="139" t="s">
        <v>521</v>
      </c>
      <c r="F104" s="297" t="s">
        <v>0</v>
      </c>
      <c r="G104" s="144">
        <v>0</v>
      </c>
      <c r="H104" s="144">
        <v>0</v>
      </c>
      <c r="I104" s="144">
        <v>0</v>
      </c>
      <c r="J104" s="144">
        <v>0</v>
      </c>
      <c r="K104" s="325">
        <v>0</v>
      </c>
      <c r="L104" s="145">
        <v>0</v>
      </c>
      <c r="M104" s="145">
        <v>0</v>
      </c>
      <c r="N104" s="145">
        <v>1</v>
      </c>
      <c r="O104" s="163">
        <v>0</v>
      </c>
      <c r="P104" s="298">
        <f t="shared" si="1"/>
        <v>1</v>
      </c>
      <c r="Q104" s="155">
        <v>0</v>
      </c>
      <c r="R104" s="155">
        <v>0</v>
      </c>
      <c r="S104" s="155">
        <v>0</v>
      </c>
      <c r="T104" s="155">
        <v>0</v>
      </c>
      <c r="U104" s="155">
        <v>0</v>
      </c>
      <c r="V104" s="155">
        <v>0</v>
      </c>
      <c r="W104" s="155">
        <v>0</v>
      </c>
      <c r="X104" s="155">
        <v>0</v>
      </c>
      <c r="Y104" s="39" t="s">
        <v>365</v>
      </c>
      <c r="Z104" s="243" t="s">
        <v>366</v>
      </c>
    </row>
    <row r="105" spans="1:26" ht="49.5" x14ac:dyDescent="0.45">
      <c r="B105" s="38"/>
      <c r="C105" s="38"/>
      <c r="D105" s="74" t="s">
        <v>522</v>
      </c>
      <c r="E105" s="40" t="s">
        <v>523</v>
      </c>
      <c r="F105" s="290" t="s">
        <v>0</v>
      </c>
      <c r="G105" s="162">
        <v>22</v>
      </c>
      <c r="H105" s="162">
        <v>15</v>
      </c>
      <c r="I105" s="162">
        <v>89</v>
      </c>
      <c r="J105" s="162">
        <v>44</v>
      </c>
      <c r="K105" s="327">
        <v>36</v>
      </c>
      <c r="L105" s="163">
        <v>5</v>
      </c>
      <c r="M105" s="163">
        <v>2</v>
      </c>
      <c r="N105" s="163">
        <v>13</v>
      </c>
      <c r="O105" s="163">
        <v>7</v>
      </c>
      <c r="P105" s="298">
        <f t="shared" si="1"/>
        <v>27</v>
      </c>
      <c r="Q105" s="207">
        <v>10.119150058936794</v>
      </c>
      <c r="R105" s="207">
        <v>9.2946460899316108</v>
      </c>
      <c r="S105" s="207">
        <v>9.7359886800955273</v>
      </c>
      <c r="T105" s="207">
        <v>9.6122669812314694</v>
      </c>
      <c r="U105" s="207">
        <v>10.119150058936794</v>
      </c>
      <c r="V105" s="207">
        <v>9.2946460899316108</v>
      </c>
      <c r="W105" s="207">
        <v>9.7359886800955273</v>
      </c>
      <c r="X105" s="207">
        <v>9.6122669812314694</v>
      </c>
      <c r="Y105" s="39" t="s">
        <v>365</v>
      </c>
      <c r="Z105" s="243" t="s">
        <v>366</v>
      </c>
    </row>
    <row r="106" spans="1:26" ht="49.5" x14ac:dyDescent="0.45">
      <c r="B106" s="38"/>
      <c r="C106" s="38"/>
      <c r="D106" s="74" t="s">
        <v>524</v>
      </c>
      <c r="E106" s="75" t="s">
        <v>525</v>
      </c>
      <c r="F106" s="290" t="s">
        <v>0</v>
      </c>
      <c r="G106" s="162">
        <v>0</v>
      </c>
      <c r="H106" s="162">
        <v>0</v>
      </c>
      <c r="I106" s="162">
        <v>0</v>
      </c>
      <c r="J106" s="162">
        <v>1</v>
      </c>
      <c r="K106" s="327">
        <v>0</v>
      </c>
      <c r="L106" s="163">
        <v>0</v>
      </c>
      <c r="M106" s="163">
        <v>0</v>
      </c>
      <c r="N106" s="163">
        <v>0</v>
      </c>
      <c r="O106" s="163">
        <v>0</v>
      </c>
      <c r="P106" s="298">
        <f t="shared" si="1"/>
        <v>0</v>
      </c>
      <c r="Q106" s="207">
        <v>0</v>
      </c>
      <c r="R106" s="207">
        <v>0</v>
      </c>
      <c r="S106" s="207">
        <v>0</v>
      </c>
      <c r="T106" s="207">
        <v>0</v>
      </c>
      <c r="U106" s="207">
        <v>0</v>
      </c>
      <c r="V106" s="207">
        <v>0</v>
      </c>
      <c r="W106" s="207">
        <v>0</v>
      </c>
      <c r="X106" s="207">
        <v>0</v>
      </c>
      <c r="Y106" s="39" t="s">
        <v>365</v>
      </c>
      <c r="Z106" s="243" t="s">
        <v>1135</v>
      </c>
    </row>
    <row r="107" spans="1:26" ht="49.5" x14ac:dyDescent="0.45">
      <c r="B107" s="38"/>
      <c r="C107" s="38"/>
      <c r="D107" s="74" t="s">
        <v>526</v>
      </c>
      <c r="E107" s="75" t="s">
        <v>423</v>
      </c>
      <c r="F107" s="290" t="s">
        <v>0</v>
      </c>
      <c r="G107" s="162">
        <v>2</v>
      </c>
      <c r="H107" s="162">
        <v>5</v>
      </c>
      <c r="I107" s="162">
        <v>2</v>
      </c>
      <c r="J107" s="162">
        <v>4</v>
      </c>
      <c r="K107" s="327">
        <v>1</v>
      </c>
      <c r="L107" s="163">
        <v>0</v>
      </c>
      <c r="M107" s="163">
        <v>0</v>
      </c>
      <c r="N107" s="163">
        <v>1</v>
      </c>
      <c r="O107" s="163">
        <v>1</v>
      </c>
      <c r="P107" s="298">
        <f t="shared" si="1"/>
        <v>2</v>
      </c>
      <c r="Q107" s="207">
        <v>0.6687796075376331</v>
      </c>
      <c r="R107" s="207">
        <v>0.66451444514850344</v>
      </c>
      <c r="S107" s="207">
        <v>0.66680784995493569</v>
      </c>
      <c r="T107" s="207">
        <v>0.66616687830363874</v>
      </c>
      <c r="U107" s="207">
        <v>0.6687796075376331</v>
      </c>
      <c r="V107" s="207">
        <v>0.66451444514850344</v>
      </c>
      <c r="W107" s="207">
        <v>0.66680784995493569</v>
      </c>
      <c r="X107" s="207">
        <v>0.66616687830363874</v>
      </c>
      <c r="Y107" s="39" t="s">
        <v>365</v>
      </c>
      <c r="Z107" s="243" t="s">
        <v>1135</v>
      </c>
    </row>
    <row r="108" spans="1:26" ht="49.5" x14ac:dyDescent="0.45">
      <c r="B108" s="38"/>
      <c r="C108" s="38"/>
      <c r="D108" s="74" t="s">
        <v>527</v>
      </c>
      <c r="E108" s="75" t="s">
        <v>528</v>
      </c>
      <c r="F108" s="290" t="s">
        <v>0</v>
      </c>
      <c r="G108" s="162">
        <v>5</v>
      </c>
      <c r="H108" s="162">
        <v>3</v>
      </c>
      <c r="I108" s="162">
        <v>4</v>
      </c>
      <c r="J108" s="162">
        <v>5</v>
      </c>
      <c r="K108" s="327">
        <v>2</v>
      </c>
      <c r="L108" s="163">
        <v>3</v>
      </c>
      <c r="M108" s="163">
        <v>2</v>
      </c>
      <c r="N108" s="163">
        <v>0</v>
      </c>
      <c r="O108" s="163">
        <v>0</v>
      </c>
      <c r="P108" s="298">
        <f t="shared" si="1"/>
        <v>5</v>
      </c>
      <c r="Q108" s="207">
        <v>0</v>
      </c>
      <c r="R108" s="207">
        <v>0</v>
      </c>
      <c r="S108" s="207">
        <v>0</v>
      </c>
      <c r="T108" s="207">
        <v>0</v>
      </c>
      <c r="U108" s="207">
        <v>0</v>
      </c>
      <c r="V108" s="207">
        <v>0</v>
      </c>
      <c r="W108" s="207">
        <v>0</v>
      </c>
      <c r="X108" s="207">
        <v>0</v>
      </c>
      <c r="Y108" s="39" t="s">
        <v>365</v>
      </c>
      <c r="Z108" s="243" t="s">
        <v>1135</v>
      </c>
    </row>
    <row r="109" spans="1:26" ht="49.5" x14ac:dyDescent="0.45">
      <c r="B109" s="38"/>
      <c r="C109" s="38"/>
      <c r="D109" s="74" t="s">
        <v>529</v>
      </c>
      <c r="E109" s="75" t="s">
        <v>430</v>
      </c>
      <c r="F109" s="290" t="s">
        <v>0</v>
      </c>
      <c r="G109" s="162">
        <v>12</v>
      </c>
      <c r="H109" s="162">
        <v>12</v>
      </c>
      <c r="I109" s="162">
        <v>17</v>
      </c>
      <c r="J109" s="162">
        <v>7</v>
      </c>
      <c r="K109" s="327">
        <v>14</v>
      </c>
      <c r="L109" s="163">
        <v>3</v>
      </c>
      <c r="M109" s="163">
        <v>0</v>
      </c>
      <c r="N109" s="163">
        <v>1</v>
      </c>
      <c r="O109" s="163">
        <v>3</v>
      </c>
      <c r="P109" s="298">
        <f t="shared" si="1"/>
        <v>7</v>
      </c>
      <c r="Q109" s="207">
        <v>2.8868716311439151</v>
      </c>
      <c r="R109" s="207">
        <v>2.8630214862746102</v>
      </c>
      <c r="S109" s="207">
        <v>2.8757981436823625</v>
      </c>
      <c r="T109" s="207">
        <v>2.8722183524255245</v>
      </c>
      <c r="U109" s="207">
        <v>2.8868716311439151</v>
      </c>
      <c r="V109" s="207">
        <v>2.8630214862746102</v>
      </c>
      <c r="W109" s="207">
        <v>2.8757981436823625</v>
      </c>
      <c r="X109" s="207">
        <v>2.8722183524255245</v>
      </c>
      <c r="Y109" s="39" t="s">
        <v>365</v>
      </c>
      <c r="Z109" s="243" t="s">
        <v>1135</v>
      </c>
    </row>
    <row r="110" spans="1:26" ht="49.5" x14ac:dyDescent="0.45">
      <c r="B110" s="38"/>
      <c r="C110" s="38"/>
      <c r="D110" s="74" t="s">
        <v>530</v>
      </c>
      <c r="E110" s="75" t="s">
        <v>531</v>
      </c>
      <c r="F110" s="290" t="s">
        <v>0</v>
      </c>
      <c r="G110" s="162">
        <v>10</v>
      </c>
      <c r="H110" s="162">
        <v>13</v>
      </c>
      <c r="I110" s="162">
        <v>21</v>
      </c>
      <c r="J110" s="162">
        <v>4</v>
      </c>
      <c r="K110" s="327">
        <v>9</v>
      </c>
      <c r="L110" s="163">
        <v>2</v>
      </c>
      <c r="M110" s="163">
        <v>3</v>
      </c>
      <c r="N110" s="163">
        <v>1</v>
      </c>
      <c r="O110" s="163">
        <v>1</v>
      </c>
      <c r="P110" s="298">
        <f t="shared" si="1"/>
        <v>7</v>
      </c>
      <c r="Q110" s="207">
        <v>2.2296710545033913</v>
      </c>
      <c r="R110" s="207">
        <v>2.4196396419648862</v>
      </c>
      <c r="S110" s="207">
        <v>2.5192240016613692</v>
      </c>
      <c r="T110" s="207">
        <v>2.5579951317982257</v>
      </c>
      <c r="U110" s="207">
        <v>2.2296710545033913</v>
      </c>
      <c r="V110" s="207">
        <v>2.4196396419648862</v>
      </c>
      <c r="W110" s="207">
        <v>2.5192240016613692</v>
      </c>
      <c r="X110" s="207">
        <v>2.5579951317982257</v>
      </c>
      <c r="Y110" s="39" t="s">
        <v>365</v>
      </c>
      <c r="Z110" s="243" t="s">
        <v>1135</v>
      </c>
    </row>
    <row r="111" spans="1:26" ht="49.5" x14ac:dyDescent="0.45">
      <c r="B111" s="38"/>
      <c r="C111" s="38"/>
      <c r="D111" s="74" t="s">
        <v>532</v>
      </c>
      <c r="E111" s="75" t="s">
        <v>419</v>
      </c>
      <c r="F111" s="290" t="s">
        <v>0</v>
      </c>
      <c r="G111" s="162">
        <v>11</v>
      </c>
      <c r="H111" s="162">
        <v>7</v>
      </c>
      <c r="I111" s="162">
        <v>7</v>
      </c>
      <c r="J111" s="162">
        <v>6</v>
      </c>
      <c r="K111" s="327">
        <v>8</v>
      </c>
      <c r="L111" s="163">
        <v>2</v>
      </c>
      <c r="M111" s="163">
        <v>1</v>
      </c>
      <c r="N111" s="163">
        <v>1</v>
      </c>
      <c r="O111" s="163">
        <v>0</v>
      </c>
      <c r="P111" s="298">
        <f t="shared" si="1"/>
        <v>4</v>
      </c>
      <c r="Q111" s="207">
        <v>1.7964708748971352</v>
      </c>
      <c r="R111" s="207">
        <v>1.7868045344185124</v>
      </c>
      <c r="S111" s="207">
        <v>1.7919890275531669</v>
      </c>
      <c r="T111" s="207">
        <v>1.7905375834861554</v>
      </c>
      <c r="U111" s="207">
        <v>1.7964708748971352</v>
      </c>
      <c r="V111" s="207">
        <v>1.7868045344185124</v>
      </c>
      <c r="W111" s="207">
        <v>1.7919890275531669</v>
      </c>
      <c r="X111" s="207">
        <v>1.7905375834861554</v>
      </c>
      <c r="Y111" s="39" t="s">
        <v>365</v>
      </c>
      <c r="Z111" s="243" t="s">
        <v>1135</v>
      </c>
    </row>
    <row r="112" spans="1:26" ht="49.5" x14ac:dyDescent="0.45">
      <c r="B112" s="38"/>
      <c r="C112" s="38"/>
      <c r="D112" s="76" t="s">
        <v>533</v>
      </c>
      <c r="E112" s="75" t="s">
        <v>534</v>
      </c>
      <c r="F112" s="290" t="s">
        <v>0</v>
      </c>
      <c r="G112" s="162">
        <v>1</v>
      </c>
      <c r="H112" s="162">
        <v>0</v>
      </c>
      <c r="I112" s="162">
        <v>0</v>
      </c>
      <c r="J112" s="162">
        <v>0</v>
      </c>
      <c r="K112" s="327">
        <v>0</v>
      </c>
      <c r="L112" s="163">
        <v>0</v>
      </c>
      <c r="M112" s="163">
        <v>0</v>
      </c>
      <c r="N112" s="163">
        <v>0</v>
      </c>
      <c r="O112" s="163">
        <v>0</v>
      </c>
      <c r="P112" s="298">
        <f t="shared" si="1"/>
        <v>0</v>
      </c>
      <c r="Q112" s="207">
        <v>0</v>
      </c>
      <c r="R112" s="207">
        <v>0</v>
      </c>
      <c r="S112" s="207">
        <v>0</v>
      </c>
      <c r="T112" s="207">
        <v>0</v>
      </c>
      <c r="U112" s="207">
        <v>0</v>
      </c>
      <c r="V112" s="207">
        <v>0</v>
      </c>
      <c r="W112" s="207">
        <v>0</v>
      </c>
      <c r="X112" s="207">
        <v>0</v>
      </c>
      <c r="Y112" s="39" t="s">
        <v>365</v>
      </c>
      <c r="Z112" s="243" t="s">
        <v>1135</v>
      </c>
    </row>
    <row r="113" spans="2:26" ht="49.5" x14ac:dyDescent="0.45">
      <c r="B113" s="38"/>
      <c r="C113" s="38"/>
      <c r="D113" s="74" t="s">
        <v>535</v>
      </c>
      <c r="E113" s="75" t="s">
        <v>536</v>
      </c>
      <c r="F113" s="290" t="s">
        <v>1</v>
      </c>
      <c r="G113" s="162">
        <v>0</v>
      </c>
      <c r="H113" s="162">
        <v>0</v>
      </c>
      <c r="I113" s="162">
        <v>0</v>
      </c>
      <c r="J113" s="162">
        <v>0</v>
      </c>
      <c r="K113" s="327">
        <v>0</v>
      </c>
      <c r="L113" s="163">
        <v>0</v>
      </c>
      <c r="M113" s="163">
        <v>0</v>
      </c>
      <c r="N113" s="163">
        <v>0</v>
      </c>
      <c r="O113" s="163">
        <v>0</v>
      </c>
      <c r="P113" s="298">
        <f t="shared" si="1"/>
        <v>0</v>
      </c>
      <c r="Q113" s="207">
        <v>0</v>
      </c>
      <c r="R113" s="207">
        <v>0</v>
      </c>
      <c r="S113" s="207">
        <v>0</v>
      </c>
      <c r="T113" s="207">
        <v>0</v>
      </c>
      <c r="U113" s="207">
        <v>0</v>
      </c>
      <c r="V113" s="207">
        <v>0</v>
      </c>
      <c r="W113" s="207">
        <v>0</v>
      </c>
      <c r="X113" s="207">
        <v>0</v>
      </c>
      <c r="Y113" s="39" t="s">
        <v>365</v>
      </c>
      <c r="Z113" s="243" t="s">
        <v>1135</v>
      </c>
    </row>
    <row r="114" spans="2:26" ht="49.5" x14ac:dyDescent="0.45">
      <c r="B114" s="38"/>
      <c r="C114" s="38"/>
      <c r="D114" s="74" t="s">
        <v>537</v>
      </c>
      <c r="E114" s="75" t="s">
        <v>538</v>
      </c>
      <c r="F114" s="290" t="s">
        <v>0</v>
      </c>
      <c r="G114" s="162">
        <v>3</v>
      </c>
      <c r="H114" s="162">
        <v>8</v>
      </c>
      <c r="I114" s="162">
        <v>8</v>
      </c>
      <c r="J114" s="162">
        <v>1</v>
      </c>
      <c r="K114" s="327">
        <v>4</v>
      </c>
      <c r="L114" s="163">
        <v>0</v>
      </c>
      <c r="M114" s="163">
        <v>1</v>
      </c>
      <c r="N114" s="163">
        <v>2</v>
      </c>
      <c r="O114" s="163">
        <v>4</v>
      </c>
      <c r="P114" s="298">
        <f t="shared" si="1"/>
        <v>7</v>
      </c>
      <c r="Q114" s="207">
        <v>1.29854738575311</v>
      </c>
      <c r="R114" s="207">
        <v>1.2847136388298019</v>
      </c>
      <c r="S114" s="207">
        <v>1.2921288194055216</v>
      </c>
      <c r="T114" s="207">
        <v>1.2900520362157257</v>
      </c>
      <c r="U114" s="207">
        <v>1.29854738575311</v>
      </c>
      <c r="V114" s="207">
        <v>1.2847136388298019</v>
      </c>
      <c r="W114" s="207">
        <v>1.2921288194055216</v>
      </c>
      <c r="X114" s="207">
        <v>1.2900520362157257</v>
      </c>
      <c r="Y114" s="39" t="s">
        <v>365</v>
      </c>
      <c r="Z114" s="243" t="s">
        <v>1135</v>
      </c>
    </row>
    <row r="115" spans="2:26" ht="49.5" x14ac:dyDescent="0.45">
      <c r="B115" s="38"/>
      <c r="C115" s="38"/>
      <c r="D115" s="74" t="s">
        <v>539</v>
      </c>
      <c r="E115" s="75" t="s">
        <v>540</v>
      </c>
      <c r="F115" s="290" t="s">
        <v>1</v>
      </c>
      <c r="G115" s="162">
        <v>0</v>
      </c>
      <c r="H115" s="162">
        <v>0</v>
      </c>
      <c r="I115" s="162">
        <v>0</v>
      </c>
      <c r="J115" s="162">
        <v>0</v>
      </c>
      <c r="K115" s="327">
        <v>0</v>
      </c>
      <c r="L115" s="163">
        <v>0</v>
      </c>
      <c r="M115" s="163">
        <v>0</v>
      </c>
      <c r="N115" s="163">
        <v>0</v>
      </c>
      <c r="O115" s="163">
        <v>0</v>
      </c>
      <c r="P115" s="298">
        <f t="shared" si="1"/>
        <v>0</v>
      </c>
      <c r="Q115" s="207">
        <v>0</v>
      </c>
      <c r="R115" s="207">
        <v>0</v>
      </c>
      <c r="S115" s="207">
        <v>0</v>
      </c>
      <c r="T115" s="207">
        <v>0</v>
      </c>
      <c r="U115" s="207">
        <v>0</v>
      </c>
      <c r="V115" s="207">
        <v>0</v>
      </c>
      <c r="W115" s="207">
        <v>0</v>
      </c>
      <c r="X115" s="207">
        <v>0</v>
      </c>
      <c r="Y115" s="39" t="s">
        <v>365</v>
      </c>
      <c r="Z115" s="243" t="s">
        <v>1135</v>
      </c>
    </row>
    <row r="116" spans="2:26" ht="49.5" x14ac:dyDescent="0.45">
      <c r="B116" s="38"/>
      <c r="C116" s="38"/>
      <c r="D116" s="74" t="s">
        <v>541</v>
      </c>
      <c r="E116" s="75" t="s">
        <v>542</v>
      </c>
      <c r="F116" s="290" t="s">
        <v>0</v>
      </c>
      <c r="G116" s="162">
        <v>1</v>
      </c>
      <c r="H116" s="162">
        <v>1</v>
      </c>
      <c r="I116" s="162">
        <v>3</v>
      </c>
      <c r="J116" s="162">
        <v>1</v>
      </c>
      <c r="K116" s="327">
        <v>2</v>
      </c>
      <c r="L116" s="163">
        <v>0</v>
      </c>
      <c r="M116" s="163">
        <v>0</v>
      </c>
      <c r="N116" s="163">
        <v>0</v>
      </c>
      <c r="O116" s="163">
        <v>0</v>
      </c>
      <c r="P116" s="298">
        <f t="shared" si="1"/>
        <v>0</v>
      </c>
      <c r="Q116" s="207">
        <v>0</v>
      </c>
      <c r="R116" s="207">
        <v>0</v>
      </c>
      <c r="S116" s="207">
        <v>0</v>
      </c>
      <c r="T116" s="207">
        <v>0</v>
      </c>
      <c r="U116" s="207">
        <v>0</v>
      </c>
      <c r="V116" s="207">
        <v>0</v>
      </c>
      <c r="W116" s="207">
        <v>0</v>
      </c>
      <c r="X116" s="207">
        <v>0</v>
      </c>
      <c r="Y116" s="39" t="s">
        <v>365</v>
      </c>
      <c r="Z116" s="243" t="s">
        <v>1135</v>
      </c>
    </row>
    <row r="117" spans="2:26" ht="49.5" x14ac:dyDescent="0.45">
      <c r="B117" s="38"/>
      <c r="C117" s="38"/>
      <c r="D117" s="74" t="s">
        <v>543</v>
      </c>
      <c r="E117" s="75" t="s">
        <v>544</v>
      </c>
      <c r="F117" s="290" t="s">
        <v>0</v>
      </c>
      <c r="G117" s="162">
        <v>0</v>
      </c>
      <c r="H117" s="162">
        <v>1</v>
      </c>
      <c r="I117" s="162">
        <v>0</v>
      </c>
      <c r="J117" s="162">
        <v>5</v>
      </c>
      <c r="K117" s="327">
        <v>0</v>
      </c>
      <c r="L117" s="163">
        <v>0</v>
      </c>
      <c r="M117" s="163">
        <v>0</v>
      </c>
      <c r="N117" s="163">
        <v>0</v>
      </c>
      <c r="O117" s="163">
        <v>0</v>
      </c>
      <c r="P117" s="298">
        <f t="shared" si="1"/>
        <v>0</v>
      </c>
      <c r="Q117" s="207">
        <v>0</v>
      </c>
      <c r="R117" s="207">
        <v>0</v>
      </c>
      <c r="S117" s="207">
        <v>0</v>
      </c>
      <c r="T117" s="207">
        <v>0</v>
      </c>
      <c r="U117" s="207">
        <v>0</v>
      </c>
      <c r="V117" s="207">
        <v>0</v>
      </c>
      <c r="W117" s="207">
        <v>0</v>
      </c>
      <c r="X117" s="207">
        <v>0</v>
      </c>
      <c r="Y117" s="39" t="s">
        <v>365</v>
      </c>
      <c r="Z117" s="243" t="s">
        <v>1135</v>
      </c>
    </row>
    <row r="118" spans="2:26" x14ac:dyDescent="0.45">
      <c r="B118" s="38"/>
      <c r="C118" s="38"/>
      <c r="D118" s="74" t="s">
        <v>545</v>
      </c>
      <c r="E118" s="75" t="s">
        <v>429</v>
      </c>
      <c r="F118" s="290" t="s">
        <v>0</v>
      </c>
      <c r="G118" s="162">
        <v>14</v>
      </c>
      <c r="H118" s="162">
        <v>26</v>
      </c>
      <c r="I118" s="162">
        <v>10</v>
      </c>
      <c r="J118" s="162">
        <v>19</v>
      </c>
      <c r="K118" s="327">
        <v>41</v>
      </c>
      <c r="L118" s="142">
        <v>3</v>
      </c>
      <c r="M118" s="142">
        <v>8</v>
      </c>
      <c r="N118" s="142">
        <v>6</v>
      </c>
      <c r="O118" s="142">
        <v>8</v>
      </c>
      <c r="P118" s="298">
        <f t="shared" si="1"/>
        <v>25</v>
      </c>
      <c r="Q118" s="207">
        <v>5.6609887459643247</v>
      </c>
      <c r="R118" s="207">
        <v>5.5887010691676942</v>
      </c>
      <c r="S118" s="207">
        <v>5.623480036662527</v>
      </c>
      <c r="T118" s="207">
        <v>5.6165706710207122</v>
      </c>
      <c r="U118" s="207">
        <v>5.6609204736564127</v>
      </c>
      <c r="V118" s="207">
        <v>5.5887010691676942</v>
      </c>
      <c r="W118" s="207">
        <v>5.6215654883622737</v>
      </c>
      <c r="X118" s="207">
        <v>5.6165706710207122</v>
      </c>
      <c r="Y118" s="39" t="s">
        <v>365</v>
      </c>
      <c r="Z118" s="244" t="s">
        <v>383</v>
      </c>
    </row>
    <row r="119" spans="2:26" ht="42.75" x14ac:dyDescent="0.45">
      <c r="B119" s="38"/>
      <c r="C119" s="38"/>
      <c r="D119" s="74"/>
      <c r="E119" s="75" t="s">
        <v>546</v>
      </c>
      <c r="F119" s="290" t="s">
        <v>0</v>
      </c>
      <c r="G119" s="162">
        <v>0</v>
      </c>
      <c r="H119" s="162">
        <v>0</v>
      </c>
      <c r="I119" s="162">
        <v>0</v>
      </c>
      <c r="J119" s="162">
        <v>0</v>
      </c>
      <c r="K119" s="327">
        <v>0</v>
      </c>
      <c r="L119" s="163">
        <v>0</v>
      </c>
      <c r="M119" s="163">
        <v>0</v>
      </c>
      <c r="N119" s="163">
        <v>0</v>
      </c>
      <c r="O119" s="163">
        <v>0</v>
      </c>
      <c r="P119" s="298">
        <f t="shared" si="1"/>
        <v>0</v>
      </c>
      <c r="Q119" s="279" t="s">
        <v>73</v>
      </c>
      <c r="R119" s="279" t="s">
        <v>73</v>
      </c>
      <c r="S119" s="279" t="s">
        <v>73</v>
      </c>
      <c r="T119" s="279" t="s">
        <v>73</v>
      </c>
      <c r="U119" s="279" t="s">
        <v>73</v>
      </c>
      <c r="V119" s="279" t="s">
        <v>73</v>
      </c>
      <c r="W119" s="279" t="s">
        <v>73</v>
      </c>
      <c r="X119" s="279" t="s">
        <v>73</v>
      </c>
      <c r="Y119" s="39" t="s">
        <v>365</v>
      </c>
      <c r="Z119" s="296" t="s">
        <v>1172</v>
      </c>
    </row>
    <row r="120" spans="2:26" ht="42.75" x14ac:dyDescent="0.45">
      <c r="B120" s="38"/>
      <c r="C120" s="38"/>
      <c r="D120" s="74"/>
      <c r="E120" s="75" t="s">
        <v>431</v>
      </c>
      <c r="F120" s="290" t="s">
        <v>0</v>
      </c>
      <c r="G120" s="162">
        <v>6</v>
      </c>
      <c r="H120" s="162">
        <v>4</v>
      </c>
      <c r="I120" s="162">
        <v>0</v>
      </c>
      <c r="J120" s="162">
        <v>12</v>
      </c>
      <c r="K120" s="327">
        <v>5</v>
      </c>
      <c r="L120" s="163">
        <v>0</v>
      </c>
      <c r="M120" s="163">
        <v>0</v>
      </c>
      <c r="N120" s="163">
        <v>1</v>
      </c>
      <c r="O120" s="163">
        <v>0</v>
      </c>
      <c r="P120" s="298">
        <f t="shared" si="1"/>
        <v>1</v>
      </c>
      <c r="Q120" s="279" t="s">
        <v>73</v>
      </c>
      <c r="R120" s="279" t="s">
        <v>73</v>
      </c>
      <c r="S120" s="279" t="s">
        <v>73</v>
      </c>
      <c r="T120" s="279" t="s">
        <v>73</v>
      </c>
      <c r="U120" s="279" t="s">
        <v>73</v>
      </c>
      <c r="V120" s="279" t="s">
        <v>73</v>
      </c>
      <c r="W120" s="279" t="s">
        <v>73</v>
      </c>
      <c r="X120" s="279" t="s">
        <v>73</v>
      </c>
      <c r="Y120" s="39" t="s">
        <v>365</v>
      </c>
      <c r="Z120" s="295" t="s">
        <v>1172</v>
      </c>
    </row>
    <row r="121" spans="2:26" ht="42.75" x14ac:dyDescent="0.45">
      <c r="B121" s="38"/>
      <c r="C121" s="38"/>
      <c r="D121" s="74"/>
      <c r="E121" s="75" t="s">
        <v>547</v>
      </c>
      <c r="F121" s="290" t="s">
        <v>0</v>
      </c>
      <c r="G121" s="162">
        <v>0</v>
      </c>
      <c r="H121" s="162">
        <v>2</v>
      </c>
      <c r="I121" s="162">
        <v>1</v>
      </c>
      <c r="J121" s="162">
        <v>2</v>
      </c>
      <c r="K121" s="327">
        <v>0</v>
      </c>
      <c r="L121" s="163">
        <v>1</v>
      </c>
      <c r="M121" s="163">
        <v>1</v>
      </c>
      <c r="N121" s="163">
        <v>2</v>
      </c>
      <c r="O121" s="163">
        <v>0</v>
      </c>
      <c r="P121" s="298">
        <f t="shared" si="1"/>
        <v>4</v>
      </c>
      <c r="Q121" s="279" t="s">
        <v>73</v>
      </c>
      <c r="R121" s="279" t="s">
        <v>73</v>
      </c>
      <c r="S121" s="279" t="s">
        <v>73</v>
      </c>
      <c r="T121" s="279" t="s">
        <v>73</v>
      </c>
      <c r="U121" s="279" t="s">
        <v>73</v>
      </c>
      <c r="V121" s="279" t="s">
        <v>73</v>
      </c>
      <c r="W121" s="279" t="s">
        <v>73</v>
      </c>
      <c r="X121" s="279" t="s">
        <v>73</v>
      </c>
      <c r="Y121" s="39" t="s">
        <v>365</v>
      </c>
      <c r="Z121" s="295" t="s">
        <v>1172</v>
      </c>
    </row>
    <row r="122" spans="2:26" ht="42.75" x14ac:dyDescent="0.45">
      <c r="B122" s="38"/>
      <c r="C122" s="38"/>
      <c r="D122" s="74"/>
      <c r="E122" s="75" t="s">
        <v>548</v>
      </c>
      <c r="F122" s="290" t="s">
        <v>0</v>
      </c>
      <c r="G122" s="162">
        <v>8</v>
      </c>
      <c r="H122" s="162">
        <v>20</v>
      </c>
      <c r="I122" s="162">
        <v>9</v>
      </c>
      <c r="J122" s="162">
        <v>5</v>
      </c>
      <c r="K122" s="327">
        <v>36</v>
      </c>
      <c r="L122" s="163">
        <v>2</v>
      </c>
      <c r="M122" s="163">
        <v>7</v>
      </c>
      <c r="N122" s="163">
        <v>3</v>
      </c>
      <c r="O122" s="163">
        <v>8</v>
      </c>
      <c r="P122" s="298">
        <f t="shared" si="1"/>
        <v>20</v>
      </c>
      <c r="Q122" s="279" t="s">
        <v>73</v>
      </c>
      <c r="R122" s="279" t="s">
        <v>73</v>
      </c>
      <c r="S122" s="279" t="s">
        <v>73</v>
      </c>
      <c r="T122" s="279" t="s">
        <v>73</v>
      </c>
      <c r="U122" s="279" t="s">
        <v>73</v>
      </c>
      <c r="V122" s="279" t="s">
        <v>73</v>
      </c>
      <c r="W122" s="279" t="s">
        <v>73</v>
      </c>
      <c r="X122" s="279" t="s">
        <v>73</v>
      </c>
      <c r="Y122" s="39" t="s">
        <v>365</v>
      </c>
      <c r="Z122" s="295" t="s">
        <v>1172</v>
      </c>
    </row>
    <row r="123" spans="2:26" ht="49.5" x14ac:dyDescent="0.45">
      <c r="B123" s="38"/>
      <c r="C123" s="38" t="s">
        <v>549</v>
      </c>
      <c r="D123" s="74" t="s">
        <v>550</v>
      </c>
      <c r="E123" s="74" t="s">
        <v>438</v>
      </c>
      <c r="F123" s="290" t="s">
        <v>0</v>
      </c>
      <c r="G123" s="162">
        <v>14</v>
      </c>
      <c r="H123" s="162">
        <v>17</v>
      </c>
      <c r="I123" s="162">
        <v>15</v>
      </c>
      <c r="J123" s="162">
        <v>19</v>
      </c>
      <c r="K123" s="327">
        <v>42</v>
      </c>
      <c r="L123" s="163">
        <v>9</v>
      </c>
      <c r="M123" s="163">
        <v>10</v>
      </c>
      <c r="N123" s="163">
        <v>1</v>
      </c>
      <c r="O123" s="163">
        <v>3</v>
      </c>
      <c r="P123" s="298">
        <f t="shared" si="1"/>
        <v>23</v>
      </c>
      <c r="Q123" s="207">
        <v>5.4243451275385119</v>
      </c>
      <c r="R123" s="207">
        <v>5.3518889805272369</v>
      </c>
      <c r="S123" s="207">
        <v>5.3986545270784312</v>
      </c>
      <c r="T123" s="207">
        <v>5.3881878119479989</v>
      </c>
      <c r="U123" s="207">
        <v>5.4243451275385119</v>
      </c>
      <c r="V123" s="207">
        <v>5.3518889805272369</v>
      </c>
      <c r="W123" s="207">
        <v>5.3986545270784312</v>
      </c>
      <c r="X123" s="207">
        <v>5.3881878119479989</v>
      </c>
      <c r="Y123" s="39" t="s">
        <v>365</v>
      </c>
      <c r="Z123" s="243" t="s">
        <v>1135</v>
      </c>
    </row>
    <row r="124" spans="2:26" ht="49.5" x14ac:dyDescent="0.45">
      <c r="B124" s="38"/>
      <c r="C124" s="38" t="s">
        <v>551</v>
      </c>
      <c r="D124" s="74" t="s">
        <v>552</v>
      </c>
      <c r="E124" s="135" t="s">
        <v>441</v>
      </c>
      <c r="F124" s="290" t="s">
        <v>1</v>
      </c>
      <c r="G124" s="162">
        <v>0</v>
      </c>
      <c r="H124" s="162">
        <v>0</v>
      </c>
      <c r="I124" s="162">
        <v>0</v>
      </c>
      <c r="J124" s="162">
        <v>0</v>
      </c>
      <c r="K124" s="327">
        <v>0</v>
      </c>
      <c r="L124" s="163">
        <v>0</v>
      </c>
      <c r="M124" s="163">
        <v>0</v>
      </c>
      <c r="N124" s="163">
        <v>0</v>
      </c>
      <c r="O124" s="163">
        <v>0</v>
      </c>
      <c r="P124" s="298">
        <f t="shared" si="1"/>
        <v>0</v>
      </c>
      <c r="Q124" s="207">
        <v>0</v>
      </c>
      <c r="R124" s="207">
        <v>0</v>
      </c>
      <c r="S124" s="207">
        <v>0</v>
      </c>
      <c r="T124" s="207">
        <v>0</v>
      </c>
      <c r="U124" s="207">
        <v>0</v>
      </c>
      <c r="V124" s="207">
        <v>0</v>
      </c>
      <c r="W124" s="207">
        <v>0</v>
      </c>
      <c r="X124" s="207">
        <v>0</v>
      </c>
      <c r="Y124" s="39" t="s">
        <v>365</v>
      </c>
      <c r="Z124" s="243" t="s">
        <v>1135</v>
      </c>
    </row>
    <row r="125" spans="2:26" ht="49.5" x14ac:dyDescent="0.45">
      <c r="B125" s="38"/>
      <c r="C125" s="38" t="s">
        <v>553</v>
      </c>
      <c r="D125" s="74" t="s">
        <v>554</v>
      </c>
      <c r="E125" s="74" t="s">
        <v>395</v>
      </c>
      <c r="F125" s="290" t="s">
        <v>0</v>
      </c>
      <c r="G125" s="162">
        <v>10</v>
      </c>
      <c r="H125" s="162">
        <v>15</v>
      </c>
      <c r="I125" s="162">
        <v>8</v>
      </c>
      <c r="J125" s="162">
        <v>9</v>
      </c>
      <c r="K125" s="327">
        <v>8</v>
      </c>
      <c r="L125" s="163">
        <v>0</v>
      </c>
      <c r="M125" s="163">
        <v>1</v>
      </c>
      <c r="N125" s="163">
        <v>1</v>
      </c>
      <c r="O125" s="163">
        <v>1</v>
      </c>
      <c r="P125" s="298">
        <f t="shared" si="1"/>
        <v>3</v>
      </c>
      <c r="Q125" s="207">
        <v>0</v>
      </c>
      <c r="R125" s="207">
        <v>0</v>
      </c>
      <c r="S125" s="207">
        <v>0</v>
      </c>
      <c r="T125" s="207">
        <v>0</v>
      </c>
      <c r="U125" s="207">
        <v>0</v>
      </c>
      <c r="V125" s="207">
        <v>0</v>
      </c>
      <c r="W125" s="207">
        <v>0</v>
      </c>
      <c r="X125" s="207">
        <v>0</v>
      </c>
      <c r="Y125" s="39" t="s">
        <v>365</v>
      </c>
      <c r="Z125" s="243" t="s">
        <v>1135</v>
      </c>
    </row>
    <row r="126" spans="2:26" ht="49.5" x14ac:dyDescent="0.45">
      <c r="B126" s="38"/>
      <c r="C126" s="38" t="s">
        <v>555</v>
      </c>
      <c r="D126" s="74" t="s">
        <v>556</v>
      </c>
      <c r="E126" s="74" t="s">
        <v>446</v>
      </c>
      <c r="F126" s="290" t="s">
        <v>0</v>
      </c>
      <c r="G126" s="162">
        <v>4</v>
      </c>
      <c r="H126" s="162">
        <v>7</v>
      </c>
      <c r="I126" s="162">
        <v>2</v>
      </c>
      <c r="J126" s="162">
        <v>10</v>
      </c>
      <c r="K126" s="327">
        <v>2</v>
      </c>
      <c r="L126" s="163">
        <v>0</v>
      </c>
      <c r="M126" s="163">
        <v>0</v>
      </c>
      <c r="N126" s="163">
        <v>1</v>
      </c>
      <c r="O126" s="163">
        <v>1</v>
      </c>
      <c r="P126" s="298">
        <f t="shared" si="1"/>
        <v>2</v>
      </c>
      <c r="Q126" s="207">
        <v>1.125772680550355</v>
      </c>
      <c r="R126" s="207">
        <v>1.1184592827977689</v>
      </c>
      <c r="S126" s="207">
        <v>1.1231864910748777</v>
      </c>
      <c r="T126" s="207">
        <v>1.1221290370111996</v>
      </c>
      <c r="U126" s="207">
        <v>1.125772680550355</v>
      </c>
      <c r="V126" s="207">
        <v>1.1184592827977689</v>
      </c>
      <c r="W126" s="207">
        <v>1.1231864910748777</v>
      </c>
      <c r="X126" s="207">
        <v>1.1221290370111996</v>
      </c>
      <c r="Y126" s="39" t="s">
        <v>365</v>
      </c>
      <c r="Z126" s="243" t="s">
        <v>1135</v>
      </c>
    </row>
    <row r="127" spans="2:26" x14ac:dyDescent="0.45">
      <c r="B127" s="38"/>
      <c r="C127" s="38" t="s">
        <v>557</v>
      </c>
      <c r="D127" s="74" t="s">
        <v>558</v>
      </c>
      <c r="E127" s="74" t="s">
        <v>449</v>
      </c>
      <c r="F127" s="290" t="s">
        <v>0</v>
      </c>
      <c r="G127" s="162">
        <v>258</v>
      </c>
      <c r="H127" s="162">
        <v>260</v>
      </c>
      <c r="I127" s="162">
        <v>268</v>
      </c>
      <c r="J127" s="162">
        <v>275</v>
      </c>
      <c r="K127" s="327">
        <v>214</v>
      </c>
      <c r="L127" s="142">
        <v>44</v>
      </c>
      <c r="M127" s="142">
        <v>68</v>
      </c>
      <c r="N127" s="142">
        <v>52</v>
      </c>
      <c r="O127" s="142">
        <v>56</v>
      </c>
      <c r="P127" s="298">
        <f t="shared" si="1"/>
        <v>220</v>
      </c>
      <c r="Q127" s="207">
        <v>40.059214030382279</v>
      </c>
      <c r="R127" s="207">
        <v>66.500618949587334</v>
      </c>
      <c r="S127" s="207">
        <v>46.86110280215361</v>
      </c>
      <c r="T127" s="207">
        <v>53.780417863280135</v>
      </c>
      <c r="U127" s="207">
        <v>40.059214030382279</v>
      </c>
      <c r="V127" s="207">
        <v>66.500618949587334</v>
      </c>
      <c r="W127" s="207">
        <v>46.86110280215361</v>
      </c>
      <c r="X127" s="207">
        <v>53.780417863280135</v>
      </c>
      <c r="Y127" s="39" t="s">
        <v>365</v>
      </c>
      <c r="Z127" s="244" t="s">
        <v>383</v>
      </c>
    </row>
    <row r="128" spans="2:26" ht="42.75" x14ac:dyDescent="0.45">
      <c r="B128" s="38"/>
      <c r="C128" s="38"/>
      <c r="D128" s="74"/>
      <c r="E128" s="75" t="s">
        <v>559</v>
      </c>
      <c r="F128" s="290" t="s">
        <v>0</v>
      </c>
      <c r="G128" s="162">
        <v>0</v>
      </c>
      <c r="H128" s="162">
        <v>0</v>
      </c>
      <c r="I128" s="162">
        <v>0</v>
      </c>
      <c r="J128" s="162">
        <v>0</v>
      </c>
      <c r="K128" s="327">
        <v>0</v>
      </c>
      <c r="L128" s="163">
        <v>0</v>
      </c>
      <c r="M128" s="163">
        <v>0</v>
      </c>
      <c r="N128" s="163">
        <v>0</v>
      </c>
      <c r="O128" s="163">
        <v>0</v>
      </c>
      <c r="P128" s="298">
        <f t="shared" si="1"/>
        <v>0</v>
      </c>
      <c r="Q128" s="155" t="s">
        <v>73</v>
      </c>
      <c r="R128" s="155" t="s">
        <v>73</v>
      </c>
      <c r="S128" s="155" t="s">
        <v>73</v>
      </c>
      <c r="T128" s="155" t="s">
        <v>73</v>
      </c>
      <c r="U128" s="155" t="s">
        <v>73</v>
      </c>
      <c r="V128" s="155" t="s">
        <v>73</v>
      </c>
      <c r="W128" s="155" t="s">
        <v>73</v>
      </c>
      <c r="X128" s="155" t="s">
        <v>73</v>
      </c>
      <c r="Y128" s="39" t="s">
        <v>365</v>
      </c>
      <c r="Z128" s="296" t="s">
        <v>1172</v>
      </c>
    </row>
    <row r="129" spans="1:26" ht="42.75" x14ac:dyDescent="0.45">
      <c r="B129" s="38"/>
      <c r="C129" s="38"/>
      <c r="D129" s="74"/>
      <c r="E129" s="75" t="s">
        <v>560</v>
      </c>
      <c r="F129" s="290" t="s">
        <v>0</v>
      </c>
      <c r="G129" s="162">
        <v>1</v>
      </c>
      <c r="H129" s="162">
        <v>1</v>
      </c>
      <c r="I129" s="162">
        <v>0</v>
      </c>
      <c r="J129" s="162">
        <v>2</v>
      </c>
      <c r="K129" s="327">
        <v>0</v>
      </c>
      <c r="L129" s="163">
        <v>0</v>
      </c>
      <c r="M129" s="163">
        <v>0</v>
      </c>
      <c r="N129" s="163">
        <v>0</v>
      </c>
      <c r="O129" s="163">
        <v>0</v>
      </c>
      <c r="P129" s="298">
        <f t="shared" si="1"/>
        <v>0</v>
      </c>
      <c r="Q129" s="155" t="s">
        <v>73</v>
      </c>
      <c r="R129" s="155" t="s">
        <v>73</v>
      </c>
      <c r="S129" s="155" t="s">
        <v>73</v>
      </c>
      <c r="T129" s="155" t="s">
        <v>73</v>
      </c>
      <c r="U129" s="155" t="s">
        <v>73</v>
      </c>
      <c r="V129" s="155" t="s">
        <v>73</v>
      </c>
      <c r="W129" s="155" t="s">
        <v>73</v>
      </c>
      <c r="X129" s="155" t="s">
        <v>73</v>
      </c>
      <c r="Y129" s="39" t="s">
        <v>365</v>
      </c>
      <c r="Z129" s="295" t="s">
        <v>1172</v>
      </c>
    </row>
    <row r="130" spans="1:26" ht="42.75" x14ac:dyDescent="0.45">
      <c r="B130" s="38"/>
      <c r="C130" s="38"/>
      <c r="D130" s="74"/>
      <c r="E130" s="75" t="s">
        <v>561</v>
      </c>
      <c r="F130" s="290" t="s">
        <v>0</v>
      </c>
      <c r="G130" s="162">
        <v>64</v>
      </c>
      <c r="H130" s="162">
        <v>22</v>
      </c>
      <c r="I130" s="162">
        <v>28</v>
      </c>
      <c r="J130" s="162">
        <v>33</v>
      </c>
      <c r="K130" s="327">
        <v>21</v>
      </c>
      <c r="L130" s="163">
        <v>4</v>
      </c>
      <c r="M130" s="163">
        <v>1</v>
      </c>
      <c r="N130" s="163">
        <v>5</v>
      </c>
      <c r="O130" s="163">
        <v>2</v>
      </c>
      <c r="P130" s="298">
        <f t="shared" si="1"/>
        <v>12</v>
      </c>
      <c r="Q130" s="155" t="s">
        <v>73</v>
      </c>
      <c r="R130" s="155" t="s">
        <v>73</v>
      </c>
      <c r="S130" s="155" t="s">
        <v>73</v>
      </c>
      <c r="T130" s="155" t="s">
        <v>73</v>
      </c>
      <c r="U130" s="155" t="s">
        <v>73</v>
      </c>
      <c r="V130" s="155" t="s">
        <v>73</v>
      </c>
      <c r="W130" s="155" t="s">
        <v>73</v>
      </c>
      <c r="X130" s="155" t="s">
        <v>73</v>
      </c>
      <c r="Y130" s="39" t="s">
        <v>365</v>
      </c>
      <c r="Z130" s="295" t="s">
        <v>1172</v>
      </c>
    </row>
    <row r="131" spans="1:26" ht="42.75" x14ac:dyDescent="0.45">
      <c r="B131" s="38"/>
      <c r="C131" s="38"/>
      <c r="D131" s="74"/>
      <c r="E131" s="75" t="s">
        <v>562</v>
      </c>
      <c r="F131" s="290" t="s">
        <v>0</v>
      </c>
      <c r="G131" s="162">
        <v>7</v>
      </c>
      <c r="H131" s="162">
        <v>2</v>
      </c>
      <c r="I131" s="162">
        <v>21</v>
      </c>
      <c r="J131" s="162">
        <v>38</v>
      </c>
      <c r="K131" s="327">
        <v>36</v>
      </c>
      <c r="L131" s="163">
        <v>5</v>
      </c>
      <c r="M131" s="163">
        <v>3</v>
      </c>
      <c r="N131" s="163">
        <v>7</v>
      </c>
      <c r="O131" s="163">
        <v>7</v>
      </c>
      <c r="P131" s="298">
        <f t="shared" si="1"/>
        <v>22</v>
      </c>
      <c r="Q131" s="155" t="s">
        <v>73</v>
      </c>
      <c r="R131" s="155" t="s">
        <v>73</v>
      </c>
      <c r="S131" s="155" t="s">
        <v>73</v>
      </c>
      <c r="T131" s="155" t="s">
        <v>73</v>
      </c>
      <c r="U131" s="155" t="s">
        <v>73</v>
      </c>
      <c r="V131" s="155" t="s">
        <v>73</v>
      </c>
      <c r="W131" s="155" t="s">
        <v>73</v>
      </c>
      <c r="X131" s="155" t="s">
        <v>73</v>
      </c>
      <c r="Y131" s="39" t="s">
        <v>365</v>
      </c>
      <c r="Z131" s="295" t="s">
        <v>1172</v>
      </c>
    </row>
    <row r="132" spans="1:26" ht="42.75" x14ac:dyDescent="0.45">
      <c r="B132" s="38"/>
      <c r="C132" s="38"/>
      <c r="D132" s="74"/>
      <c r="E132" s="75" t="s">
        <v>563</v>
      </c>
      <c r="F132" s="290" t="s">
        <v>0</v>
      </c>
      <c r="G132" s="162">
        <v>179</v>
      </c>
      <c r="H132" s="162">
        <v>221</v>
      </c>
      <c r="I132" s="162">
        <v>208</v>
      </c>
      <c r="J132" s="162">
        <v>188</v>
      </c>
      <c r="K132" s="327">
        <v>146</v>
      </c>
      <c r="L132" s="163">
        <v>35</v>
      </c>
      <c r="M132" s="163">
        <v>63</v>
      </c>
      <c r="N132" s="163">
        <v>39</v>
      </c>
      <c r="O132" s="163">
        <v>47</v>
      </c>
      <c r="P132" s="298">
        <f t="shared" si="1"/>
        <v>184</v>
      </c>
      <c r="Q132" s="155" t="s">
        <v>73</v>
      </c>
      <c r="R132" s="155" t="s">
        <v>73</v>
      </c>
      <c r="S132" s="155" t="s">
        <v>73</v>
      </c>
      <c r="T132" s="155" t="s">
        <v>73</v>
      </c>
      <c r="U132" s="155" t="s">
        <v>73</v>
      </c>
      <c r="V132" s="155" t="s">
        <v>73</v>
      </c>
      <c r="W132" s="155" t="s">
        <v>73</v>
      </c>
      <c r="X132" s="155" t="s">
        <v>73</v>
      </c>
      <c r="Y132" s="39" t="s">
        <v>365</v>
      </c>
      <c r="Z132" s="295" t="s">
        <v>1172</v>
      </c>
    </row>
    <row r="133" spans="1:26" ht="42.75" x14ac:dyDescent="0.45">
      <c r="B133" s="38"/>
      <c r="C133" s="38"/>
      <c r="D133" s="74"/>
      <c r="E133" s="75" t="s">
        <v>564</v>
      </c>
      <c r="F133" s="290" t="s">
        <v>0</v>
      </c>
      <c r="G133" s="162">
        <v>5</v>
      </c>
      <c r="H133" s="162">
        <v>4</v>
      </c>
      <c r="I133" s="162">
        <v>7</v>
      </c>
      <c r="J133" s="162">
        <v>14</v>
      </c>
      <c r="K133" s="327">
        <v>7</v>
      </c>
      <c r="L133" s="163">
        <v>0</v>
      </c>
      <c r="M133" s="163">
        <v>1</v>
      </c>
      <c r="N133" s="163">
        <v>1</v>
      </c>
      <c r="O133" s="163">
        <v>0</v>
      </c>
      <c r="P133" s="298">
        <f t="shared" si="1"/>
        <v>2</v>
      </c>
      <c r="Q133" s="155" t="s">
        <v>73</v>
      </c>
      <c r="R133" s="155" t="s">
        <v>73</v>
      </c>
      <c r="S133" s="155" t="s">
        <v>73</v>
      </c>
      <c r="T133" s="155" t="s">
        <v>73</v>
      </c>
      <c r="U133" s="155" t="s">
        <v>73</v>
      </c>
      <c r="V133" s="155" t="s">
        <v>73</v>
      </c>
      <c r="W133" s="155" t="s">
        <v>73</v>
      </c>
      <c r="X133" s="155" t="s">
        <v>73</v>
      </c>
      <c r="Y133" s="39" t="s">
        <v>365</v>
      </c>
      <c r="Z133" s="295" t="s">
        <v>1172</v>
      </c>
    </row>
    <row r="134" spans="1:26" ht="42.75" x14ac:dyDescent="0.45">
      <c r="B134" s="38"/>
      <c r="C134" s="38"/>
      <c r="D134" s="74"/>
      <c r="E134" s="75" t="s">
        <v>548</v>
      </c>
      <c r="F134" s="290" t="s">
        <v>0</v>
      </c>
      <c r="G134" s="162">
        <v>2</v>
      </c>
      <c r="H134" s="162">
        <v>10</v>
      </c>
      <c r="I134" s="162">
        <v>4</v>
      </c>
      <c r="J134" s="162">
        <v>0</v>
      </c>
      <c r="K134" s="327">
        <v>4</v>
      </c>
      <c r="L134" s="163">
        <v>0</v>
      </c>
      <c r="M134" s="163">
        <v>0</v>
      </c>
      <c r="N134" s="163">
        <v>0</v>
      </c>
      <c r="O134" s="163">
        <v>0</v>
      </c>
      <c r="P134" s="298">
        <f t="shared" si="1"/>
        <v>0</v>
      </c>
      <c r="Q134" s="155" t="s">
        <v>73</v>
      </c>
      <c r="R134" s="155" t="s">
        <v>73</v>
      </c>
      <c r="S134" s="155" t="s">
        <v>73</v>
      </c>
      <c r="T134" s="155" t="s">
        <v>73</v>
      </c>
      <c r="U134" s="155" t="s">
        <v>73</v>
      </c>
      <c r="V134" s="155" t="s">
        <v>73</v>
      </c>
      <c r="W134" s="155" t="s">
        <v>73</v>
      </c>
      <c r="X134" s="155" t="s">
        <v>73</v>
      </c>
      <c r="Y134" s="39" t="s">
        <v>365</v>
      </c>
      <c r="Z134" s="295" t="s">
        <v>1172</v>
      </c>
    </row>
    <row r="135" spans="1:26" ht="49.5" x14ac:dyDescent="0.45">
      <c r="B135" s="38"/>
      <c r="C135" s="38" t="s">
        <v>565</v>
      </c>
      <c r="D135" s="10" t="s">
        <v>566</v>
      </c>
      <c r="E135" s="10" t="s">
        <v>452</v>
      </c>
      <c r="F135" s="290" t="s">
        <v>0</v>
      </c>
      <c r="G135" s="162">
        <v>371</v>
      </c>
      <c r="H135" s="162">
        <v>326</v>
      </c>
      <c r="I135" s="162">
        <v>306</v>
      </c>
      <c r="J135" s="162">
        <v>160</v>
      </c>
      <c r="K135" s="327">
        <v>266</v>
      </c>
      <c r="L135" s="163">
        <v>38</v>
      </c>
      <c r="M135" s="163">
        <v>60</v>
      </c>
      <c r="N135" s="163">
        <v>39</v>
      </c>
      <c r="O135" s="163">
        <v>54</v>
      </c>
      <c r="P135" s="298">
        <f t="shared" si="1"/>
        <v>191</v>
      </c>
      <c r="Q135" s="207">
        <v>54.501777300964413</v>
      </c>
      <c r="R135" s="207">
        <v>49.768449340792607</v>
      </c>
      <c r="S135" s="207">
        <v>52.822998687743663</v>
      </c>
      <c r="T135" s="207">
        <v>52.139312616848102</v>
      </c>
      <c r="U135" s="207">
        <v>54.501777300964413</v>
      </c>
      <c r="V135" s="207">
        <v>49.768449340792607</v>
      </c>
      <c r="W135" s="207">
        <v>52.822998687743663</v>
      </c>
      <c r="X135" s="207">
        <v>52.139312616848102</v>
      </c>
      <c r="Y135" s="39" t="s">
        <v>365</v>
      </c>
      <c r="Z135" s="243" t="s">
        <v>1135</v>
      </c>
    </row>
    <row r="136" spans="1:26" ht="49.5" x14ac:dyDescent="0.45">
      <c r="A136" s="8" t="s">
        <v>361</v>
      </c>
      <c r="B136" s="38" t="s">
        <v>567</v>
      </c>
      <c r="C136" s="38" t="s">
        <v>568</v>
      </c>
      <c r="D136" s="38" t="s">
        <v>569</v>
      </c>
      <c r="E136" s="12" t="s">
        <v>364</v>
      </c>
      <c r="F136" s="290" t="s">
        <v>0</v>
      </c>
      <c r="G136" s="142">
        <v>13</v>
      </c>
      <c r="H136" s="142">
        <v>12</v>
      </c>
      <c r="I136" s="142">
        <v>16</v>
      </c>
      <c r="J136" s="142">
        <v>15</v>
      </c>
      <c r="K136" s="323">
        <v>13</v>
      </c>
      <c r="L136" s="273">
        <v>0</v>
      </c>
      <c r="M136" s="273">
        <v>2</v>
      </c>
      <c r="N136" s="273">
        <v>3</v>
      </c>
      <c r="O136" s="273">
        <v>2</v>
      </c>
      <c r="P136" s="298">
        <f t="shared" si="1"/>
        <v>7</v>
      </c>
      <c r="Q136" s="207">
        <v>1.8736523642119478</v>
      </c>
      <c r="R136" s="207">
        <v>3.2090596358479195</v>
      </c>
      <c r="S136" s="207">
        <v>3.3712478827130519</v>
      </c>
      <c r="T136" s="207">
        <v>2.147247394062227</v>
      </c>
      <c r="U136" s="207">
        <v>1.8190563239125359</v>
      </c>
      <c r="V136" s="207">
        <v>2.9539246911775487</v>
      </c>
      <c r="W136" s="207">
        <v>3.0631971582061013</v>
      </c>
      <c r="X136" s="207">
        <v>2.1225648373040649</v>
      </c>
      <c r="Y136" s="39" t="s">
        <v>570</v>
      </c>
      <c r="Z136" s="243" t="s">
        <v>1135</v>
      </c>
    </row>
    <row r="137" spans="1:26" ht="49.5" x14ac:dyDescent="0.45">
      <c r="B137" s="38"/>
      <c r="C137" s="38"/>
      <c r="D137" s="10" t="s">
        <v>571</v>
      </c>
      <c r="E137" s="12" t="s">
        <v>367</v>
      </c>
      <c r="F137" s="290" t="s">
        <v>0</v>
      </c>
      <c r="G137" s="142">
        <v>9</v>
      </c>
      <c r="H137" s="142">
        <v>8</v>
      </c>
      <c r="I137" s="142">
        <v>6</v>
      </c>
      <c r="J137" s="142">
        <v>12</v>
      </c>
      <c r="K137" s="323">
        <v>18</v>
      </c>
      <c r="L137" s="250">
        <v>0</v>
      </c>
      <c r="M137" s="250">
        <v>8</v>
      </c>
      <c r="N137" s="250">
        <v>3</v>
      </c>
      <c r="O137" s="250">
        <v>4</v>
      </c>
      <c r="P137" s="298">
        <f t="shared" ref="P137:P187" si="2">SUM(L137:O137)</f>
        <v>15</v>
      </c>
      <c r="Q137" s="207">
        <v>2.9578306852785343</v>
      </c>
      <c r="R137" s="207">
        <v>6.6984170156638561</v>
      </c>
      <c r="S137" s="207">
        <v>5.5929211185753358</v>
      </c>
      <c r="T137" s="207">
        <v>4.5894346436867126</v>
      </c>
      <c r="U137" s="207">
        <v>2.8525615062197351</v>
      </c>
      <c r="V137" s="207">
        <v>6.5831217953414596</v>
      </c>
      <c r="W137" s="207">
        <v>5.3838626784917523</v>
      </c>
      <c r="X137" s="207">
        <v>4.4904653307672264</v>
      </c>
      <c r="Y137" s="39" t="s">
        <v>570</v>
      </c>
      <c r="Z137" s="243" t="s">
        <v>1135</v>
      </c>
    </row>
    <row r="138" spans="1:26" ht="49.5" x14ac:dyDescent="0.45">
      <c r="B138" s="38"/>
      <c r="C138" s="38"/>
      <c r="D138" s="10" t="s">
        <v>572</v>
      </c>
      <c r="E138" s="12" t="s">
        <v>368</v>
      </c>
      <c r="F138" s="290" t="s">
        <v>0</v>
      </c>
      <c r="G138" s="142">
        <v>12</v>
      </c>
      <c r="H138" s="142">
        <v>10</v>
      </c>
      <c r="I138" s="142">
        <v>18</v>
      </c>
      <c r="J138" s="142">
        <v>30</v>
      </c>
      <c r="K138" s="323">
        <v>15</v>
      </c>
      <c r="L138" s="250">
        <v>0</v>
      </c>
      <c r="M138" s="250">
        <v>7</v>
      </c>
      <c r="N138" s="250">
        <v>1</v>
      </c>
      <c r="O138" s="250">
        <v>2</v>
      </c>
      <c r="P138" s="298">
        <f t="shared" si="2"/>
        <v>10</v>
      </c>
      <c r="Q138" s="207">
        <v>0.45146634305012029</v>
      </c>
      <c r="R138" s="207">
        <v>9.4637313477105209</v>
      </c>
      <c r="S138" s="207">
        <v>6.3195933605723864</v>
      </c>
      <c r="T138" s="207">
        <v>2.7153287279355474</v>
      </c>
      <c r="U138" s="207">
        <v>0.40132510035131896</v>
      </c>
      <c r="V138" s="207">
        <v>9.1855984213834017</v>
      </c>
      <c r="W138" s="207">
        <v>6.1391584653270002</v>
      </c>
      <c r="X138" s="207">
        <v>2.5835344888119081</v>
      </c>
      <c r="Y138" s="39" t="s">
        <v>570</v>
      </c>
      <c r="Z138" s="243" t="s">
        <v>1135</v>
      </c>
    </row>
    <row r="139" spans="1:26" ht="49.5" x14ac:dyDescent="0.45">
      <c r="B139" s="38"/>
      <c r="C139" s="38"/>
      <c r="D139" s="10" t="s">
        <v>573</v>
      </c>
      <c r="E139" s="12" t="s">
        <v>369</v>
      </c>
      <c r="F139" s="290" t="s">
        <v>0</v>
      </c>
      <c r="G139" s="142">
        <v>11</v>
      </c>
      <c r="H139" s="142">
        <v>6</v>
      </c>
      <c r="I139" s="142">
        <v>6</v>
      </c>
      <c r="J139" s="142">
        <v>13</v>
      </c>
      <c r="K139" s="323">
        <v>10</v>
      </c>
      <c r="L139" s="250">
        <v>0</v>
      </c>
      <c r="M139" s="250">
        <v>2</v>
      </c>
      <c r="N139" s="250">
        <v>1</v>
      </c>
      <c r="O139" s="250">
        <v>0</v>
      </c>
      <c r="P139" s="298">
        <f t="shared" si="2"/>
        <v>3</v>
      </c>
      <c r="Q139" s="207">
        <v>1.5592162063590869</v>
      </c>
      <c r="R139" s="207">
        <v>3.1939364279009275</v>
      </c>
      <c r="S139" s="207">
        <v>3.0651652670787026</v>
      </c>
      <c r="T139" s="207">
        <v>1.6851176726262926</v>
      </c>
      <c r="U139" s="207">
        <v>1.5075437228889197</v>
      </c>
      <c r="V139" s="207">
        <v>3.0963794863750458</v>
      </c>
      <c r="W139" s="207">
        <v>2.9638167104882709</v>
      </c>
      <c r="X139" s="207">
        <v>1.6132929137553935</v>
      </c>
      <c r="Y139" s="39" t="s">
        <v>570</v>
      </c>
      <c r="Z139" s="243" t="s">
        <v>1135</v>
      </c>
    </row>
    <row r="140" spans="1:26" ht="49.5" x14ac:dyDescent="0.45">
      <c r="B140" s="38"/>
      <c r="C140" s="38"/>
      <c r="D140" s="10" t="s">
        <v>574</v>
      </c>
      <c r="E140" s="40" t="s">
        <v>370</v>
      </c>
      <c r="F140" s="290" t="s">
        <v>0</v>
      </c>
      <c r="G140" s="142">
        <v>3</v>
      </c>
      <c r="H140" s="142">
        <v>6</v>
      </c>
      <c r="I140" s="142">
        <v>5</v>
      </c>
      <c r="J140" s="142">
        <v>0</v>
      </c>
      <c r="K140" s="323">
        <v>6</v>
      </c>
      <c r="L140" s="250">
        <v>0</v>
      </c>
      <c r="M140" s="250">
        <v>0</v>
      </c>
      <c r="N140" s="250">
        <v>3</v>
      </c>
      <c r="O140" s="250">
        <v>1</v>
      </c>
      <c r="P140" s="298">
        <f t="shared" si="2"/>
        <v>4</v>
      </c>
      <c r="Q140" s="207">
        <v>0.63221045392116471</v>
      </c>
      <c r="R140" s="207">
        <v>1.1527010540058054</v>
      </c>
      <c r="S140" s="207">
        <v>1.1872884651298081</v>
      </c>
      <c r="T140" s="207">
        <v>0.78400828475590467</v>
      </c>
      <c r="U140" s="207">
        <v>0.6282954590106703</v>
      </c>
      <c r="V140" s="207">
        <v>1.1403922434607174</v>
      </c>
      <c r="W140" s="207">
        <v>1.1726330725329299</v>
      </c>
      <c r="X140" s="207">
        <v>0.77391119465195535</v>
      </c>
      <c r="Y140" s="39" t="s">
        <v>570</v>
      </c>
      <c r="Z140" s="243" t="s">
        <v>1135</v>
      </c>
    </row>
    <row r="141" spans="1:26" ht="49.5" x14ac:dyDescent="0.45">
      <c r="B141" s="38"/>
      <c r="C141" s="38" t="s">
        <v>575</v>
      </c>
      <c r="D141" s="10" t="s">
        <v>576</v>
      </c>
      <c r="E141" s="40" t="s">
        <v>464</v>
      </c>
      <c r="F141" s="290" t="s">
        <v>0</v>
      </c>
      <c r="G141" s="142">
        <v>0</v>
      </c>
      <c r="H141" s="142">
        <v>1</v>
      </c>
      <c r="I141" s="142">
        <v>1</v>
      </c>
      <c r="J141" s="142">
        <v>0</v>
      </c>
      <c r="K141" s="323">
        <v>1</v>
      </c>
      <c r="L141" s="250">
        <v>0</v>
      </c>
      <c r="M141" s="250">
        <v>0</v>
      </c>
      <c r="N141" s="250">
        <v>0</v>
      </c>
      <c r="O141" s="250">
        <v>0</v>
      </c>
      <c r="P141" s="298">
        <f t="shared" si="2"/>
        <v>0</v>
      </c>
      <c r="Q141" s="207">
        <v>1.4402219777849327E-2</v>
      </c>
      <c r="R141" s="207">
        <v>7.0086825269903855E-2</v>
      </c>
      <c r="S141" s="207">
        <v>7.4979025688149376E-2</v>
      </c>
      <c r="T141" s="207">
        <v>4.7747095394737461E-2</v>
      </c>
      <c r="U141" s="207">
        <v>1.3598299618352008E-2</v>
      </c>
      <c r="V141" s="207">
        <v>6.5852182711606672E-2</v>
      </c>
      <c r="W141" s="207">
        <v>7.1606983320644552E-2</v>
      </c>
      <c r="X141" s="207">
        <v>4.6223582470909852E-2</v>
      </c>
      <c r="Y141" s="39" t="s">
        <v>570</v>
      </c>
      <c r="Z141" s="243" t="s">
        <v>1135</v>
      </c>
    </row>
    <row r="142" spans="1:26" ht="49.5" x14ac:dyDescent="0.45">
      <c r="B142" s="38"/>
      <c r="C142" s="38"/>
      <c r="D142" s="10" t="s">
        <v>577</v>
      </c>
      <c r="E142" s="40" t="s">
        <v>466</v>
      </c>
      <c r="F142" s="290" t="s">
        <v>0</v>
      </c>
      <c r="G142" s="142">
        <v>2</v>
      </c>
      <c r="H142" s="142">
        <v>19</v>
      </c>
      <c r="I142" s="142">
        <v>15</v>
      </c>
      <c r="J142" s="142">
        <v>5</v>
      </c>
      <c r="K142" s="323">
        <v>11</v>
      </c>
      <c r="L142" s="250">
        <v>3</v>
      </c>
      <c r="M142" s="250">
        <v>6</v>
      </c>
      <c r="N142" s="250">
        <v>8</v>
      </c>
      <c r="O142" s="250">
        <v>6</v>
      </c>
      <c r="P142" s="298">
        <f t="shared" si="2"/>
        <v>23</v>
      </c>
      <c r="Q142" s="207">
        <v>3.8802294569719118</v>
      </c>
      <c r="R142" s="207">
        <v>5.7002533304332088</v>
      </c>
      <c r="S142" s="207">
        <v>6.1083830443277769</v>
      </c>
      <c r="T142" s="207">
        <v>3.8455445809887396</v>
      </c>
      <c r="U142" s="207">
        <v>3.3525086562764619</v>
      </c>
      <c r="V142" s="207">
        <v>5.105670618894651</v>
      </c>
      <c r="W142" s="207">
        <v>5.5005380009938545</v>
      </c>
      <c r="X142" s="207">
        <v>3.3114574271236474</v>
      </c>
      <c r="Y142" s="39" t="s">
        <v>570</v>
      </c>
      <c r="Z142" s="243" t="s">
        <v>1135</v>
      </c>
    </row>
    <row r="143" spans="1:26" ht="49.5" x14ac:dyDescent="0.45">
      <c r="B143" s="38"/>
      <c r="C143" s="38"/>
      <c r="D143" s="10" t="s">
        <v>578</v>
      </c>
      <c r="E143" s="12" t="s">
        <v>468</v>
      </c>
      <c r="F143" s="290" t="s">
        <v>0</v>
      </c>
      <c r="G143" s="142">
        <v>1</v>
      </c>
      <c r="H143" s="142">
        <v>1</v>
      </c>
      <c r="I143" s="142">
        <v>1</v>
      </c>
      <c r="J143" s="142">
        <v>0</v>
      </c>
      <c r="K143" s="323">
        <v>2</v>
      </c>
      <c r="L143" s="250">
        <v>0</v>
      </c>
      <c r="M143" s="250">
        <v>1</v>
      </c>
      <c r="N143" s="250">
        <v>0</v>
      </c>
      <c r="O143" s="250">
        <v>0</v>
      </c>
      <c r="P143" s="298">
        <f t="shared" si="2"/>
        <v>1</v>
      </c>
      <c r="Q143" s="207">
        <v>0.16689567331435379</v>
      </c>
      <c r="R143" s="207">
        <v>0.26348883011674751</v>
      </c>
      <c r="S143" s="207">
        <v>0.28269145783484595</v>
      </c>
      <c r="T143" s="207">
        <v>0.21607344875333659</v>
      </c>
      <c r="U143" s="207">
        <v>0.16689567331435379</v>
      </c>
      <c r="V143" s="207">
        <v>0.2628721251677435</v>
      </c>
      <c r="W143" s="207">
        <v>0.28206856920790196</v>
      </c>
      <c r="X143" s="207">
        <v>0.21601410841561858</v>
      </c>
      <c r="Y143" s="39" t="s">
        <v>570</v>
      </c>
      <c r="Z143" s="243" t="s">
        <v>1135</v>
      </c>
    </row>
    <row r="144" spans="1:26" ht="49.5" x14ac:dyDescent="0.45">
      <c r="B144" s="38"/>
      <c r="C144" s="38"/>
      <c r="D144" s="10" t="s">
        <v>579</v>
      </c>
      <c r="E144" s="12" t="s">
        <v>376</v>
      </c>
      <c r="F144" s="290" t="s">
        <v>0</v>
      </c>
      <c r="G144" s="142">
        <v>2</v>
      </c>
      <c r="H144" s="142">
        <v>0</v>
      </c>
      <c r="I144" s="142">
        <v>2</v>
      </c>
      <c r="J144" s="142">
        <v>0</v>
      </c>
      <c r="K144" s="323">
        <v>1</v>
      </c>
      <c r="L144" s="250">
        <v>0</v>
      </c>
      <c r="M144" s="250">
        <v>2</v>
      </c>
      <c r="N144" s="250">
        <v>0</v>
      </c>
      <c r="O144" s="250">
        <v>0</v>
      </c>
      <c r="P144" s="298">
        <f t="shared" si="2"/>
        <v>2</v>
      </c>
      <c r="Q144" s="207">
        <v>0.22345737710383581</v>
      </c>
      <c r="R144" s="207">
        <v>0.32937857970822454</v>
      </c>
      <c r="S144" s="207">
        <v>0.35075327212973839</v>
      </c>
      <c r="T144" s="207">
        <v>0.27801115475624849</v>
      </c>
      <c r="U144" s="207">
        <v>0.22343944231580817</v>
      </c>
      <c r="V144" s="207">
        <v>0.32936278905367383</v>
      </c>
      <c r="W144" s="207">
        <v>0.35075227440516821</v>
      </c>
      <c r="X144" s="207">
        <v>0.27804587792339697</v>
      </c>
      <c r="Y144" s="39" t="s">
        <v>570</v>
      </c>
      <c r="Z144" s="243" t="s">
        <v>1135</v>
      </c>
    </row>
    <row r="145" spans="2:26" ht="49.5" x14ac:dyDescent="0.45">
      <c r="B145" s="38"/>
      <c r="C145" s="38"/>
      <c r="D145" s="10" t="s">
        <v>580</v>
      </c>
      <c r="E145" s="12" t="s">
        <v>471</v>
      </c>
      <c r="F145" s="290" t="s">
        <v>0</v>
      </c>
      <c r="G145" s="142">
        <v>0</v>
      </c>
      <c r="H145" s="142">
        <v>0</v>
      </c>
      <c r="I145" s="142">
        <v>0</v>
      </c>
      <c r="J145" s="142">
        <v>1</v>
      </c>
      <c r="K145" s="323">
        <v>2</v>
      </c>
      <c r="L145" s="250">
        <v>1</v>
      </c>
      <c r="M145" s="250">
        <v>1</v>
      </c>
      <c r="N145" s="250">
        <v>1</v>
      </c>
      <c r="O145" s="250">
        <v>2</v>
      </c>
      <c r="P145" s="298">
        <f t="shared" si="2"/>
        <v>5</v>
      </c>
      <c r="Q145" s="207">
        <v>1.3960097408801007</v>
      </c>
      <c r="R145" s="207">
        <v>1.5253405916602654</v>
      </c>
      <c r="S145" s="207">
        <v>1.5984275963783861</v>
      </c>
      <c r="T145" s="207">
        <v>1.6153736871050433</v>
      </c>
      <c r="U145" s="207">
        <v>1.3944934147705774</v>
      </c>
      <c r="V145" s="207">
        <v>1.5244520368430929</v>
      </c>
      <c r="W145" s="207">
        <v>1.5973141184918365</v>
      </c>
      <c r="X145" s="207">
        <v>1.6157102929802305</v>
      </c>
      <c r="Y145" s="39" t="s">
        <v>570</v>
      </c>
      <c r="Z145" s="243" t="s">
        <v>1135</v>
      </c>
    </row>
    <row r="146" spans="2:26" ht="49.5" x14ac:dyDescent="0.45">
      <c r="B146" s="38"/>
      <c r="C146" s="38"/>
      <c r="D146" s="10" t="s">
        <v>581</v>
      </c>
      <c r="E146" s="12" t="s">
        <v>384</v>
      </c>
      <c r="F146" s="290" t="s">
        <v>0</v>
      </c>
      <c r="G146" s="142">
        <v>1</v>
      </c>
      <c r="H146" s="142">
        <v>2</v>
      </c>
      <c r="I146" s="142">
        <v>1</v>
      </c>
      <c r="J146" s="142">
        <v>0</v>
      </c>
      <c r="K146" s="323">
        <v>1</v>
      </c>
      <c r="L146" s="250">
        <v>0</v>
      </c>
      <c r="M146" s="250">
        <v>1</v>
      </c>
      <c r="N146" s="250">
        <v>0</v>
      </c>
      <c r="O146" s="250">
        <v>2</v>
      </c>
      <c r="P146" s="298">
        <f t="shared" si="2"/>
        <v>3</v>
      </c>
      <c r="Q146" s="207">
        <v>0.22403383170029922</v>
      </c>
      <c r="R146" s="207">
        <v>0.31925799353860773</v>
      </c>
      <c r="S146" s="207">
        <v>0.33684784576957916</v>
      </c>
      <c r="T146" s="207">
        <v>0.27075002052983971</v>
      </c>
      <c r="U146" s="207">
        <v>0.22403381097259245</v>
      </c>
      <c r="V146" s="207">
        <v>0.31763290672955347</v>
      </c>
      <c r="W146" s="207">
        <v>0.33532360976705594</v>
      </c>
      <c r="X146" s="207">
        <v>0.27054870401864906</v>
      </c>
      <c r="Y146" s="39" t="s">
        <v>570</v>
      </c>
      <c r="Z146" s="243" t="s">
        <v>1135</v>
      </c>
    </row>
    <row r="147" spans="2:26" ht="49.5" x14ac:dyDescent="0.45">
      <c r="B147" s="38"/>
      <c r="C147" s="38"/>
      <c r="D147" s="10" t="s">
        <v>582</v>
      </c>
      <c r="E147" s="12" t="s">
        <v>474</v>
      </c>
      <c r="F147" s="290" t="s">
        <v>0</v>
      </c>
      <c r="G147" s="142">
        <v>1</v>
      </c>
      <c r="H147" s="142">
        <v>2</v>
      </c>
      <c r="I147" s="142">
        <v>2</v>
      </c>
      <c r="J147" s="142">
        <v>1</v>
      </c>
      <c r="K147" s="323">
        <v>2</v>
      </c>
      <c r="L147" s="250">
        <v>3</v>
      </c>
      <c r="M147" s="250">
        <v>1</v>
      </c>
      <c r="N147" s="250">
        <v>2</v>
      </c>
      <c r="O147" s="250">
        <v>1</v>
      </c>
      <c r="P147" s="298">
        <f t="shared" si="2"/>
        <v>7</v>
      </c>
      <c r="Q147" s="207">
        <v>0.90111698483838432</v>
      </c>
      <c r="R147" s="207">
        <v>1.0705825656825405</v>
      </c>
      <c r="S147" s="207">
        <v>1.0865703224793886</v>
      </c>
      <c r="T147" s="207">
        <v>0.96934859761442105</v>
      </c>
      <c r="U147" s="207">
        <v>0.90066283505140976</v>
      </c>
      <c r="V147" s="207">
        <v>1.0435417694774287</v>
      </c>
      <c r="W147" s="207">
        <v>1.0568825657274399</v>
      </c>
      <c r="X147" s="207">
        <v>0.96069620932069855</v>
      </c>
      <c r="Y147" s="39" t="s">
        <v>570</v>
      </c>
      <c r="Z147" s="243" t="s">
        <v>1135</v>
      </c>
    </row>
    <row r="148" spans="2:26" ht="49.5" x14ac:dyDescent="0.45">
      <c r="B148" s="38"/>
      <c r="C148" s="38"/>
      <c r="D148" s="10" t="s">
        <v>583</v>
      </c>
      <c r="E148" s="12" t="s">
        <v>374</v>
      </c>
      <c r="F148" s="290" t="s">
        <v>0</v>
      </c>
      <c r="G148" s="142">
        <v>1</v>
      </c>
      <c r="H148" s="142">
        <v>2</v>
      </c>
      <c r="I148" s="142">
        <v>1</v>
      </c>
      <c r="J148" s="142">
        <v>1</v>
      </c>
      <c r="K148" s="323">
        <v>1</v>
      </c>
      <c r="L148" s="250">
        <v>0</v>
      </c>
      <c r="M148" s="250">
        <v>0</v>
      </c>
      <c r="N148" s="250">
        <v>0</v>
      </c>
      <c r="O148" s="250">
        <v>0</v>
      </c>
      <c r="P148" s="298">
        <f t="shared" si="2"/>
        <v>0</v>
      </c>
      <c r="Q148" s="207">
        <v>4.7832273545740496E-2</v>
      </c>
      <c r="R148" s="207">
        <v>0.15975306126163114</v>
      </c>
      <c r="S148" s="207">
        <v>0.16426540140650545</v>
      </c>
      <c r="T148" s="207">
        <v>0.11654349726153553</v>
      </c>
      <c r="U148" s="207">
        <v>4.7437055030078196E-2</v>
      </c>
      <c r="V148" s="207">
        <v>0.15544157088335117</v>
      </c>
      <c r="W148" s="207">
        <v>0.15972154715897768</v>
      </c>
      <c r="X148" s="207">
        <v>0.11455089098336643</v>
      </c>
      <c r="Y148" s="39" t="s">
        <v>570</v>
      </c>
      <c r="Z148" s="243" t="s">
        <v>1135</v>
      </c>
    </row>
    <row r="149" spans="2:26" ht="49.5" x14ac:dyDescent="0.45">
      <c r="B149" s="38"/>
      <c r="C149" s="38"/>
      <c r="D149" s="36" t="s">
        <v>584</v>
      </c>
      <c r="E149" s="12" t="s">
        <v>477</v>
      </c>
      <c r="F149" s="290" t="s">
        <v>0</v>
      </c>
      <c r="G149" s="142">
        <v>0</v>
      </c>
      <c r="H149" s="142">
        <v>0</v>
      </c>
      <c r="I149" s="142">
        <v>0</v>
      </c>
      <c r="J149" s="142">
        <v>0</v>
      </c>
      <c r="K149" s="323">
        <v>0</v>
      </c>
      <c r="L149" s="142">
        <v>0</v>
      </c>
      <c r="M149" s="142">
        <v>0</v>
      </c>
      <c r="N149" s="142">
        <v>0</v>
      </c>
      <c r="O149" s="142">
        <v>0</v>
      </c>
      <c r="P149" s="298">
        <f t="shared" si="2"/>
        <v>0</v>
      </c>
      <c r="Q149" s="207">
        <v>0</v>
      </c>
      <c r="R149" s="207">
        <v>0</v>
      </c>
      <c r="S149" s="207">
        <v>0</v>
      </c>
      <c r="T149" s="207">
        <v>0</v>
      </c>
      <c r="U149" s="207">
        <v>0</v>
      </c>
      <c r="V149" s="207">
        <v>0</v>
      </c>
      <c r="W149" s="207">
        <v>0</v>
      </c>
      <c r="X149" s="207">
        <v>0</v>
      </c>
      <c r="Y149" s="39" t="s">
        <v>570</v>
      </c>
      <c r="Z149" s="243" t="s">
        <v>1135</v>
      </c>
    </row>
    <row r="150" spans="2:26" ht="49.5" x14ac:dyDescent="0.45">
      <c r="B150" s="38"/>
      <c r="C150" s="38"/>
      <c r="D150" s="10" t="s">
        <v>585</v>
      </c>
      <c r="E150" s="12" t="s">
        <v>479</v>
      </c>
      <c r="F150" s="290" t="s">
        <v>0</v>
      </c>
      <c r="G150" s="142">
        <v>0</v>
      </c>
      <c r="H150" s="142">
        <v>0</v>
      </c>
      <c r="I150" s="142">
        <v>0</v>
      </c>
      <c r="J150" s="142">
        <v>0</v>
      </c>
      <c r="K150" s="323">
        <v>0</v>
      </c>
      <c r="L150" s="142">
        <v>0</v>
      </c>
      <c r="M150" s="142">
        <v>0</v>
      </c>
      <c r="N150" s="142">
        <v>0</v>
      </c>
      <c r="O150" s="142">
        <v>0</v>
      </c>
      <c r="P150" s="298">
        <f t="shared" si="2"/>
        <v>0</v>
      </c>
      <c r="Q150" s="207">
        <v>0</v>
      </c>
      <c r="R150" s="207">
        <v>0</v>
      </c>
      <c r="S150" s="207">
        <v>0</v>
      </c>
      <c r="T150" s="207">
        <v>0</v>
      </c>
      <c r="U150" s="207">
        <v>0</v>
      </c>
      <c r="V150" s="207">
        <v>0</v>
      </c>
      <c r="W150" s="207">
        <v>0</v>
      </c>
      <c r="X150" s="207">
        <v>0</v>
      </c>
      <c r="Y150" s="39" t="s">
        <v>570</v>
      </c>
      <c r="Z150" s="243" t="s">
        <v>1135</v>
      </c>
    </row>
    <row r="151" spans="2:26" ht="49.5" x14ac:dyDescent="0.45">
      <c r="B151" s="38"/>
      <c r="C151" s="38"/>
      <c r="D151" s="10" t="s">
        <v>586</v>
      </c>
      <c r="E151" s="12" t="s">
        <v>481</v>
      </c>
      <c r="F151" s="290" t="s">
        <v>0</v>
      </c>
      <c r="G151" s="142">
        <v>0</v>
      </c>
      <c r="H151" s="142">
        <v>0</v>
      </c>
      <c r="I151" s="142">
        <v>0</v>
      </c>
      <c r="J151" s="142">
        <v>0</v>
      </c>
      <c r="K151" s="323">
        <v>0</v>
      </c>
      <c r="L151" s="142">
        <v>0</v>
      </c>
      <c r="M151" s="142">
        <v>0</v>
      </c>
      <c r="N151" s="142">
        <v>0</v>
      </c>
      <c r="O151" s="142">
        <v>0</v>
      </c>
      <c r="P151" s="298">
        <f t="shared" si="2"/>
        <v>0</v>
      </c>
      <c r="Q151" s="207">
        <v>0</v>
      </c>
      <c r="R151" s="207">
        <v>0</v>
      </c>
      <c r="S151" s="207">
        <v>0</v>
      </c>
      <c r="T151" s="207">
        <v>0</v>
      </c>
      <c r="U151" s="207">
        <v>0</v>
      </c>
      <c r="V151" s="207">
        <v>0</v>
      </c>
      <c r="W151" s="207">
        <v>0</v>
      </c>
      <c r="X151" s="207">
        <v>0</v>
      </c>
      <c r="Y151" s="39" t="s">
        <v>570</v>
      </c>
      <c r="Z151" s="243" t="s">
        <v>1135</v>
      </c>
    </row>
    <row r="152" spans="2:26" ht="49.5" x14ac:dyDescent="0.45">
      <c r="B152" s="38"/>
      <c r="C152" s="38"/>
      <c r="D152" s="10" t="s">
        <v>587</v>
      </c>
      <c r="E152" s="12" t="s">
        <v>483</v>
      </c>
      <c r="F152" s="290" t="s">
        <v>0</v>
      </c>
      <c r="G152" s="142">
        <v>0</v>
      </c>
      <c r="H152" s="142">
        <v>0</v>
      </c>
      <c r="I152" s="142">
        <v>0</v>
      </c>
      <c r="J152" s="142">
        <v>0</v>
      </c>
      <c r="K152" s="323">
        <v>0</v>
      </c>
      <c r="L152" s="142">
        <v>0</v>
      </c>
      <c r="M152" s="142">
        <v>0</v>
      </c>
      <c r="N152" s="142">
        <v>0</v>
      </c>
      <c r="O152" s="142">
        <v>0</v>
      </c>
      <c r="P152" s="298">
        <f t="shared" si="2"/>
        <v>0</v>
      </c>
      <c r="Q152" s="207">
        <v>0</v>
      </c>
      <c r="R152" s="207">
        <v>0</v>
      </c>
      <c r="S152" s="207">
        <v>0</v>
      </c>
      <c r="T152" s="207">
        <v>0</v>
      </c>
      <c r="U152" s="207">
        <v>0</v>
      </c>
      <c r="V152" s="207">
        <v>0</v>
      </c>
      <c r="W152" s="207">
        <v>0</v>
      </c>
      <c r="X152" s="207">
        <v>0</v>
      </c>
      <c r="Y152" s="39" t="s">
        <v>570</v>
      </c>
      <c r="Z152" s="243" t="s">
        <v>1135</v>
      </c>
    </row>
    <row r="153" spans="2:26" ht="49.5" x14ac:dyDescent="0.45">
      <c r="B153" s="38"/>
      <c r="C153" s="38"/>
      <c r="D153" s="10" t="s">
        <v>588</v>
      </c>
      <c r="E153" s="12" t="s">
        <v>485</v>
      </c>
      <c r="F153" s="290" t="s">
        <v>0</v>
      </c>
      <c r="G153" s="142">
        <v>4</v>
      </c>
      <c r="H153" s="142">
        <v>4</v>
      </c>
      <c r="I153" s="142">
        <v>3</v>
      </c>
      <c r="J153" s="142">
        <v>1</v>
      </c>
      <c r="K153" s="323">
        <v>7</v>
      </c>
      <c r="L153" s="250">
        <v>0</v>
      </c>
      <c r="M153" s="250">
        <v>0</v>
      </c>
      <c r="N153" s="250">
        <v>2</v>
      </c>
      <c r="O153" s="250">
        <v>1</v>
      </c>
      <c r="P153" s="298">
        <f t="shared" si="2"/>
        <v>3</v>
      </c>
      <c r="Q153" s="155">
        <v>0</v>
      </c>
      <c r="R153" s="155">
        <v>0</v>
      </c>
      <c r="S153" s="155">
        <v>0</v>
      </c>
      <c r="T153" s="155">
        <v>0</v>
      </c>
      <c r="U153" s="155">
        <v>0</v>
      </c>
      <c r="V153" s="155">
        <v>0</v>
      </c>
      <c r="W153" s="155">
        <v>0</v>
      </c>
      <c r="X153" s="155">
        <v>0</v>
      </c>
      <c r="Y153" s="39" t="s">
        <v>570</v>
      </c>
      <c r="Z153" s="243" t="s">
        <v>1135</v>
      </c>
    </row>
    <row r="154" spans="2:26" ht="49.5" x14ac:dyDescent="0.45">
      <c r="B154" s="38"/>
      <c r="C154" s="38"/>
      <c r="D154" s="10" t="s">
        <v>589</v>
      </c>
      <c r="E154" s="12" t="s">
        <v>487</v>
      </c>
      <c r="F154" s="290" t="s">
        <v>0</v>
      </c>
      <c r="G154" s="142">
        <v>3</v>
      </c>
      <c r="H154" s="142">
        <v>2</v>
      </c>
      <c r="I154" s="142">
        <v>2</v>
      </c>
      <c r="J154" s="142">
        <v>10</v>
      </c>
      <c r="K154" s="323">
        <v>3</v>
      </c>
      <c r="L154" s="250">
        <v>1</v>
      </c>
      <c r="M154" s="250">
        <v>3</v>
      </c>
      <c r="N154" s="250">
        <v>3</v>
      </c>
      <c r="O154" s="250">
        <v>3</v>
      </c>
      <c r="P154" s="298">
        <f t="shared" si="2"/>
        <v>10</v>
      </c>
      <c r="Q154" s="207">
        <v>1.7697372565950344</v>
      </c>
      <c r="R154" s="207">
        <v>1.7962076353129992</v>
      </c>
      <c r="S154" s="207">
        <v>1.8534805684583842</v>
      </c>
      <c r="T154" s="207">
        <v>1.6069635331816094</v>
      </c>
      <c r="U154" s="207">
        <v>1.7456249387728908</v>
      </c>
      <c r="V154" s="207">
        <v>1.7730007939634904</v>
      </c>
      <c r="W154" s="207">
        <v>1.8324290531953031</v>
      </c>
      <c r="X154" s="207">
        <v>1.5929955441679453</v>
      </c>
      <c r="Y154" s="39" t="s">
        <v>570</v>
      </c>
      <c r="Z154" s="243" t="s">
        <v>1135</v>
      </c>
    </row>
    <row r="155" spans="2:26" ht="49.5" x14ac:dyDescent="0.45">
      <c r="B155" s="38"/>
      <c r="C155" s="38"/>
      <c r="D155" s="10" t="s">
        <v>590</v>
      </c>
      <c r="E155" s="12" t="s">
        <v>382</v>
      </c>
      <c r="F155" s="290" t="s">
        <v>0</v>
      </c>
      <c r="G155" s="142">
        <v>6</v>
      </c>
      <c r="H155" s="142">
        <v>7</v>
      </c>
      <c r="I155" s="142">
        <v>1</v>
      </c>
      <c r="J155" s="142">
        <v>7</v>
      </c>
      <c r="K155" s="323">
        <v>2</v>
      </c>
      <c r="L155" s="250">
        <v>0</v>
      </c>
      <c r="M155" s="250">
        <v>2</v>
      </c>
      <c r="N155" s="250">
        <v>2</v>
      </c>
      <c r="O155" s="250">
        <v>0</v>
      </c>
      <c r="P155" s="298">
        <f t="shared" si="2"/>
        <v>4</v>
      </c>
      <c r="Q155" s="207">
        <v>0.9451161854566833</v>
      </c>
      <c r="R155" s="207">
        <v>1.0846877759126947</v>
      </c>
      <c r="S155" s="207">
        <v>1.1482157559528121</v>
      </c>
      <c r="T155" s="207">
        <v>1.2444362899196939</v>
      </c>
      <c r="U155" s="207">
        <v>0.9179104399339274</v>
      </c>
      <c r="V155" s="207">
        <v>1.058528772399334</v>
      </c>
      <c r="W155" s="207">
        <v>1.1304824537742939</v>
      </c>
      <c r="X155" s="207">
        <v>1.2353913168731612</v>
      </c>
      <c r="Y155" s="39" t="s">
        <v>570</v>
      </c>
      <c r="Z155" s="243" t="s">
        <v>1135</v>
      </c>
    </row>
    <row r="156" spans="2:26" ht="49.5" x14ac:dyDescent="0.45">
      <c r="B156" s="38"/>
      <c r="C156" s="38" t="s">
        <v>591</v>
      </c>
      <c r="D156" s="10" t="s">
        <v>592</v>
      </c>
      <c r="E156" s="10" t="s">
        <v>391</v>
      </c>
      <c r="F156" s="290" t="s">
        <v>0</v>
      </c>
      <c r="G156" s="142">
        <v>1</v>
      </c>
      <c r="H156" s="142">
        <v>1</v>
      </c>
      <c r="I156" s="142">
        <v>3</v>
      </c>
      <c r="J156" s="142">
        <v>3</v>
      </c>
      <c r="K156" s="323">
        <v>8</v>
      </c>
      <c r="L156" s="250">
        <v>0</v>
      </c>
      <c r="M156" s="250">
        <v>2</v>
      </c>
      <c r="N156" s="250">
        <v>2</v>
      </c>
      <c r="O156" s="250">
        <v>1</v>
      </c>
      <c r="P156" s="298">
        <f t="shared" si="2"/>
        <v>5</v>
      </c>
      <c r="Q156" s="207">
        <v>0.50130242255016455</v>
      </c>
      <c r="R156" s="207">
        <v>1.1879711610961965</v>
      </c>
      <c r="S156" s="207">
        <v>1.2537161081628845</v>
      </c>
      <c r="T156" s="207">
        <v>0.77925098995235242</v>
      </c>
      <c r="U156" s="207">
        <v>0.48114927519643319</v>
      </c>
      <c r="V156" s="207">
        <v>1.1491709957010985</v>
      </c>
      <c r="W156" s="207">
        <v>1.2106973983229328</v>
      </c>
      <c r="X156" s="207">
        <v>0.74910721987605511</v>
      </c>
      <c r="Y156" s="39" t="s">
        <v>570</v>
      </c>
      <c r="Z156" s="243" t="s">
        <v>1135</v>
      </c>
    </row>
    <row r="157" spans="2:26" ht="49.5" x14ac:dyDescent="0.45">
      <c r="B157" s="38"/>
      <c r="C157" s="38" t="s">
        <v>593</v>
      </c>
      <c r="D157" s="10" t="s">
        <v>594</v>
      </c>
      <c r="E157" s="38" t="s">
        <v>393</v>
      </c>
      <c r="F157" s="290" t="s">
        <v>0</v>
      </c>
      <c r="G157" s="142">
        <v>1</v>
      </c>
      <c r="H157" s="142">
        <v>0</v>
      </c>
      <c r="I157" s="142">
        <v>0</v>
      </c>
      <c r="J157" s="142">
        <v>0</v>
      </c>
      <c r="K157" s="323">
        <v>2</v>
      </c>
      <c r="L157" s="250">
        <v>0</v>
      </c>
      <c r="M157" s="250">
        <v>0</v>
      </c>
      <c r="N157" s="250">
        <v>0</v>
      </c>
      <c r="O157" s="250">
        <v>0</v>
      </c>
      <c r="P157" s="298">
        <f t="shared" si="2"/>
        <v>0</v>
      </c>
      <c r="Q157" s="207">
        <v>0.11642307918752504</v>
      </c>
      <c r="R157" s="207">
        <v>0.17035462264219228</v>
      </c>
      <c r="S157" s="207">
        <v>0.17702001645130272</v>
      </c>
      <c r="T157" s="207">
        <v>0.14868353605772872</v>
      </c>
      <c r="U157" s="207">
        <v>0.11641363165819429</v>
      </c>
      <c r="V157" s="207">
        <v>0.17033428984320179</v>
      </c>
      <c r="W157" s="207">
        <v>0.17700812666096402</v>
      </c>
      <c r="X157" s="207">
        <v>0.14869715713358131</v>
      </c>
      <c r="Y157" s="39" t="s">
        <v>570</v>
      </c>
      <c r="Z157" s="243" t="s">
        <v>1135</v>
      </c>
    </row>
    <row r="158" spans="2:26" ht="49.5" x14ac:dyDescent="0.45">
      <c r="B158" s="38"/>
      <c r="C158" s="38" t="s">
        <v>595</v>
      </c>
      <c r="D158" s="10" t="s">
        <v>596</v>
      </c>
      <c r="E158" s="10" t="s">
        <v>395</v>
      </c>
      <c r="F158" s="290" t="s">
        <v>1</v>
      </c>
      <c r="G158" s="142">
        <v>0</v>
      </c>
      <c r="H158" s="142">
        <v>0</v>
      </c>
      <c r="I158" s="142">
        <v>0</v>
      </c>
      <c r="J158" s="142">
        <v>0</v>
      </c>
      <c r="K158" s="323">
        <v>0</v>
      </c>
      <c r="L158" s="142">
        <v>0</v>
      </c>
      <c r="M158" s="142">
        <v>0</v>
      </c>
      <c r="N158" s="142">
        <v>0</v>
      </c>
      <c r="O158" s="142">
        <v>0</v>
      </c>
      <c r="P158" s="298">
        <f t="shared" si="2"/>
        <v>0</v>
      </c>
      <c r="Q158" s="207">
        <v>0</v>
      </c>
      <c r="R158" s="207">
        <v>0</v>
      </c>
      <c r="S158" s="207">
        <v>0</v>
      </c>
      <c r="T158" s="207">
        <v>0</v>
      </c>
      <c r="U158" s="207">
        <v>0</v>
      </c>
      <c r="V158" s="207">
        <v>0</v>
      </c>
      <c r="W158" s="207">
        <v>0</v>
      </c>
      <c r="X158" s="207">
        <v>0</v>
      </c>
      <c r="Y158" s="39" t="s">
        <v>570</v>
      </c>
      <c r="Z158" s="243" t="s">
        <v>1135</v>
      </c>
    </row>
    <row r="159" spans="2:26" ht="49.5" x14ac:dyDescent="0.45">
      <c r="B159" s="38"/>
      <c r="C159" s="38" t="s">
        <v>597</v>
      </c>
      <c r="D159" s="10" t="s">
        <v>598</v>
      </c>
      <c r="E159" s="10" t="s">
        <v>397</v>
      </c>
      <c r="F159" s="290" t="s">
        <v>0</v>
      </c>
      <c r="G159" s="142">
        <v>3</v>
      </c>
      <c r="H159" s="142">
        <v>0</v>
      </c>
      <c r="I159" s="142">
        <v>0</v>
      </c>
      <c r="J159" s="142">
        <v>1</v>
      </c>
      <c r="K159" s="323">
        <v>6</v>
      </c>
      <c r="L159" s="250">
        <v>2</v>
      </c>
      <c r="M159" s="250">
        <v>1</v>
      </c>
      <c r="N159" s="250">
        <v>2</v>
      </c>
      <c r="O159" s="250">
        <v>1</v>
      </c>
      <c r="P159" s="298">
        <f t="shared" si="2"/>
        <v>6</v>
      </c>
      <c r="Q159" s="207">
        <v>0.73462528363726276</v>
      </c>
      <c r="R159" s="207">
        <v>1.2722689201658071</v>
      </c>
      <c r="S159" s="207">
        <v>1.1272889234864043</v>
      </c>
      <c r="T159" s="207">
        <v>0.76176923587590462</v>
      </c>
      <c r="U159" s="207">
        <v>0.73439062793779142</v>
      </c>
      <c r="V159" s="207">
        <v>1.2717515566446027</v>
      </c>
      <c r="W159" s="207">
        <v>1.1268834158850587</v>
      </c>
      <c r="X159" s="207">
        <v>0.76158868511736921</v>
      </c>
      <c r="Y159" s="39" t="s">
        <v>570</v>
      </c>
      <c r="Z159" s="243" t="s">
        <v>1135</v>
      </c>
    </row>
    <row r="160" spans="2:26" ht="49.5" x14ac:dyDescent="0.45">
      <c r="B160" s="38"/>
      <c r="C160" s="38" t="s">
        <v>599</v>
      </c>
      <c r="D160" s="10" t="s">
        <v>600</v>
      </c>
      <c r="E160" s="10" t="s">
        <v>399</v>
      </c>
      <c r="F160" s="290" t="s">
        <v>0</v>
      </c>
      <c r="G160" s="142">
        <v>4</v>
      </c>
      <c r="H160" s="142">
        <v>0</v>
      </c>
      <c r="I160" s="142">
        <v>1</v>
      </c>
      <c r="J160" s="142">
        <v>0</v>
      </c>
      <c r="K160" s="323">
        <v>4</v>
      </c>
      <c r="L160" s="250">
        <v>1</v>
      </c>
      <c r="M160" s="250">
        <v>4</v>
      </c>
      <c r="N160" s="250">
        <v>2</v>
      </c>
      <c r="O160" s="250">
        <v>51</v>
      </c>
      <c r="P160" s="298">
        <f t="shared" si="2"/>
        <v>58</v>
      </c>
      <c r="Q160" s="207">
        <v>0.53957687371234386</v>
      </c>
      <c r="R160" s="207">
        <v>0.92169047568547224</v>
      </c>
      <c r="S160" s="207">
        <v>0.37472643606550998</v>
      </c>
      <c r="T160" s="207">
        <v>0.35283240774122071</v>
      </c>
      <c r="U160" s="207">
        <v>0.53957687371234386</v>
      </c>
      <c r="V160" s="207">
        <v>0.92169047568547224</v>
      </c>
      <c r="W160" s="207">
        <v>0.37472643606550998</v>
      </c>
      <c r="X160" s="207">
        <v>0.35283240774122071</v>
      </c>
      <c r="Y160" s="39" t="s">
        <v>570</v>
      </c>
      <c r="Z160" s="243" t="s">
        <v>1135</v>
      </c>
    </row>
    <row r="161" spans="1:26" ht="49.5" x14ac:dyDescent="0.45">
      <c r="B161" s="38"/>
      <c r="C161" s="38" t="s">
        <v>601</v>
      </c>
      <c r="D161" s="10" t="s">
        <v>602</v>
      </c>
      <c r="E161" s="10" t="s">
        <v>401</v>
      </c>
      <c r="F161" s="290" t="s">
        <v>0</v>
      </c>
      <c r="G161" s="142">
        <v>21</v>
      </c>
      <c r="H161" s="142">
        <v>5</v>
      </c>
      <c r="I161" s="142">
        <v>12</v>
      </c>
      <c r="J161" s="142">
        <v>6</v>
      </c>
      <c r="K161" s="323">
        <v>1</v>
      </c>
      <c r="L161" s="250">
        <v>0</v>
      </c>
      <c r="M161" s="250">
        <v>2</v>
      </c>
      <c r="N161" s="250">
        <v>0</v>
      </c>
      <c r="O161" s="250">
        <v>1</v>
      </c>
      <c r="P161" s="298">
        <f t="shared" si="2"/>
        <v>3</v>
      </c>
      <c r="Q161" s="207">
        <v>1.1076127917567753</v>
      </c>
      <c r="R161" s="207">
        <v>2.4912555604280104</v>
      </c>
      <c r="S161" s="207">
        <v>2.8132202583206238</v>
      </c>
      <c r="T161" s="207">
        <v>1.5944657301505405</v>
      </c>
      <c r="U161" s="207">
        <v>1.1076127917567753</v>
      </c>
      <c r="V161" s="207">
        <v>2.4912555604280104</v>
      </c>
      <c r="W161" s="207">
        <v>2.8132202583206238</v>
      </c>
      <c r="X161" s="207">
        <v>1.5944657301505405</v>
      </c>
      <c r="Y161" s="39" t="s">
        <v>570</v>
      </c>
      <c r="Z161" s="243" t="s">
        <v>1135</v>
      </c>
    </row>
    <row r="162" spans="1:26" ht="49.5" x14ac:dyDescent="0.45">
      <c r="A162" s="8" t="s">
        <v>361</v>
      </c>
      <c r="B162" s="38" t="s">
        <v>603</v>
      </c>
      <c r="C162" s="38" t="s">
        <v>604</v>
      </c>
      <c r="D162" s="38" t="s">
        <v>605</v>
      </c>
      <c r="E162" s="12" t="s">
        <v>404</v>
      </c>
      <c r="F162" s="290" t="s">
        <v>0</v>
      </c>
      <c r="G162" s="142">
        <v>0</v>
      </c>
      <c r="H162" s="142">
        <v>1</v>
      </c>
      <c r="I162" s="142">
        <v>0</v>
      </c>
      <c r="J162" s="142">
        <v>0</v>
      </c>
      <c r="K162" s="323">
        <v>1</v>
      </c>
      <c r="L162" s="250">
        <v>0</v>
      </c>
      <c r="M162" s="250">
        <v>0</v>
      </c>
      <c r="N162" s="250">
        <v>0</v>
      </c>
      <c r="O162" s="250">
        <v>0</v>
      </c>
      <c r="P162" s="298">
        <f t="shared" si="2"/>
        <v>0</v>
      </c>
      <c r="Q162" s="207">
        <v>0</v>
      </c>
      <c r="R162" s="207">
        <v>2.9832288118414423E-2</v>
      </c>
      <c r="S162" s="207">
        <v>1.6758444596395888E-2</v>
      </c>
      <c r="T162" s="207">
        <v>4.4676459923665077E-3</v>
      </c>
      <c r="U162" s="207">
        <v>0</v>
      </c>
      <c r="V162" s="207">
        <v>2.8042229824227764E-2</v>
      </c>
      <c r="W162" s="207">
        <v>1.5996839436293663E-2</v>
      </c>
      <c r="X162" s="207">
        <v>4.3823456274359601E-3</v>
      </c>
      <c r="Y162" s="39" t="s">
        <v>570</v>
      </c>
      <c r="Z162" s="243" t="s">
        <v>1135</v>
      </c>
    </row>
    <row r="163" spans="1:26" ht="49.5" x14ac:dyDescent="0.45">
      <c r="B163" s="38"/>
      <c r="C163" s="38"/>
      <c r="D163" s="10" t="s">
        <v>606</v>
      </c>
      <c r="E163" s="12" t="s">
        <v>406</v>
      </c>
      <c r="F163" s="290" t="s">
        <v>0</v>
      </c>
      <c r="G163" s="142">
        <v>3</v>
      </c>
      <c r="H163" s="142">
        <v>2</v>
      </c>
      <c r="I163" s="142">
        <v>3</v>
      </c>
      <c r="J163" s="142">
        <v>0</v>
      </c>
      <c r="K163" s="323">
        <v>2</v>
      </c>
      <c r="L163" s="250">
        <v>1</v>
      </c>
      <c r="M163" s="250">
        <v>1</v>
      </c>
      <c r="N163" s="250">
        <v>1</v>
      </c>
      <c r="O163" s="250">
        <v>0</v>
      </c>
      <c r="P163" s="298">
        <f t="shared" si="2"/>
        <v>3</v>
      </c>
      <c r="Q163" s="207">
        <v>0.46347863862413385</v>
      </c>
      <c r="R163" s="207">
        <v>0.66149969929935015</v>
      </c>
      <c r="S163" s="207">
        <v>0.51666413601813466</v>
      </c>
      <c r="T163" s="207">
        <v>0.39277282960222981</v>
      </c>
      <c r="U163" s="207">
        <v>0.41045293989859555</v>
      </c>
      <c r="V163" s="207">
        <v>0.59697333483416382</v>
      </c>
      <c r="W163" s="207">
        <v>0.47336606926149222</v>
      </c>
      <c r="X163" s="207">
        <v>0.3738770968838645</v>
      </c>
      <c r="Y163" s="39" t="s">
        <v>570</v>
      </c>
      <c r="Z163" s="243" t="s">
        <v>1135</v>
      </c>
    </row>
    <row r="164" spans="1:26" ht="49.5" x14ac:dyDescent="0.45">
      <c r="B164" s="38"/>
      <c r="C164" s="38"/>
      <c r="D164" s="10" t="s">
        <v>607</v>
      </c>
      <c r="E164" s="12" t="s">
        <v>408</v>
      </c>
      <c r="F164" s="290" t="s">
        <v>0</v>
      </c>
      <c r="G164" s="142">
        <v>1</v>
      </c>
      <c r="H164" s="142">
        <v>1</v>
      </c>
      <c r="I164" s="142">
        <v>2</v>
      </c>
      <c r="J164" s="142">
        <v>0</v>
      </c>
      <c r="K164" s="323">
        <v>1</v>
      </c>
      <c r="L164" s="250">
        <v>0</v>
      </c>
      <c r="M164" s="250">
        <v>0</v>
      </c>
      <c r="N164" s="250">
        <v>0</v>
      </c>
      <c r="O164" s="250">
        <v>0</v>
      </c>
      <c r="P164" s="298">
        <f t="shared" si="2"/>
        <v>0</v>
      </c>
      <c r="Q164" s="207">
        <v>0.17199911572398435</v>
      </c>
      <c r="R164" s="207">
        <v>0.27450343324200305</v>
      </c>
      <c r="S164" s="207">
        <v>0.2454122592054262</v>
      </c>
      <c r="T164" s="207">
        <v>0.21766925248963354</v>
      </c>
      <c r="U164" s="207">
        <v>0.17199911572398435</v>
      </c>
      <c r="V164" s="207">
        <v>0.27450343324200305</v>
      </c>
      <c r="W164" s="207">
        <v>0.2454122592054262</v>
      </c>
      <c r="X164" s="207">
        <v>0.21766925248963354</v>
      </c>
      <c r="Y164" s="39" t="s">
        <v>570</v>
      </c>
      <c r="Z164" s="243" t="s">
        <v>1135</v>
      </c>
    </row>
    <row r="165" spans="1:26" ht="49.5" x14ac:dyDescent="0.45">
      <c r="B165" s="38"/>
      <c r="C165" s="38"/>
      <c r="D165" s="10" t="s">
        <v>608</v>
      </c>
      <c r="E165" s="12" t="s">
        <v>410</v>
      </c>
      <c r="F165" s="290" t="s">
        <v>0</v>
      </c>
      <c r="G165" s="142">
        <v>1</v>
      </c>
      <c r="H165" s="142">
        <v>1</v>
      </c>
      <c r="I165" s="142">
        <v>0</v>
      </c>
      <c r="J165" s="142">
        <v>0</v>
      </c>
      <c r="K165" s="323">
        <v>0</v>
      </c>
      <c r="L165" s="250">
        <v>0</v>
      </c>
      <c r="M165" s="250">
        <v>0</v>
      </c>
      <c r="N165" s="250">
        <v>0</v>
      </c>
      <c r="O165" s="250">
        <v>0</v>
      </c>
      <c r="P165" s="298">
        <f t="shared" si="2"/>
        <v>0</v>
      </c>
      <c r="Q165" s="207">
        <v>5.0486942130187847E-2</v>
      </c>
      <c r="R165" s="207">
        <v>0.14393264991505161</v>
      </c>
      <c r="S165" s="207">
        <v>7.4150549001155419E-2</v>
      </c>
      <c r="T165" s="207">
        <v>6.7819629393141928E-2</v>
      </c>
      <c r="U165" s="207">
        <v>5.0486942130187847E-2</v>
      </c>
      <c r="V165" s="207">
        <v>0.14393264991505161</v>
      </c>
      <c r="W165" s="207">
        <v>7.4150549001155419E-2</v>
      </c>
      <c r="X165" s="207">
        <v>6.7819629393141928E-2</v>
      </c>
      <c r="Y165" s="39" t="s">
        <v>570</v>
      </c>
      <c r="Z165" s="243" t="s">
        <v>1135</v>
      </c>
    </row>
    <row r="166" spans="1:26" ht="49.5" x14ac:dyDescent="0.45">
      <c r="B166" s="38"/>
      <c r="C166" s="38"/>
      <c r="D166" s="10" t="s">
        <v>609</v>
      </c>
      <c r="E166" s="40" t="s">
        <v>412</v>
      </c>
      <c r="F166" s="290" t="s">
        <v>0</v>
      </c>
      <c r="G166" s="142">
        <v>1</v>
      </c>
      <c r="H166" s="142">
        <v>1</v>
      </c>
      <c r="I166" s="142">
        <v>0</v>
      </c>
      <c r="J166" s="142">
        <v>0</v>
      </c>
      <c r="K166" s="323">
        <v>0</v>
      </c>
      <c r="L166" s="250">
        <v>0</v>
      </c>
      <c r="M166" s="250">
        <v>0</v>
      </c>
      <c r="N166" s="250">
        <v>0</v>
      </c>
      <c r="O166" s="250">
        <v>0</v>
      </c>
      <c r="P166" s="298">
        <f t="shared" si="2"/>
        <v>0</v>
      </c>
      <c r="Q166" s="207">
        <v>2.6120774823149825E-2</v>
      </c>
      <c r="R166" s="207">
        <v>0.11155983101499252</v>
      </c>
      <c r="S166" s="207">
        <v>9.2765775868858286E-2</v>
      </c>
      <c r="T166" s="207">
        <v>7.3235974204434992E-2</v>
      </c>
      <c r="U166" s="207">
        <v>2.6120774823149825E-2</v>
      </c>
      <c r="V166" s="207">
        <v>0.11155983101499252</v>
      </c>
      <c r="W166" s="207">
        <v>9.2765775868858286E-2</v>
      </c>
      <c r="X166" s="207">
        <v>7.3235974204434992E-2</v>
      </c>
      <c r="Y166" s="39" t="s">
        <v>570</v>
      </c>
      <c r="Z166" s="243" t="s">
        <v>1135</v>
      </c>
    </row>
    <row r="167" spans="1:26" ht="49.5" x14ac:dyDescent="0.45">
      <c r="B167" s="38"/>
      <c r="C167" s="38" t="s">
        <v>610</v>
      </c>
      <c r="D167" s="10" t="s">
        <v>611</v>
      </c>
      <c r="E167" s="40" t="s">
        <v>521</v>
      </c>
      <c r="F167" s="290" t="s">
        <v>0</v>
      </c>
      <c r="G167" s="142">
        <v>0</v>
      </c>
      <c r="H167" s="142">
        <v>0</v>
      </c>
      <c r="I167" s="142">
        <v>0</v>
      </c>
      <c r="J167" s="142">
        <v>0</v>
      </c>
      <c r="K167" s="323">
        <v>0</v>
      </c>
      <c r="L167" s="142">
        <v>0</v>
      </c>
      <c r="M167" s="142">
        <v>0</v>
      </c>
      <c r="N167" s="142">
        <v>0</v>
      </c>
      <c r="O167" s="142">
        <v>0</v>
      </c>
      <c r="P167" s="298">
        <f t="shared" si="2"/>
        <v>0</v>
      </c>
      <c r="Q167" s="207">
        <v>1.0465459194219612E-2</v>
      </c>
      <c r="R167" s="207">
        <v>3.4361436556581373E-2</v>
      </c>
      <c r="S167" s="207">
        <v>3.8408207631066525E-2</v>
      </c>
      <c r="T167" s="207">
        <v>3.2496281252545507E-2</v>
      </c>
      <c r="U167" s="207">
        <v>1.0465459194219612E-2</v>
      </c>
      <c r="V167" s="207">
        <v>3.4361436556581373E-2</v>
      </c>
      <c r="W167" s="207">
        <v>3.8408207631066525E-2</v>
      </c>
      <c r="X167" s="207">
        <v>3.2496281252545507E-2</v>
      </c>
      <c r="Y167" s="39" t="s">
        <v>570</v>
      </c>
      <c r="Z167" s="243" t="s">
        <v>1135</v>
      </c>
    </row>
    <row r="168" spans="1:26" ht="49.5" x14ac:dyDescent="0.45">
      <c r="B168" s="38"/>
      <c r="C168" s="38"/>
      <c r="D168" s="10" t="s">
        <v>612</v>
      </c>
      <c r="E168" s="40" t="s">
        <v>523</v>
      </c>
      <c r="F168" s="290" t="s">
        <v>0</v>
      </c>
      <c r="G168" s="142">
        <v>0</v>
      </c>
      <c r="H168" s="142">
        <v>0</v>
      </c>
      <c r="I168" s="142">
        <v>0</v>
      </c>
      <c r="J168" s="142">
        <v>0</v>
      </c>
      <c r="K168" s="323">
        <v>0</v>
      </c>
      <c r="L168" s="142">
        <v>0</v>
      </c>
      <c r="M168" s="142">
        <v>0</v>
      </c>
      <c r="N168" s="142">
        <v>0</v>
      </c>
      <c r="O168" s="142">
        <v>0</v>
      </c>
      <c r="P168" s="298">
        <f t="shared" si="2"/>
        <v>0</v>
      </c>
      <c r="Q168" s="207">
        <v>0</v>
      </c>
      <c r="R168" s="207">
        <v>0</v>
      </c>
      <c r="S168" s="207">
        <v>0</v>
      </c>
      <c r="T168" s="207">
        <v>0</v>
      </c>
      <c r="U168" s="207">
        <v>0</v>
      </c>
      <c r="V168" s="207">
        <v>0</v>
      </c>
      <c r="W168" s="207">
        <v>0</v>
      </c>
      <c r="X168" s="207">
        <v>0</v>
      </c>
      <c r="Y168" s="39" t="s">
        <v>570</v>
      </c>
      <c r="Z168" s="243" t="s">
        <v>1135</v>
      </c>
    </row>
    <row r="169" spans="1:26" ht="49.5" x14ac:dyDescent="0.45">
      <c r="B169" s="38"/>
      <c r="C169" s="38"/>
      <c r="D169" s="10" t="s">
        <v>613</v>
      </c>
      <c r="E169" s="12" t="s">
        <v>525</v>
      </c>
      <c r="F169" s="290" t="s">
        <v>0</v>
      </c>
      <c r="G169" s="142">
        <v>0</v>
      </c>
      <c r="H169" s="142">
        <v>0</v>
      </c>
      <c r="I169" s="142">
        <v>0</v>
      </c>
      <c r="J169" s="142">
        <v>0</v>
      </c>
      <c r="K169" s="323">
        <v>0</v>
      </c>
      <c r="L169" s="142">
        <v>0</v>
      </c>
      <c r="M169" s="142">
        <v>0</v>
      </c>
      <c r="N169" s="142">
        <v>0</v>
      </c>
      <c r="O169" s="142">
        <v>0</v>
      </c>
      <c r="P169" s="298">
        <f t="shared" si="2"/>
        <v>0</v>
      </c>
      <c r="Q169" s="207">
        <v>0</v>
      </c>
      <c r="R169" s="207">
        <v>0</v>
      </c>
      <c r="S169" s="207">
        <v>0</v>
      </c>
      <c r="T169" s="207">
        <v>0</v>
      </c>
      <c r="U169" s="207">
        <v>0</v>
      </c>
      <c r="V169" s="207">
        <v>0</v>
      </c>
      <c r="W169" s="207">
        <v>0</v>
      </c>
      <c r="X169" s="207">
        <v>0</v>
      </c>
      <c r="Y169" s="39" t="s">
        <v>570</v>
      </c>
      <c r="Z169" s="243" t="s">
        <v>1135</v>
      </c>
    </row>
    <row r="170" spans="1:26" ht="49.5" x14ac:dyDescent="0.45">
      <c r="B170" s="38"/>
      <c r="C170" s="38"/>
      <c r="D170" s="10" t="s">
        <v>614</v>
      </c>
      <c r="E170" s="12" t="s">
        <v>423</v>
      </c>
      <c r="F170" s="290" t="s">
        <v>0</v>
      </c>
      <c r="G170" s="142">
        <v>0</v>
      </c>
      <c r="H170" s="142">
        <v>0</v>
      </c>
      <c r="I170" s="142">
        <v>0</v>
      </c>
      <c r="J170" s="142">
        <v>0</v>
      </c>
      <c r="K170" s="323">
        <v>1</v>
      </c>
      <c r="L170" s="250">
        <v>0</v>
      </c>
      <c r="M170" s="250">
        <v>0</v>
      </c>
      <c r="N170" s="250">
        <v>0</v>
      </c>
      <c r="O170" s="250">
        <v>0</v>
      </c>
      <c r="P170" s="298">
        <f t="shared" si="2"/>
        <v>0</v>
      </c>
      <c r="Q170" s="207">
        <v>2.6401090051163139E-3</v>
      </c>
      <c r="R170" s="207">
        <v>1.6889092297916623E-2</v>
      </c>
      <c r="S170" s="207">
        <v>1.9027497797795827E-2</v>
      </c>
      <c r="T170" s="207">
        <v>1.540673431841573E-2</v>
      </c>
      <c r="U170" s="207">
        <v>2.6401090051163139E-3</v>
      </c>
      <c r="V170" s="207">
        <v>1.6889092297916623E-2</v>
      </c>
      <c r="W170" s="207">
        <v>1.9027497797795827E-2</v>
      </c>
      <c r="X170" s="207">
        <v>1.540673431841573E-2</v>
      </c>
      <c r="Y170" s="39" t="s">
        <v>570</v>
      </c>
      <c r="Z170" s="243" t="s">
        <v>1135</v>
      </c>
    </row>
    <row r="171" spans="1:26" ht="49.5" x14ac:dyDescent="0.45">
      <c r="B171" s="38"/>
      <c r="C171" s="38"/>
      <c r="D171" s="10" t="s">
        <v>615</v>
      </c>
      <c r="E171" s="12" t="s">
        <v>528</v>
      </c>
      <c r="F171" s="290" t="s">
        <v>0</v>
      </c>
      <c r="G171" s="142">
        <v>0</v>
      </c>
      <c r="H171" s="142">
        <v>0</v>
      </c>
      <c r="I171" s="142">
        <v>0</v>
      </c>
      <c r="J171" s="142">
        <v>0</v>
      </c>
      <c r="K171" s="323">
        <v>0</v>
      </c>
      <c r="L171" s="142">
        <v>0</v>
      </c>
      <c r="M171" s="142">
        <v>0</v>
      </c>
      <c r="N171" s="142">
        <v>0</v>
      </c>
      <c r="O171" s="142">
        <v>0</v>
      </c>
      <c r="P171" s="298">
        <f t="shared" si="2"/>
        <v>0</v>
      </c>
      <c r="Q171" s="207">
        <v>0</v>
      </c>
      <c r="R171" s="207">
        <v>0</v>
      </c>
      <c r="S171" s="207">
        <v>0</v>
      </c>
      <c r="T171" s="207">
        <v>0</v>
      </c>
      <c r="U171" s="207">
        <v>0</v>
      </c>
      <c r="V171" s="207">
        <v>0</v>
      </c>
      <c r="W171" s="207">
        <v>0</v>
      </c>
      <c r="X171" s="207">
        <v>0</v>
      </c>
      <c r="Y171" s="39" t="s">
        <v>570</v>
      </c>
      <c r="Z171" s="243" t="s">
        <v>1135</v>
      </c>
    </row>
    <row r="172" spans="1:26" ht="49.5" x14ac:dyDescent="0.45">
      <c r="B172" s="38"/>
      <c r="C172" s="38"/>
      <c r="D172" s="10" t="s">
        <v>616</v>
      </c>
      <c r="E172" s="12" t="s">
        <v>430</v>
      </c>
      <c r="F172" s="290" t="s">
        <v>0</v>
      </c>
      <c r="G172" s="142">
        <v>0</v>
      </c>
      <c r="H172" s="142">
        <v>0</v>
      </c>
      <c r="I172" s="142">
        <v>0</v>
      </c>
      <c r="J172" s="142">
        <v>0</v>
      </c>
      <c r="K172" s="323">
        <v>0</v>
      </c>
      <c r="L172" s="142">
        <v>0</v>
      </c>
      <c r="M172" s="142">
        <v>0</v>
      </c>
      <c r="N172" s="142">
        <v>0</v>
      </c>
      <c r="O172" s="142">
        <v>0</v>
      </c>
      <c r="P172" s="298">
        <f t="shared" si="2"/>
        <v>0</v>
      </c>
      <c r="Q172" s="207">
        <v>0</v>
      </c>
      <c r="R172" s="207">
        <v>0</v>
      </c>
      <c r="S172" s="207">
        <v>0</v>
      </c>
      <c r="T172" s="207">
        <v>0</v>
      </c>
      <c r="U172" s="207">
        <v>0</v>
      </c>
      <c r="V172" s="207">
        <v>0</v>
      </c>
      <c r="W172" s="207">
        <v>0</v>
      </c>
      <c r="X172" s="207">
        <v>0</v>
      </c>
      <c r="Y172" s="39" t="s">
        <v>570</v>
      </c>
      <c r="Z172" s="243" t="s">
        <v>1135</v>
      </c>
    </row>
    <row r="173" spans="1:26" ht="49.5" x14ac:dyDescent="0.45">
      <c r="B173" s="38"/>
      <c r="C173" s="38"/>
      <c r="D173" s="10" t="s">
        <v>617</v>
      </c>
      <c r="E173" s="12" t="s">
        <v>531</v>
      </c>
      <c r="F173" s="290" t="s">
        <v>0</v>
      </c>
      <c r="G173" s="142">
        <v>0</v>
      </c>
      <c r="H173" s="142">
        <v>0</v>
      </c>
      <c r="I173" s="142">
        <v>0</v>
      </c>
      <c r="J173" s="142">
        <v>0</v>
      </c>
      <c r="K173" s="323">
        <v>1</v>
      </c>
      <c r="L173" s="250">
        <v>0</v>
      </c>
      <c r="M173" s="250">
        <v>0</v>
      </c>
      <c r="N173" s="250">
        <v>0</v>
      </c>
      <c r="O173" s="250">
        <v>0</v>
      </c>
      <c r="P173" s="298">
        <f t="shared" si="2"/>
        <v>0</v>
      </c>
      <c r="Q173" s="207">
        <v>0</v>
      </c>
      <c r="R173" s="207">
        <v>0</v>
      </c>
      <c r="S173" s="207">
        <v>0</v>
      </c>
      <c r="T173" s="207">
        <v>0</v>
      </c>
      <c r="U173" s="207">
        <v>0</v>
      </c>
      <c r="V173" s="207">
        <v>0</v>
      </c>
      <c r="W173" s="207">
        <v>0</v>
      </c>
      <c r="X173" s="207">
        <v>0</v>
      </c>
      <c r="Y173" s="39" t="s">
        <v>570</v>
      </c>
      <c r="Z173" s="243" t="s">
        <v>1135</v>
      </c>
    </row>
    <row r="174" spans="1:26" ht="49.5" x14ac:dyDescent="0.45">
      <c r="B174" s="38"/>
      <c r="C174" s="38"/>
      <c r="D174" s="10" t="s">
        <v>618</v>
      </c>
      <c r="E174" s="12" t="s">
        <v>419</v>
      </c>
      <c r="F174" s="290" t="s">
        <v>0</v>
      </c>
      <c r="G174" s="142">
        <v>0</v>
      </c>
      <c r="H174" s="142">
        <v>0</v>
      </c>
      <c r="I174" s="142">
        <v>1</v>
      </c>
      <c r="J174" s="142">
        <v>0</v>
      </c>
      <c r="K174" s="323">
        <v>0</v>
      </c>
      <c r="L174" s="250">
        <v>0</v>
      </c>
      <c r="M174" s="250">
        <v>0</v>
      </c>
      <c r="N174" s="250">
        <v>0</v>
      </c>
      <c r="O174" s="250">
        <v>0</v>
      </c>
      <c r="P174" s="298">
        <f t="shared" si="2"/>
        <v>0</v>
      </c>
      <c r="Q174" s="207">
        <v>2.6401090051163139E-3</v>
      </c>
      <c r="R174" s="207">
        <v>1.688909229791663E-2</v>
      </c>
      <c r="S174" s="207">
        <v>1.902749779779582E-2</v>
      </c>
      <c r="T174" s="207">
        <v>1.5406734318415733E-2</v>
      </c>
      <c r="U174" s="207">
        <v>2.6401090051163139E-3</v>
      </c>
      <c r="V174" s="207">
        <v>1.688909229791663E-2</v>
      </c>
      <c r="W174" s="207">
        <v>1.902749779779582E-2</v>
      </c>
      <c r="X174" s="207">
        <v>1.5406734318415733E-2</v>
      </c>
      <c r="Y174" s="39" t="s">
        <v>570</v>
      </c>
      <c r="Z174" s="243" t="s">
        <v>1135</v>
      </c>
    </row>
    <row r="175" spans="1:26" ht="49.5" x14ac:dyDescent="0.45">
      <c r="B175" s="38"/>
      <c r="C175" s="38"/>
      <c r="D175" s="36" t="s">
        <v>619</v>
      </c>
      <c r="E175" s="12" t="s">
        <v>534</v>
      </c>
      <c r="F175" s="290" t="s">
        <v>0</v>
      </c>
      <c r="G175" s="142">
        <v>0</v>
      </c>
      <c r="H175" s="142">
        <v>0</v>
      </c>
      <c r="I175" s="142">
        <v>0</v>
      </c>
      <c r="J175" s="142">
        <v>0</v>
      </c>
      <c r="K175" s="323">
        <v>0</v>
      </c>
      <c r="L175" s="142">
        <v>0</v>
      </c>
      <c r="M175" s="142">
        <v>0</v>
      </c>
      <c r="N175" s="142">
        <v>0</v>
      </c>
      <c r="O175" s="142">
        <v>0</v>
      </c>
      <c r="P175" s="298">
        <f t="shared" si="2"/>
        <v>0</v>
      </c>
      <c r="Q175" s="207">
        <v>0</v>
      </c>
      <c r="R175" s="207">
        <v>0</v>
      </c>
      <c r="S175" s="207">
        <v>0</v>
      </c>
      <c r="T175" s="207">
        <v>0</v>
      </c>
      <c r="U175" s="207">
        <v>0</v>
      </c>
      <c r="V175" s="207">
        <v>0</v>
      </c>
      <c r="W175" s="207">
        <v>0</v>
      </c>
      <c r="X175" s="207">
        <v>0</v>
      </c>
      <c r="Y175" s="39" t="s">
        <v>570</v>
      </c>
      <c r="Z175" s="243" t="s">
        <v>1135</v>
      </c>
    </row>
    <row r="176" spans="1:26" ht="49.5" x14ac:dyDescent="0.45">
      <c r="B176" s="38"/>
      <c r="C176" s="38"/>
      <c r="D176" s="10" t="s">
        <v>620</v>
      </c>
      <c r="E176" s="12" t="s">
        <v>536</v>
      </c>
      <c r="F176" s="290" t="s">
        <v>0</v>
      </c>
      <c r="G176" s="142">
        <v>0</v>
      </c>
      <c r="H176" s="142">
        <v>0</v>
      </c>
      <c r="I176" s="142">
        <v>0</v>
      </c>
      <c r="J176" s="142">
        <v>0</v>
      </c>
      <c r="K176" s="323">
        <v>0</v>
      </c>
      <c r="L176" s="142">
        <v>0</v>
      </c>
      <c r="M176" s="142">
        <v>0</v>
      </c>
      <c r="N176" s="142">
        <v>0</v>
      </c>
      <c r="O176" s="142">
        <v>0</v>
      </c>
      <c r="P176" s="298">
        <f t="shared" si="2"/>
        <v>0</v>
      </c>
      <c r="Q176" s="207">
        <v>0</v>
      </c>
      <c r="R176" s="207">
        <v>0</v>
      </c>
      <c r="S176" s="207">
        <v>0</v>
      </c>
      <c r="T176" s="207">
        <v>0</v>
      </c>
      <c r="U176" s="207">
        <v>0</v>
      </c>
      <c r="V176" s="207">
        <v>0</v>
      </c>
      <c r="W176" s="207">
        <v>0</v>
      </c>
      <c r="X176" s="207">
        <v>0</v>
      </c>
      <c r="Y176" s="39" t="s">
        <v>570</v>
      </c>
      <c r="Z176" s="243" t="s">
        <v>1135</v>
      </c>
    </row>
    <row r="177" spans="2:26" ht="49.5" x14ac:dyDescent="0.45">
      <c r="B177" s="38"/>
      <c r="C177" s="38"/>
      <c r="D177" s="10" t="s">
        <v>621</v>
      </c>
      <c r="E177" s="12" t="s">
        <v>538</v>
      </c>
      <c r="F177" s="290" t="s">
        <v>0</v>
      </c>
      <c r="G177" s="142">
        <v>0</v>
      </c>
      <c r="H177" s="142">
        <v>0</v>
      </c>
      <c r="I177" s="142">
        <v>0</v>
      </c>
      <c r="J177" s="142">
        <v>0</v>
      </c>
      <c r="K177" s="323">
        <v>0</v>
      </c>
      <c r="L177" s="142">
        <v>0</v>
      </c>
      <c r="M177" s="142">
        <v>0</v>
      </c>
      <c r="N177" s="142">
        <v>0</v>
      </c>
      <c r="O177" s="142">
        <v>0</v>
      </c>
      <c r="P177" s="298">
        <f t="shared" si="2"/>
        <v>0</v>
      </c>
      <c r="Q177" s="207">
        <v>0</v>
      </c>
      <c r="R177" s="207">
        <v>0</v>
      </c>
      <c r="S177" s="207">
        <v>0</v>
      </c>
      <c r="T177" s="207">
        <v>0</v>
      </c>
      <c r="U177" s="207">
        <v>0</v>
      </c>
      <c r="V177" s="207">
        <v>0</v>
      </c>
      <c r="W177" s="207">
        <v>0</v>
      </c>
      <c r="X177" s="207">
        <v>0</v>
      </c>
      <c r="Y177" s="39" t="s">
        <v>570</v>
      </c>
      <c r="Z177" s="243" t="s">
        <v>1135</v>
      </c>
    </row>
    <row r="178" spans="2:26" ht="49.5" x14ac:dyDescent="0.45">
      <c r="B178" s="38"/>
      <c r="C178" s="38"/>
      <c r="D178" s="10" t="s">
        <v>622</v>
      </c>
      <c r="E178" s="12" t="s">
        <v>540</v>
      </c>
      <c r="F178" s="290" t="s">
        <v>0</v>
      </c>
      <c r="G178" s="142">
        <v>0</v>
      </c>
      <c r="H178" s="142">
        <v>0</v>
      </c>
      <c r="I178" s="142">
        <v>0</v>
      </c>
      <c r="J178" s="142">
        <v>0</v>
      </c>
      <c r="K178" s="323">
        <v>0</v>
      </c>
      <c r="L178" s="142">
        <v>0</v>
      </c>
      <c r="M178" s="142">
        <v>0</v>
      </c>
      <c r="N178" s="142">
        <v>0</v>
      </c>
      <c r="O178" s="142">
        <v>0</v>
      </c>
      <c r="P178" s="298">
        <f t="shared" si="2"/>
        <v>0</v>
      </c>
      <c r="Q178" s="207">
        <v>0</v>
      </c>
      <c r="R178" s="207">
        <v>0</v>
      </c>
      <c r="S178" s="207">
        <v>0</v>
      </c>
      <c r="T178" s="207">
        <v>0</v>
      </c>
      <c r="U178" s="207">
        <v>0</v>
      </c>
      <c r="V178" s="207">
        <v>0</v>
      </c>
      <c r="W178" s="207">
        <v>0</v>
      </c>
      <c r="X178" s="207">
        <v>0</v>
      </c>
      <c r="Y178" s="39" t="s">
        <v>570</v>
      </c>
      <c r="Z178" s="243" t="s">
        <v>1135</v>
      </c>
    </row>
    <row r="179" spans="2:26" ht="49.5" x14ac:dyDescent="0.45">
      <c r="B179" s="38"/>
      <c r="C179" s="38"/>
      <c r="D179" s="10" t="s">
        <v>623</v>
      </c>
      <c r="E179" s="12" t="s">
        <v>542</v>
      </c>
      <c r="F179" s="290" t="s">
        <v>0</v>
      </c>
      <c r="G179" s="142">
        <v>0</v>
      </c>
      <c r="H179" s="142">
        <v>0</v>
      </c>
      <c r="I179" s="142">
        <v>0</v>
      </c>
      <c r="J179" s="142">
        <v>1</v>
      </c>
      <c r="K179" s="323">
        <v>1</v>
      </c>
      <c r="L179" s="142">
        <v>0</v>
      </c>
      <c r="M179" s="142">
        <v>0</v>
      </c>
      <c r="N179" s="142">
        <v>0</v>
      </c>
      <c r="O179" s="142">
        <v>0</v>
      </c>
      <c r="P179" s="298">
        <f t="shared" si="2"/>
        <v>0</v>
      </c>
      <c r="Q179" s="207">
        <v>0</v>
      </c>
      <c r="R179" s="207">
        <v>0</v>
      </c>
      <c r="S179" s="207">
        <v>0</v>
      </c>
      <c r="T179" s="207">
        <v>0</v>
      </c>
      <c r="U179" s="207">
        <v>0</v>
      </c>
      <c r="V179" s="207">
        <v>0</v>
      </c>
      <c r="W179" s="207">
        <v>0</v>
      </c>
      <c r="X179" s="207">
        <v>0</v>
      </c>
      <c r="Y179" s="39" t="s">
        <v>570</v>
      </c>
      <c r="Z179" s="243" t="s">
        <v>1135</v>
      </c>
    </row>
    <row r="180" spans="2:26" ht="49.5" x14ac:dyDescent="0.45">
      <c r="B180" s="38"/>
      <c r="C180" s="38"/>
      <c r="D180" s="10" t="s">
        <v>624</v>
      </c>
      <c r="E180" s="12" t="s">
        <v>544</v>
      </c>
      <c r="F180" s="290" t="s">
        <v>0</v>
      </c>
      <c r="G180" s="142">
        <v>0</v>
      </c>
      <c r="H180" s="142">
        <v>0</v>
      </c>
      <c r="I180" s="142">
        <v>0</v>
      </c>
      <c r="J180" s="142">
        <v>0</v>
      </c>
      <c r="K180" s="323">
        <v>0</v>
      </c>
      <c r="L180" s="142">
        <v>0</v>
      </c>
      <c r="M180" s="142">
        <v>0</v>
      </c>
      <c r="N180" s="142">
        <v>0</v>
      </c>
      <c r="O180" s="142">
        <v>0</v>
      </c>
      <c r="P180" s="298">
        <f t="shared" si="2"/>
        <v>0</v>
      </c>
      <c r="Q180" s="207">
        <v>0</v>
      </c>
      <c r="R180" s="207">
        <v>0</v>
      </c>
      <c r="S180" s="207">
        <v>0</v>
      </c>
      <c r="T180" s="207">
        <v>0</v>
      </c>
      <c r="U180" s="207">
        <v>0</v>
      </c>
      <c r="V180" s="207">
        <v>0</v>
      </c>
      <c r="W180" s="207">
        <v>0</v>
      </c>
      <c r="X180" s="207">
        <v>0</v>
      </c>
      <c r="Y180" s="39" t="s">
        <v>570</v>
      </c>
      <c r="Z180" s="243" t="s">
        <v>1135</v>
      </c>
    </row>
    <row r="181" spans="2:26" ht="49.5" x14ac:dyDescent="0.45">
      <c r="B181" s="38"/>
      <c r="C181" s="38"/>
      <c r="D181" s="10" t="s">
        <v>625</v>
      </c>
      <c r="E181" s="12" t="s">
        <v>429</v>
      </c>
      <c r="F181" s="290" t="s">
        <v>0</v>
      </c>
      <c r="G181" s="142">
        <v>0</v>
      </c>
      <c r="H181" s="142">
        <v>0</v>
      </c>
      <c r="I181" s="142">
        <v>1</v>
      </c>
      <c r="J181" s="142">
        <v>1</v>
      </c>
      <c r="K181" s="323">
        <v>0</v>
      </c>
      <c r="L181" s="250">
        <v>0</v>
      </c>
      <c r="M181" s="250">
        <v>0</v>
      </c>
      <c r="N181" s="250">
        <v>0</v>
      </c>
      <c r="O181" s="250">
        <v>0</v>
      </c>
      <c r="P181" s="298">
        <f t="shared" si="2"/>
        <v>0</v>
      </c>
      <c r="Q181" s="207">
        <v>0</v>
      </c>
      <c r="R181" s="207">
        <v>2.951911348333113E-3</v>
      </c>
      <c r="S181" s="207">
        <v>5.0941259611357566E-3</v>
      </c>
      <c r="T181" s="207">
        <v>1.4687893023161585E-3</v>
      </c>
      <c r="U181" s="207">
        <v>0</v>
      </c>
      <c r="V181" s="207">
        <v>2.951911348333113E-3</v>
      </c>
      <c r="W181" s="207">
        <v>5.0941259611357566E-3</v>
      </c>
      <c r="X181" s="207">
        <v>1.4687893023161585E-3</v>
      </c>
      <c r="Y181" s="39" t="s">
        <v>570</v>
      </c>
      <c r="Z181" s="243" t="s">
        <v>1135</v>
      </c>
    </row>
    <row r="182" spans="2:26" ht="49.5" x14ac:dyDescent="0.45">
      <c r="B182" s="38"/>
      <c r="C182" s="38" t="s">
        <v>626</v>
      </c>
      <c r="D182" s="10" t="s">
        <v>627</v>
      </c>
      <c r="E182" s="10" t="s">
        <v>438</v>
      </c>
      <c r="F182" s="290" t="s">
        <v>0</v>
      </c>
      <c r="G182" s="142">
        <v>0</v>
      </c>
      <c r="H182" s="142">
        <v>0</v>
      </c>
      <c r="I182" s="142">
        <v>0</v>
      </c>
      <c r="J182" s="142">
        <v>0</v>
      </c>
      <c r="K182" s="323">
        <v>0</v>
      </c>
      <c r="L182" s="142">
        <v>0</v>
      </c>
      <c r="M182" s="142">
        <v>0</v>
      </c>
      <c r="N182" s="142">
        <v>0</v>
      </c>
      <c r="O182" s="142">
        <v>0</v>
      </c>
      <c r="P182" s="298">
        <f t="shared" si="2"/>
        <v>0</v>
      </c>
      <c r="Q182" s="207">
        <v>0</v>
      </c>
      <c r="R182" s="207">
        <v>0</v>
      </c>
      <c r="S182" s="207">
        <v>0</v>
      </c>
      <c r="T182" s="207">
        <v>0</v>
      </c>
      <c r="U182" s="207">
        <v>0</v>
      </c>
      <c r="V182" s="207">
        <v>0</v>
      </c>
      <c r="W182" s="207">
        <v>0</v>
      </c>
      <c r="X182" s="207">
        <v>0</v>
      </c>
      <c r="Y182" s="39" t="s">
        <v>570</v>
      </c>
      <c r="Z182" s="243" t="s">
        <v>1135</v>
      </c>
    </row>
    <row r="183" spans="2:26" ht="49.5" x14ac:dyDescent="0.45">
      <c r="B183" s="38"/>
      <c r="C183" s="38" t="s">
        <v>628</v>
      </c>
      <c r="D183" s="10" t="s">
        <v>629</v>
      </c>
      <c r="E183" s="38" t="s">
        <v>441</v>
      </c>
      <c r="F183" s="290" t="s">
        <v>0</v>
      </c>
      <c r="G183" s="142">
        <v>0</v>
      </c>
      <c r="H183" s="142">
        <v>0</v>
      </c>
      <c r="I183" s="142">
        <v>1</v>
      </c>
      <c r="J183" s="142">
        <v>0</v>
      </c>
      <c r="K183" s="323">
        <v>1</v>
      </c>
      <c r="L183" s="250">
        <v>0</v>
      </c>
      <c r="M183" s="250">
        <v>0</v>
      </c>
      <c r="N183" s="250">
        <v>0</v>
      </c>
      <c r="O183" s="250">
        <v>0</v>
      </c>
      <c r="P183" s="298">
        <f t="shared" si="2"/>
        <v>0</v>
      </c>
      <c r="Q183" s="207">
        <v>0</v>
      </c>
      <c r="R183" s="207">
        <v>2.5247116174010884E-3</v>
      </c>
      <c r="S183" s="207">
        <v>4.0372842335393887E-3</v>
      </c>
      <c r="T183" s="207">
        <v>1.0492781833186249E-3</v>
      </c>
      <c r="U183" s="207">
        <v>0</v>
      </c>
      <c r="V183" s="207">
        <v>2.1319061149650555E-3</v>
      </c>
      <c r="W183" s="207">
        <v>3.5103798362420059E-3</v>
      </c>
      <c r="X183" s="207">
        <v>9.6766299450604663E-4</v>
      </c>
      <c r="Y183" s="39" t="s">
        <v>570</v>
      </c>
      <c r="Z183" s="243" t="s">
        <v>1135</v>
      </c>
    </row>
    <row r="184" spans="2:26" ht="49.5" x14ac:dyDescent="0.45">
      <c r="B184" s="38"/>
      <c r="C184" s="38" t="s">
        <v>630</v>
      </c>
      <c r="D184" s="10" t="s">
        <v>631</v>
      </c>
      <c r="E184" s="10" t="s">
        <v>395</v>
      </c>
      <c r="F184" s="290" t="s">
        <v>1</v>
      </c>
      <c r="G184" s="142">
        <v>0</v>
      </c>
      <c r="H184" s="142">
        <v>0</v>
      </c>
      <c r="I184" s="142">
        <v>0</v>
      </c>
      <c r="J184" s="142">
        <v>0</v>
      </c>
      <c r="K184" s="323">
        <v>0</v>
      </c>
      <c r="L184" s="250">
        <v>0</v>
      </c>
      <c r="M184" s="250">
        <v>0</v>
      </c>
      <c r="N184" s="250">
        <v>0</v>
      </c>
      <c r="O184" s="250">
        <v>0</v>
      </c>
      <c r="P184" s="298">
        <f t="shared" si="2"/>
        <v>0</v>
      </c>
      <c r="Q184" s="207">
        <v>0</v>
      </c>
      <c r="R184" s="207">
        <v>0</v>
      </c>
      <c r="S184" s="207">
        <v>0</v>
      </c>
      <c r="T184" s="207">
        <v>0</v>
      </c>
      <c r="U184" s="207">
        <v>0</v>
      </c>
      <c r="V184" s="207">
        <v>0</v>
      </c>
      <c r="W184" s="207">
        <v>0</v>
      </c>
      <c r="X184" s="207">
        <v>0</v>
      </c>
      <c r="Y184" s="39" t="s">
        <v>570</v>
      </c>
      <c r="Z184" s="243" t="s">
        <v>1135</v>
      </c>
    </row>
    <row r="185" spans="2:26" ht="49.5" x14ac:dyDescent="0.45">
      <c r="B185" s="38"/>
      <c r="C185" s="38" t="s">
        <v>632</v>
      </c>
      <c r="D185" s="10" t="s">
        <v>633</v>
      </c>
      <c r="E185" s="10" t="s">
        <v>446</v>
      </c>
      <c r="F185" s="290" t="s">
        <v>0</v>
      </c>
      <c r="G185" s="142">
        <v>1</v>
      </c>
      <c r="H185" s="142">
        <v>0</v>
      </c>
      <c r="I185" s="142">
        <v>0</v>
      </c>
      <c r="J185" s="142">
        <v>0</v>
      </c>
      <c r="K185" s="323">
        <v>0</v>
      </c>
      <c r="L185" s="250">
        <v>0</v>
      </c>
      <c r="M185" s="250">
        <v>0</v>
      </c>
      <c r="N185" s="250">
        <v>0</v>
      </c>
      <c r="O185" s="250">
        <v>0</v>
      </c>
      <c r="P185" s="298">
        <f t="shared" si="2"/>
        <v>0</v>
      </c>
      <c r="Q185" s="207">
        <v>0</v>
      </c>
      <c r="R185" s="207">
        <v>2.9519113483331008E-3</v>
      </c>
      <c r="S185" s="207">
        <v>5.0941259611355563E-3</v>
      </c>
      <c r="T185" s="207">
        <v>1.4687893023161279E-3</v>
      </c>
      <c r="U185" s="207">
        <v>0</v>
      </c>
      <c r="V185" s="207">
        <v>2.9519113483331008E-3</v>
      </c>
      <c r="W185" s="207">
        <v>5.0941259611355563E-3</v>
      </c>
      <c r="X185" s="207">
        <v>1.4687893023161279E-3</v>
      </c>
      <c r="Y185" s="39" t="s">
        <v>570</v>
      </c>
      <c r="Z185" s="243" t="s">
        <v>1135</v>
      </c>
    </row>
    <row r="186" spans="2:26" ht="49.5" x14ac:dyDescent="0.45">
      <c r="B186" s="38"/>
      <c r="C186" s="38" t="s">
        <v>634</v>
      </c>
      <c r="D186" s="10" t="s">
        <v>635</v>
      </c>
      <c r="E186" s="10" t="s">
        <v>449</v>
      </c>
      <c r="F186" s="290" t="s">
        <v>0</v>
      </c>
      <c r="G186" s="142">
        <v>0</v>
      </c>
      <c r="H186" s="142">
        <v>1</v>
      </c>
      <c r="I186" s="142">
        <v>0</v>
      </c>
      <c r="J186" s="142">
        <v>0</v>
      </c>
      <c r="K186" s="323">
        <v>0</v>
      </c>
      <c r="L186" s="250">
        <v>0</v>
      </c>
      <c r="M186" s="250">
        <v>0</v>
      </c>
      <c r="N186" s="250">
        <v>0</v>
      </c>
      <c r="O186" s="250">
        <v>0</v>
      </c>
      <c r="P186" s="298">
        <f t="shared" si="2"/>
        <v>0</v>
      </c>
      <c r="Q186" s="207">
        <v>5.0643071714337835E-3</v>
      </c>
      <c r="R186" s="207">
        <v>3.1314200479957373E-2</v>
      </c>
      <c r="S186" s="207">
        <v>3.4110888605024592E-2</v>
      </c>
      <c r="T186" s="207">
        <v>2.6489157237792219E-2</v>
      </c>
      <c r="U186" s="207">
        <v>4.6546733239646917E-3</v>
      </c>
      <c r="V186" s="207">
        <v>2.9128322199926029E-2</v>
      </c>
      <c r="W186" s="207">
        <v>3.2196340304770851E-2</v>
      </c>
      <c r="X186" s="207">
        <v>2.5608808811496516E-2</v>
      </c>
      <c r="Y186" s="39" t="s">
        <v>570</v>
      </c>
      <c r="Z186" s="243" t="s">
        <v>1135</v>
      </c>
    </row>
    <row r="187" spans="2:26" ht="49.5" x14ac:dyDescent="0.45">
      <c r="B187" s="38"/>
      <c r="C187" s="38" t="s">
        <v>636</v>
      </c>
      <c r="D187" s="10" t="s">
        <v>637</v>
      </c>
      <c r="E187" s="10" t="s">
        <v>452</v>
      </c>
      <c r="F187" s="290" t="s">
        <v>0</v>
      </c>
      <c r="G187" s="142">
        <v>1</v>
      </c>
      <c r="H187" s="142">
        <v>1</v>
      </c>
      <c r="I187" s="142">
        <v>1</v>
      </c>
      <c r="J187" s="142">
        <v>1</v>
      </c>
      <c r="K187" s="323">
        <v>0</v>
      </c>
      <c r="L187" s="250">
        <v>0</v>
      </c>
      <c r="M187" s="250">
        <v>1</v>
      </c>
      <c r="N187" s="250">
        <v>0</v>
      </c>
      <c r="O187" s="250">
        <v>0</v>
      </c>
      <c r="P187" s="298">
        <f t="shared" si="2"/>
        <v>1</v>
      </c>
      <c r="Q187" s="207">
        <v>9.468756147960071E-2</v>
      </c>
      <c r="R187" s="207">
        <v>0.16254161043250581</v>
      </c>
      <c r="S187" s="207">
        <v>0.1713656076105024</v>
      </c>
      <c r="T187" s="207">
        <v>0.15761136135642084</v>
      </c>
      <c r="U187" s="207">
        <v>9.468756147960071E-2</v>
      </c>
      <c r="V187" s="207">
        <v>0.16254161043250581</v>
      </c>
      <c r="W187" s="207">
        <v>0.1713656076105024</v>
      </c>
      <c r="X187" s="207">
        <v>0.15761136135642084</v>
      </c>
      <c r="Y187" s="39" t="s">
        <v>570</v>
      </c>
      <c r="Z187" s="243" t="s">
        <v>1135</v>
      </c>
    </row>
  </sheetData>
  <dataValidations count="1">
    <dataValidation type="custom" operator="greaterThanOrEqual" allowBlank="1" showInputMessage="1" showErrorMessage="1" error="This cell only accepts a number of &quot;NA&quot;_x000a_" sqref="I12 Q87:X187 Q17:X33 Q35:X40 Q45:X51 Q56:X84 G16:X16 P8:X15 P17:P187" xr:uid="{4D8E3FD7-7ED5-4056-99B1-992C5D9A026D}">
      <formula1>OR(AND(ISNUMBER(G8), G8&gt;=0), G8 ="NA")</formula1>
    </dataValidation>
  </dataValidations>
  <pageMargins left="0.7" right="0.7" top="0.75" bottom="0.75" header="0.3" footer="0.3"/>
  <pageSetup paperSize="3" scale="40"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28EA3-C1F5-4D28-889E-FABD177A5A12}">
  <sheetPr>
    <pageSetUpPr fitToPage="1"/>
  </sheetPr>
  <dimension ref="A1:BB60"/>
  <sheetViews>
    <sheetView view="pageBreakPreview" topLeftCell="C1" zoomScale="90" zoomScaleNormal="55" zoomScaleSheetLayoutView="90" zoomScalePageLayoutView="10" workbookViewId="0">
      <selection activeCell="E25" sqref="E25"/>
    </sheetView>
  </sheetViews>
  <sheetFormatPr defaultColWidth="9.1328125" defaultRowHeight="14.25" outlineLevelCol="1" x14ac:dyDescent="0.45"/>
  <cols>
    <col min="1" max="1" width="5.59765625" style="8" customWidth="1"/>
    <col min="2" max="2" width="17.86328125" style="8" customWidth="1"/>
    <col min="3" max="3" width="17.73046875" style="1" customWidth="1"/>
    <col min="4" max="4" width="12.59765625" style="8" customWidth="1"/>
    <col min="5" max="5" width="37.53125" style="8" customWidth="1"/>
    <col min="6" max="6" width="45.86328125" style="8" hidden="1" customWidth="1"/>
    <col min="7" max="7" width="9.3984375" style="8" hidden="1" customWidth="1"/>
    <col min="8" max="8" width="11.265625" style="8" hidden="1" customWidth="1"/>
    <col min="9" max="10" width="10.3984375" style="8" hidden="1" customWidth="1"/>
    <col min="11" max="11" width="10.3984375" style="8" customWidth="1"/>
    <col min="12" max="12" width="14.73046875" style="8" hidden="1" customWidth="1"/>
    <col min="13" max="13" width="9.3984375" style="8" hidden="1" customWidth="1"/>
    <col min="14" max="14" width="11.265625" style="8" hidden="1" customWidth="1"/>
    <col min="15" max="16" width="10.3984375" style="8" hidden="1" customWidth="1"/>
    <col min="17" max="17" width="10.3984375" style="8" customWidth="1"/>
    <col min="18" max="18" width="15.1328125" style="8" hidden="1" customWidth="1"/>
    <col min="19" max="19" width="9.3984375" style="8" hidden="1" customWidth="1"/>
    <col min="20" max="20" width="11.265625" style="8" hidden="1" customWidth="1"/>
    <col min="21" max="22" width="10.3984375" style="8" hidden="1" customWidth="1"/>
    <col min="23" max="23" width="10.3984375" style="8" customWidth="1"/>
    <col min="24" max="24" width="14.86328125" style="8" hidden="1" customWidth="1"/>
    <col min="25" max="25" width="9.3984375" style="8" hidden="1" customWidth="1"/>
    <col min="26" max="26" width="11.265625" style="8" hidden="1" customWidth="1"/>
    <col min="27" max="28" width="10.3984375" style="8" hidden="1" customWidth="1"/>
    <col min="29" max="29" width="10.3984375" style="8" customWidth="1"/>
    <col min="30" max="30" width="15" style="8" hidden="1" customWidth="1"/>
    <col min="31" max="31" width="9.3984375" style="8" hidden="1" customWidth="1"/>
    <col min="32" max="32" width="11.265625" style="8" hidden="1" customWidth="1"/>
    <col min="33" max="34" width="10.3984375" style="8" hidden="1" customWidth="1"/>
    <col min="35" max="35" width="10.3984375" style="8" customWidth="1"/>
    <col min="36" max="36" width="14.3984375" style="8" hidden="1" customWidth="1"/>
    <col min="37" max="37" width="9.3984375" style="8" hidden="1" customWidth="1"/>
    <col min="38" max="38" width="11.265625" style="8" hidden="1" customWidth="1"/>
    <col min="39" max="40" width="10.3984375" style="8" hidden="1" customWidth="1"/>
    <col min="41" max="41" width="10.3984375" style="8" customWidth="1"/>
    <col min="42" max="42" width="14.73046875" style="8" hidden="1" customWidth="1"/>
    <col min="43" max="43" width="9.3984375" style="8" hidden="1" customWidth="1" outlineLevel="1"/>
    <col min="44" max="44" width="11.265625" style="8" hidden="1" customWidth="1" outlineLevel="1"/>
    <col min="45" max="46" width="10.3984375" style="8" hidden="1" customWidth="1" outlineLevel="1"/>
    <col min="47" max="47" width="15.3984375" style="8" hidden="1" customWidth="1" outlineLevel="1"/>
    <col min="48" max="48" width="9.3984375" style="8" hidden="1" customWidth="1" outlineLevel="1"/>
    <col min="49" max="49" width="11.265625" style="8" hidden="1" customWidth="1" outlineLevel="1"/>
    <col min="50" max="51" width="10.3984375" style="8" hidden="1" customWidth="1" outlineLevel="1"/>
    <col min="52" max="52" width="15" style="8" hidden="1" customWidth="1" outlineLevel="1"/>
    <col min="53" max="53" width="15" style="1" hidden="1" customWidth="1" collapsed="1"/>
    <col min="54" max="54" width="84.3984375" style="8" customWidth="1"/>
    <col min="55" max="16384" width="9.1328125" style="8"/>
  </cols>
  <sheetData>
    <row r="1" spans="1:54" ht="14.65" thickBot="1" x14ac:dyDescent="0.5"/>
    <row r="2" spans="1:54" x14ac:dyDescent="0.45">
      <c r="B2" s="14" t="s">
        <v>48</v>
      </c>
      <c r="C2" s="19" t="str">
        <f>IF('Quarterly Submission Guide'!$D$20 = "", "",'Quarterly Submission Guide'!$D$20)</f>
        <v>Southern California Edison Company</v>
      </c>
      <c r="D2" s="57" t="s">
        <v>53</v>
      </c>
    </row>
    <row r="3" spans="1:54" x14ac:dyDescent="0.45">
      <c r="B3" s="15" t="s">
        <v>54</v>
      </c>
      <c r="C3" s="13">
        <v>7.2</v>
      </c>
      <c r="D3" s="58" t="s">
        <v>55</v>
      </c>
    </row>
    <row r="4" spans="1:54" ht="14.65" thickBot="1" x14ac:dyDescent="0.5">
      <c r="B4" s="16" t="s">
        <v>52</v>
      </c>
      <c r="C4" s="30">
        <v>44232</v>
      </c>
      <c r="D4" s="56" t="s">
        <v>638</v>
      </c>
    </row>
    <row r="5" spans="1:54" x14ac:dyDescent="0.45">
      <c r="G5" s="42" t="s">
        <v>639</v>
      </c>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3" t="s">
        <v>640</v>
      </c>
      <c r="AR5" s="43"/>
      <c r="AS5" s="43"/>
      <c r="AT5" s="43"/>
      <c r="AU5" s="43"/>
      <c r="AV5" s="43"/>
      <c r="AW5" s="43"/>
      <c r="AX5" s="43"/>
      <c r="AY5" s="43"/>
      <c r="AZ5" s="43"/>
    </row>
    <row r="6" spans="1:54" ht="18" customHeight="1" x14ac:dyDescent="0.45">
      <c r="B6" s="3" t="s">
        <v>641</v>
      </c>
      <c r="D6" s="2"/>
      <c r="E6" s="2"/>
      <c r="F6" s="2"/>
      <c r="G6" s="2" t="s">
        <v>642</v>
      </c>
      <c r="H6" s="2" t="s">
        <v>643</v>
      </c>
      <c r="I6" s="2" t="s">
        <v>644</v>
      </c>
      <c r="J6" s="2" t="s">
        <v>645</v>
      </c>
      <c r="K6" s="2" t="s">
        <v>1184</v>
      </c>
      <c r="L6" s="2" t="s">
        <v>646</v>
      </c>
      <c r="M6" s="2" t="s">
        <v>642</v>
      </c>
      <c r="N6" s="2" t="s">
        <v>643</v>
      </c>
      <c r="O6" s="2" t="s">
        <v>644</v>
      </c>
      <c r="P6" s="2" t="s">
        <v>645</v>
      </c>
      <c r="Q6" s="2" t="s">
        <v>1184</v>
      </c>
      <c r="R6" s="2" t="s">
        <v>646</v>
      </c>
      <c r="S6" s="2" t="s">
        <v>642</v>
      </c>
      <c r="T6" s="2" t="s">
        <v>643</v>
      </c>
      <c r="U6" s="2" t="s">
        <v>644</v>
      </c>
      <c r="V6" s="2" t="s">
        <v>645</v>
      </c>
      <c r="W6" s="2" t="s">
        <v>1184</v>
      </c>
      <c r="X6" s="2" t="s">
        <v>646</v>
      </c>
      <c r="Y6" s="2" t="s">
        <v>642</v>
      </c>
      <c r="Z6" s="2" t="s">
        <v>643</v>
      </c>
      <c r="AA6" s="2" t="s">
        <v>644</v>
      </c>
      <c r="AB6" s="2" t="s">
        <v>645</v>
      </c>
      <c r="AC6" s="2" t="s">
        <v>1184</v>
      </c>
      <c r="AD6" s="2" t="s">
        <v>646</v>
      </c>
      <c r="AE6" s="2" t="s">
        <v>642</v>
      </c>
      <c r="AF6" s="2" t="s">
        <v>643</v>
      </c>
      <c r="AG6" s="2" t="s">
        <v>644</v>
      </c>
      <c r="AH6" s="2" t="s">
        <v>645</v>
      </c>
      <c r="AI6" s="2" t="s">
        <v>1184</v>
      </c>
      <c r="AJ6" s="2" t="s">
        <v>646</v>
      </c>
      <c r="AK6" s="2" t="s">
        <v>642</v>
      </c>
      <c r="AL6" s="2" t="s">
        <v>643</v>
      </c>
      <c r="AM6" s="2" t="s">
        <v>644</v>
      </c>
      <c r="AN6" s="2" t="s">
        <v>645</v>
      </c>
      <c r="AO6" s="2" t="s">
        <v>1184</v>
      </c>
      <c r="AP6" s="2" t="s">
        <v>646</v>
      </c>
      <c r="AQ6" s="2" t="s">
        <v>642</v>
      </c>
      <c r="AR6" s="2" t="s">
        <v>643</v>
      </c>
      <c r="AS6" s="2" t="s">
        <v>644</v>
      </c>
      <c r="AT6" s="2" t="s">
        <v>645</v>
      </c>
      <c r="AU6" s="2" t="s">
        <v>646</v>
      </c>
      <c r="AV6" s="2" t="s">
        <v>642</v>
      </c>
      <c r="AW6" s="2" t="s">
        <v>643</v>
      </c>
      <c r="AX6" s="2" t="s">
        <v>644</v>
      </c>
      <c r="AY6" s="2" t="s">
        <v>645</v>
      </c>
      <c r="AZ6" s="2" t="s">
        <v>646</v>
      </c>
      <c r="BA6" s="7"/>
      <c r="BB6" s="2"/>
    </row>
    <row r="7" spans="1:54" x14ac:dyDescent="0.45">
      <c r="C7" s="5" t="s">
        <v>58</v>
      </c>
      <c r="D7" s="6" t="s">
        <v>59</v>
      </c>
      <c r="E7" s="6" t="s">
        <v>647</v>
      </c>
      <c r="F7" s="6" t="s">
        <v>648</v>
      </c>
      <c r="G7" s="6">
        <v>2015</v>
      </c>
      <c r="H7" s="6">
        <v>2015</v>
      </c>
      <c r="I7" s="6">
        <v>2015</v>
      </c>
      <c r="J7" s="6">
        <v>2015</v>
      </c>
      <c r="K7" s="6">
        <v>2015</v>
      </c>
      <c r="L7" s="6">
        <v>2015</v>
      </c>
      <c r="M7" s="6">
        <v>2016</v>
      </c>
      <c r="N7" s="6">
        <v>2016</v>
      </c>
      <c r="O7" s="6">
        <v>2016</v>
      </c>
      <c r="P7" s="6">
        <v>2016</v>
      </c>
      <c r="Q7" s="6">
        <v>2016</v>
      </c>
      <c r="R7" s="6">
        <v>2016</v>
      </c>
      <c r="S7" s="6">
        <v>2017</v>
      </c>
      <c r="T7" s="6">
        <v>2017</v>
      </c>
      <c r="U7" s="6">
        <v>2017</v>
      </c>
      <c r="V7" s="6">
        <v>2017</v>
      </c>
      <c r="W7" s="6">
        <v>2017</v>
      </c>
      <c r="X7" s="6">
        <v>2017</v>
      </c>
      <c r="Y7" s="6">
        <v>2018</v>
      </c>
      <c r="Z7" s="6">
        <v>2018</v>
      </c>
      <c r="AA7" s="6">
        <v>2018</v>
      </c>
      <c r="AB7" s="6">
        <v>2018</v>
      </c>
      <c r="AC7" s="6">
        <v>2018</v>
      </c>
      <c r="AD7" s="6">
        <v>2018</v>
      </c>
      <c r="AE7" s="6">
        <v>2019</v>
      </c>
      <c r="AF7" s="6">
        <v>2019</v>
      </c>
      <c r="AG7" s="6">
        <v>2019</v>
      </c>
      <c r="AH7" s="6">
        <v>2019</v>
      </c>
      <c r="AI7" s="6">
        <v>2019</v>
      </c>
      <c r="AJ7" s="6">
        <v>2019</v>
      </c>
      <c r="AK7" s="6">
        <v>2020</v>
      </c>
      <c r="AL7" s="6">
        <v>2020</v>
      </c>
      <c r="AM7" s="6">
        <v>2020</v>
      </c>
      <c r="AN7" s="6">
        <v>2020</v>
      </c>
      <c r="AO7" s="6">
        <v>2020</v>
      </c>
      <c r="AP7" s="6">
        <v>2020</v>
      </c>
      <c r="AQ7" s="6">
        <v>2021</v>
      </c>
      <c r="AR7" s="6">
        <v>2021</v>
      </c>
      <c r="AS7" s="6">
        <v>2021</v>
      </c>
      <c r="AT7" s="6">
        <v>2021</v>
      </c>
      <c r="AU7" s="6">
        <v>2021</v>
      </c>
      <c r="AV7" s="6">
        <v>2022</v>
      </c>
      <c r="AW7" s="6">
        <v>2022</v>
      </c>
      <c r="AX7" s="6">
        <v>2022</v>
      </c>
      <c r="AY7" s="6">
        <v>2022</v>
      </c>
      <c r="AZ7" s="6">
        <v>2022</v>
      </c>
      <c r="BA7" s="5" t="s">
        <v>61</v>
      </c>
      <c r="BB7" s="6" t="s">
        <v>62</v>
      </c>
    </row>
    <row r="8" spans="1:54" ht="49.5" x14ac:dyDescent="0.6">
      <c r="A8" s="8" t="s">
        <v>361</v>
      </c>
      <c r="B8" s="291" t="s">
        <v>567</v>
      </c>
      <c r="C8" s="12" t="s">
        <v>363</v>
      </c>
      <c r="D8" s="12" t="s">
        <v>64</v>
      </c>
      <c r="E8" s="12" t="s">
        <v>364</v>
      </c>
      <c r="F8" s="290" t="s">
        <v>0</v>
      </c>
      <c r="G8" s="253">
        <v>7</v>
      </c>
      <c r="H8" s="253">
        <v>0</v>
      </c>
      <c r="I8" s="253">
        <v>2</v>
      </c>
      <c r="J8" s="253">
        <v>4</v>
      </c>
      <c r="K8" s="328">
        <f>I8+J8</f>
        <v>6</v>
      </c>
      <c r="L8" s="255">
        <v>0</v>
      </c>
      <c r="M8" s="253">
        <v>7</v>
      </c>
      <c r="N8" s="255">
        <v>0</v>
      </c>
      <c r="O8" s="253">
        <v>1</v>
      </c>
      <c r="P8" s="253">
        <v>4</v>
      </c>
      <c r="Q8" s="328">
        <f t="shared" ref="Q8:Q59" si="0">O8+P8</f>
        <v>5</v>
      </c>
      <c r="R8" s="255">
        <v>0</v>
      </c>
      <c r="S8" s="253">
        <v>10</v>
      </c>
      <c r="T8" s="255">
        <v>0</v>
      </c>
      <c r="U8" s="253">
        <v>1</v>
      </c>
      <c r="V8" s="253">
        <v>5</v>
      </c>
      <c r="W8" s="328">
        <f t="shared" ref="W8:W59" si="1">U8+V8</f>
        <v>6</v>
      </c>
      <c r="X8" s="255">
        <v>0</v>
      </c>
      <c r="Y8" s="253">
        <v>10</v>
      </c>
      <c r="Z8" s="255">
        <v>0</v>
      </c>
      <c r="AA8" s="253">
        <v>4</v>
      </c>
      <c r="AB8" s="253">
        <v>1</v>
      </c>
      <c r="AC8" s="328">
        <f t="shared" ref="AC8:AC59" si="2">AA8+AB8</f>
        <v>5</v>
      </c>
      <c r="AD8" s="255">
        <v>0</v>
      </c>
      <c r="AE8" s="253">
        <v>10</v>
      </c>
      <c r="AF8" s="255">
        <v>0</v>
      </c>
      <c r="AG8" s="253">
        <v>1</v>
      </c>
      <c r="AH8" s="253">
        <v>1</v>
      </c>
      <c r="AI8" s="328">
        <f t="shared" ref="AI8:AI59" si="3">AG8+AH8</f>
        <v>2</v>
      </c>
      <c r="AJ8" s="253">
        <v>1</v>
      </c>
      <c r="AK8" s="254">
        <v>8</v>
      </c>
      <c r="AL8" s="255">
        <v>0</v>
      </c>
      <c r="AM8" s="254">
        <v>2</v>
      </c>
      <c r="AN8" s="254">
        <v>1</v>
      </c>
      <c r="AO8" s="328">
        <f t="shared" ref="AO8:AO59" si="4">AM8+AN8</f>
        <v>3</v>
      </c>
      <c r="AP8" s="255">
        <v>0</v>
      </c>
      <c r="AQ8" s="246">
        <v>8.8409010848596452</v>
      </c>
      <c r="AR8" s="246">
        <v>2.7284250404654646E-2</v>
      </c>
      <c r="AS8" s="246">
        <v>1.3154423159450119</v>
      </c>
      <c r="AT8" s="246">
        <v>0.41757962562583295</v>
      </c>
      <c r="AU8" s="255">
        <v>0</v>
      </c>
      <c r="AV8" s="206">
        <v>8.8408997477291589</v>
      </c>
      <c r="AW8" s="206">
        <v>1.9667100656300042E-2</v>
      </c>
      <c r="AX8" s="206">
        <v>0.89293378411544744</v>
      </c>
      <c r="AY8" s="206">
        <v>0.20524237809934354</v>
      </c>
      <c r="AZ8" s="255">
        <v>0</v>
      </c>
      <c r="BA8" s="293" t="s">
        <v>570</v>
      </c>
      <c r="BB8" s="294" t="s">
        <v>366</v>
      </c>
    </row>
    <row r="9" spans="1:54" ht="49.5" x14ac:dyDescent="0.6">
      <c r="B9" s="12"/>
      <c r="C9" s="12"/>
      <c r="D9" s="10" t="s">
        <v>68</v>
      </c>
      <c r="E9" s="12" t="s">
        <v>367</v>
      </c>
      <c r="F9" s="290" t="s">
        <v>0</v>
      </c>
      <c r="G9" s="255">
        <v>2</v>
      </c>
      <c r="H9" s="255">
        <v>0</v>
      </c>
      <c r="I9" s="255">
        <v>1</v>
      </c>
      <c r="J9" s="255">
        <v>6</v>
      </c>
      <c r="K9" s="328">
        <f t="shared" ref="K9:K59" si="5">I9+J9</f>
        <v>7</v>
      </c>
      <c r="L9" s="255">
        <v>0</v>
      </c>
      <c r="M9" s="255">
        <v>4</v>
      </c>
      <c r="N9" s="255">
        <v>0</v>
      </c>
      <c r="O9" s="255">
        <v>2</v>
      </c>
      <c r="P9" s="255">
        <v>2</v>
      </c>
      <c r="Q9" s="328">
        <f t="shared" si="0"/>
        <v>4</v>
      </c>
      <c r="R9" s="255">
        <v>0</v>
      </c>
      <c r="S9" s="255">
        <v>3</v>
      </c>
      <c r="T9" s="255">
        <v>0</v>
      </c>
      <c r="U9" s="255">
        <v>1</v>
      </c>
      <c r="V9" s="255">
        <v>2</v>
      </c>
      <c r="W9" s="328">
        <f t="shared" si="1"/>
        <v>3</v>
      </c>
      <c r="X9" s="255">
        <v>0</v>
      </c>
      <c r="Y9" s="255">
        <v>8</v>
      </c>
      <c r="Z9" s="255">
        <v>0</v>
      </c>
      <c r="AA9" s="255">
        <v>3</v>
      </c>
      <c r="AB9" s="255">
        <v>1</v>
      </c>
      <c r="AC9" s="328">
        <f t="shared" si="2"/>
        <v>4</v>
      </c>
      <c r="AD9" s="255">
        <v>0</v>
      </c>
      <c r="AE9" s="255">
        <v>14</v>
      </c>
      <c r="AF9" s="255">
        <v>0</v>
      </c>
      <c r="AG9" s="255">
        <v>2</v>
      </c>
      <c r="AH9" s="255">
        <v>2</v>
      </c>
      <c r="AI9" s="328">
        <f t="shared" si="3"/>
        <v>4</v>
      </c>
      <c r="AJ9" s="255">
        <v>0</v>
      </c>
      <c r="AK9" s="256">
        <v>15</v>
      </c>
      <c r="AL9" s="255">
        <v>0</v>
      </c>
      <c r="AM9" s="256">
        <v>2</v>
      </c>
      <c r="AN9" s="256">
        <v>5</v>
      </c>
      <c r="AO9" s="328">
        <f t="shared" si="4"/>
        <v>7</v>
      </c>
      <c r="AP9" s="255">
        <v>0</v>
      </c>
      <c r="AQ9" s="248">
        <v>16.416594869786529</v>
      </c>
      <c r="AR9" s="248">
        <v>0</v>
      </c>
      <c r="AS9" s="248">
        <v>1.5062109003116313</v>
      </c>
      <c r="AT9" s="248">
        <v>1.9157976931062812</v>
      </c>
      <c r="AU9" s="255">
        <v>0</v>
      </c>
      <c r="AV9" s="207">
        <v>16.416592903178568</v>
      </c>
      <c r="AW9" s="207">
        <v>0</v>
      </c>
      <c r="AX9" s="207">
        <v>1.3231510835254994</v>
      </c>
      <c r="AY9" s="207">
        <v>1.5702673241161085</v>
      </c>
      <c r="AZ9" s="255">
        <v>0</v>
      </c>
      <c r="BA9" s="293" t="s">
        <v>570</v>
      </c>
      <c r="BB9" s="294" t="s">
        <v>366</v>
      </c>
    </row>
    <row r="10" spans="1:54" ht="49.5" x14ac:dyDescent="0.6">
      <c r="B10" s="12"/>
      <c r="C10" s="12"/>
      <c r="D10" s="10" t="s">
        <v>77</v>
      </c>
      <c r="E10" s="12" t="s">
        <v>368</v>
      </c>
      <c r="F10" s="290" t="s">
        <v>0</v>
      </c>
      <c r="G10" s="255">
        <v>10</v>
      </c>
      <c r="H10" s="255">
        <v>0</v>
      </c>
      <c r="I10" s="255">
        <v>0</v>
      </c>
      <c r="J10" s="255">
        <v>2</v>
      </c>
      <c r="K10" s="328">
        <f t="shared" si="5"/>
        <v>2</v>
      </c>
      <c r="L10" s="255">
        <v>0</v>
      </c>
      <c r="M10" s="255">
        <v>7</v>
      </c>
      <c r="N10" s="255">
        <v>0</v>
      </c>
      <c r="O10" s="255">
        <v>0</v>
      </c>
      <c r="P10" s="255">
        <v>3</v>
      </c>
      <c r="Q10" s="328">
        <f t="shared" si="0"/>
        <v>3</v>
      </c>
      <c r="R10" s="255">
        <v>0</v>
      </c>
      <c r="S10" s="255">
        <v>11</v>
      </c>
      <c r="T10" s="255">
        <v>0</v>
      </c>
      <c r="U10" s="255">
        <v>3</v>
      </c>
      <c r="V10" s="255">
        <v>4</v>
      </c>
      <c r="W10" s="328">
        <f t="shared" si="1"/>
        <v>7</v>
      </c>
      <c r="X10" s="255">
        <v>0</v>
      </c>
      <c r="Y10" s="255">
        <v>24</v>
      </c>
      <c r="Z10" s="255">
        <v>0</v>
      </c>
      <c r="AA10" s="255">
        <v>1</v>
      </c>
      <c r="AB10" s="255">
        <v>5</v>
      </c>
      <c r="AC10" s="328">
        <f t="shared" si="2"/>
        <v>6</v>
      </c>
      <c r="AD10" s="255">
        <v>0</v>
      </c>
      <c r="AE10" s="255">
        <v>10</v>
      </c>
      <c r="AF10" s="255">
        <v>0</v>
      </c>
      <c r="AG10" s="255">
        <v>2</v>
      </c>
      <c r="AH10" s="255">
        <v>3</v>
      </c>
      <c r="AI10" s="328">
        <f t="shared" si="3"/>
        <v>5</v>
      </c>
      <c r="AJ10" s="255">
        <v>0</v>
      </c>
      <c r="AK10" s="256">
        <v>10</v>
      </c>
      <c r="AL10" s="255">
        <v>0</v>
      </c>
      <c r="AM10" s="256">
        <v>2</v>
      </c>
      <c r="AN10" s="256">
        <v>5</v>
      </c>
      <c r="AO10" s="328">
        <f t="shared" si="4"/>
        <v>7</v>
      </c>
      <c r="AP10" s="255">
        <v>0</v>
      </c>
      <c r="AQ10" s="248">
        <v>13.977528770565842</v>
      </c>
      <c r="AR10" s="248">
        <v>0</v>
      </c>
      <c r="AS10" s="248">
        <v>1.3201639169139268</v>
      </c>
      <c r="AT10" s="248">
        <v>3.652427091788804</v>
      </c>
      <c r="AU10" s="255">
        <v>0</v>
      </c>
      <c r="AV10" s="207">
        <v>13.977528347353886</v>
      </c>
      <c r="AW10" s="207">
        <v>0</v>
      </c>
      <c r="AX10" s="207">
        <v>1.1940928657537517</v>
      </c>
      <c r="AY10" s="207">
        <v>3.1379952627659886</v>
      </c>
      <c r="AZ10" s="255">
        <v>0</v>
      </c>
      <c r="BA10" s="293" t="s">
        <v>570</v>
      </c>
      <c r="BB10" s="294" t="s">
        <v>366</v>
      </c>
    </row>
    <row r="11" spans="1:54" ht="49.5" x14ac:dyDescent="0.6">
      <c r="B11" s="12"/>
      <c r="C11" s="12"/>
      <c r="D11" s="10" t="s">
        <v>83</v>
      </c>
      <c r="E11" s="12" t="s">
        <v>369</v>
      </c>
      <c r="F11" s="290" t="s">
        <v>0</v>
      </c>
      <c r="G11" s="255">
        <v>7</v>
      </c>
      <c r="H11" s="255">
        <v>0</v>
      </c>
      <c r="I11" s="255">
        <v>0</v>
      </c>
      <c r="J11" s="255">
        <v>4</v>
      </c>
      <c r="K11" s="328">
        <f t="shared" si="5"/>
        <v>4</v>
      </c>
      <c r="L11" s="255">
        <v>0</v>
      </c>
      <c r="M11" s="255">
        <v>4</v>
      </c>
      <c r="N11" s="255">
        <v>0</v>
      </c>
      <c r="O11" s="255">
        <v>0</v>
      </c>
      <c r="P11" s="255">
        <v>2</v>
      </c>
      <c r="Q11" s="328">
        <f t="shared" si="0"/>
        <v>2</v>
      </c>
      <c r="R11" s="255">
        <v>0</v>
      </c>
      <c r="S11" s="255">
        <v>4</v>
      </c>
      <c r="T11" s="255">
        <v>0</v>
      </c>
      <c r="U11" s="255">
        <v>1</v>
      </c>
      <c r="V11" s="255">
        <v>1</v>
      </c>
      <c r="W11" s="328">
        <f t="shared" si="1"/>
        <v>2</v>
      </c>
      <c r="X11" s="255">
        <v>0</v>
      </c>
      <c r="Y11" s="255">
        <v>4</v>
      </c>
      <c r="Z11" s="255">
        <v>0</v>
      </c>
      <c r="AA11" s="255">
        <v>3</v>
      </c>
      <c r="AB11" s="255">
        <v>5</v>
      </c>
      <c r="AC11" s="328">
        <f t="shared" si="2"/>
        <v>8</v>
      </c>
      <c r="AD11" s="255">
        <v>1</v>
      </c>
      <c r="AE11" s="255">
        <v>8</v>
      </c>
      <c r="AF11" s="255">
        <v>0</v>
      </c>
      <c r="AG11" s="255">
        <v>2</v>
      </c>
      <c r="AH11" s="255">
        <v>0</v>
      </c>
      <c r="AI11" s="328">
        <f t="shared" si="3"/>
        <v>2</v>
      </c>
      <c r="AJ11" s="255">
        <v>0</v>
      </c>
      <c r="AK11" s="256">
        <v>3</v>
      </c>
      <c r="AL11" s="255">
        <v>0</v>
      </c>
      <c r="AM11" s="256">
        <v>1</v>
      </c>
      <c r="AN11" s="256">
        <v>2</v>
      </c>
      <c r="AO11" s="328">
        <f t="shared" si="4"/>
        <v>3</v>
      </c>
      <c r="AP11" s="255">
        <v>0</v>
      </c>
      <c r="AQ11" s="248">
        <v>5.0778528103268989</v>
      </c>
      <c r="AR11" s="248">
        <v>2.7682278406986414E-2</v>
      </c>
      <c r="AS11" s="248">
        <v>1.2683209389711145</v>
      </c>
      <c r="AT11" s="248">
        <v>3.1295795462600102</v>
      </c>
      <c r="AU11" s="255">
        <v>0</v>
      </c>
      <c r="AV11" s="207">
        <v>5.0778526453587221</v>
      </c>
      <c r="AW11" s="207">
        <v>2.7446526845558868E-2</v>
      </c>
      <c r="AX11" s="207">
        <v>1.1973337669195794</v>
      </c>
      <c r="AY11" s="207">
        <v>2.8783998943837701</v>
      </c>
      <c r="AZ11" s="255">
        <v>0</v>
      </c>
      <c r="BA11" s="293" t="s">
        <v>570</v>
      </c>
      <c r="BB11" s="294" t="s">
        <v>366</v>
      </c>
    </row>
    <row r="12" spans="1:54" ht="49.5" x14ac:dyDescent="0.6">
      <c r="B12" s="12"/>
      <c r="C12" s="12"/>
      <c r="D12" s="10" t="s">
        <v>86</v>
      </c>
      <c r="E12" s="257" t="s">
        <v>370</v>
      </c>
      <c r="F12" s="290" t="s">
        <v>0</v>
      </c>
      <c r="G12" s="255">
        <v>1</v>
      </c>
      <c r="H12" s="255">
        <v>0</v>
      </c>
      <c r="I12" s="255">
        <v>1</v>
      </c>
      <c r="J12" s="255">
        <v>1</v>
      </c>
      <c r="K12" s="328">
        <f t="shared" si="5"/>
        <v>2</v>
      </c>
      <c r="L12" s="255">
        <v>0</v>
      </c>
      <c r="M12" s="255">
        <v>3</v>
      </c>
      <c r="N12" s="255">
        <v>0</v>
      </c>
      <c r="O12" s="255">
        <v>1</v>
      </c>
      <c r="P12" s="255">
        <v>2</v>
      </c>
      <c r="Q12" s="328">
        <f t="shared" si="0"/>
        <v>3</v>
      </c>
      <c r="R12" s="255">
        <v>0</v>
      </c>
      <c r="S12" s="255">
        <v>3</v>
      </c>
      <c r="T12" s="255">
        <v>0</v>
      </c>
      <c r="U12" s="255">
        <v>0</v>
      </c>
      <c r="V12" s="255">
        <v>1</v>
      </c>
      <c r="W12" s="328">
        <f t="shared" si="1"/>
        <v>1</v>
      </c>
      <c r="X12" s="255">
        <v>1</v>
      </c>
      <c r="Y12" s="255">
        <v>0</v>
      </c>
      <c r="Z12" s="255">
        <v>0</v>
      </c>
      <c r="AA12" s="255">
        <v>0</v>
      </c>
      <c r="AB12" s="255">
        <v>0</v>
      </c>
      <c r="AC12" s="328">
        <f t="shared" si="2"/>
        <v>0</v>
      </c>
      <c r="AD12" s="255">
        <v>0</v>
      </c>
      <c r="AE12" s="255">
        <v>4</v>
      </c>
      <c r="AF12" s="255">
        <v>0</v>
      </c>
      <c r="AG12" s="255">
        <v>0</v>
      </c>
      <c r="AH12" s="255">
        <v>2</v>
      </c>
      <c r="AI12" s="328">
        <f t="shared" si="3"/>
        <v>2</v>
      </c>
      <c r="AJ12" s="255">
        <v>0</v>
      </c>
      <c r="AK12" s="256">
        <v>4</v>
      </c>
      <c r="AL12" s="255">
        <v>0</v>
      </c>
      <c r="AM12" s="256">
        <v>1</v>
      </c>
      <c r="AN12" s="255">
        <v>0</v>
      </c>
      <c r="AO12" s="328">
        <f t="shared" si="4"/>
        <v>1</v>
      </c>
      <c r="AP12" s="255">
        <v>0</v>
      </c>
      <c r="AQ12" s="248">
        <v>3.1360560994714395</v>
      </c>
      <c r="AR12" s="248">
        <v>3.0829739949310753E-2</v>
      </c>
      <c r="AS12" s="248">
        <v>0.52952203395663455</v>
      </c>
      <c r="AT12" s="248">
        <v>5.9800384435298524E-2</v>
      </c>
      <c r="AU12" s="255">
        <v>0</v>
      </c>
      <c r="AV12" s="207">
        <v>3.136055873228448</v>
      </c>
      <c r="AW12" s="207">
        <v>3.0476225846853878E-2</v>
      </c>
      <c r="AX12" s="207">
        <v>0.49504332156692327</v>
      </c>
      <c r="AY12" s="207">
        <v>5.3656549014047837E-2</v>
      </c>
      <c r="AZ12" s="255">
        <v>0</v>
      </c>
      <c r="BA12" s="293" t="s">
        <v>570</v>
      </c>
      <c r="BB12" s="294" t="s">
        <v>366</v>
      </c>
    </row>
    <row r="13" spans="1:54" ht="49.5" x14ac:dyDescent="0.6">
      <c r="B13" s="12"/>
      <c r="C13" s="12" t="s">
        <v>371</v>
      </c>
      <c r="D13" s="10" t="s">
        <v>182</v>
      </c>
      <c r="E13" s="257" t="s">
        <v>464</v>
      </c>
      <c r="F13" s="290" t="s">
        <v>0</v>
      </c>
      <c r="G13" s="255">
        <v>0</v>
      </c>
      <c r="H13" s="255">
        <v>0</v>
      </c>
      <c r="I13" s="255">
        <v>0</v>
      </c>
      <c r="J13" s="255">
        <v>0</v>
      </c>
      <c r="K13" s="328">
        <f t="shared" si="5"/>
        <v>0</v>
      </c>
      <c r="L13" s="255">
        <v>0</v>
      </c>
      <c r="M13" s="255">
        <v>0</v>
      </c>
      <c r="N13" s="255">
        <v>0</v>
      </c>
      <c r="O13" s="255">
        <v>0</v>
      </c>
      <c r="P13" s="255">
        <v>1</v>
      </c>
      <c r="Q13" s="328">
        <f t="shared" si="0"/>
        <v>1</v>
      </c>
      <c r="R13" s="255">
        <v>0</v>
      </c>
      <c r="S13" s="255">
        <v>1</v>
      </c>
      <c r="T13" s="255">
        <v>0</v>
      </c>
      <c r="U13" s="255">
        <v>0</v>
      </c>
      <c r="V13" s="255">
        <v>0</v>
      </c>
      <c r="W13" s="328">
        <f t="shared" si="1"/>
        <v>0</v>
      </c>
      <c r="X13" s="255">
        <v>0</v>
      </c>
      <c r="Y13" s="255">
        <v>0</v>
      </c>
      <c r="Z13" s="255">
        <v>0</v>
      </c>
      <c r="AA13" s="255">
        <v>0</v>
      </c>
      <c r="AB13" s="255">
        <v>0</v>
      </c>
      <c r="AC13" s="328">
        <f t="shared" si="2"/>
        <v>0</v>
      </c>
      <c r="AD13" s="255">
        <v>0</v>
      </c>
      <c r="AE13" s="255">
        <v>1</v>
      </c>
      <c r="AF13" s="255">
        <v>0</v>
      </c>
      <c r="AG13" s="255">
        <v>0</v>
      </c>
      <c r="AH13" s="255">
        <v>0</v>
      </c>
      <c r="AI13" s="328">
        <f t="shared" si="3"/>
        <v>0</v>
      </c>
      <c r="AJ13" s="255">
        <v>0</v>
      </c>
      <c r="AK13" s="255">
        <v>0</v>
      </c>
      <c r="AL13" s="255">
        <v>0</v>
      </c>
      <c r="AM13" s="255">
        <v>0</v>
      </c>
      <c r="AN13" s="255">
        <v>0</v>
      </c>
      <c r="AO13" s="328">
        <f t="shared" si="4"/>
        <v>0</v>
      </c>
      <c r="AP13" s="255">
        <v>0</v>
      </c>
      <c r="AQ13" s="207">
        <v>0.16535056594672493</v>
      </c>
      <c r="AR13" s="207">
        <v>0</v>
      </c>
      <c r="AS13" s="207">
        <v>0</v>
      </c>
      <c r="AT13" s="207">
        <v>4.1864600183915093E-2</v>
      </c>
      <c r="AU13" s="255">
        <v>0</v>
      </c>
      <c r="AV13" s="207">
        <v>0.16535056594672493</v>
      </c>
      <c r="AW13" s="207">
        <v>0</v>
      </c>
      <c r="AX13" s="207">
        <v>0</v>
      </c>
      <c r="AY13" s="207">
        <v>3.1930482174788159E-2</v>
      </c>
      <c r="AZ13" s="255">
        <v>0</v>
      </c>
      <c r="BA13" s="293" t="s">
        <v>570</v>
      </c>
      <c r="BB13" s="294" t="s">
        <v>366</v>
      </c>
    </row>
    <row r="14" spans="1:54" ht="49.5" x14ac:dyDescent="0.6">
      <c r="B14" s="12"/>
      <c r="C14" s="12"/>
      <c r="D14" s="10" t="s">
        <v>184</v>
      </c>
      <c r="E14" s="257" t="s">
        <v>466</v>
      </c>
      <c r="F14" s="290" t="s">
        <v>0</v>
      </c>
      <c r="G14" s="255">
        <v>1</v>
      </c>
      <c r="H14" s="255">
        <v>0</v>
      </c>
      <c r="I14" s="255">
        <v>1</v>
      </c>
      <c r="J14" s="255">
        <v>0</v>
      </c>
      <c r="K14" s="328">
        <f t="shared" si="5"/>
        <v>1</v>
      </c>
      <c r="L14" s="255">
        <v>0</v>
      </c>
      <c r="M14" s="255">
        <v>14</v>
      </c>
      <c r="N14" s="255">
        <v>0</v>
      </c>
      <c r="O14" s="255">
        <v>2</v>
      </c>
      <c r="P14" s="255">
        <v>3</v>
      </c>
      <c r="Q14" s="328">
        <f t="shared" si="0"/>
        <v>5</v>
      </c>
      <c r="R14" s="255">
        <v>0</v>
      </c>
      <c r="S14" s="255">
        <v>14</v>
      </c>
      <c r="T14" s="255">
        <v>0</v>
      </c>
      <c r="U14" s="255">
        <v>0</v>
      </c>
      <c r="V14" s="255">
        <v>1</v>
      </c>
      <c r="W14" s="328">
        <f t="shared" si="1"/>
        <v>1</v>
      </c>
      <c r="X14" s="255">
        <v>0</v>
      </c>
      <c r="Y14" s="255">
        <v>1</v>
      </c>
      <c r="Z14" s="255">
        <v>0</v>
      </c>
      <c r="AA14" s="255">
        <v>1</v>
      </c>
      <c r="AB14" s="255">
        <v>3</v>
      </c>
      <c r="AC14" s="328">
        <f t="shared" si="2"/>
        <v>4</v>
      </c>
      <c r="AD14" s="255">
        <v>0</v>
      </c>
      <c r="AE14" s="255">
        <v>6</v>
      </c>
      <c r="AF14" s="255">
        <v>0</v>
      </c>
      <c r="AG14" s="255">
        <v>2</v>
      </c>
      <c r="AH14" s="255">
        <v>3</v>
      </c>
      <c r="AI14" s="328">
        <f t="shared" si="3"/>
        <v>5</v>
      </c>
      <c r="AJ14" s="255">
        <v>0</v>
      </c>
      <c r="AK14" s="256">
        <v>11</v>
      </c>
      <c r="AL14" s="255">
        <v>0</v>
      </c>
      <c r="AM14" s="256">
        <v>2</v>
      </c>
      <c r="AN14" s="256">
        <v>12</v>
      </c>
      <c r="AO14" s="328">
        <f t="shared" si="4"/>
        <v>14</v>
      </c>
      <c r="AP14" s="255">
        <v>0</v>
      </c>
      <c r="AQ14" s="207">
        <v>4.1790368642651297</v>
      </c>
      <c r="AR14" s="207">
        <v>0</v>
      </c>
      <c r="AS14" s="207">
        <v>1.1185665616196512</v>
      </c>
      <c r="AT14" s="207">
        <v>14.236806986836855</v>
      </c>
      <c r="AU14" s="255">
        <v>0</v>
      </c>
      <c r="AV14" s="207">
        <v>4.179036688139206</v>
      </c>
      <c r="AW14" s="207">
        <v>0</v>
      </c>
      <c r="AX14" s="207">
        <v>1.018228173209581</v>
      </c>
      <c r="AY14" s="207">
        <v>12.072909841939826</v>
      </c>
      <c r="AZ14" s="255">
        <v>0</v>
      </c>
      <c r="BA14" s="293" t="s">
        <v>570</v>
      </c>
      <c r="BB14" s="294" t="s">
        <v>366</v>
      </c>
    </row>
    <row r="15" spans="1:54" ht="49.5" x14ac:dyDescent="0.6">
      <c r="B15" s="12"/>
      <c r="C15" s="12"/>
      <c r="D15" s="10" t="s">
        <v>186</v>
      </c>
      <c r="E15" s="12" t="s">
        <v>468</v>
      </c>
      <c r="F15" s="290" t="s">
        <v>0</v>
      </c>
      <c r="G15" s="255">
        <v>1</v>
      </c>
      <c r="H15" s="255">
        <v>0</v>
      </c>
      <c r="I15" s="255">
        <v>0</v>
      </c>
      <c r="J15" s="255">
        <v>0</v>
      </c>
      <c r="K15" s="328">
        <f t="shared" si="5"/>
        <v>0</v>
      </c>
      <c r="L15" s="255">
        <v>0</v>
      </c>
      <c r="M15" s="255">
        <v>0</v>
      </c>
      <c r="N15" s="255">
        <v>0</v>
      </c>
      <c r="O15" s="255">
        <v>0</v>
      </c>
      <c r="P15" s="255">
        <v>1</v>
      </c>
      <c r="Q15" s="328">
        <f t="shared" si="0"/>
        <v>1</v>
      </c>
      <c r="R15" s="255">
        <v>0</v>
      </c>
      <c r="S15" s="255">
        <v>1</v>
      </c>
      <c r="T15" s="255">
        <v>0</v>
      </c>
      <c r="U15" s="255">
        <v>0</v>
      </c>
      <c r="V15" s="255">
        <v>0</v>
      </c>
      <c r="W15" s="328">
        <f t="shared" si="1"/>
        <v>0</v>
      </c>
      <c r="X15" s="255">
        <v>0</v>
      </c>
      <c r="Y15" s="255">
        <v>0</v>
      </c>
      <c r="Z15" s="255">
        <v>0</v>
      </c>
      <c r="AA15" s="255">
        <v>0</v>
      </c>
      <c r="AB15" s="255">
        <v>0</v>
      </c>
      <c r="AC15" s="328">
        <f t="shared" si="2"/>
        <v>0</v>
      </c>
      <c r="AD15" s="255">
        <v>0</v>
      </c>
      <c r="AE15" s="255">
        <v>2</v>
      </c>
      <c r="AF15" s="255">
        <v>0</v>
      </c>
      <c r="AG15" s="255">
        <v>0</v>
      </c>
      <c r="AH15" s="255">
        <v>0</v>
      </c>
      <c r="AI15" s="328">
        <f t="shared" si="3"/>
        <v>0</v>
      </c>
      <c r="AJ15" s="255">
        <v>0</v>
      </c>
      <c r="AK15" s="256">
        <v>1</v>
      </c>
      <c r="AL15" s="255">
        <v>0</v>
      </c>
      <c r="AM15" s="255">
        <v>0</v>
      </c>
      <c r="AN15" s="255">
        <v>0</v>
      </c>
      <c r="AO15" s="328">
        <f t="shared" si="4"/>
        <v>0</v>
      </c>
      <c r="AP15" s="255">
        <v>0</v>
      </c>
      <c r="AQ15" s="207">
        <v>0.91564102213589094</v>
      </c>
      <c r="AR15" s="207">
        <v>0</v>
      </c>
      <c r="AS15" s="207">
        <v>0</v>
      </c>
      <c r="AT15" s="207">
        <v>1.3508387883392953E-2</v>
      </c>
      <c r="AU15" s="255">
        <v>0</v>
      </c>
      <c r="AV15" s="207">
        <v>0.91564102213589094</v>
      </c>
      <c r="AW15" s="207">
        <v>0</v>
      </c>
      <c r="AX15" s="207">
        <v>0</v>
      </c>
      <c r="AY15" s="207">
        <v>1.2209453969726929E-2</v>
      </c>
      <c r="AZ15" s="255">
        <v>0</v>
      </c>
      <c r="BA15" s="293" t="s">
        <v>570</v>
      </c>
      <c r="BB15" s="294" t="s">
        <v>366</v>
      </c>
    </row>
    <row r="16" spans="1:54" ht="49.5" x14ac:dyDescent="0.6">
      <c r="B16" s="12"/>
      <c r="C16" s="12"/>
      <c r="D16" s="10" t="s">
        <v>188</v>
      </c>
      <c r="E16" s="12" t="s">
        <v>376</v>
      </c>
      <c r="F16" s="290" t="s">
        <v>0</v>
      </c>
      <c r="G16" s="255">
        <v>2</v>
      </c>
      <c r="H16" s="255">
        <v>0</v>
      </c>
      <c r="I16" s="255">
        <v>0</v>
      </c>
      <c r="J16" s="255">
        <v>0</v>
      </c>
      <c r="K16" s="328">
        <f t="shared" si="5"/>
        <v>0</v>
      </c>
      <c r="L16" s="255">
        <v>0</v>
      </c>
      <c r="M16" s="255">
        <v>0</v>
      </c>
      <c r="N16" s="255">
        <v>0</v>
      </c>
      <c r="O16" s="255">
        <v>0</v>
      </c>
      <c r="P16" s="255">
        <v>0</v>
      </c>
      <c r="Q16" s="328">
        <f t="shared" si="0"/>
        <v>0</v>
      </c>
      <c r="R16" s="255">
        <v>0</v>
      </c>
      <c r="S16" s="255">
        <v>2</v>
      </c>
      <c r="T16" s="255">
        <v>0</v>
      </c>
      <c r="U16" s="255">
        <v>0</v>
      </c>
      <c r="V16" s="255">
        <v>0</v>
      </c>
      <c r="W16" s="328">
        <f t="shared" si="1"/>
        <v>0</v>
      </c>
      <c r="X16" s="255">
        <v>0</v>
      </c>
      <c r="Y16" s="255">
        <v>0</v>
      </c>
      <c r="Z16" s="255">
        <v>0</v>
      </c>
      <c r="AA16" s="255">
        <v>0</v>
      </c>
      <c r="AB16" s="255">
        <v>0</v>
      </c>
      <c r="AC16" s="328">
        <f t="shared" si="2"/>
        <v>0</v>
      </c>
      <c r="AD16" s="255">
        <v>0</v>
      </c>
      <c r="AE16" s="255">
        <v>1</v>
      </c>
      <c r="AF16" s="255">
        <v>0</v>
      </c>
      <c r="AG16" s="255">
        <v>0</v>
      </c>
      <c r="AH16" s="255">
        <v>0</v>
      </c>
      <c r="AI16" s="328">
        <f t="shared" si="3"/>
        <v>0</v>
      </c>
      <c r="AJ16" s="255">
        <v>0</v>
      </c>
      <c r="AK16" s="256">
        <v>2</v>
      </c>
      <c r="AL16" s="255">
        <v>0</v>
      </c>
      <c r="AM16" s="255">
        <v>0</v>
      </c>
      <c r="AN16" s="255">
        <v>0</v>
      </c>
      <c r="AO16" s="328">
        <f t="shared" si="4"/>
        <v>0</v>
      </c>
      <c r="AP16" s="255">
        <v>0</v>
      </c>
      <c r="AQ16" s="207">
        <v>1.1816003836980471</v>
      </c>
      <c r="AR16" s="207">
        <v>0</v>
      </c>
      <c r="AS16" s="207">
        <v>0</v>
      </c>
      <c r="AT16" s="207">
        <v>0</v>
      </c>
      <c r="AU16" s="255">
        <v>0</v>
      </c>
      <c r="AV16" s="207">
        <v>1.1816003836980471</v>
      </c>
      <c r="AW16" s="207">
        <v>0</v>
      </c>
      <c r="AX16" s="207">
        <v>0</v>
      </c>
      <c r="AY16" s="207">
        <v>0</v>
      </c>
      <c r="AZ16" s="255">
        <v>0</v>
      </c>
      <c r="BA16" s="293" t="s">
        <v>570</v>
      </c>
      <c r="BB16" s="294" t="s">
        <v>366</v>
      </c>
    </row>
    <row r="17" spans="2:54" ht="49.5" x14ac:dyDescent="0.6">
      <c r="B17" s="12"/>
      <c r="C17" s="12"/>
      <c r="D17" s="10" t="s">
        <v>307</v>
      </c>
      <c r="E17" s="12" t="s">
        <v>471</v>
      </c>
      <c r="F17" s="290" t="s">
        <v>0</v>
      </c>
      <c r="G17" s="255">
        <v>0</v>
      </c>
      <c r="H17" s="255">
        <v>0</v>
      </c>
      <c r="I17" s="255">
        <v>0</v>
      </c>
      <c r="J17" s="255">
        <v>0</v>
      </c>
      <c r="K17" s="328">
        <f t="shared" si="5"/>
        <v>0</v>
      </c>
      <c r="L17" s="255">
        <v>0</v>
      </c>
      <c r="M17" s="255">
        <v>0</v>
      </c>
      <c r="N17" s="255">
        <v>0</v>
      </c>
      <c r="O17" s="255">
        <v>0</v>
      </c>
      <c r="P17" s="255">
        <v>0</v>
      </c>
      <c r="Q17" s="328">
        <f t="shared" si="0"/>
        <v>0</v>
      </c>
      <c r="R17" s="255">
        <v>0</v>
      </c>
      <c r="S17" s="255">
        <v>0</v>
      </c>
      <c r="T17" s="255">
        <v>0</v>
      </c>
      <c r="U17" s="255">
        <v>0</v>
      </c>
      <c r="V17" s="255">
        <v>0</v>
      </c>
      <c r="W17" s="328">
        <f t="shared" si="1"/>
        <v>0</v>
      </c>
      <c r="X17" s="255">
        <v>0</v>
      </c>
      <c r="Y17" s="255">
        <v>1</v>
      </c>
      <c r="Z17" s="255">
        <v>0</v>
      </c>
      <c r="AA17" s="255">
        <v>0</v>
      </c>
      <c r="AB17" s="255">
        <v>0</v>
      </c>
      <c r="AC17" s="328">
        <f t="shared" si="2"/>
        <v>0</v>
      </c>
      <c r="AD17" s="255">
        <v>0</v>
      </c>
      <c r="AE17" s="255">
        <v>2</v>
      </c>
      <c r="AF17" s="255">
        <v>0</v>
      </c>
      <c r="AG17" s="255">
        <v>0</v>
      </c>
      <c r="AH17" s="255">
        <v>0</v>
      </c>
      <c r="AI17" s="328">
        <f t="shared" si="3"/>
        <v>0</v>
      </c>
      <c r="AJ17" s="255">
        <v>0</v>
      </c>
      <c r="AK17" s="256">
        <v>5</v>
      </c>
      <c r="AL17" s="255">
        <v>0</v>
      </c>
      <c r="AM17" s="255">
        <v>0</v>
      </c>
      <c r="AN17" s="255">
        <v>0</v>
      </c>
      <c r="AO17" s="328">
        <f t="shared" si="4"/>
        <v>0</v>
      </c>
      <c r="AP17" s="255">
        <v>0</v>
      </c>
      <c r="AQ17" s="207">
        <v>6.1351516160237951</v>
      </c>
      <c r="AR17" s="207">
        <v>0</v>
      </c>
      <c r="AS17" s="207">
        <v>0</v>
      </c>
      <c r="AT17" s="207">
        <v>0</v>
      </c>
      <c r="AU17" s="255">
        <v>0</v>
      </c>
      <c r="AV17" s="207">
        <v>6.1319698630857369</v>
      </c>
      <c r="AW17" s="207">
        <v>0</v>
      </c>
      <c r="AX17" s="207">
        <v>0</v>
      </c>
      <c r="AY17" s="207">
        <v>0</v>
      </c>
      <c r="AZ17" s="255">
        <v>0</v>
      </c>
      <c r="BA17" s="293" t="s">
        <v>570</v>
      </c>
      <c r="BB17" s="294" t="s">
        <v>366</v>
      </c>
    </row>
    <row r="18" spans="2:54" ht="49.5" x14ac:dyDescent="0.6">
      <c r="B18" s="12"/>
      <c r="C18" s="12"/>
      <c r="D18" s="10" t="s">
        <v>377</v>
      </c>
      <c r="E18" s="12" t="s">
        <v>384</v>
      </c>
      <c r="F18" s="290" t="s">
        <v>0</v>
      </c>
      <c r="G18" s="255">
        <v>1</v>
      </c>
      <c r="H18" s="255">
        <v>0</v>
      </c>
      <c r="I18" s="255">
        <v>0</v>
      </c>
      <c r="J18" s="255">
        <v>0</v>
      </c>
      <c r="K18" s="328">
        <f t="shared" si="5"/>
        <v>0</v>
      </c>
      <c r="L18" s="255">
        <v>0</v>
      </c>
      <c r="M18" s="255">
        <v>2</v>
      </c>
      <c r="N18" s="255">
        <v>0</v>
      </c>
      <c r="O18" s="255">
        <v>0</v>
      </c>
      <c r="P18" s="255">
        <v>0</v>
      </c>
      <c r="Q18" s="328">
        <f t="shared" si="0"/>
        <v>0</v>
      </c>
      <c r="R18" s="255">
        <v>0</v>
      </c>
      <c r="S18" s="255">
        <v>1</v>
      </c>
      <c r="T18" s="255">
        <v>0</v>
      </c>
      <c r="U18" s="255">
        <v>0</v>
      </c>
      <c r="V18" s="255">
        <v>0</v>
      </c>
      <c r="W18" s="328">
        <f t="shared" si="1"/>
        <v>0</v>
      </c>
      <c r="X18" s="255">
        <v>0</v>
      </c>
      <c r="Y18" s="255">
        <v>0</v>
      </c>
      <c r="Z18" s="255">
        <v>0</v>
      </c>
      <c r="AA18" s="255">
        <v>0</v>
      </c>
      <c r="AB18" s="255">
        <v>0</v>
      </c>
      <c r="AC18" s="328">
        <f t="shared" si="2"/>
        <v>0</v>
      </c>
      <c r="AD18" s="255">
        <v>0</v>
      </c>
      <c r="AE18" s="255">
        <v>0</v>
      </c>
      <c r="AF18" s="255">
        <v>0</v>
      </c>
      <c r="AG18" s="255">
        <v>0</v>
      </c>
      <c r="AH18" s="255">
        <v>1</v>
      </c>
      <c r="AI18" s="328">
        <f t="shared" si="3"/>
        <v>1</v>
      </c>
      <c r="AJ18" s="255">
        <v>0</v>
      </c>
      <c r="AK18" s="256">
        <v>2</v>
      </c>
      <c r="AL18" s="255">
        <v>0</v>
      </c>
      <c r="AM18" s="256">
        <v>1</v>
      </c>
      <c r="AN18" s="255">
        <v>0</v>
      </c>
      <c r="AO18" s="328">
        <f t="shared" si="4"/>
        <v>1</v>
      </c>
      <c r="AP18" s="255">
        <v>0</v>
      </c>
      <c r="AQ18" s="207">
        <v>1.1116167666729346</v>
      </c>
      <c r="AR18" s="207">
        <v>0</v>
      </c>
      <c r="AS18" s="207">
        <v>2.0004458559034176E-2</v>
      </c>
      <c r="AT18" s="207">
        <v>1.9268466306356917E-2</v>
      </c>
      <c r="AU18" s="255">
        <v>0</v>
      </c>
      <c r="AV18" s="207">
        <v>1.1116166638256624</v>
      </c>
      <c r="AW18" s="207">
        <v>0</v>
      </c>
      <c r="AX18" s="207">
        <v>1.8445256980705683E-2</v>
      </c>
      <c r="AY18" s="207">
        <v>1.747711068148295E-2</v>
      </c>
      <c r="AZ18" s="255">
        <v>0</v>
      </c>
      <c r="BA18" s="293" t="s">
        <v>570</v>
      </c>
      <c r="BB18" s="294" t="s">
        <v>366</v>
      </c>
    </row>
    <row r="19" spans="2:54" ht="49.5" x14ac:dyDescent="0.6">
      <c r="B19" s="12"/>
      <c r="C19" s="12"/>
      <c r="D19" s="10" t="s">
        <v>379</v>
      </c>
      <c r="E19" s="12" t="s">
        <v>474</v>
      </c>
      <c r="F19" s="290" t="s">
        <v>0</v>
      </c>
      <c r="G19" s="255">
        <v>0</v>
      </c>
      <c r="H19" s="255">
        <v>0</v>
      </c>
      <c r="I19" s="255">
        <v>1</v>
      </c>
      <c r="J19" s="255">
        <v>0</v>
      </c>
      <c r="K19" s="328">
        <f t="shared" si="5"/>
        <v>1</v>
      </c>
      <c r="L19" s="255">
        <v>0</v>
      </c>
      <c r="M19" s="255">
        <v>0</v>
      </c>
      <c r="N19" s="255">
        <v>0</v>
      </c>
      <c r="O19" s="255">
        <v>2</v>
      </c>
      <c r="P19" s="255">
        <v>0</v>
      </c>
      <c r="Q19" s="328">
        <f t="shared" si="0"/>
        <v>2</v>
      </c>
      <c r="R19" s="255">
        <v>0</v>
      </c>
      <c r="S19" s="255">
        <v>0</v>
      </c>
      <c r="T19" s="255">
        <v>0</v>
      </c>
      <c r="U19" s="255">
        <v>0</v>
      </c>
      <c r="V19" s="255">
        <v>2</v>
      </c>
      <c r="W19" s="328">
        <f t="shared" si="1"/>
        <v>2</v>
      </c>
      <c r="X19" s="255">
        <v>0</v>
      </c>
      <c r="Y19" s="255">
        <v>0</v>
      </c>
      <c r="Z19" s="255">
        <v>0</v>
      </c>
      <c r="AA19" s="255">
        <v>0</v>
      </c>
      <c r="AB19" s="255">
        <v>1</v>
      </c>
      <c r="AC19" s="328">
        <f t="shared" si="2"/>
        <v>1</v>
      </c>
      <c r="AD19" s="255">
        <v>0</v>
      </c>
      <c r="AE19" s="255">
        <v>2</v>
      </c>
      <c r="AF19" s="255">
        <v>0</v>
      </c>
      <c r="AG19" s="255">
        <v>0</v>
      </c>
      <c r="AH19" s="255">
        <v>0</v>
      </c>
      <c r="AI19" s="328">
        <f t="shared" si="3"/>
        <v>0</v>
      </c>
      <c r="AJ19" s="255">
        <v>0</v>
      </c>
      <c r="AK19" s="256">
        <v>5</v>
      </c>
      <c r="AL19" s="255">
        <v>0</v>
      </c>
      <c r="AM19" s="256">
        <v>1</v>
      </c>
      <c r="AN19" s="256">
        <v>1</v>
      </c>
      <c r="AO19" s="328">
        <f t="shared" si="4"/>
        <v>2</v>
      </c>
      <c r="AP19" s="255">
        <v>0</v>
      </c>
      <c r="AQ19" s="207">
        <v>3.798086505750272</v>
      </c>
      <c r="AR19" s="207">
        <v>0</v>
      </c>
      <c r="AS19" s="207">
        <v>0.12707839158808432</v>
      </c>
      <c r="AT19" s="207">
        <v>0.102453573276378</v>
      </c>
      <c r="AU19" s="255">
        <v>0</v>
      </c>
      <c r="AV19" s="207">
        <v>3.7980861423133216</v>
      </c>
      <c r="AW19" s="207">
        <v>0</v>
      </c>
      <c r="AX19" s="207">
        <v>9.8673347700286559E-2</v>
      </c>
      <c r="AY19" s="207">
        <v>6.5023889563368353E-2</v>
      </c>
      <c r="AZ19" s="255">
        <v>0</v>
      </c>
      <c r="BA19" s="293" t="s">
        <v>570</v>
      </c>
      <c r="BB19" s="294" t="s">
        <v>366</v>
      </c>
    </row>
    <row r="20" spans="2:54" ht="49.5" x14ac:dyDescent="0.6">
      <c r="B20" s="12"/>
      <c r="C20" s="12"/>
      <c r="D20" s="10" t="s">
        <v>381</v>
      </c>
      <c r="E20" s="12" t="s">
        <v>374</v>
      </c>
      <c r="F20" s="290" t="s">
        <v>0</v>
      </c>
      <c r="G20" s="255">
        <v>1</v>
      </c>
      <c r="H20" s="255">
        <v>0</v>
      </c>
      <c r="I20" s="255">
        <v>0</v>
      </c>
      <c r="J20" s="255">
        <v>0</v>
      </c>
      <c r="K20" s="328">
        <f t="shared" si="5"/>
        <v>0</v>
      </c>
      <c r="L20" s="255">
        <v>0</v>
      </c>
      <c r="M20" s="255">
        <v>2</v>
      </c>
      <c r="N20" s="255">
        <v>0</v>
      </c>
      <c r="O20" s="255">
        <v>0</v>
      </c>
      <c r="P20" s="255">
        <v>0</v>
      </c>
      <c r="Q20" s="328">
        <f t="shared" si="0"/>
        <v>0</v>
      </c>
      <c r="R20" s="255">
        <v>0</v>
      </c>
      <c r="S20" s="255">
        <v>1</v>
      </c>
      <c r="T20" s="255">
        <v>0</v>
      </c>
      <c r="U20" s="255">
        <v>0</v>
      </c>
      <c r="V20" s="255">
        <v>0</v>
      </c>
      <c r="W20" s="328">
        <f t="shared" si="1"/>
        <v>0</v>
      </c>
      <c r="X20" s="255">
        <v>0</v>
      </c>
      <c r="Y20" s="255">
        <v>1</v>
      </c>
      <c r="Z20" s="255">
        <v>0</v>
      </c>
      <c r="AA20" s="255">
        <v>0</v>
      </c>
      <c r="AB20" s="255">
        <v>0</v>
      </c>
      <c r="AC20" s="328">
        <f t="shared" si="2"/>
        <v>0</v>
      </c>
      <c r="AD20" s="255">
        <v>0</v>
      </c>
      <c r="AE20" s="255">
        <v>0</v>
      </c>
      <c r="AF20" s="255">
        <v>0</v>
      </c>
      <c r="AG20" s="255">
        <v>0</v>
      </c>
      <c r="AH20" s="255">
        <v>1</v>
      </c>
      <c r="AI20" s="328">
        <f t="shared" si="3"/>
        <v>1</v>
      </c>
      <c r="AJ20" s="255">
        <v>0</v>
      </c>
      <c r="AK20" s="255">
        <v>0</v>
      </c>
      <c r="AL20" s="255">
        <v>0</v>
      </c>
      <c r="AM20" s="255">
        <v>0</v>
      </c>
      <c r="AN20" s="255">
        <v>0</v>
      </c>
      <c r="AO20" s="328">
        <f t="shared" si="4"/>
        <v>0</v>
      </c>
      <c r="AP20" s="255">
        <v>0</v>
      </c>
      <c r="AQ20" s="207">
        <v>0.45192435092494071</v>
      </c>
      <c r="AR20" s="207">
        <v>0</v>
      </c>
      <c r="AS20" s="207">
        <v>0</v>
      </c>
      <c r="AT20" s="207">
        <v>3.6469882550471941E-2</v>
      </c>
      <c r="AU20" s="255">
        <v>0</v>
      </c>
      <c r="AV20" s="207">
        <v>0.45191312779040343</v>
      </c>
      <c r="AW20" s="207">
        <v>0</v>
      </c>
      <c r="AX20" s="207">
        <v>0</v>
      </c>
      <c r="AY20" s="207">
        <v>2.5237936265370069E-2</v>
      </c>
      <c r="AZ20" s="255">
        <v>0</v>
      </c>
      <c r="BA20" s="293" t="s">
        <v>570</v>
      </c>
      <c r="BB20" s="294" t="s">
        <v>366</v>
      </c>
    </row>
    <row r="21" spans="2:54" ht="49.5" x14ac:dyDescent="0.6">
      <c r="B21" s="12"/>
      <c r="C21" s="12"/>
      <c r="D21" s="36" t="s">
        <v>649</v>
      </c>
      <c r="E21" s="12" t="s">
        <v>477</v>
      </c>
      <c r="F21" s="290" t="s">
        <v>0</v>
      </c>
      <c r="G21" s="255">
        <v>0</v>
      </c>
      <c r="H21" s="255">
        <v>0</v>
      </c>
      <c r="I21" s="255">
        <v>0</v>
      </c>
      <c r="J21" s="255">
        <v>0</v>
      </c>
      <c r="K21" s="328">
        <f t="shared" si="5"/>
        <v>0</v>
      </c>
      <c r="L21" s="255">
        <v>0</v>
      </c>
      <c r="M21" s="255">
        <v>0</v>
      </c>
      <c r="N21" s="255">
        <v>0</v>
      </c>
      <c r="O21" s="255">
        <v>0</v>
      </c>
      <c r="P21" s="255">
        <v>0</v>
      </c>
      <c r="Q21" s="328">
        <f t="shared" si="0"/>
        <v>0</v>
      </c>
      <c r="R21" s="255">
        <v>0</v>
      </c>
      <c r="S21" s="255">
        <v>0</v>
      </c>
      <c r="T21" s="255">
        <v>0</v>
      </c>
      <c r="U21" s="255">
        <v>0</v>
      </c>
      <c r="V21" s="255">
        <v>0</v>
      </c>
      <c r="W21" s="328">
        <f t="shared" si="1"/>
        <v>0</v>
      </c>
      <c r="X21" s="255">
        <v>0</v>
      </c>
      <c r="Y21" s="255">
        <v>0</v>
      </c>
      <c r="Z21" s="255">
        <v>0</v>
      </c>
      <c r="AA21" s="255">
        <v>0</v>
      </c>
      <c r="AB21" s="255">
        <v>0</v>
      </c>
      <c r="AC21" s="328">
        <f t="shared" si="2"/>
        <v>0</v>
      </c>
      <c r="AD21" s="255">
        <v>0</v>
      </c>
      <c r="AE21" s="255">
        <v>0</v>
      </c>
      <c r="AF21" s="255">
        <v>0</v>
      </c>
      <c r="AG21" s="255">
        <v>0</v>
      </c>
      <c r="AH21" s="255">
        <v>0</v>
      </c>
      <c r="AI21" s="328">
        <f t="shared" si="3"/>
        <v>0</v>
      </c>
      <c r="AJ21" s="255">
        <v>0</v>
      </c>
      <c r="AK21" s="255">
        <v>0</v>
      </c>
      <c r="AL21" s="255">
        <v>0</v>
      </c>
      <c r="AM21" s="255">
        <v>0</v>
      </c>
      <c r="AN21" s="255">
        <v>0</v>
      </c>
      <c r="AO21" s="328">
        <f t="shared" si="4"/>
        <v>0</v>
      </c>
      <c r="AP21" s="255">
        <v>0</v>
      </c>
      <c r="AQ21" s="207">
        <v>0</v>
      </c>
      <c r="AR21" s="207">
        <v>0</v>
      </c>
      <c r="AS21" s="207">
        <v>0</v>
      </c>
      <c r="AT21" s="207">
        <v>0</v>
      </c>
      <c r="AU21" s="255">
        <v>0</v>
      </c>
      <c r="AV21" s="207">
        <v>0</v>
      </c>
      <c r="AW21" s="207">
        <v>0</v>
      </c>
      <c r="AX21" s="207">
        <v>0</v>
      </c>
      <c r="AY21" s="207">
        <v>0</v>
      </c>
      <c r="AZ21" s="255">
        <v>0</v>
      </c>
      <c r="BA21" s="293" t="s">
        <v>570</v>
      </c>
      <c r="BB21" s="294" t="s">
        <v>366</v>
      </c>
    </row>
    <row r="22" spans="2:54" ht="49.5" x14ac:dyDescent="0.6">
      <c r="B22" s="12"/>
      <c r="C22" s="12"/>
      <c r="D22" s="10" t="s">
        <v>650</v>
      </c>
      <c r="E22" s="12" t="s">
        <v>479</v>
      </c>
      <c r="F22" s="290" t="s">
        <v>0</v>
      </c>
      <c r="G22" s="255">
        <v>0</v>
      </c>
      <c r="H22" s="255">
        <v>0</v>
      </c>
      <c r="I22" s="255">
        <v>0</v>
      </c>
      <c r="J22" s="255">
        <v>0</v>
      </c>
      <c r="K22" s="328">
        <f t="shared" si="5"/>
        <v>0</v>
      </c>
      <c r="L22" s="255">
        <v>0</v>
      </c>
      <c r="M22" s="255">
        <v>0</v>
      </c>
      <c r="N22" s="255">
        <v>0</v>
      </c>
      <c r="O22" s="255">
        <v>0</v>
      </c>
      <c r="P22" s="255">
        <v>0</v>
      </c>
      <c r="Q22" s="328">
        <f t="shared" si="0"/>
        <v>0</v>
      </c>
      <c r="R22" s="255">
        <v>0</v>
      </c>
      <c r="S22" s="255">
        <v>0</v>
      </c>
      <c r="T22" s="255">
        <v>0</v>
      </c>
      <c r="U22" s="255">
        <v>0</v>
      </c>
      <c r="V22" s="255">
        <v>0</v>
      </c>
      <c r="W22" s="328">
        <f t="shared" si="1"/>
        <v>0</v>
      </c>
      <c r="X22" s="255">
        <v>0</v>
      </c>
      <c r="Y22" s="255">
        <v>0</v>
      </c>
      <c r="Z22" s="255">
        <v>0</v>
      </c>
      <c r="AA22" s="255">
        <v>0</v>
      </c>
      <c r="AB22" s="255">
        <v>0</v>
      </c>
      <c r="AC22" s="328">
        <f t="shared" si="2"/>
        <v>0</v>
      </c>
      <c r="AD22" s="255">
        <v>0</v>
      </c>
      <c r="AE22" s="255">
        <v>0</v>
      </c>
      <c r="AF22" s="255">
        <v>0</v>
      </c>
      <c r="AG22" s="255">
        <v>0</v>
      </c>
      <c r="AH22" s="255">
        <v>0</v>
      </c>
      <c r="AI22" s="328">
        <f t="shared" si="3"/>
        <v>0</v>
      </c>
      <c r="AJ22" s="255">
        <v>0</v>
      </c>
      <c r="AK22" s="255">
        <v>0</v>
      </c>
      <c r="AL22" s="255">
        <v>0</v>
      </c>
      <c r="AM22" s="255">
        <v>0</v>
      </c>
      <c r="AN22" s="255">
        <v>0</v>
      </c>
      <c r="AO22" s="328">
        <f t="shared" si="4"/>
        <v>0</v>
      </c>
      <c r="AP22" s="255">
        <v>0</v>
      </c>
      <c r="AQ22" s="207">
        <v>0</v>
      </c>
      <c r="AR22" s="207">
        <v>0</v>
      </c>
      <c r="AS22" s="207">
        <v>0</v>
      </c>
      <c r="AT22" s="207">
        <v>0</v>
      </c>
      <c r="AU22" s="255">
        <v>0</v>
      </c>
      <c r="AV22" s="207">
        <v>0</v>
      </c>
      <c r="AW22" s="207">
        <v>0</v>
      </c>
      <c r="AX22" s="207">
        <v>0</v>
      </c>
      <c r="AY22" s="207">
        <v>0</v>
      </c>
      <c r="AZ22" s="255">
        <v>0</v>
      </c>
      <c r="BA22" s="293" t="s">
        <v>570</v>
      </c>
      <c r="BB22" s="294" t="s">
        <v>366</v>
      </c>
    </row>
    <row r="23" spans="2:54" ht="49.5" x14ac:dyDescent="0.6">
      <c r="B23" s="12"/>
      <c r="C23" s="12"/>
      <c r="D23" s="10" t="s">
        <v>651</v>
      </c>
      <c r="E23" s="12" t="s">
        <v>481</v>
      </c>
      <c r="F23" s="290" t="s">
        <v>0</v>
      </c>
      <c r="G23" s="255">
        <v>0</v>
      </c>
      <c r="H23" s="255">
        <v>0</v>
      </c>
      <c r="I23" s="255">
        <v>0</v>
      </c>
      <c r="J23" s="255">
        <v>0</v>
      </c>
      <c r="K23" s="328">
        <f t="shared" si="5"/>
        <v>0</v>
      </c>
      <c r="L23" s="255">
        <v>0</v>
      </c>
      <c r="M23" s="255">
        <v>0</v>
      </c>
      <c r="N23" s="255">
        <v>0</v>
      </c>
      <c r="O23" s="255">
        <v>0</v>
      </c>
      <c r="P23" s="255">
        <v>0</v>
      </c>
      <c r="Q23" s="328">
        <f t="shared" si="0"/>
        <v>0</v>
      </c>
      <c r="R23" s="255">
        <v>0</v>
      </c>
      <c r="S23" s="255">
        <v>0</v>
      </c>
      <c r="T23" s="255">
        <v>0</v>
      </c>
      <c r="U23" s="255">
        <v>0</v>
      </c>
      <c r="V23" s="255">
        <v>0</v>
      </c>
      <c r="W23" s="328">
        <f t="shared" si="1"/>
        <v>0</v>
      </c>
      <c r="X23" s="255">
        <v>0</v>
      </c>
      <c r="Y23" s="255">
        <v>0</v>
      </c>
      <c r="Z23" s="255">
        <v>0</v>
      </c>
      <c r="AA23" s="255">
        <v>0</v>
      </c>
      <c r="AB23" s="255">
        <v>0</v>
      </c>
      <c r="AC23" s="328">
        <f t="shared" si="2"/>
        <v>0</v>
      </c>
      <c r="AD23" s="255">
        <v>0</v>
      </c>
      <c r="AE23" s="255">
        <v>0</v>
      </c>
      <c r="AF23" s="255">
        <v>0</v>
      </c>
      <c r="AG23" s="255">
        <v>0</v>
      </c>
      <c r="AH23" s="255">
        <v>0</v>
      </c>
      <c r="AI23" s="328">
        <f t="shared" si="3"/>
        <v>0</v>
      </c>
      <c r="AJ23" s="255">
        <v>0</v>
      </c>
      <c r="AK23" s="255">
        <v>0</v>
      </c>
      <c r="AL23" s="255">
        <v>0</v>
      </c>
      <c r="AM23" s="255">
        <v>0</v>
      </c>
      <c r="AN23" s="255">
        <v>0</v>
      </c>
      <c r="AO23" s="328">
        <f t="shared" si="4"/>
        <v>0</v>
      </c>
      <c r="AP23" s="255">
        <v>0</v>
      </c>
      <c r="AQ23" s="207">
        <v>0</v>
      </c>
      <c r="AR23" s="207">
        <v>0</v>
      </c>
      <c r="AS23" s="207">
        <v>0</v>
      </c>
      <c r="AT23" s="207">
        <v>0</v>
      </c>
      <c r="AU23" s="255">
        <v>0</v>
      </c>
      <c r="AV23" s="207">
        <v>0</v>
      </c>
      <c r="AW23" s="207">
        <v>0</v>
      </c>
      <c r="AX23" s="207">
        <v>0</v>
      </c>
      <c r="AY23" s="207">
        <v>0</v>
      </c>
      <c r="AZ23" s="255">
        <v>0</v>
      </c>
      <c r="BA23" s="293" t="s">
        <v>570</v>
      </c>
      <c r="BB23" s="294" t="s">
        <v>366</v>
      </c>
    </row>
    <row r="24" spans="2:54" ht="49.5" x14ac:dyDescent="0.6">
      <c r="B24" s="12"/>
      <c r="C24" s="12"/>
      <c r="D24" s="10" t="s">
        <v>652</v>
      </c>
      <c r="E24" s="12" t="s">
        <v>483</v>
      </c>
      <c r="F24" s="290" t="s">
        <v>0</v>
      </c>
      <c r="G24" s="255">
        <v>0</v>
      </c>
      <c r="H24" s="255">
        <v>0</v>
      </c>
      <c r="I24" s="255">
        <v>0</v>
      </c>
      <c r="J24" s="255">
        <v>0</v>
      </c>
      <c r="K24" s="328">
        <f t="shared" si="5"/>
        <v>0</v>
      </c>
      <c r="L24" s="255">
        <v>0</v>
      </c>
      <c r="M24" s="255">
        <v>0</v>
      </c>
      <c r="N24" s="255">
        <v>0</v>
      </c>
      <c r="O24" s="255">
        <v>0</v>
      </c>
      <c r="P24" s="255">
        <v>0</v>
      </c>
      <c r="Q24" s="328">
        <f t="shared" si="0"/>
        <v>0</v>
      </c>
      <c r="R24" s="255">
        <v>0</v>
      </c>
      <c r="S24" s="255">
        <v>0</v>
      </c>
      <c r="T24" s="255">
        <v>0</v>
      </c>
      <c r="U24" s="255">
        <v>0</v>
      </c>
      <c r="V24" s="255">
        <v>0</v>
      </c>
      <c r="W24" s="328">
        <f t="shared" si="1"/>
        <v>0</v>
      </c>
      <c r="X24" s="255">
        <v>0</v>
      </c>
      <c r="Y24" s="255">
        <v>0</v>
      </c>
      <c r="Z24" s="255">
        <v>0</v>
      </c>
      <c r="AA24" s="255">
        <v>0</v>
      </c>
      <c r="AB24" s="255">
        <v>0</v>
      </c>
      <c r="AC24" s="328">
        <f t="shared" si="2"/>
        <v>0</v>
      </c>
      <c r="AD24" s="255">
        <v>0</v>
      </c>
      <c r="AE24" s="255">
        <v>0</v>
      </c>
      <c r="AF24" s="255">
        <v>0</v>
      </c>
      <c r="AG24" s="255">
        <v>0</v>
      </c>
      <c r="AH24" s="255">
        <v>0</v>
      </c>
      <c r="AI24" s="328">
        <f t="shared" si="3"/>
        <v>0</v>
      </c>
      <c r="AJ24" s="255">
        <v>0</v>
      </c>
      <c r="AK24" s="255">
        <v>0</v>
      </c>
      <c r="AL24" s="255">
        <v>0</v>
      </c>
      <c r="AM24" s="255">
        <v>0</v>
      </c>
      <c r="AN24" s="255">
        <v>0</v>
      </c>
      <c r="AO24" s="328">
        <f t="shared" si="4"/>
        <v>0</v>
      </c>
      <c r="AP24" s="255">
        <v>0</v>
      </c>
      <c r="AQ24" s="207">
        <v>0</v>
      </c>
      <c r="AR24" s="207">
        <v>0</v>
      </c>
      <c r="AS24" s="207">
        <v>0</v>
      </c>
      <c r="AT24" s="207">
        <v>0</v>
      </c>
      <c r="AU24" s="255">
        <v>0</v>
      </c>
      <c r="AV24" s="207">
        <v>0</v>
      </c>
      <c r="AW24" s="207">
        <v>0</v>
      </c>
      <c r="AX24" s="207">
        <v>0</v>
      </c>
      <c r="AY24" s="207">
        <v>0</v>
      </c>
      <c r="AZ24" s="255">
        <v>0</v>
      </c>
      <c r="BA24" s="293" t="s">
        <v>570</v>
      </c>
      <c r="BB24" s="294" t="s">
        <v>366</v>
      </c>
    </row>
    <row r="25" spans="2:54" ht="49.5" x14ac:dyDescent="0.6">
      <c r="B25" s="12"/>
      <c r="C25" s="12"/>
      <c r="D25" s="10" t="s">
        <v>653</v>
      </c>
      <c r="E25" s="12" t="s">
        <v>485</v>
      </c>
      <c r="F25" s="290" t="s">
        <v>0</v>
      </c>
      <c r="G25" s="255">
        <v>1</v>
      </c>
      <c r="H25" s="255">
        <v>0</v>
      </c>
      <c r="I25" s="255">
        <v>1</v>
      </c>
      <c r="J25" s="255">
        <v>2</v>
      </c>
      <c r="K25" s="328">
        <f t="shared" si="5"/>
        <v>3</v>
      </c>
      <c r="L25" s="255">
        <v>0</v>
      </c>
      <c r="M25" s="255">
        <v>1</v>
      </c>
      <c r="N25" s="255">
        <v>0</v>
      </c>
      <c r="O25" s="255">
        <v>2</v>
      </c>
      <c r="P25" s="255">
        <v>1</v>
      </c>
      <c r="Q25" s="328">
        <f t="shared" si="0"/>
        <v>3</v>
      </c>
      <c r="R25" s="255">
        <v>0</v>
      </c>
      <c r="S25" s="255">
        <v>2</v>
      </c>
      <c r="T25" s="255">
        <v>0</v>
      </c>
      <c r="U25" s="255">
        <v>0</v>
      </c>
      <c r="V25" s="255">
        <v>1</v>
      </c>
      <c r="W25" s="328">
        <f t="shared" si="1"/>
        <v>1</v>
      </c>
      <c r="X25" s="255">
        <v>0</v>
      </c>
      <c r="Y25" s="255">
        <v>0</v>
      </c>
      <c r="Z25" s="255">
        <v>0</v>
      </c>
      <c r="AA25" s="255">
        <v>0</v>
      </c>
      <c r="AB25" s="255">
        <v>1</v>
      </c>
      <c r="AC25" s="328">
        <f t="shared" si="2"/>
        <v>1</v>
      </c>
      <c r="AD25" s="255">
        <v>0</v>
      </c>
      <c r="AE25" s="255">
        <v>4</v>
      </c>
      <c r="AF25" s="255">
        <v>0</v>
      </c>
      <c r="AG25" s="255">
        <v>0</v>
      </c>
      <c r="AH25" s="255">
        <v>2</v>
      </c>
      <c r="AI25" s="328">
        <f t="shared" si="3"/>
        <v>2</v>
      </c>
      <c r="AJ25" s="255">
        <v>1</v>
      </c>
      <c r="AK25" s="256">
        <v>3</v>
      </c>
      <c r="AL25" s="255">
        <v>0</v>
      </c>
      <c r="AM25" s="255">
        <v>0</v>
      </c>
      <c r="AN25" s="255">
        <v>0</v>
      </c>
      <c r="AO25" s="328">
        <f t="shared" si="4"/>
        <v>0</v>
      </c>
      <c r="AP25" s="255">
        <v>0</v>
      </c>
      <c r="AQ25" s="255">
        <v>0</v>
      </c>
      <c r="AR25" s="255">
        <v>0</v>
      </c>
      <c r="AS25" s="255">
        <v>0</v>
      </c>
      <c r="AT25" s="255">
        <v>0</v>
      </c>
      <c r="AU25" s="255">
        <v>0</v>
      </c>
      <c r="AV25" s="255">
        <v>0</v>
      </c>
      <c r="AW25" s="255">
        <v>0</v>
      </c>
      <c r="AX25" s="255">
        <v>0</v>
      </c>
      <c r="AY25" s="255">
        <v>0</v>
      </c>
      <c r="AZ25" s="255">
        <v>0</v>
      </c>
      <c r="BA25" s="293" t="s">
        <v>570</v>
      </c>
      <c r="BB25" s="294" t="s">
        <v>366</v>
      </c>
    </row>
    <row r="26" spans="2:54" ht="49.5" x14ac:dyDescent="0.6">
      <c r="B26" s="12"/>
      <c r="C26" s="12"/>
      <c r="D26" s="10" t="s">
        <v>654</v>
      </c>
      <c r="E26" s="12" t="s">
        <v>487</v>
      </c>
      <c r="F26" s="290" t="s">
        <v>0</v>
      </c>
      <c r="G26" s="255">
        <v>2</v>
      </c>
      <c r="H26" s="255">
        <v>0</v>
      </c>
      <c r="I26" s="255">
        <v>0</v>
      </c>
      <c r="J26" s="255">
        <v>1</v>
      </c>
      <c r="K26" s="328">
        <f t="shared" si="5"/>
        <v>1</v>
      </c>
      <c r="L26" s="255">
        <v>0</v>
      </c>
      <c r="M26" s="255">
        <v>1</v>
      </c>
      <c r="N26" s="255">
        <v>0</v>
      </c>
      <c r="O26" s="255">
        <v>1</v>
      </c>
      <c r="P26" s="255">
        <v>0</v>
      </c>
      <c r="Q26" s="328">
        <f t="shared" si="0"/>
        <v>1</v>
      </c>
      <c r="R26" s="255">
        <v>0</v>
      </c>
      <c r="S26" s="255">
        <v>1</v>
      </c>
      <c r="T26" s="255">
        <v>0</v>
      </c>
      <c r="U26" s="255">
        <v>0</v>
      </c>
      <c r="V26" s="255">
        <v>1</v>
      </c>
      <c r="W26" s="328">
        <f t="shared" si="1"/>
        <v>1</v>
      </c>
      <c r="X26" s="255">
        <v>0</v>
      </c>
      <c r="Y26" s="255">
        <v>8</v>
      </c>
      <c r="Z26" s="255">
        <v>0</v>
      </c>
      <c r="AA26" s="255">
        <v>0</v>
      </c>
      <c r="AB26" s="255">
        <v>2</v>
      </c>
      <c r="AC26" s="328">
        <f t="shared" si="2"/>
        <v>2</v>
      </c>
      <c r="AD26" s="255">
        <v>0</v>
      </c>
      <c r="AE26" s="255">
        <v>2</v>
      </c>
      <c r="AF26" s="255">
        <v>0</v>
      </c>
      <c r="AG26" s="255">
        <v>0</v>
      </c>
      <c r="AH26" s="255">
        <v>1</v>
      </c>
      <c r="AI26" s="328">
        <f t="shared" si="3"/>
        <v>1</v>
      </c>
      <c r="AJ26" s="255">
        <v>0</v>
      </c>
      <c r="AK26" s="256">
        <v>8</v>
      </c>
      <c r="AL26" s="255">
        <v>0</v>
      </c>
      <c r="AM26" s="256">
        <v>1</v>
      </c>
      <c r="AN26" s="256">
        <v>1</v>
      </c>
      <c r="AO26" s="328">
        <f t="shared" si="4"/>
        <v>2</v>
      </c>
      <c r="AP26" s="255">
        <v>0</v>
      </c>
      <c r="AQ26" s="207">
        <v>6.5742580396555708</v>
      </c>
      <c r="AR26" s="207">
        <v>0</v>
      </c>
      <c r="AS26" s="207">
        <v>0</v>
      </c>
      <c r="AT26" s="207">
        <v>0.45213095389245633</v>
      </c>
      <c r="AU26" s="255">
        <v>0</v>
      </c>
      <c r="AV26" s="207">
        <v>6.5742580396555708</v>
      </c>
      <c r="AW26" s="207">
        <v>0</v>
      </c>
      <c r="AX26" s="207">
        <v>0</v>
      </c>
      <c r="AY26" s="207">
        <v>0.36979229044405881</v>
      </c>
      <c r="AZ26" s="255">
        <v>0</v>
      </c>
      <c r="BA26" s="293" t="s">
        <v>570</v>
      </c>
      <c r="BB26" s="294" t="s">
        <v>366</v>
      </c>
    </row>
    <row r="27" spans="2:54" ht="49.5" x14ac:dyDescent="0.6">
      <c r="B27" s="12"/>
      <c r="C27" s="12"/>
      <c r="D27" s="10" t="s">
        <v>655</v>
      </c>
      <c r="E27" s="12" t="s">
        <v>382</v>
      </c>
      <c r="F27" s="290" t="s">
        <v>0</v>
      </c>
      <c r="G27" s="255">
        <v>4</v>
      </c>
      <c r="H27" s="255">
        <v>0</v>
      </c>
      <c r="I27" s="255">
        <v>0</v>
      </c>
      <c r="J27" s="255">
        <v>2</v>
      </c>
      <c r="K27" s="328">
        <f t="shared" si="5"/>
        <v>2</v>
      </c>
      <c r="L27" s="255">
        <v>0</v>
      </c>
      <c r="M27" s="255">
        <v>4</v>
      </c>
      <c r="N27" s="255">
        <v>0</v>
      </c>
      <c r="O27" s="255">
        <v>0</v>
      </c>
      <c r="P27" s="255">
        <v>3</v>
      </c>
      <c r="Q27" s="328">
        <f t="shared" si="0"/>
        <v>3</v>
      </c>
      <c r="R27" s="255">
        <v>0</v>
      </c>
      <c r="S27" s="255">
        <v>0</v>
      </c>
      <c r="T27" s="255">
        <v>0</v>
      </c>
      <c r="U27" s="255">
        <v>0</v>
      </c>
      <c r="V27" s="255">
        <v>1</v>
      </c>
      <c r="W27" s="328">
        <f t="shared" si="1"/>
        <v>1</v>
      </c>
      <c r="X27" s="255">
        <v>0</v>
      </c>
      <c r="Y27" s="255">
        <v>6</v>
      </c>
      <c r="Z27" s="255">
        <v>0</v>
      </c>
      <c r="AA27" s="255">
        <v>0</v>
      </c>
      <c r="AB27" s="255">
        <v>1</v>
      </c>
      <c r="AC27" s="328">
        <f t="shared" si="2"/>
        <v>1</v>
      </c>
      <c r="AD27" s="255">
        <v>0</v>
      </c>
      <c r="AE27" s="255">
        <v>2</v>
      </c>
      <c r="AF27" s="255">
        <v>0</v>
      </c>
      <c r="AG27" s="255">
        <v>0</v>
      </c>
      <c r="AH27" s="255">
        <v>0</v>
      </c>
      <c r="AI27" s="328">
        <f t="shared" si="3"/>
        <v>0</v>
      </c>
      <c r="AJ27" s="255">
        <v>0</v>
      </c>
      <c r="AK27" s="256">
        <v>2</v>
      </c>
      <c r="AL27" s="255">
        <v>0</v>
      </c>
      <c r="AM27" s="256">
        <v>1</v>
      </c>
      <c r="AN27" s="256">
        <v>1</v>
      </c>
      <c r="AO27" s="328">
        <f t="shared" si="4"/>
        <v>2</v>
      </c>
      <c r="AP27" s="255">
        <v>0</v>
      </c>
      <c r="AQ27" s="207">
        <v>3.2290868003250126</v>
      </c>
      <c r="AR27" s="207">
        <v>0</v>
      </c>
      <c r="AS27" s="207">
        <v>1.229515053480265E-2</v>
      </c>
      <c r="AT27" s="207">
        <v>1.181074056382069</v>
      </c>
      <c r="AU27" s="255">
        <v>0</v>
      </c>
      <c r="AV27" s="207">
        <v>3.2290864107502357</v>
      </c>
      <c r="AW27" s="207">
        <v>0</v>
      </c>
      <c r="AX27" s="207">
        <v>1.1587637613275623E-2</v>
      </c>
      <c r="AY27" s="207">
        <v>1.1016389346172051</v>
      </c>
      <c r="AZ27" s="255">
        <v>0</v>
      </c>
      <c r="BA27" s="293" t="s">
        <v>570</v>
      </c>
      <c r="BB27" s="294" t="s">
        <v>366</v>
      </c>
    </row>
    <row r="28" spans="2:54" ht="49.5" x14ac:dyDescent="0.6">
      <c r="B28" s="12"/>
      <c r="C28" s="12" t="s">
        <v>390</v>
      </c>
      <c r="D28" s="10" t="s">
        <v>161</v>
      </c>
      <c r="E28" s="10" t="s">
        <v>391</v>
      </c>
      <c r="F28" s="290" t="s">
        <v>0</v>
      </c>
      <c r="G28" s="255">
        <v>0</v>
      </c>
      <c r="H28" s="255">
        <v>0</v>
      </c>
      <c r="I28" s="255">
        <v>0</v>
      </c>
      <c r="J28" s="255">
        <v>1</v>
      </c>
      <c r="K28" s="328">
        <f t="shared" si="5"/>
        <v>1</v>
      </c>
      <c r="L28" s="255">
        <v>0</v>
      </c>
      <c r="M28" s="255">
        <v>1</v>
      </c>
      <c r="N28" s="255">
        <v>0</v>
      </c>
      <c r="O28" s="255">
        <v>0</v>
      </c>
      <c r="P28" s="255">
        <v>0</v>
      </c>
      <c r="Q28" s="328">
        <f t="shared" si="0"/>
        <v>0</v>
      </c>
      <c r="R28" s="255">
        <v>0</v>
      </c>
      <c r="S28" s="255">
        <v>2</v>
      </c>
      <c r="T28" s="255">
        <v>0</v>
      </c>
      <c r="U28" s="255">
        <v>0</v>
      </c>
      <c r="V28" s="255">
        <v>1</v>
      </c>
      <c r="W28" s="328">
        <f t="shared" si="1"/>
        <v>1</v>
      </c>
      <c r="X28" s="255">
        <v>0</v>
      </c>
      <c r="Y28" s="255">
        <v>1</v>
      </c>
      <c r="Z28" s="255">
        <v>0</v>
      </c>
      <c r="AA28" s="255">
        <v>2</v>
      </c>
      <c r="AB28" s="255">
        <v>0</v>
      </c>
      <c r="AC28" s="328">
        <f t="shared" si="2"/>
        <v>2</v>
      </c>
      <c r="AD28" s="255">
        <v>0</v>
      </c>
      <c r="AE28" s="255">
        <v>6</v>
      </c>
      <c r="AF28" s="255">
        <v>0</v>
      </c>
      <c r="AG28" s="255">
        <v>1</v>
      </c>
      <c r="AH28" s="255">
        <v>1</v>
      </c>
      <c r="AI28" s="328">
        <f t="shared" si="3"/>
        <v>2</v>
      </c>
      <c r="AJ28" s="255">
        <v>0</v>
      </c>
      <c r="AK28" s="256">
        <v>4</v>
      </c>
      <c r="AL28" s="255">
        <v>0</v>
      </c>
      <c r="AM28" s="255">
        <v>0</v>
      </c>
      <c r="AN28" s="256">
        <v>1</v>
      </c>
      <c r="AO28" s="328">
        <f t="shared" si="4"/>
        <v>1</v>
      </c>
      <c r="AP28" s="255">
        <v>0</v>
      </c>
      <c r="AQ28" s="207">
        <v>3.0029395238038501</v>
      </c>
      <c r="AR28" s="207">
        <v>0</v>
      </c>
      <c r="AS28" s="207">
        <v>9.9217009112522223E-2</v>
      </c>
      <c r="AT28" s="207">
        <v>0.62008414884522578</v>
      </c>
      <c r="AU28" s="255">
        <v>0</v>
      </c>
      <c r="AV28" s="207">
        <v>3.0029393066822112</v>
      </c>
      <c r="AW28" s="207">
        <v>0</v>
      </c>
      <c r="AX28" s="207">
        <v>8.9103606266076607E-2</v>
      </c>
      <c r="AY28" s="207">
        <v>0.49808197614823224</v>
      </c>
      <c r="AZ28" s="255">
        <v>0</v>
      </c>
      <c r="BA28" s="293" t="s">
        <v>570</v>
      </c>
      <c r="BB28" s="294" t="s">
        <v>366</v>
      </c>
    </row>
    <row r="29" spans="2:54" ht="49.5" x14ac:dyDescent="0.6">
      <c r="B29" s="12"/>
      <c r="C29" s="12" t="s">
        <v>392</v>
      </c>
      <c r="D29" s="10" t="s">
        <v>204</v>
      </c>
      <c r="E29" s="12" t="s">
        <v>393</v>
      </c>
      <c r="F29" s="290" t="s">
        <v>0</v>
      </c>
      <c r="G29" s="255">
        <v>1</v>
      </c>
      <c r="H29" s="255">
        <v>0</v>
      </c>
      <c r="I29" s="255">
        <v>0</v>
      </c>
      <c r="J29" s="255">
        <v>0</v>
      </c>
      <c r="K29" s="328">
        <f t="shared" si="5"/>
        <v>0</v>
      </c>
      <c r="L29" s="255">
        <v>0</v>
      </c>
      <c r="M29" s="255">
        <v>0</v>
      </c>
      <c r="N29" s="255">
        <v>0</v>
      </c>
      <c r="O29" s="255">
        <v>0</v>
      </c>
      <c r="P29" s="255">
        <v>0</v>
      </c>
      <c r="Q29" s="328">
        <f t="shared" si="0"/>
        <v>0</v>
      </c>
      <c r="R29" s="255">
        <v>0</v>
      </c>
      <c r="S29" s="255">
        <v>0</v>
      </c>
      <c r="T29" s="255">
        <v>0</v>
      </c>
      <c r="U29" s="255">
        <v>1</v>
      </c>
      <c r="V29" s="255">
        <v>0</v>
      </c>
      <c r="W29" s="328">
        <f t="shared" si="1"/>
        <v>1</v>
      </c>
      <c r="X29" s="255">
        <v>0</v>
      </c>
      <c r="Y29" s="255">
        <v>0</v>
      </c>
      <c r="Z29" s="255">
        <v>0</v>
      </c>
      <c r="AA29" s="255">
        <v>0</v>
      </c>
      <c r="AB29" s="255">
        <v>0</v>
      </c>
      <c r="AC29" s="328">
        <f t="shared" si="2"/>
        <v>0</v>
      </c>
      <c r="AD29" s="255">
        <v>0</v>
      </c>
      <c r="AE29" s="255">
        <v>2</v>
      </c>
      <c r="AF29" s="255">
        <v>0</v>
      </c>
      <c r="AG29" s="255">
        <v>0</v>
      </c>
      <c r="AH29" s="255">
        <v>0</v>
      </c>
      <c r="AI29" s="328">
        <f t="shared" si="3"/>
        <v>0</v>
      </c>
      <c r="AJ29" s="255">
        <v>0</v>
      </c>
      <c r="AK29" s="255">
        <v>0</v>
      </c>
      <c r="AL29" s="255">
        <v>0</v>
      </c>
      <c r="AM29" s="255">
        <v>0</v>
      </c>
      <c r="AN29" s="255">
        <v>0</v>
      </c>
      <c r="AO29" s="328">
        <f t="shared" si="4"/>
        <v>0</v>
      </c>
      <c r="AP29" s="255">
        <v>0</v>
      </c>
      <c r="AQ29" s="207">
        <v>0.5802817041752788</v>
      </c>
      <c r="AR29" s="207">
        <v>0</v>
      </c>
      <c r="AS29" s="207">
        <v>3.219955016346996E-2</v>
      </c>
      <c r="AT29" s="207">
        <v>0</v>
      </c>
      <c r="AU29" s="255">
        <v>0</v>
      </c>
      <c r="AV29" s="207">
        <v>0.58028164924349446</v>
      </c>
      <c r="AW29" s="207">
        <v>0</v>
      </c>
      <c r="AX29" s="207">
        <v>3.2171556052446905E-2</v>
      </c>
      <c r="AY29" s="207">
        <v>0</v>
      </c>
      <c r="AZ29" s="255">
        <v>0</v>
      </c>
      <c r="BA29" s="293" t="s">
        <v>570</v>
      </c>
      <c r="BB29" s="294" t="s">
        <v>366</v>
      </c>
    </row>
    <row r="30" spans="2:54" ht="49.5" x14ac:dyDescent="0.6">
      <c r="B30" s="12"/>
      <c r="C30" s="12" t="s">
        <v>394</v>
      </c>
      <c r="D30" s="10" t="s">
        <v>208</v>
      </c>
      <c r="E30" s="10" t="s">
        <v>395</v>
      </c>
      <c r="F30" s="290" t="s">
        <v>1</v>
      </c>
      <c r="G30" s="255">
        <v>0</v>
      </c>
      <c r="H30" s="255">
        <v>0</v>
      </c>
      <c r="I30" s="255">
        <v>0</v>
      </c>
      <c r="J30" s="255">
        <v>0</v>
      </c>
      <c r="K30" s="328">
        <f t="shared" si="5"/>
        <v>0</v>
      </c>
      <c r="L30" s="255">
        <v>0</v>
      </c>
      <c r="M30" s="255">
        <v>0</v>
      </c>
      <c r="N30" s="255">
        <v>0</v>
      </c>
      <c r="O30" s="255">
        <v>0</v>
      </c>
      <c r="P30" s="255">
        <v>0</v>
      </c>
      <c r="Q30" s="328">
        <f t="shared" si="0"/>
        <v>0</v>
      </c>
      <c r="R30" s="255">
        <v>0</v>
      </c>
      <c r="S30" s="255">
        <v>0</v>
      </c>
      <c r="T30" s="255">
        <v>0</v>
      </c>
      <c r="U30" s="255">
        <v>0</v>
      </c>
      <c r="V30" s="255">
        <v>0</v>
      </c>
      <c r="W30" s="328">
        <f t="shared" si="1"/>
        <v>0</v>
      </c>
      <c r="X30" s="255">
        <v>0</v>
      </c>
      <c r="Y30" s="255">
        <v>0</v>
      </c>
      <c r="Z30" s="255">
        <v>0</v>
      </c>
      <c r="AA30" s="255">
        <v>0</v>
      </c>
      <c r="AB30" s="255">
        <v>0</v>
      </c>
      <c r="AC30" s="328">
        <f t="shared" si="2"/>
        <v>0</v>
      </c>
      <c r="AD30" s="255">
        <v>0</v>
      </c>
      <c r="AE30" s="255">
        <v>0</v>
      </c>
      <c r="AF30" s="255">
        <v>0</v>
      </c>
      <c r="AG30" s="255">
        <v>0</v>
      </c>
      <c r="AH30" s="255">
        <v>0</v>
      </c>
      <c r="AI30" s="328">
        <f t="shared" si="3"/>
        <v>0</v>
      </c>
      <c r="AJ30" s="255">
        <v>0</v>
      </c>
      <c r="AK30" s="255">
        <v>0</v>
      </c>
      <c r="AL30" s="255">
        <v>0</v>
      </c>
      <c r="AM30" s="255">
        <v>0</v>
      </c>
      <c r="AN30" s="255">
        <v>0</v>
      </c>
      <c r="AO30" s="328">
        <f t="shared" si="4"/>
        <v>0</v>
      </c>
      <c r="AP30" s="255">
        <v>0</v>
      </c>
      <c r="AQ30" s="207">
        <v>0</v>
      </c>
      <c r="AR30" s="207">
        <v>0</v>
      </c>
      <c r="AS30" s="207">
        <v>0</v>
      </c>
      <c r="AT30" s="207">
        <v>0</v>
      </c>
      <c r="AU30" s="255">
        <v>0</v>
      </c>
      <c r="AV30" s="207">
        <v>0</v>
      </c>
      <c r="AW30" s="207">
        <v>0</v>
      </c>
      <c r="AX30" s="207">
        <v>0</v>
      </c>
      <c r="AY30" s="207">
        <v>0</v>
      </c>
      <c r="AZ30" s="255">
        <v>0</v>
      </c>
      <c r="BA30" s="293" t="s">
        <v>570</v>
      </c>
      <c r="BB30" s="294" t="s">
        <v>366</v>
      </c>
    </row>
    <row r="31" spans="2:54" ht="49.5" x14ac:dyDescent="0.6">
      <c r="B31" s="12"/>
      <c r="C31" s="12" t="s">
        <v>396</v>
      </c>
      <c r="D31" s="10" t="s">
        <v>215</v>
      </c>
      <c r="E31" s="10" t="s">
        <v>397</v>
      </c>
      <c r="F31" s="290" t="s">
        <v>0</v>
      </c>
      <c r="G31" s="255">
        <v>3</v>
      </c>
      <c r="H31" s="255">
        <v>0</v>
      </c>
      <c r="I31" s="255">
        <v>0</v>
      </c>
      <c r="J31" s="255">
        <v>0</v>
      </c>
      <c r="K31" s="328">
        <f t="shared" si="5"/>
        <v>0</v>
      </c>
      <c r="L31" s="255">
        <v>0</v>
      </c>
      <c r="M31" s="255">
        <v>0</v>
      </c>
      <c r="N31" s="255">
        <v>0</v>
      </c>
      <c r="O31" s="255">
        <v>0</v>
      </c>
      <c r="P31" s="255">
        <v>0</v>
      </c>
      <c r="Q31" s="328">
        <f t="shared" si="0"/>
        <v>0</v>
      </c>
      <c r="R31" s="255">
        <v>0</v>
      </c>
      <c r="S31" s="255">
        <v>0</v>
      </c>
      <c r="T31" s="255">
        <v>0</v>
      </c>
      <c r="U31" s="255">
        <v>0</v>
      </c>
      <c r="V31" s="255">
        <v>0</v>
      </c>
      <c r="W31" s="328">
        <f t="shared" si="1"/>
        <v>0</v>
      </c>
      <c r="X31" s="255">
        <v>0</v>
      </c>
      <c r="Y31" s="255">
        <v>1</v>
      </c>
      <c r="Z31" s="255">
        <v>0</v>
      </c>
      <c r="AA31" s="255">
        <v>0</v>
      </c>
      <c r="AB31" s="255">
        <v>0</v>
      </c>
      <c r="AC31" s="328">
        <f t="shared" si="2"/>
        <v>0</v>
      </c>
      <c r="AD31" s="255">
        <v>0</v>
      </c>
      <c r="AE31" s="255">
        <v>4</v>
      </c>
      <c r="AF31" s="255">
        <v>0</v>
      </c>
      <c r="AG31" s="255">
        <v>1</v>
      </c>
      <c r="AH31" s="255">
        <v>1</v>
      </c>
      <c r="AI31" s="328">
        <f t="shared" si="3"/>
        <v>2</v>
      </c>
      <c r="AJ31" s="255">
        <v>0</v>
      </c>
      <c r="AK31" s="256">
        <v>4</v>
      </c>
      <c r="AL31" s="255">
        <v>0</v>
      </c>
      <c r="AM31" s="255">
        <v>0</v>
      </c>
      <c r="AN31" s="256">
        <v>2</v>
      </c>
      <c r="AO31" s="328">
        <f t="shared" si="4"/>
        <v>2</v>
      </c>
      <c r="AP31" s="255">
        <v>0</v>
      </c>
      <c r="AQ31" s="207">
        <v>1.1233690217080352</v>
      </c>
      <c r="AR31" s="207">
        <v>0</v>
      </c>
      <c r="AS31" s="207">
        <v>0</v>
      </c>
      <c r="AT31" s="207">
        <v>2.7725833414573433</v>
      </c>
      <c r="AU31" s="255">
        <v>0</v>
      </c>
      <c r="AV31" s="207">
        <v>1.1233690217080352</v>
      </c>
      <c r="AW31" s="207">
        <v>0</v>
      </c>
      <c r="AX31" s="207">
        <v>0</v>
      </c>
      <c r="AY31" s="207">
        <v>2.7712452638767866</v>
      </c>
      <c r="AZ31" s="255">
        <v>0</v>
      </c>
      <c r="BA31" s="293" t="s">
        <v>570</v>
      </c>
      <c r="BB31" s="294" t="s">
        <v>366</v>
      </c>
    </row>
    <row r="32" spans="2:54" ht="49.5" x14ac:dyDescent="0.6">
      <c r="B32" s="12"/>
      <c r="C32" s="12" t="s">
        <v>398</v>
      </c>
      <c r="D32" s="10" t="s">
        <v>218</v>
      </c>
      <c r="E32" s="10" t="s">
        <v>399</v>
      </c>
      <c r="F32" s="290" t="s">
        <v>0</v>
      </c>
      <c r="G32" s="255">
        <v>2</v>
      </c>
      <c r="H32" s="255">
        <v>0</v>
      </c>
      <c r="I32" s="255">
        <v>1</v>
      </c>
      <c r="J32" s="255">
        <v>1</v>
      </c>
      <c r="K32" s="328">
        <f t="shared" si="5"/>
        <v>2</v>
      </c>
      <c r="L32" s="255">
        <v>0</v>
      </c>
      <c r="M32" s="255">
        <v>0</v>
      </c>
      <c r="N32" s="255">
        <v>0</v>
      </c>
      <c r="O32" s="255">
        <v>0</v>
      </c>
      <c r="P32" s="255">
        <v>0</v>
      </c>
      <c r="Q32" s="328">
        <f t="shared" si="0"/>
        <v>0</v>
      </c>
      <c r="R32" s="255">
        <v>0</v>
      </c>
      <c r="S32" s="255">
        <v>0</v>
      </c>
      <c r="T32" s="255">
        <v>0</v>
      </c>
      <c r="U32" s="255">
        <v>0</v>
      </c>
      <c r="V32" s="255">
        <v>0</v>
      </c>
      <c r="W32" s="328">
        <f t="shared" si="1"/>
        <v>0</v>
      </c>
      <c r="X32" s="255">
        <v>1</v>
      </c>
      <c r="Y32" s="255">
        <v>0</v>
      </c>
      <c r="Z32" s="255">
        <v>0</v>
      </c>
      <c r="AA32" s="255">
        <v>0</v>
      </c>
      <c r="AB32" s="255">
        <v>0</v>
      </c>
      <c r="AC32" s="328">
        <f t="shared" si="2"/>
        <v>0</v>
      </c>
      <c r="AD32" s="255">
        <v>0</v>
      </c>
      <c r="AE32" s="255">
        <v>1</v>
      </c>
      <c r="AF32" s="255">
        <v>0</v>
      </c>
      <c r="AG32" s="255">
        <v>2</v>
      </c>
      <c r="AH32" s="255">
        <v>1</v>
      </c>
      <c r="AI32" s="328">
        <f t="shared" si="3"/>
        <v>3</v>
      </c>
      <c r="AJ32" s="255">
        <v>0</v>
      </c>
      <c r="AK32" s="256">
        <v>6</v>
      </c>
      <c r="AL32" s="255">
        <v>0</v>
      </c>
      <c r="AM32" s="255">
        <v>0</v>
      </c>
      <c r="AN32" s="256">
        <v>1</v>
      </c>
      <c r="AO32" s="328">
        <f t="shared" si="4"/>
        <v>1</v>
      </c>
      <c r="AP32" s="255">
        <v>0</v>
      </c>
      <c r="AQ32" s="207">
        <v>1.3018199359392988</v>
      </c>
      <c r="AR32" s="207">
        <v>0</v>
      </c>
      <c r="AS32" s="207">
        <v>0.44350312863259339</v>
      </c>
      <c r="AT32" s="207">
        <v>0.44350312863265468</v>
      </c>
      <c r="AU32" s="255">
        <v>0</v>
      </c>
      <c r="AV32" s="207">
        <v>1.3018199359392988</v>
      </c>
      <c r="AW32" s="207">
        <v>0</v>
      </c>
      <c r="AX32" s="207">
        <v>0.44350312863259339</v>
      </c>
      <c r="AY32" s="207">
        <v>0.44350312863265468</v>
      </c>
      <c r="AZ32" s="255">
        <v>0</v>
      </c>
      <c r="BA32" s="293" t="s">
        <v>570</v>
      </c>
      <c r="BB32" s="294" t="s">
        <v>366</v>
      </c>
    </row>
    <row r="33" spans="1:54" ht="49.5" x14ac:dyDescent="0.6">
      <c r="B33" s="12"/>
      <c r="C33" s="12" t="s">
        <v>400</v>
      </c>
      <c r="D33" s="10" t="s">
        <v>238</v>
      </c>
      <c r="E33" s="10" t="s">
        <v>401</v>
      </c>
      <c r="F33" s="290" t="s">
        <v>0</v>
      </c>
      <c r="G33" s="255">
        <v>14</v>
      </c>
      <c r="H33" s="255">
        <v>0</v>
      </c>
      <c r="I33" s="255">
        <v>1</v>
      </c>
      <c r="J33" s="255">
        <v>6</v>
      </c>
      <c r="K33" s="328">
        <f t="shared" si="5"/>
        <v>7</v>
      </c>
      <c r="L33" s="255">
        <v>0</v>
      </c>
      <c r="M33" s="255">
        <v>3</v>
      </c>
      <c r="N33" s="255">
        <v>0</v>
      </c>
      <c r="O33" s="255">
        <v>0</v>
      </c>
      <c r="P33" s="255">
        <v>2</v>
      </c>
      <c r="Q33" s="328">
        <f t="shared" si="0"/>
        <v>2</v>
      </c>
      <c r="R33" s="255">
        <v>0</v>
      </c>
      <c r="S33" s="255">
        <v>7</v>
      </c>
      <c r="T33" s="255">
        <v>0</v>
      </c>
      <c r="U33" s="255">
        <v>1</v>
      </c>
      <c r="V33" s="255">
        <v>3</v>
      </c>
      <c r="W33" s="328">
        <f t="shared" si="1"/>
        <v>4</v>
      </c>
      <c r="X33" s="255">
        <v>1</v>
      </c>
      <c r="Y33" s="255">
        <v>5</v>
      </c>
      <c r="Z33" s="255"/>
      <c r="AA33" s="255">
        <v>1</v>
      </c>
      <c r="AB33" s="255">
        <v>1</v>
      </c>
      <c r="AC33" s="328">
        <f t="shared" si="2"/>
        <v>2</v>
      </c>
      <c r="AD33" s="255">
        <v>0</v>
      </c>
      <c r="AE33" s="255">
        <v>0</v>
      </c>
      <c r="AF33" s="255">
        <v>0</v>
      </c>
      <c r="AG33" s="255">
        <v>0</v>
      </c>
      <c r="AH33" s="255">
        <v>0</v>
      </c>
      <c r="AI33" s="328">
        <f t="shared" si="3"/>
        <v>0</v>
      </c>
      <c r="AJ33" s="255">
        <v>0</v>
      </c>
      <c r="AK33" s="256">
        <v>3</v>
      </c>
      <c r="AL33" s="255">
        <v>0</v>
      </c>
      <c r="AM33" s="255">
        <v>0</v>
      </c>
      <c r="AN33" s="255">
        <v>0</v>
      </c>
      <c r="AO33" s="328">
        <f t="shared" si="4"/>
        <v>0</v>
      </c>
      <c r="AP33" s="255">
        <v>0</v>
      </c>
      <c r="AQ33" s="207">
        <v>7.6000600294514813</v>
      </c>
      <c r="AR33" s="207">
        <v>4.0151192588330449E-2</v>
      </c>
      <c r="AS33" s="207">
        <v>0.11929341211287438</v>
      </c>
      <c r="AT33" s="207">
        <v>0.24704970650326469</v>
      </c>
      <c r="AU33" s="255">
        <v>0</v>
      </c>
      <c r="AV33" s="207">
        <v>7.6000600294514813</v>
      </c>
      <c r="AW33" s="207">
        <v>4.0151192588330449E-2</v>
      </c>
      <c r="AX33" s="207">
        <v>0.11929341211287438</v>
      </c>
      <c r="AY33" s="207">
        <v>0.24704970650326469</v>
      </c>
      <c r="AZ33" s="255">
        <v>0</v>
      </c>
      <c r="BA33" s="293" t="s">
        <v>570</v>
      </c>
      <c r="BB33" s="294" t="s">
        <v>366</v>
      </c>
    </row>
    <row r="34" spans="1:54" ht="49.5" x14ac:dyDescent="0.6">
      <c r="A34" s="8" t="s">
        <v>361</v>
      </c>
      <c r="B34" s="12" t="s">
        <v>603</v>
      </c>
      <c r="C34" s="12" t="s">
        <v>403</v>
      </c>
      <c r="D34" s="12" t="s">
        <v>241</v>
      </c>
      <c r="E34" s="12" t="s">
        <v>404</v>
      </c>
      <c r="F34" s="290" t="s">
        <v>0</v>
      </c>
      <c r="G34" s="255">
        <v>0</v>
      </c>
      <c r="H34" s="255">
        <v>0</v>
      </c>
      <c r="I34" s="255">
        <v>0</v>
      </c>
      <c r="J34" s="255">
        <v>1</v>
      </c>
      <c r="K34" s="328">
        <f t="shared" si="5"/>
        <v>1</v>
      </c>
      <c r="L34" s="255">
        <v>0</v>
      </c>
      <c r="M34" s="255">
        <v>0</v>
      </c>
      <c r="N34" s="255">
        <v>0</v>
      </c>
      <c r="O34" s="255">
        <v>0</v>
      </c>
      <c r="P34" s="255">
        <v>2</v>
      </c>
      <c r="Q34" s="328">
        <f t="shared" si="0"/>
        <v>2</v>
      </c>
      <c r="R34" s="255">
        <v>0</v>
      </c>
      <c r="S34" s="255"/>
      <c r="T34" s="255">
        <v>0</v>
      </c>
      <c r="U34" s="255">
        <v>0</v>
      </c>
      <c r="V34" s="255">
        <v>0</v>
      </c>
      <c r="W34" s="328">
        <f t="shared" si="1"/>
        <v>0</v>
      </c>
      <c r="X34" s="255">
        <v>0</v>
      </c>
      <c r="Y34" s="255">
        <v>0</v>
      </c>
      <c r="Z34" s="255">
        <v>0</v>
      </c>
      <c r="AA34" s="255">
        <v>0</v>
      </c>
      <c r="AB34" s="255">
        <v>0</v>
      </c>
      <c r="AC34" s="328">
        <f t="shared" si="2"/>
        <v>0</v>
      </c>
      <c r="AD34" s="255">
        <v>0</v>
      </c>
      <c r="AE34" s="255">
        <v>1</v>
      </c>
      <c r="AF34" s="255">
        <v>0</v>
      </c>
      <c r="AG34" s="255">
        <v>0</v>
      </c>
      <c r="AH34" s="255">
        <v>2</v>
      </c>
      <c r="AI34" s="328">
        <f t="shared" si="3"/>
        <v>2</v>
      </c>
      <c r="AJ34" s="255">
        <v>0</v>
      </c>
      <c r="AK34" s="255">
        <v>0</v>
      </c>
      <c r="AL34" s="255">
        <v>0</v>
      </c>
      <c r="AM34" s="255">
        <v>0</v>
      </c>
      <c r="AN34" s="255">
        <v>0</v>
      </c>
      <c r="AO34" s="328">
        <f t="shared" si="4"/>
        <v>0</v>
      </c>
      <c r="AP34" s="255">
        <v>0</v>
      </c>
      <c r="AQ34" s="207">
        <v>2.8025890317621097E-2</v>
      </c>
      <c r="AR34" s="207">
        <v>0</v>
      </c>
      <c r="AS34" s="207">
        <v>0</v>
      </c>
      <c r="AT34" s="207">
        <v>2.3032488389555721E-2</v>
      </c>
      <c r="AU34" s="255">
        <v>0</v>
      </c>
      <c r="AV34" s="207">
        <v>2.8025890317621097E-2</v>
      </c>
      <c r="AW34" s="207">
        <v>0</v>
      </c>
      <c r="AX34" s="207">
        <v>0</v>
      </c>
      <c r="AY34" s="207">
        <v>2.039552457033629E-2</v>
      </c>
      <c r="AZ34" s="255">
        <v>0</v>
      </c>
      <c r="BA34" s="293" t="s">
        <v>570</v>
      </c>
      <c r="BB34" s="294" t="s">
        <v>366</v>
      </c>
    </row>
    <row r="35" spans="1:54" ht="49.5" x14ac:dyDescent="0.6">
      <c r="B35" s="12"/>
      <c r="C35" s="12"/>
      <c r="D35" s="10" t="s">
        <v>405</v>
      </c>
      <c r="E35" s="12" t="s">
        <v>406</v>
      </c>
      <c r="F35" s="290" t="s">
        <v>0</v>
      </c>
      <c r="G35" s="255">
        <v>0</v>
      </c>
      <c r="H35" s="255">
        <v>0</v>
      </c>
      <c r="I35" s="255">
        <v>2</v>
      </c>
      <c r="J35" s="255">
        <v>0</v>
      </c>
      <c r="K35" s="328">
        <f t="shared" si="5"/>
        <v>2</v>
      </c>
      <c r="L35" s="255">
        <v>0</v>
      </c>
      <c r="M35" s="255">
        <v>0</v>
      </c>
      <c r="N35" s="255">
        <v>0</v>
      </c>
      <c r="O35" s="255">
        <v>0</v>
      </c>
      <c r="P35" s="255">
        <v>1</v>
      </c>
      <c r="Q35" s="328">
        <f t="shared" si="0"/>
        <v>1</v>
      </c>
      <c r="R35" s="255">
        <v>0</v>
      </c>
      <c r="S35" s="255">
        <v>3</v>
      </c>
      <c r="T35" s="255">
        <v>0</v>
      </c>
      <c r="U35" s="255">
        <v>0</v>
      </c>
      <c r="V35" s="255">
        <v>0</v>
      </c>
      <c r="W35" s="328">
        <f t="shared" si="1"/>
        <v>0</v>
      </c>
      <c r="X35" s="255">
        <v>0</v>
      </c>
      <c r="Y35" s="255">
        <v>0</v>
      </c>
      <c r="Z35" s="255">
        <v>0</v>
      </c>
      <c r="AA35" s="255">
        <v>0</v>
      </c>
      <c r="AB35" s="255">
        <v>0</v>
      </c>
      <c r="AC35" s="328">
        <f t="shared" si="2"/>
        <v>0</v>
      </c>
      <c r="AD35" s="255">
        <v>0</v>
      </c>
      <c r="AE35" s="255">
        <v>0</v>
      </c>
      <c r="AF35" s="255">
        <v>0</v>
      </c>
      <c r="AG35" s="255">
        <v>0</v>
      </c>
      <c r="AH35" s="255">
        <v>0</v>
      </c>
      <c r="AI35" s="328">
        <f t="shared" si="3"/>
        <v>0</v>
      </c>
      <c r="AJ35" s="255">
        <v>0</v>
      </c>
      <c r="AK35" s="256">
        <v>2</v>
      </c>
      <c r="AL35" s="255">
        <v>0</v>
      </c>
      <c r="AM35" s="255">
        <v>0</v>
      </c>
      <c r="AN35" s="256">
        <v>2</v>
      </c>
      <c r="AO35" s="328">
        <f t="shared" si="4"/>
        <v>2</v>
      </c>
      <c r="AP35" s="255">
        <v>0</v>
      </c>
      <c r="AQ35" s="207">
        <v>0.36746188965995824</v>
      </c>
      <c r="AR35" s="207">
        <v>0</v>
      </c>
      <c r="AS35" s="207">
        <v>0.22920854687908243</v>
      </c>
      <c r="AT35" s="207">
        <v>1.4377448670048079</v>
      </c>
      <c r="AU35" s="255">
        <v>0</v>
      </c>
      <c r="AV35" s="207">
        <v>0.36746188965995824</v>
      </c>
      <c r="AW35" s="207">
        <v>0</v>
      </c>
      <c r="AX35" s="207">
        <v>0.20449540250571321</v>
      </c>
      <c r="AY35" s="207">
        <v>1.2827121487124449</v>
      </c>
      <c r="AZ35" s="255">
        <v>0</v>
      </c>
      <c r="BA35" s="293" t="s">
        <v>570</v>
      </c>
      <c r="BB35" s="294" t="s">
        <v>366</v>
      </c>
    </row>
    <row r="36" spans="1:54" ht="49.5" x14ac:dyDescent="0.6">
      <c r="B36" s="12"/>
      <c r="C36" s="12"/>
      <c r="D36" s="10" t="s">
        <v>407</v>
      </c>
      <c r="E36" s="12" t="s">
        <v>408</v>
      </c>
      <c r="F36" s="290" t="s">
        <v>0</v>
      </c>
      <c r="G36" s="255">
        <v>0</v>
      </c>
      <c r="H36" s="255">
        <v>0</v>
      </c>
      <c r="I36" s="255">
        <v>1</v>
      </c>
      <c r="J36" s="255">
        <v>0</v>
      </c>
      <c r="K36" s="328">
        <f t="shared" si="5"/>
        <v>1</v>
      </c>
      <c r="L36" s="255">
        <v>0</v>
      </c>
      <c r="M36" s="255">
        <v>0</v>
      </c>
      <c r="N36" s="255">
        <v>0</v>
      </c>
      <c r="O36" s="255">
        <v>0</v>
      </c>
      <c r="P36" s="255">
        <v>1</v>
      </c>
      <c r="Q36" s="328">
        <f t="shared" si="0"/>
        <v>1</v>
      </c>
      <c r="R36" s="255">
        <v>0</v>
      </c>
      <c r="S36" s="255">
        <v>1</v>
      </c>
      <c r="T36" s="255">
        <v>0</v>
      </c>
      <c r="U36" s="255">
        <v>1</v>
      </c>
      <c r="V36" s="255">
        <v>0</v>
      </c>
      <c r="W36" s="328">
        <f t="shared" si="1"/>
        <v>1</v>
      </c>
      <c r="X36" s="255">
        <v>0</v>
      </c>
      <c r="Y36" s="255">
        <v>0</v>
      </c>
      <c r="Z36" s="255">
        <v>0</v>
      </c>
      <c r="AA36" s="255">
        <v>0</v>
      </c>
      <c r="AB36" s="255">
        <v>0</v>
      </c>
      <c r="AC36" s="328">
        <f t="shared" si="2"/>
        <v>0</v>
      </c>
      <c r="AD36" s="255">
        <v>0</v>
      </c>
      <c r="AE36" s="255">
        <v>1</v>
      </c>
      <c r="AF36" s="255">
        <v>0</v>
      </c>
      <c r="AG36" s="255">
        <v>0</v>
      </c>
      <c r="AH36" s="255">
        <v>0</v>
      </c>
      <c r="AI36" s="328">
        <f t="shared" si="3"/>
        <v>0</v>
      </c>
      <c r="AJ36" s="255">
        <v>0</v>
      </c>
      <c r="AK36" s="256">
        <v>1</v>
      </c>
      <c r="AL36" s="255">
        <v>0</v>
      </c>
      <c r="AM36" s="255">
        <v>0</v>
      </c>
      <c r="AN36" s="255">
        <v>0</v>
      </c>
      <c r="AO36" s="328">
        <f t="shared" si="4"/>
        <v>0</v>
      </c>
      <c r="AP36" s="255">
        <v>0</v>
      </c>
      <c r="AQ36" s="207">
        <v>0.69725972049022933</v>
      </c>
      <c r="AR36" s="207">
        <v>0</v>
      </c>
      <c r="AS36" s="207">
        <v>0.14489166573669551</v>
      </c>
      <c r="AT36" s="207">
        <v>6.7432674434122333E-2</v>
      </c>
      <c r="AU36" s="255">
        <v>0</v>
      </c>
      <c r="AV36" s="207">
        <v>0.69725972049022933</v>
      </c>
      <c r="AW36" s="207">
        <v>0</v>
      </c>
      <c r="AX36" s="207">
        <v>0.14489166573669551</v>
      </c>
      <c r="AY36" s="207">
        <v>6.7432674434122333E-2</v>
      </c>
      <c r="AZ36" s="255">
        <v>0</v>
      </c>
      <c r="BA36" s="293" t="s">
        <v>570</v>
      </c>
      <c r="BB36" s="294" t="s">
        <v>1135</v>
      </c>
    </row>
    <row r="37" spans="1:54" ht="49.5" x14ac:dyDescent="0.6">
      <c r="B37" s="12"/>
      <c r="C37" s="12"/>
      <c r="D37" s="10" t="s">
        <v>409</v>
      </c>
      <c r="E37" s="12" t="s">
        <v>410</v>
      </c>
      <c r="F37" s="290" t="s">
        <v>0</v>
      </c>
      <c r="G37" s="255">
        <v>0</v>
      </c>
      <c r="H37" s="255">
        <v>0</v>
      </c>
      <c r="I37" s="255">
        <v>0</v>
      </c>
      <c r="J37" s="255">
        <v>1</v>
      </c>
      <c r="K37" s="328">
        <f t="shared" si="5"/>
        <v>1</v>
      </c>
      <c r="L37" s="255">
        <v>0</v>
      </c>
      <c r="M37" s="255">
        <v>0</v>
      </c>
      <c r="N37" s="255">
        <v>0</v>
      </c>
      <c r="O37" s="255">
        <v>0</v>
      </c>
      <c r="P37" s="255">
        <v>1</v>
      </c>
      <c r="Q37" s="328">
        <f t="shared" si="0"/>
        <v>1</v>
      </c>
      <c r="R37" s="255">
        <v>0</v>
      </c>
      <c r="S37" s="255">
        <v>0</v>
      </c>
      <c r="T37" s="255">
        <v>0</v>
      </c>
      <c r="U37" s="255">
        <v>0</v>
      </c>
      <c r="V37" s="255">
        <v>0</v>
      </c>
      <c r="W37" s="328">
        <f t="shared" si="1"/>
        <v>0</v>
      </c>
      <c r="X37" s="255">
        <v>0</v>
      </c>
      <c r="Y37" s="255">
        <v>0</v>
      </c>
      <c r="Z37" s="255">
        <v>0</v>
      </c>
      <c r="AA37" s="255">
        <v>0</v>
      </c>
      <c r="AB37" s="255">
        <v>0</v>
      </c>
      <c r="AC37" s="328">
        <f t="shared" si="2"/>
        <v>0</v>
      </c>
      <c r="AD37" s="255">
        <v>0</v>
      </c>
      <c r="AE37" s="255">
        <v>0</v>
      </c>
      <c r="AF37" s="255">
        <v>0</v>
      </c>
      <c r="AG37" s="255">
        <v>0</v>
      </c>
      <c r="AH37" s="255">
        <v>0</v>
      </c>
      <c r="AI37" s="328">
        <f t="shared" si="3"/>
        <v>0</v>
      </c>
      <c r="AJ37" s="255">
        <v>0</v>
      </c>
      <c r="AK37" s="255">
        <v>0</v>
      </c>
      <c r="AL37" s="255">
        <v>0</v>
      </c>
      <c r="AM37" s="255">
        <v>0</v>
      </c>
      <c r="AN37" s="255">
        <v>0</v>
      </c>
      <c r="AO37" s="328">
        <f t="shared" si="4"/>
        <v>0</v>
      </c>
      <c r="AP37" s="255">
        <v>0</v>
      </c>
      <c r="AQ37" s="207">
        <v>0</v>
      </c>
      <c r="AR37" s="207">
        <v>0</v>
      </c>
      <c r="AS37" s="207">
        <v>0</v>
      </c>
      <c r="AT37" s="207">
        <v>0.33638977043953683</v>
      </c>
      <c r="AU37" s="255">
        <v>0</v>
      </c>
      <c r="AV37" s="207">
        <v>0</v>
      </c>
      <c r="AW37" s="207">
        <v>0</v>
      </c>
      <c r="AX37" s="207">
        <v>0</v>
      </c>
      <c r="AY37" s="207">
        <v>0.33638977043953683</v>
      </c>
      <c r="AZ37" s="255">
        <v>0</v>
      </c>
      <c r="BA37" s="293" t="s">
        <v>570</v>
      </c>
      <c r="BB37" s="294" t="s">
        <v>1135</v>
      </c>
    </row>
    <row r="38" spans="1:54" ht="49.5" x14ac:dyDescent="0.6">
      <c r="B38" s="12"/>
      <c r="C38" s="12"/>
      <c r="D38" s="10" t="s">
        <v>411</v>
      </c>
      <c r="E38" s="257" t="s">
        <v>412</v>
      </c>
      <c r="F38" s="290" t="s">
        <v>0</v>
      </c>
      <c r="G38" s="255">
        <v>0</v>
      </c>
      <c r="H38" s="255">
        <v>0</v>
      </c>
      <c r="I38" s="255">
        <v>1</v>
      </c>
      <c r="J38" s="255">
        <v>0</v>
      </c>
      <c r="K38" s="328">
        <f t="shared" si="5"/>
        <v>1</v>
      </c>
      <c r="L38" s="255">
        <v>0</v>
      </c>
      <c r="M38" s="255">
        <v>1</v>
      </c>
      <c r="N38" s="255">
        <v>0</v>
      </c>
      <c r="O38" s="255">
        <v>0</v>
      </c>
      <c r="P38" s="255">
        <v>0</v>
      </c>
      <c r="Q38" s="328">
        <f t="shared" si="0"/>
        <v>0</v>
      </c>
      <c r="R38" s="255">
        <v>0</v>
      </c>
      <c r="S38" s="255">
        <v>0</v>
      </c>
      <c r="T38" s="255">
        <v>0</v>
      </c>
      <c r="U38" s="255">
        <v>0</v>
      </c>
      <c r="V38" s="255">
        <v>0</v>
      </c>
      <c r="W38" s="328">
        <f t="shared" si="1"/>
        <v>0</v>
      </c>
      <c r="X38" s="255">
        <v>0</v>
      </c>
      <c r="Y38" s="255">
        <v>0</v>
      </c>
      <c r="Z38" s="255">
        <v>0</v>
      </c>
      <c r="AA38" s="255">
        <v>0</v>
      </c>
      <c r="AB38" s="255">
        <v>0</v>
      </c>
      <c r="AC38" s="328">
        <f t="shared" si="2"/>
        <v>0</v>
      </c>
      <c r="AD38" s="255">
        <v>0</v>
      </c>
      <c r="AE38" s="255">
        <v>0</v>
      </c>
      <c r="AF38" s="255">
        <v>0</v>
      </c>
      <c r="AG38" s="255">
        <v>0</v>
      </c>
      <c r="AH38" s="255">
        <v>0</v>
      </c>
      <c r="AI38" s="328">
        <f t="shared" si="3"/>
        <v>0</v>
      </c>
      <c r="AJ38" s="255">
        <v>0</v>
      </c>
      <c r="AK38" s="255">
        <v>0</v>
      </c>
      <c r="AL38" s="255">
        <v>0</v>
      </c>
      <c r="AM38" s="255">
        <v>0</v>
      </c>
      <c r="AN38" s="256">
        <v>1</v>
      </c>
      <c r="AO38" s="328">
        <f t="shared" si="4"/>
        <v>1</v>
      </c>
      <c r="AP38" s="255">
        <v>0</v>
      </c>
      <c r="AQ38" s="207">
        <v>0.10122745197047854</v>
      </c>
      <c r="AR38" s="207">
        <v>0</v>
      </c>
      <c r="AS38" s="207">
        <v>0.10122745197047854</v>
      </c>
      <c r="AT38" s="207">
        <v>0.10122745197047854</v>
      </c>
      <c r="AU38" s="255">
        <v>0</v>
      </c>
      <c r="AV38" s="207">
        <v>0.10122745197047854</v>
      </c>
      <c r="AW38" s="207">
        <v>0</v>
      </c>
      <c r="AX38" s="207">
        <v>0.10122745197047854</v>
      </c>
      <c r="AY38" s="207">
        <v>0.10122745197047854</v>
      </c>
      <c r="AZ38" s="255">
        <v>0</v>
      </c>
      <c r="BA38" s="293" t="s">
        <v>570</v>
      </c>
      <c r="BB38" s="294" t="s">
        <v>1135</v>
      </c>
    </row>
    <row r="39" spans="1:54" ht="49.5" x14ac:dyDescent="0.6">
      <c r="B39" s="12"/>
      <c r="C39" s="12" t="s">
        <v>413</v>
      </c>
      <c r="D39" s="10" t="s">
        <v>414</v>
      </c>
      <c r="E39" s="257" t="s">
        <v>521</v>
      </c>
      <c r="F39" s="290" t="s">
        <v>0</v>
      </c>
      <c r="G39" s="255">
        <v>0</v>
      </c>
      <c r="H39" s="255">
        <v>0</v>
      </c>
      <c r="I39" s="255">
        <v>0</v>
      </c>
      <c r="J39" s="255">
        <v>0</v>
      </c>
      <c r="K39" s="328">
        <f t="shared" si="5"/>
        <v>0</v>
      </c>
      <c r="L39" s="255">
        <v>0</v>
      </c>
      <c r="M39" s="255">
        <v>0</v>
      </c>
      <c r="N39" s="255">
        <v>0</v>
      </c>
      <c r="O39" s="255">
        <v>0</v>
      </c>
      <c r="P39" s="255">
        <v>0</v>
      </c>
      <c r="Q39" s="328">
        <f t="shared" si="0"/>
        <v>0</v>
      </c>
      <c r="R39" s="255">
        <v>0</v>
      </c>
      <c r="S39" s="255">
        <v>0</v>
      </c>
      <c r="T39" s="255">
        <v>0</v>
      </c>
      <c r="U39" s="255">
        <v>0</v>
      </c>
      <c r="V39" s="255">
        <v>0</v>
      </c>
      <c r="W39" s="328">
        <f t="shared" si="1"/>
        <v>0</v>
      </c>
      <c r="X39" s="255">
        <v>0</v>
      </c>
      <c r="Y39" s="255">
        <v>0</v>
      </c>
      <c r="Z39" s="255">
        <v>0</v>
      </c>
      <c r="AA39" s="255">
        <v>0</v>
      </c>
      <c r="AB39" s="255">
        <v>0</v>
      </c>
      <c r="AC39" s="328">
        <f t="shared" si="2"/>
        <v>0</v>
      </c>
      <c r="AD39" s="255">
        <v>0</v>
      </c>
      <c r="AE39" s="255">
        <v>0</v>
      </c>
      <c r="AF39" s="255">
        <v>0</v>
      </c>
      <c r="AG39" s="255">
        <v>0</v>
      </c>
      <c r="AH39" s="255">
        <v>0</v>
      </c>
      <c r="AI39" s="328">
        <f t="shared" si="3"/>
        <v>0</v>
      </c>
      <c r="AJ39" s="255">
        <v>0</v>
      </c>
      <c r="AK39" s="255">
        <v>0</v>
      </c>
      <c r="AL39" s="255">
        <v>0</v>
      </c>
      <c r="AM39" s="255">
        <v>0</v>
      </c>
      <c r="AN39" s="255">
        <v>0</v>
      </c>
      <c r="AO39" s="328">
        <f t="shared" si="4"/>
        <v>0</v>
      </c>
      <c r="AP39" s="255">
        <v>0</v>
      </c>
      <c r="AQ39" s="207">
        <v>0.11573138463441301</v>
      </c>
      <c r="AR39" s="207">
        <v>0</v>
      </c>
      <c r="AS39" s="207">
        <v>0</v>
      </c>
      <c r="AT39" s="207">
        <v>0</v>
      </c>
      <c r="AU39" s="255">
        <v>0</v>
      </c>
      <c r="AV39" s="207">
        <v>0.11573138463441301</v>
      </c>
      <c r="AW39" s="207">
        <v>0</v>
      </c>
      <c r="AX39" s="207">
        <v>0</v>
      </c>
      <c r="AY39" s="207">
        <v>0</v>
      </c>
      <c r="AZ39" s="255">
        <v>0</v>
      </c>
      <c r="BA39" s="293" t="s">
        <v>570</v>
      </c>
      <c r="BB39" s="294" t="s">
        <v>1135</v>
      </c>
    </row>
    <row r="40" spans="1:54" ht="49.5" x14ac:dyDescent="0.6">
      <c r="B40" s="12"/>
      <c r="C40" s="12"/>
      <c r="D40" s="10" t="s">
        <v>416</v>
      </c>
      <c r="E40" s="257" t="s">
        <v>523</v>
      </c>
      <c r="F40" s="290" t="s">
        <v>0</v>
      </c>
      <c r="G40" s="255">
        <v>0</v>
      </c>
      <c r="H40" s="255">
        <v>0</v>
      </c>
      <c r="I40" s="255">
        <v>0</v>
      </c>
      <c r="J40" s="255">
        <v>0</v>
      </c>
      <c r="K40" s="328">
        <f t="shared" si="5"/>
        <v>0</v>
      </c>
      <c r="L40" s="255">
        <v>0</v>
      </c>
      <c r="M40" s="255">
        <v>0</v>
      </c>
      <c r="N40" s="255">
        <v>0</v>
      </c>
      <c r="O40" s="255">
        <v>0</v>
      </c>
      <c r="P40" s="255">
        <v>0</v>
      </c>
      <c r="Q40" s="328">
        <f t="shared" si="0"/>
        <v>0</v>
      </c>
      <c r="R40" s="255">
        <v>0</v>
      </c>
      <c r="S40" s="255">
        <v>0</v>
      </c>
      <c r="T40" s="255">
        <v>0</v>
      </c>
      <c r="U40" s="255">
        <v>0</v>
      </c>
      <c r="V40" s="255">
        <v>0</v>
      </c>
      <c r="W40" s="328">
        <f t="shared" si="1"/>
        <v>0</v>
      </c>
      <c r="X40" s="255">
        <v>0</v>
      </c>
      <c r="Y40" s="255">
        <v>0</v>
      </c>
      <c r="Z40" s="255">
        <v>0</v>
      </c>
      <c r="AA40" s="255">
        <v>0</v>
      </c>
      <c r="AB40" s="255">
        <v>0</v>
      </c>
      <c r="AC40" s="328">
        <f t="shared" si="2"/>
        <v>0</v>
      </c>
      <c r="AD40" s="255">
        <v>0</v>
      </c>
      <c r="AE40" s="255">
        <v>0</v>
      </c>
      <c r="AF40" s="255">
        <v>0</v>
      </c>
      <c r="AG40" s="255">
        <v>0</v>
      </c>
      <c r="AH40" s="255">
        <v>0</v>
      </c>
      <c r="AI40" s="328">
        <f t="shared" si="3"/>
        <v>0</v>
      </c>
      <c r="AJ40" s="255">
        <v>0</v>
      </c>
      <c r="AK40" s="255">
        <v>0</v>
      </c>
      <c r="AL40" s="255">
        <v>0</v>
      </c>
      <c r="AM40" s="255">
        <v>0</v>
      </c>
      <c r="AN40" s="255">
        <v>0</v>
      </c>
      <c r="AO40" s="328">
        <f t="shared" si="4"/>
        <v>0</v>
      </c>
      <c r="AP40" s="255">
        <v>0</v>
      </c>
      <c r="AQ40" s="207">
        <v>0</v>
      </c>
      <c r="AR40" s="207">
        <v>0</v>
      </c>
      <c r="AS40" s="207">
        <v>0</v>
      </c>
      <c r="AT40" s="207">
        <v>0</v>
      </c>
      <c r="AU40" s="255">
        <v>0</v>
      </c>
      <c r="AV40" s="207">
        <v>0</v>
      </c>
      <c r="AW40" s="207">
        <v>0</v>
      </c>
      <c r="AX40" s="207">
        <v>0</v>
      </c>
      <c r="AY40" s="207">
        <v>0</v>
      </c>
      <c r="AZ40" s="255">
        <v>0</v>
      </c>
      <c r="BA40" s="293" t="s">
        <v>570</v>
      </c>
      <c r="BB40" s="294" t="s">
        <v>1135</v>
      </c>
    </row>
    <row r="41" spans="1:54" ht="49.5" x14ac:dyDescent="0.6">
      <c r="B41" s="12"/>
      <c r="C41" s="12"/>
      <c r="D41" s="10" t="s">
        <v>418</v>
      </c>
      <c r="E41" s="12" t="s">
        <v>525</v>
      </c>
      <c r="F41" s="290" t="s">
        <v>0</v>
      </c>
      <c r="G41" s="255">
        <v>0</v>
      </c>
      <c r="H41" s="255">
        <v>0</v>
      </c>
      <c r="I41" s="255">
        <v>0</v>
      </c>
      <c r="J41" s="255">
        <v>0</v>
      </c>
      <c r="K41" s="328">
        <f t="shared" si="5"/>
        <v>0</v>
      </c>
      <c r="L41" s="255">
        <v>0</v>
      </c>
      <c r="M41" s="255">
        <v>0</v>
      </c>
      <c r="N41" s="255">
        <v>0</v>
      </c>
      <c r="O41" s="255">
        <v>0</v>
      </c>
      <c r="P41" s="255">
        <v>0</v>
      </c>
      <c r="Q41" s="328">
        <f t="shared" si="0"/>
        <v>0</v>
      </c>
      <c r="R41" s="255">
        <v>0</v>
      </c>
      <c r="S41" s="255">
        <v>0</v>
      </c>
      <c r="T41" s="255">
        <v>0</v>
      </c>
      <c r="U41" s="255">
        <v>0</v>
      </c>
      <c r="V41" s="255">
        <v>0</v>
      </c>
      <c r="W41" s="328">
        <f t="shared" si="1"/>
        <v>0</v>
      </c>
      <c r="X41" s="255">
        <v>0</v>
      </c>
      <c r="Y41" s="255">
        <v>0</v>
      </c>
      <c r="Z41" s="255">
        <v>0</v>
      </c>
      <c r="AA41" s="255">
        <v>0</v>
      </c>
      <c r="AB41" s="255">
        <v>0</v>
      </c>
      <c r="AC41" s="328">
        <f t="shared" si="2"/>
        <v>0</v>
      </c>
      <c r="AD41" s="255">
        <v>0</v>
      </c>
      <c r="AE41" s="255">
        <v>0</v>
      </c>
      <c r="AF41" s="255">
        <v>0</v>
      </c>
      <c r="AG41" s="255">
        <v>0</v>
      </c>
      <c r="AH41" s="255">
        <v>0</v>
      </c>
      <c r="AI41" s="328">
        <f t="shared" si="3"/>
        <v>0</v>
      </c>
      <c r="AJ41" s="255">
        <v>0</v>
      </c>
      <c r="AK41" s="255">
        <v>0</v>
      </c>
      <c r="AL41" s="255">
        <v>0</v>
      </c>
      <c r="AM41" s="255">
        <v>0</v>
      </c>
      <c r="AN41" s="255">
        <v>0</v>
      </c>
      <c r="AO41" s="328">
        <f t="shared" si="4"/>
        <v>0</v>
      </c>
      <c r="AP41" s="255">
        <v>0</v>
      </c>
      <c r="AQ41" s="207">
        <v>0</v>
      </c>
      <c r="AR41" s="207">
        <v>0</v>
      </c>
      <c r="AS41" s="207">
        <v>0</v>
      </c>
      <c r="AT41" s="207">
        <v>0</v>
      </c>
      <c r="AU41" s="255">
        <v>0</v>
      </c>
      <c r="AV41" s="207">
        <v>0</v>
      </c>
      <c r="AW41" s="207">
        <v>0</v>
      </c>
      <c r="AX41" s="207">
        <v>0</v>
      </c>
      <c r="AY41" s="207">
        <v>0</v>
      </c>
      <c r="AZ41" s="255">
        <v>0</v>
      </c>
      <c r="BA41" s="293" t="s">
        <v>570</v>
      </c>
      <c r="BB41" s="294" t="s">
        <v>1135</v>
      </c>
    </row>
    <row r="42" spans="1:54" ht="49.5" x14ac:dyDescent="0.6">
      <c r="B42" s="12"/>
      <c r="C42" s="12"/>
      <c r="D42" s="10" t="s">
        <v>420</v>
      </c>
      <c r="E42" s="12" t="s">
        <v>423</v>
      </c>
      <c r="F42" s="290" t="s">
        <v>0</v>
      </c>
      <c r="G42" s="255">
        <v>0</v>
      </c>
      <c r="H42" s="255">
        <v>0</v>
      </c>
      <c r="I42" s="255">
        <v>0</v>
      </c>
      <c r="J42" s="255">
        <v>0</v>
      </c>
      <c r="K42" s="328">
        <f t="shared" si="5"/>
        <v>0</v>
      </c>
      <c r="L42" s="255">
        <v>0</v>
      </c>
      <c r="M42" s="255">
        <v>0</v>
      </c>
      <c r="N42" s="255">
        <v>0</v>
      </c>
      <c r="O42" s="255">
        <v>0</v>
      </c>
      <c r="P42" s="255">
        <v>0</v>
      </c>
      <c r="Q42" s="328">
        <f t="shared" si="0"/>
        <v>0</v>
      </c>
      <c r="R42" s="255">
        <v>0</v>
      </c>
      <c r="S42" s="255">
        <v>0</v>
      </c>
      <c r="T42" s="255">
        <v>0</v>
      </c>
      <c r="U42" s="255">
        <v>0</v>
      </c>
      <c r="V42" s="255">
        <v>0</v>
      </c>
      <c r="W42" s="328">
        <f t="shared" si="1"/>
        <v>0</v>
      </c>
      <c r="X42" s="255">
        <v>0</v>
      </c>
      <c r="Y42" s="255">
        <v>0</v>
      </c>
      <c r="Z42" s="255">
        <v>0</v>
      </c>
      <c r="AA42" s="255">
        <v>0</v>
      </c>
      <c r="AB42" s="255">
        <v>0</v>
      </c>
      <c r="AC42" s="328">
        <f t="shared" si="2"/>
        <v>0</v>
      </c>
      <c r="AD42" s="255">
        <v>0</v>
      </c>
      <c r="AE42" s="255">
        <v>1</v>
      </c>
      <c r="AF42" s="255">
        <v>0</v>
      </c>
      <c r="AG42" s="255">
        <v>0</v>
      </c>
      <c r="AH42" s="255">
        <v>0</v>
      </c>
      <c r="AI42" s="328">
        <f t="shared" si="3"/>
        <v>0</v>
      </c>
      <c r="AJ42" s="255">
        <v>0</v>
      </c>
      <c r="AK42" s="255">
        <v>0</v>
      </c>
      <c r="AL42" s="255">
        <v>0</v>
      </c>
      <c r="AM42" s="255">
        <v>0</v>
      </c>
      <c r="AN42" s="255">
        <v>0</v>
      </c>
      <c r="AO42" s="328">
        <f t="shared" si="4"/>
        <v>0</v>
      </c>
      <c r="AP42" s="255">
        <v>0</v>
      </c>
      <c r="AQ42" s="207">
        <v>5.3963433419244491E-2</v>
      </c>
      <c r="AR42" s="207">
        <v>0</v>
      </c>
      <c r="AS42" s="207">
        <v>0</v>
      </c>
      <c r="AT42" s="207">
        <v>0</v>
      </c>
      <c r="AU42" s="255">
        <v>0</v>
      </c>
      <c r="AV42" s="207">
        <v>5.3963433419244491E-2</v>
      </c>
      <c r="AW42" s="207">
        <v>0</v>
      </c>
      <c r="AX42" s="207">
        <v>0</v>
      </c>
      <c r="AY42" s="207">
        <v>0</v>
      </c>
      <c r="AZ42" s="255">
        <v>0</v>
      </c>
      <c r="BA42" s="293" t="s">
        <v>570</v>
      </c>
      <c r="BB42" s="294" t="s">
        <v>1135</v>
      </c>
    </row>
    <row r="43" spans="1:54" ht="49.5" x14ac:dyDescent="0.6">
      <c r="B43" s="12"/>
      <c r="C43" s="12"/>
      <c r="D43" s="10" t="s">
        <v>422</v>
      </c>
      <c r="E43" s="12" t="s">
        <v>528</v>
      </c>
      <c r="F43" s="290" t="s">
        <v>0</v>
      </c>
      <c r="G43" s="255">
        <v>0</v>
      </c>
      <c r="H43" s="255">
        <v>0</v>
      </c>
      <c r="I43" s="255">
        <v>0</v>
      </c>
      <c r="J43" s="255">
        <v>0</v>
      </c>
      <c r="K43" s="328">
        <f t="shared" si="5"/>
        <v>0</v>
      </c>
      <c r="L43" s="255">
        <v>0</v>
      </c>
      <c r="M43" s="255">
        <v>0</v>
      </c>
      <c r="N43" s="255">
        <v>0</v>
      </c>
      <c r="O43" s="255">
        <v>0</v>
      </c>
      <c r="P43" s="255">
        <v>0</v>
      </c>
      <c r="Q43" s="328">
        <f t="shared" si="0"/>
        <v>0</v>
      </c>
      <c r="R43" s="255">
        <v>0</v>
      </c>
      <c r="S43" s="255">
        <v>0</v>
      </c>
      <c r="T43" s="255">
        <v>0</v>
      </c>
      <c r="U43" s="255">
        <v>0</v>
      </c>
      <c r="V43" s="255">
        <v>0</v>
      </c>
      <c r="W43" s="328">
        <f t="shared" si="1"/>
        <v>0</v>
      </c>
      <c r="X43" s="255">
        <v>0</v>
      </c>
      <c r="Y43" s="255">
        <v>0</v>
      </c>
      <c r="Z43" s="255">
        <v>0</v>
      </c>
      <c r="AA43" s="255">
        <v>0</v>
      </c>
      <c r="AB43" s="255">
        <v>0</v>
      </c>
      <c r="AC43" s="328">
        <f t="shared" si="2"/>
        <v>0</v>
      </c>
      <c r="AD43" s="255">
        <v>0</v>
      </c>
      <c r="AE43" s="255">
        <v>0</v>
      </c>
      <c r="AF43" s="255">
        <v>0</v>
      </c>
      <c r="AG43" s="255">
        <v>0</v>
      </c>
      <c r="AH43" s="255">
        <v>0</v>
      </c>
      <c r="AI43" s="328">
        <f t="shared" si="3"/>
        <v>0</v>
      </c>
      <c r="AJ43" s="255">
        <v>0</v>
      </c>
      <c r="AK43" s="255">
        <v>0</v>
      </c>
      <c r="AL43" s="255">
        <v>0</v>
      </c>
      <c r="AM43" s="255">
        <v>0</v>
      </c>
      <c r="AN43" s="255">
        <v>0</v>
      </c>
      <c r="AO43" s="328">
        <f t="shared" si="4"/>
        <v>0</v>
      </c>
      <c r="AP43" s="255">
        <v>0</v>
      </c>
      <c r="AQ43" s="207">
        <v>0</v>
      </c>
      <c r="AR43" s="207">
        <v>0</v>
      </c>
      <c r="AS43" s="207">
        <v>0</v>
      </c>
      <c r="AT43" s="207">
        <v>0</v>
      </c>
      <c r="AU43" s="255">
        <v>0</v>
      </c>
      <c r="AV43" s="207">
        <v>0</v>
      </c>
      <c r="AW43" s="207">
        <v>0</v>
      </c>
      <c r="AX43" s="207">
        <v>0</v>
      </c>
      <c r="AY43" s="207">
        <v>0</v>
      </c>
      <c r="AZ43" s="255">
        <v>0</v>
      </c>
      <c r="BA43" s="293" t="s">
        <v>570</v>
      </c>
      <c r="BB43" s="294" t="s">
        <v>1135</v>
      </c>
    </row>
    <row r="44" spans="1:54" ht="49.5" x14ac:dyDescent="0.6">
      <c r="B44" s="12"/>
      <c r="C44" s="12"/>
      <c r="D44" s="10" t="s">
        <v>424</v>
      </c>
      <c r="E44" s="12" t="s">
        <v>430</v>
      </c>
      <c r="F44" s="290" t="s">
        <v>0</v>
      </c>
      <c r="G44" s="255">
        <v>0</v>
      </c>
      <c r="H44" s="255">
        <v>0</v>
      </c>
      <c r="I44" s="255">
        <v>0</v>
      </c>
      <c r="J44" s="255">
        <v>0</v>
      </c>
      <c r="K44" s="328">
        <f t="shared" si="5"/>
        <v>0</v>
      </c>
      <c r="L44" s="255">
        <v>0</v>
      </c>
      <c r="M44" s="255">
        <v>0</v>
      </c>
      <c r="N44" s="255">
        <v>0</v>
      </c>
      <c r="O44" s="255">
        <v>0</v>
      </c>
      <c r="P44" s="255">
        <v>0</v>
      </c>
      <c r="Q44" s="328">
        <f t="shared" si="0"/>
        <v>0</v>
      </c>
      <c r="R44" s="255">
        <v>0</v>
      </c>
      <c r="S44" s="255">
        <v>0</v>
      </c>
      <c r="T44" s="255">
        <v>0</v>
      </c>
      <c r="U44" s="255">
        <v>0</v>
      </c>
      <c r="V44" s="255">
        <v>0</v>
      </c>
      <c r="W44" s="328">
        <f t="shared" si="1"/>
        <v>0</v>
      </c>
      <c r="X44" s="255">
        <v>0</v>
      </c>
      <c r="Y44" s="255">
        <v>0</v>
      </c>
      <c r="Z44" s="255">
        <v>0</v>
      </c>
      <c r="AA44" s="255">
        <v>0</v>
      </c>
      <c r="AB44" s="255">
        <v>0</v>
      </c>
      <c r="AC44" s="328">
        <f t="shared" si="2"/>
        <v>0</v>
      </c>
      <c r="AD44" s="255">
        <v>0</v>
      </c>
      <c r="AE44" s="255">
        <v>0</v>
      </c>
      <c r="AF44" s="255">
        <v>0</v>
      </c>
      <c r="AG44" s="255">
        <v>0</v>
      </c>
      <c r="AH44" s="255">
        <v>0</v>
      </c>
      <c r="AI44" s="328">
        <f t="shared" si="3"/>
        <v>0</v>
      </c>
      <c r="AJ44" s="255">
        <v>0</v>
      </c>
      <c r="AK44" s="255">
        <v>0</v>
      </c>
      <c r="AL44" s="255">
        <v>0</v>
      </c>
      <c r="AM44" s="255">
        <v>0</v>
      </c>
      <c r="AN44" s="255">
        <v>0</v>
      </c>
      <c r="AO44" s="328">
        <f t="shared" si="4"/>
        <v>0</v>
      </c>
      <c r="AP44" s="255">
        <v>0</v>
      </c>
      <c r="AQ44" s="207">
        <v>0</v>
      </c>
      <c r="AR44" s="207">
        <v>0</v>
      </c>
      <c r="AS44" s="207">
        <v>0</v>
      </c>
      <c r="AT44" s="207">
        <v>0</v>
      </c>
      <c r="AU44" s="255">
        <v>0</v>
      </c>
      <c r="AV44" s="207">
        <v>0</v>
      </c>
      <c r="AW44" s="207">
        <v>0</v>
      </c>
      <c r="AX44" s="207">
        <v>0</v>
      </c>
      <c r="AY44" s="207">
        <v>0</v>
      </c>
      <c r="AZ44" s="255">
        <v>0</v>
      </c>
      <c r="BA44" s="293" t="s">
        <v>570</v>
      </c>
      <c r="BB44" s="294" t="s">
        <v>1135</v>
      </c>
    </row>
    <row r="45" spans="1:54" ht="49.5" x14ac:dyDescent="0.6">
      <c r="B45" s="12"/>
      <c r="C45" s="12"/>
      <c r="D45" s="10" t="s">
        <v>426</v>
      </c>
      <c r="E45" s="12" t="s">
        <v>531</v>
      </c>
      <c r="F45" s="290" t="s">
        <v>0</v>
      </c>
      <c r="G45" s="255">
        <v>0</v>
      </c>
      <c r="H45" s="255">
        <v>0</v>
      </c>
      <c r="I45" s="255">
        <v>0</v>
      </c>
      <c r="J45" s="255">
        <v>0</v>
      </c>
      <c r="K45" s="328">
        <f t="shared" si="5"/>
        <v>0</v>
      </c>
      <c r="L45" s="255">
        <v>0</v>
      </c>
      <c r="M45" s="255">
        <v>0</v>
      </c>
      <c r="N45" s="255">
        <v>0</v>
      </c>
      <c r="O45" s="255">
        <v>0</v>
      </c>
      <c r="P45" s="255">
        <v>0</v>
      </c>
      <c r="Q45" s="328">
        <f t="shared" si="0"/>
        <v>0</v>
      </c>
      <c r="R45" s="255">
        <v>0</v>
      </c>
      <c r="S45" s="255">
        <v>0</v>
      </c>
      <c r="T45" s="255">
        <v>0</v>
      </c>
      <c r="U45" s="255">
        <v>0</v>
      </c>
      <c r="V45" s="255">
        <v>0</v>
      </c>
      <c r="W45" s="328">
        <f t="shared" si="1"/>
        <v>0</v>
      </c>
      <c r="X45" s="255">
        <v>0</v>
      </c>
      <c r="Y45" s="255">
        <v>0</v>
      </c>
      <c r="Z45" s="255">
        <v>0</v>
      </c>
      <c r="AA45" s="255">
        <v>0</v>
      </c>
      <c r="AB45" s="255">
        <v>0</v>
      </c>
      <c r="AC45" s="328">
        <f t="shared" si="2"/>
        <v>0</v>
      </c>
      <c r="AD45" s="255">
        <v>0</v>
      </c>
      <c r="AE45" s="255">
        <v>1</v>
      </c>
      <c r="AF45" s="255">
        <v>0</v>
      </c>
      <c r="AG45" s="255">
        <v>0</v>
      </c>
      <c r="AH45" s="255">
        <v>0</v>
      </c>
      <c r="AI45" s="328">
        <f t="shared" si="3"/>
        <v>0</v>
      </c>
      <c r="AJ45" s="255">
        <v>0</v>
      </c>
      <c r="AK45" s="255">
        <v>0</v>
      </c>
      <c r="AL45" s="255">
        <v>0</v>
      </c>
      <c r="AM45" s="255">
        <v>0</v>
      </c>
      <c r="AN45" s="255">
        <v>0</v>
      </c>
      <c r="AO45" s="328">
        <f t="shared" si="4"/>
        <v>0</v>
      </c>
      <c r="AP45" s="255">
        <v>0</v>
      </c>
      <c r="AQ45" s="207">
        <v>0</v>
      </c>
      <c r="AR45" s="207">
        <v>0</v>
      </c>
      <c r="AS45" s="207">
        <v>0</v>
      </c>
      <c r="AT45" s="207">
        <v>0</v>
      </c>
      <c r="AU45" s="255">
        <v>0</v>
      </c>
      <c r="AV45" s="207">
        <v>0</v>
      </c>
      <c r="AW45" s="207">
        <v>0</v>
      </c>
      <c r="AX45" s="207">
        <v>0</v>
      </c>
      <c r="AY45" s="207">
        <v>0</v>
      </c>
      <c r="AZ45" s="255">
        <v>0</v>
      </c>
      <c r="BA45" s="293" t="s">
        <v>570</v>
      </c>
      <c r="BB45" s="294" t="s">
        <v>1135</v>
      </c>
    </row>
    <row r="46" spans="1:54" ht="49.5" x14ac:dyDescent="0.6">
      <c r="B46" s="12"/>
      <c r="C46" s="12"/>
      <c r="D46" s="10" t="s">
        <v>428</v>
      </c>
      <c r="E46" s="12" t="s">
        <v>419</v>
      </c>
      <c r="F46" s="290" t="s">
        <v>0</v>
      </c>
      <c r="G46" s="255">
        <v>0</v>
      </c>
      <c r="H46" s="255">
        <v>0</v>
      </c>
      <c r="I46" s="255">
        <v>0</v>
      </c>
      <c r="J46" s="255">
        <v>0</v>
      </c>
      <c r="K46" s="328">
        <f t="shared" si="5"/>
        <v>0</v>
      </c>
      <c r="L46" s="255">
        <v>0</v>
      </c>
      <c r="M46" s="255">
        <v>0</v>
      </c>
      <c r="N46" s="255">
        <v>0</v>
      </c>
      <c r="O46" s="255">
        <v>0</v>
      </c>
      <c r="P46" s="255">
        <v>0</v>
      </c>
      <c r="Q46" s="328">
        <f t="shared" si="0"/>
        <v>0</v>
      </c>
      <c r="R46" s="255">
        <v>0</v>
      </c>
      <c r="S46" s="255">
        <v>0</v>
      </c>
      <c r="T46" s="255">
        <v>0</v>
      </c>
      <c r="U46" s="255">
        <v>0</v>
      </c>
      <c r="V46" s="255">
        <v>0</v>
      </c>
      <c r="W46" s="328">
        <f t="shared" si="1"/>
        <v>0</v>
      </c>
      <c r="X46" s="255">
        <v>0</v>
      </c>
      <c r="Y46" s="255">
        <v>0</v>
      </c>
      <c r="Z46" s="255">
        <v>0</v>
      </c>
      <c r="AA46" s="255">
        <v>0</v>
      </c>
      <c r="AB46" s="255">
        <v>0</v>
      </c>
      <c r="AC46" s="328">
        <f t="shared" si="2"/>
        <v>0</v>
      </c>
      <c r="AD46" s="255">
        <v>0</v>
      </c>
      <c r="AE46" s="255">
        <v>0</v>
      </c>
      <c r="AF46" s="255">
        <v>0</v>
      </c>
      <c r="AG46" s="255">
        <v>0</v>
      </c>
      <c r="AH46" s="255">
        <v>0</v>
      </c>
      <c r="AI46" s="328">
        <f t="shared" si="3"/>
        <v>0</v>
      </c>
      <c r="AJ46" s="255">
        <v>0</v>
      </c>
      <c r="AK46" s="255">
        <v>0</v>
      </c>
      <c r="AL46" s="255">
        <v>0</v>
      </c>
      <c r="AM46" s="255">
        <v>0</v>
      </c>
      <c r="AN46" s="255">
        <v>0</v>
      </c>
      <c r="AO46" s="328">
        <f t="shared" si="4"/>
        <v>0</v>
      </c>
      <c r="AP46" s="255">
        <v>0</v>
      </c>
      <c r="AQ46" s="207">
        <v>5.3963433419244498E-2</v>
      </c>
      <c r="AR46" s="207">
        <v>0</v>
      </c>
      <c r="AS46" s="207">
        <v>0</v>
      </c>
      <c r="AT46" s="207">
        <v>0</v>
      </c>
      <c r="AU46" s="255">
        <v>0</v>
      </c>
      <c r="AV46" s="207">
        <v>5.3963433419244498E-2</v>
      </c>
      <c r="AW46" s="207">
        <v>0</v>
      </c>
      <c r="AX46" s="207">
        <v>0</v>
      </c>
      <c r="AY46" s="207">
        <v>0</v>
      </c>
      <c r="AZ46" s="255">
        <v>0</v>
      </c>
      <c r="BA46" s="293" t="s">
        <v>570</v>
      </c>
      <c r="BB46" s="294" t="s">
        <v>1135</v>
      </c>
    </row>
    <row r="47" spans="1:54" ht="49.5" x14ac:dyDescent="0.6">
      <c r="B47" s="12"/>
      <c r="C47" s="12"/>
      <c r="D47" s="36" t="s">
        <v>656</v>
      </c>
      <c r="E47" s="12" t="s">
        <v>534</v>
      </c>
      <c r="F47" s="290" t="s">
        <v>0</v>
      </c>
      <c r="G47" s="255">
        <v>0</v>
      </c>
      <c r="H47" s="255">
        <v>0</v>
      </c>
      <c r="I47" s="255">
        <v>0</v>
      </c>
      <c r="J47" s="255">
        <v>0</v>
      </c>
      <c r="K47" s="328">
        <f t="shared" si="5"/>
        <v>0</v>
      </c>
      <c r="L47" s="255">
        <v>0</v>
      </c>
      <c r="M47" s="255">
        <v>0</v>
      </c>
      <c r="N47" s="255">
        <v>0</v>
      </c>
      <c r="O47" s="255">
        <v>0</v>
      </c>
      <c r="P47" s="255">
        <v>0</v>
      </c>
      <c r="Q47" s="328">
        <f t="shared" si="0"/>
        <v>0</v>
      </c>
      <c r="R47" s="255">
        <v>0</v>
      </c>
      <c r="S47" s="255">
        <v>0</v>
      </c>
      <c r="T47" s="255">
        <v>0</v>
      </c>
      <c r="U47" s="255">
        <v>0</v>
      </c>
      <c r="V47" s="255">
        <v>0</v>
      </c>
      <c r="W47" s="328">
        <f t="shared" si="1"/>
        <v>0</v>
      </c>
      <c r="X47" s="255">
        <v>0</v>
      </c>
      <c r="Y47" s="255">
        <v>0</v>
      </c>
      <c r="Z47" s="255">
        <v>0</v>
      </c>
      <c r="AA47" s="255">
        <v>0</v>
      </c>
      <c r="AB47" s="255">
        <v>0</v>
      </c>
      <c r="AC47" s="328">
        <f t="shared" si="2"/>
        <v>0</v>
      </c>
      <c r="AD47" s="255">
        <v>0</v>
      </c>
      <c r="AE47" s="255">
        <v>0</v>
      </c>
      <c r="AF47" s="255">
        <v>0</v>
      </c>
      <c r="AG47" s="255">
        <v>0</v>
      </c>
      <c r="AH47" s="255">
        <v>0</v>
      </c>
      <c r="AI47" s="328">
        <f t="shared" si="3"/>
        <v>0</v>
      </c>
      <c r="AJ47" s="255">
        <v>0</v>
      </c>
      <c r="AK47" s="255">
        <v>0</v>
      </c>
      <c r="AL47" s="255">
        <v>0</v>
      </c>
      <c r="AM47" s="255">
        <v>0</v>
      </c>
      <c r="AN47" s="255">
        <v>0</v>
      </c>
      <c r="AO47" s="328">
        <f t="shared" si="4"/>
        <v>0</v>
      </c>
      <c r="AP47" s="255">
        <v>0</v>
      </c>
      <c r="AQ47" s="207">
        <v>0</v>
      </c>
      <c r="AR47" s="207">
        <v>0</v>
      </c>
      <c r="AS47" s="207">
        <v>0</v>
      </c>
      <c r="AT47" s="207">
        <v>0</v>
      </c>
      <c r="AU47" s="255">
        <v>0</v>
      </c>
      <c r="AV47" s="207">
        <v>0</v>
      </c>
      <c r="AW47" s="207">
        <v>0</v>
      </c>
      <c r="AX47" s="207">
        <v>0</v>
      </c>
      <c r="AY47" s="207">
        <v>0</v>
      </c>
      <c r="AZ47" s="255">
        <v>0</v>
      </c>
      <c r="BA47" s="293" t="s">
        <v>570</v>
      </c>
      <c r="BB47" s="294" t="s">
        <v>1135</v>
      </c>
    </row>
    <row r="48" spans="1:54" ht="49.5" x14ac:dyDescent="0.6">
      <c r="B48" s="12"/>
      <c r="C48" s="12"/>
      <c r="D48" s="10" t="s">
        <v>657</v>
      </c>
      <c r="E48" s="12" t="s">
        <v>536</v>
      </c>
      <c r="F48" s="290" t="s">
        <v>0</v>
      </c>
      <c r="G48" s="255">
        <v>0</v>
      </c>
      <c r="H48" s="255">
        <v>0</v>
      </c>
      <c r="I48" s="255">
        <v>0</v>
      </c>
      <c r="J48" s="255">
        <v>0</v>
      </c>
      <c r="K48" s="328">
        <f t="shared" si="5"/>
        <v>0</v>
      </c>
      <c r="L48" s="255">
        <v>0</v>
      </c>
      <c r="M48" s="255">
        <v>0</v>
      </c>
      <c r="N48" s="255">
        <v>0</v>
      </c>
      <c r="O48" s="255">
        <v>0</v>
      </c>
      <c r="P48" s="255">
        <v>0</v>
      </c>
      <c r="Q48" s="328">
        <f t="shared" si="0"/>
        <v>0</v>
      </c>
      <c r="R48" s="255">
        <v>0</v>
      </c>
      <c r="S48" s="255">
        <v>0</v>
      </c>
      <c r="T48" s="255">
        <v>0</v>
      </c>
      <c r="U48" s="255">
        <v>0</v>
      </c>
      <c r="V48" s="255">
        <v>0</v>
      </c>
      <c r="W48" s="328">
        <f t="shared" si="1"/>
        <v>0</v>
      </c>
      <c r="X48" s="255">
        <v>0</v>
      </c>
      <c r="Y48" s="255">
        <v>0</v>
      </c>
      <c r="Z48" s="255">
        <v>0</v>
      </c>
      <c r="AA48" s="255">
        <v>0</v>
      </c>
      <c r="AB48" s="255">
        <v>0</v>
      </c>
      <c r="AC48" s="328">
        <f t="shared" si="2"/>
        <v>0</v>
      </c>
      <c r="AD48" s="255">
        <v>0</v>
      </c>
      <c r="AE48" s="255">
        <v>0</v>
      </c>
      <c r="AF48" s="255">
        <v>0</v>
      </c>
      <c r="AG48" s="255">
        <v>0</v>
      </c>
      <c r="AH48" s="255">
        <v>0</v>
      </c>
      <c r="AI48" s="328">
        <f t="shared" si="3"/>
        <v>0</v>
      </c>
      <c r="AJ48" s="255">
        <v>0</v>
      </c>
      <c r="AK48" s="255">
        <v>0</v>
      </c>
      <c r="AL48" s="255">
        <v>0</v>
      </c>
      <c r="AM48" s="255">
        <v>0</v>
      </c>
      <c r="AN48" s="255">
        <v>0</v>
      </c>
      <c r="AO48" s="328">
        <f t="shared" si="4"/>
        <v>0</v>
      </c>
      <c r="AP48" s="255">
        <v>0</v>
      </c>
      <c r="AQ48" s="207">
        <v>0</v>
      </c>
      <c r="AR48" s="207">
        <v>0</v>
      </c>
      <c r="AS48" s="207">
        <v>0</v>
      </c>
      <c r="AT48" s="207">
        <v>0</v>
      </c>
      <c r="AU48" s="255">
        <v>0</v>
      </c>
      <c r="AV48" s="207">
        <v>0</v>
      </c>
      <c r="AW48" s="207">
        <v>0</v>
      </c>
      <c r="AX48" s="207">
        <v>0</v>
      </c>
      <c r="AY48" s="207">
        <v>0</v>
      </c>
      <c r="AZ48" s="255">
        <v>0</v>
      </c>
      <c r="BA48" s="293" t="s">
        <v>570</v>
      </c>
      <c r="BB48" s="294" t="s">
        <v>1135</v>
      </c>
    </row>
    <row r="49" spans="2:54" ht="49.5" x14ac:dyDescent="0.6">
      <c r="B49" s="12"/>
      <c r="C49" s="12"/>
      <c r="D49" s="10" t="s">
        <v>658</v>
      </c>
      <c r="E49" s="12" t="s">
        <v>538</v>
      </c>
      <c r="F49" s="290" t="s">
        <v>0</v>
      </c>
      <c r="G49" s="255">
        <v>0</v>
      </c>
      <c r="H49" s="255">
        <v>0</v>
      </c>
      <c r="I49" s="255">
        <v>0</v>
      </c>
      <c r="J49" s="255">
        <v>0</v>
      </c>
      <c r="K49" s="328">
        <f t="shared" si="5"/>
        <v>0</v>
      </c>
      <c r="L49" s="255">
        <v>0</v>
      </c>
      <c r="M49" s="255">
        <v>0</v>
      </c>
      <c r="N49" s="255">
        <v>0</v>
      </c>
      <c r="O49" s="255">
        <v>0</v>
      </c>
      <c r="P49" s="255">
        <v>0</v>
      </c>
      <c r="Q49" s="328">
        <f t="shared" si="0"/>
        <v>0</v>
      </c>
      <c r="R49" s="255">
        <v>0</v>
      </c>
      <c r="S49" s="255">
        <v>0</v>
      </c>
      <c r="T49" s="255">
        <v>0</v>
      </c>
      <c r="U49" s="255">
        <v>0</v>
      </c>
      <c r="V49" s="255">
        <v>0</v>
      </c>
      <c r="W49" s="328">
        <f t="shared" si="1"/>
        <v>0</v>
      </c>
      <c r="X49" s="255">
        <v>0</v>
      </c>
      <c r="Y49" s="255">
        <v>0</v>
      </c>
      <c r="Z49" s="255">
        <v>0</v>
      </c>
      <c r="AA49" s="255">
        <v>0</v>
      </c>
      <c r="AB49" s="255">
        <v>0</v>
      </c>
      <c r="AC49" s="328">
        <f t="shared" si="2"/>
        <v>0</v>
      </c>
      <c r="AD49" s="255">
        <v>0</v>
      </c>
      <c r="AE49" s="255">
        <v>0</v>
      </c>
      <c r="AF49" s="255">
        <v>0</v>
      </c>
      <c r="AG49" s="255">
        <v>0</v>
      </c>
      <c r="AH49" s="255">
        <v>0</v>
      </c>
      <c r="AI49" s="328">
        <f t="shared" si="3"/>
        <v>0</v>
      </c>
      <c r="AJ49" s="255">
        <v>0</v>
      </c>
      <c r="AK49" s="255">
        <v>0</v>
      </c>
      <c r="AL49" s="255">
        <v>0</v>
      </c>
      <c r="AM49" s="255">
        <v>0</v>
      </c>
      <c r="AN49" s="255">
        <v>0</v>
      </c>
      <c r="AO49" s="328">
        <f t="shared" si="4"/>
        <v>0</v>
      </c>
      <c r="AP49" s="255">
        <v>0</v>
      </c>
      <c r="AQ49" s="207">
        <v>0</v>
      </c>
      <c r="AR49" s="207">
        <v>0</v>
      </c>
      <c r="AS49" s="207">
        <v>0</v>
      </c>
      <c r="AT49" s="207">
        <v>0</v>
      </c>
      <c r="AU49" s="255">
        <v>0</v>
      </c>
      <c r="AV49" s="207">
        <v>0</v>
      </c>
      <c r="AW49" s="207">
        <v>0</v>
      </c>
      <c r="AX49" s="207">
        <v>0</v>
      </c>
      <c r="AY49" s="207">
        <v>0</v>
      </c>
      <c r="AZ49" s="255">
        <v>0</v>
      </c>
      <c r="BA49" s="293" t="s">
        <v>570</v>
      </c>
      <c r="BB49" s="294" t="s">
        <v>1135</v>
      </c>
    </row>
    <row r="50" spans="2:54" ht="49.5" x14ac:dyDescent="0.6">
      <c r="B50" s="12"/>
      <c r="C50" s="12"/>
      <c r="D50" s="10" t="s">
        <v>659</v>
      </c>
      <c r="E50" s="12" t="s">
        <v>540</v>
      </c>
      <c r="F50" s="290" t="s">
        <v>0</v>
      </c>
      <c r="G50" s="255">
        <v>0</v>
      </c>
      <c r="H50" s="255">
        <v>0</v>
      </c>
      <c r="I50" s="255">
        <v>0</v>
      </c>
      <c r="J50" s="255">
        <v>0</v>
      </c>
      <c r="K50" s="328">
        <f t="shared" si="5"/>
        <v>0</v>
      </c>
      <c r="L50" s="255">
        <v>0</v>
      </c>
      <c r="M50" s="255">
        <v>0</v>
      </c>
      <c r="N50" s="255">
        <v>0</v>
      </c>
      <c r="O50" s="255">
        <v>0</v>
      </c>
      <c r="P50" s="255">
        <v>0</v>
      </c>
      <c r="Q50" s="328">
        <f t="shared" si="0"/>
        <v>0</v>
      </c>
      <c r="R50" s="255">
        <v>0</v>
      </c>
      <c r="S50" s="255">
        <v>0</v>
      </c>
      <c r="T50" s="255">
        <v>0</v>
      </c>
      <c r="U50" s="255">
        <v>0</v>
      </c>
      <c r="V50" s="255">
        <v>0</v>
      </c>
      <c r="W50" s="328">
        <f t="shared" si="1"/>
        <v>0</v>
      </c>
      <c r="X50" s="255">
        <v>0</v>
      </c>
      <c r="Y50" s="255">
        <v>0</v>
      </c>
      <c r="Z50" s="255">
        <v>0</v>
      </c>
      <c r="AA50" s="255">
        <v>0</v>
      </c>
      <c r="AB50" s="255">
        <v>0</v>
      </c>
      <c r="AC50" s="328">
        <f t="shared" si="2"/>
        <v>0</v>
      </c>
      <c r="AD50" s="255">
        <v>0</v>
      </c>
      <c r="AE50" s="255">
        <v>0</v>
      </c>
      <c r="AF50" s="255">
        <v>0</v>
      </c>
      <c r="AG50" s="255">
        <v>0</v>
      </c>
      <c r="AH50" s="255">
        <v>0</v>
      </c>
      <c r="AI50" s="328">
        <f t="shared" si="3"/>
        <v>0</v>
      </c>
      <c r="AJ50" s="255">
        <v>0</v>
      </c>
      <c r="AK50" s="255">
        <v>0</v>
      </c>
      <c r="AL50" s="255">
        <v>0</v>
      </c>
      <c r="AM50" s="255">
        <v>0</v>
      </c>
      <c r="AN50" s="255">
        <v>0</v>
      </c>
      <c r="AO50" s="328">
        <f t="shared" si="4"/>
        <v>0</v>
      </c>
      <c r="AP50" s="255">
        <v>0</v>
      </c>
      <c r="AQ50" s="207">
        <v>0</v>
      </c>
      <c r="AR50" s="207">
        <v>0</v>
      </c>
      <c r="AS50" s="207">
        <v>0</v>
      </c>
      <c r="AT50" s="207">
        <v>0</v>
      </c>
      <c r="AU50" s="255">
        <v>0</v>
      </c>
      <c r="AV50" s="207">
        <v>0</v>
      </c>
      <c r="AW50" s="207">
        <v>0</v>
      </c>
      <c r="AX50" s="207">
        <v>0</v>
      </c>
      <c r="AY50" s="207">
        <v>0</v>
      </c>
      <c r="AZ50" s="255">
        <v>0</v>
      </c>
      <c r="BA50" s="293" t="s">
        <v>570</v>
      </c>
      <c r="BB50" s="294" t="s">
        <v>1135</v>
      </c>
    </row>
    <row r="51" spans="2:54" ht="49.5" x14ac:dyDescent="0.6">
      <c r="B51" s="12"/>
      <c r="C51" s="12"/>
      <c r="D51" s="10" t="s">
        <v>660</v>
      </c>
      <c r="E51" s="12" t="s">
        <v>542</v>
      </c>
      <c r="F51" s="290" t="s">
        <v>0</v>
      </c>
      <c r="G51" s="255">
        <v>0</v>
      </c>
      <c r="H51" s="255">
        <v>0</v>
      </c>
      <c r="I51" s="255">
        <v>0</v>
      </c>
      <c r="J51" s="255">
        <v>0</v>
      </c>
      <c r="K51" s="328">
        <f t="shared" si="5"/>
        <v>0</v>
      </c>
      <c r="L51" s="255">
        <v>0</v>
      </c>
      <c r="M51" s="255">
        <v>0</v>
      </c>
      <c r="N51" s="255">
        <v>0</v>
      </c>
      <c r="O51" s="255">
        <v>0</v>
      </c>
      <c r="P51" s="255">
        <v>0</v>
      </c>
      <c r="Q51" s="328">
        <f t="shared" si="0"/>
        <v>0</v>
      </c>
      <c r="R51" s="255">
        <v>0</v>
      </c>
      <c r="S51" s="255">
        <v>0</v>
      </c>
      <c r="T51" s="255">
        <v>0</v>
      </c>
      <c r="U51" s="255">
        <v>0</v>
      </c>
      <c r="V51" s="255">
        <v>0</v>
      </c>
      <c r="W51" s="328">
        <f t="shared" si="1"/>
        <v>0</v>
      </c>
      <c r="X51" s="255">
        <v>0</v>
      </c>
      <c r="Y51" s="255">
        <v>1</v>
      </c>
      <c r="Z51" s="255">
        <v>0</v>
      </c>
      <c r="AA51" s="255">
        <v>0</v>
      </c>
      <c r="AB51" s="255">
        <v>0</v>
      </c>
      <c r="AC51" s="328">
        <f t="shared" si="2"/>
        <v>0</v>
      </c>
      <c r="AD51" s="255">
        <v>0</v>
      </c>
      <c r="AE51" s="255">
        <v>1</v>
      </c>
      <c r="AF51" s="255">
        <v>0</v>
      </c>
      <c r="AG51" s="255">
        <v>0</v>
      </c>
      <c r="AH51" s="255">
        <v>0</v>
      </c>
      <c r="AI51" s="328">
        <f t="shared" si="3"/>
        <v>0</v>
      </c>
      <c r="AJ51" s="255">
        <v>0</v>
      </c>
      <c r="AK51" s="255">
        <v>0</v>
      </c>
      <c r="AL51" s="255">
        <v>0</v>
      </c>
      <c r="AM51" s="255">
        <v>0</v>
      </c>
      <c r="AN51" s="255">
        <v>0</v>
      </c>
      <c r="AO51" s="328">
        <f t="shared" si="4"/>
        <v>0</v>
      </c>
      <c r="AP51" s="255">
        <v>0</v>
      </c>
      <c r="AQ51" s="255">
        <v>0</v>
      </c>
      <c r="AR51" s="255">
        <v>0</v>
      </c>
      <c r="AS51" s="255">
        <v>0</v>
      </c>
      <c r="AT51" s="255">
        <v>0</v>
      </c>
      <c r="AU51" s="255">
        <v>0</v>
      </c>
      <c r="AV51" s="255">
        <v>0</v>
      </c>
      <c r="AW51" s="255">
        <v>0</v>
      </c>
      <c r="AX51" s="255">
        <v>0</v>
      </c>
      <c r="AY51" s="255">
        <v>0</v>
      </c>
      <c r="AZ51" s="255">
        <v>0</v>
      </c>
      <c r="BA51" s="293" t="s">
        <v>570</v>
      </c>
      <c r="BB51" s="294" t="s">
        <v>1135</v>
      </c>
    </row>
    <row r="52" spans="2:54" ht="49.5" x14ac:dyDescent="0.6">
      <c r="B52" s="12"/>
      <c r="C52" s="12"/>
      <c r="D52" s="10" t="s">
        <v>661</v>
      </c>
      <c r="E52" s="12" t="s">
        <v>544</v>
      </c>
      <c r="F52" s="290" t="s">
        <v>0</v>
      </c>
      <c r="G52" s="255">
        <v>0</v>
      </c>
      <c r="H52" s="255">
        <v>0</v>
      </c>
      <c r="I52" s="255">
        <v>0</v>
      </c>
      <c r="J52" s="255">
        <v>0</v>
      </c>
      <c r="K52" s="328">
        <f t="shared" si="5"/>
        <v>0</v>
      </c>
      <c r="L52" s="255">
        <v>0</v>
      </c>
      <c r="M52" s="255">
        <v>0</v>
      </c>
      <c r="N52" s="255">
        <v>0</v>
      </c>
      <c r="O52" s="255">
        <v>0</v>
      </c>
      <c r="P52" s="255">
        <v>0</v>
      </c>
      <c r="Q52" s="328">
        <f t="shared" si="0"/>
        <v>0</v>
      </c>
      <c r="R52" s="255">
        <v>0</v>
      </c>
      <c r="S52" s="255">
        <v>0</v>
      </c>
      <c r="T52" s="255">
        <v>0</v>
      </c>
      <c r="U52" s="255">
        <v>0</v>
      </c>
      <c r="V52" s="255">
        <v>0</v>
      </c>
      <c r="W52" s="328">
        <f t="shared" si="1"/>
        <v>0</v>
      </c>
      <c r="X52" s="255">
        <v>0</v>
      </c>
      <c r="Y52" s="255">
        <v>0</v>
      </c>
      <c r="Z52" s="255">
        <v>0</v>
      </c>
      <c r="AA52" s="255">
        <v>0</v>
      </c>
      <c r="AB52" s="255">
        <v>0</v>
      </c>
      <c r="AC52" s="328">
        <f t="shared" si="2"/>
        <v>0</v>
      </c>
      <c r="AD52" s="255">
        <v>0</v>
      </c>
      <c r="AE52" s="255">
        <v>0</v>
      </c>
      <c r="AF52" s="255">
        <v>0</v>
      </c>
      <c r="AG52" s="255">
        <v>0</v>
      </c>
      <c r="AH52" s="255">
        <v>0</v>
      </c>
      <c r="AI52" s="328">
        <f t="shared" si="3"/>
        <v>0</v>
      </c>
      <c r="AJ52" s="255">
        <v>0</v>
      </c>
      <c r="AK52" s="255">
        <v>0</v>
      </c>
      <c r="AL52" s="255">
        <v>0</v>
      </c>
      <c r="AM52" s="255">
        <v>0</v>
      </c>
      <c r="AN52" s="255">
        <v>0</v>
      </c>
      <c r="AO52" s="328">
        <f t="shared" si="4"/>
        <v>0</v>
      </c>
      <c r="AP52" s="255">
        <v>0</v>
      </c>
      <c r="AQ52" s="207">
        <v>0</v>
      </c>
      <c r="AR52" s="207">
        <v>0</v>
      </c>
      <c r="AS52" s="207">
        <v>0</v>
      </c>
      <c r="AT52" s="207">
        <v>0</v>
      </c>
      <c r="AU52" s="255">
        <v>0</v>
      </c>
      <c r="AV52" s="207">
        <v>0</v>
      </c>
      <c r="AW52" s="207">
        <v>0</v>
      </c>
      <c r="AX52" s="207">
        <v>0</v>
      </c>
      <c r="AY52" s="207">
        <v>0</v>
      </c>
      <c r="AZ52" s="255">
        <v>0</v>
      </c>
      <c r="BA52" s="293" t="s">
        <v>570</v>
      </c>
      <c r="BB52" s="294" t="s">
        <v>1135</v>
      </c>
    </row>
    <row r="53" spans="2:54" ht="49.5" x14ac:dyDescent="0.6">
      <c r="B53" s="12"/>
      <c r="C53" s="12"/>
      <c r="D53" s="10" t="s">
        <v>662</v>
      </c>
      <c r="E53" s="12" t="s">
        <v>429</v>
      </c>
      <c r="F53" s="290" t="s">
        <v>0</v>
      </c>
      <c r="G53" s="255">
        <v>0</v>
      </c>
      <c r="H53" s="255">
        <v>0</v>
      </c>
      <c r="I53" s="255">
        <v>0</v>
      </c>
      <c r="J53" s="255">
        <v>0</v>
      </c>
      <c r="K53" s="328">
        <f t="shared" si="5"/>
        <v>0</v>
      </c>
      <c r="L53" s="255">
        <v>0</v>
      </c>
      <c r="M53" s="255">
        <v>0</v>
      </c>
      <c r="N53" s="255">
        <v>0</v>
      </c>
      <c r="O53" s="255">
        <v>0</v>
      </c>
      <c r="P53" s="255">
        <v>0</v>
      </c>
      <c r="Q53" s="328">
        <f t="shared" si="0"/>
        <v>0</v>
      </c>
      <c r="R53" s="255">
        <v>0</v>
      </c>
      <c r="S53" s="255">
        <v>1</v>
      </c>
      <c r="T53" s="255">
        <v>0</v>
      </c>
      <c r="U53" s="255">
        <v>0</v>
      </c>
      <c r="V53" s="255">
        <v>0</v>
      </c>
      <c r="W53" s="328">
        <f t="shared" si="1"/>
        <v>0</v>
      </c>
      <c r="X53" s="255">
        <v>0</v>
      </c>
      <c r="Y53" s="255">
        <v>0</v>
      </c>
      <c r="Z53" s="255">
        <v>0</v>
      </c>
      <c r="AA53" s="255">
        <v>0</v>
      </c>
      <c r="AB53" s="255">
        <v>0</v>
      </c>
      <c r="AC53" s="328">
        <f t="shared" si="2"/>
        <v>0</v>
      </c>
      <c r="AD53" s="255">
        <v>0</v>
      </c>
      <c r="AE53" s="255">
        <v>0</v>
      </c>
      <c r="AF53" s="255">
        <v>0</v>
      </c>
      <c r="AG53" s="255">
        <v>0</v>
      </c>
      <c r="AH53" s="255">
        <v>0</v>
      </c>
      <c r="AI53" s="328">
        <f t="shared" si="3"/>
        <v>0</v>
      </c>
      <c r="AJ53" s="255">
        <v>0</v>
      </c>
      <c r="AK53" s="255">
        <v>0</v>
      </c>
      <c r="AL53" s="255">
        <v>0</v>
      </c>
      <c r="AM53" s="255">
        <v>0</v>
      </c>
      <c r="AN53" s="255">
        <v>0</v>
      </c>
      <c r="AO53" s="328">
        <f t="shared" si="4"/>
        <v>0</v>
      </c>
      <c r="AP53" s="255">
        <v>0</v>
      </c>
      <c r="AQ53" s="207">
        <v>9.5148266117850277E-3</v>
      </c>
      <c r="AR53" s="207">
        <v>0</v>
      </c>
      <c r="AS53" s="207">
        <v>0</v>
      </c>
      <c r="AT53" s="207">
        <v>0</v>
      </c>
      <c r="AU53" s="255">
        <v>0</v>
      </c>
      <c r="AV53" s="207">
        <v>9.5148266117850277E-3</v>
      </c>
      <c r="AW53" s="207">
        <v>0</v>
      </c>
      <c r="AX53" s="207">
        <v>0</v>
      </c>
      <c r="AY53" s="207">
        <v>0</v>
      </c>
      <c r="AZ53" s="255">
        <v>0</v>
      </c>
      <c r="BA53" s="293" t="s">
        <v>570</v>
      </c>
      <c r="BB53" s="294" t="s">
        <v>1135</v>
      </c>
    </row>
    <row r="54" spans="2:54" ht="49.5" x14ac:dyDescent="0.6">
      <c r="B54" s="12"/>
      <c r="C54" s="12" t="s">
        <v>436</v>
      </c>
      <c r="D54" s="10" t="s">
        <v>437</v>
      </c>
      <c r="E54" s="10" t="s">
        <v>438</v>
      </c>
      <c r="F54" s="290" t="s">
        <v>0</v>
      </c>
      <c r="G54" s="255">
        <v>0</v>
      </c>
      <c r="H54" s="255">
        <v>0</v>
      </c>
      <c r="I54" s="255">
        <v>0</v>
      </c>
      <c r="J54" s="255">
        <v>0</v>
      </c>
      <c r="K54" s="328">
        <f t="shared" si="5"/>
        <v>0</v>
      </c>
      <c r="L54" s="255">
        <v>0</v>
      </c>
      <c r="M54" s="255">
        <v>0</v>
      </c>
      <c r="N54" s="255">
        <v>0</v>
      </c>
      <c r="O54" s="255">
        <v>0</v>
      </c>
      <c r="P54" s="255">
        <v>0</v>
      </c>
      <c r="Q54" s="328">
        <f t="shared" si="0"/>
        <v>0</v>
      </c>
      <c r="R54" s="255">
        <v>0</v>
      </c>
      <c r="S54" s="255">
        <v>0</v>
      </c>
      <c r="T54" s="255">
        <v>0</v>
      </c>
      <c r="U54" s="255">
        <v>0</v>
      </c>
      <c r="V54" s="255">
        <v>0</v>
      </c>
      <c r="W54" s="328">
        <f t="shared" si="1"/>
        <v>0</v>
      </c>
      <c r="X54" s="255">
        <v>0</v>
      </c>
      <c r="Y54" s="255">
        <v>0</v>
      </c>
      <c r="Z54" s="255">
        <v>0</v>
      </c>
      <c r="AA54" s="255">
        <v>0</v>
      </c>
      <c r="AB54" s="255">
        <v>0</v>
      </c>
      <c r="AC54" s="328">
        <f t="shared" si="2"/>
        <v>0</v>
      </c>
      <c r="AD54" s="255">
        <v>0</v>
      </c>
      <c r="AE54" s="255">
        <v>0</v>
      </c>
      <c r="AF54" s="255">
        <v>0</v>
      </c>
      <c r="AG54" s="255">
        <v>0</v>
      </c>
      <c r="AH54" s="255">
        <v>0</v>
      </c>
      <c r="AI54" s="328">
        <f t="shared" si="3"/>
        <v>0</v>
      </c>
      <c r="AJ54" s="255">
        <v>0</v>
      </c>
      <c r="AK54" s="255">
        <v>0</v>
      </c>
      <c r="AL54" s="255">
        <v>0</v>
      </c>
      <c r="AM54" s="255">
        <v>0</v>
      </c>
      <c r="AN54" s="255">
        <v>0</v>
      </c>
      <c r="AO54" s="328">
        <f t="shared" si="4"/>
        <v>0</v>
      </c>
      <c r="AP54" s="255">
        <v>0</v>
      </c>
      <c r="AQ54" s="207">
        <v>0</v>
      </c>
      <c r="AR54" s="207">
        <v>0</v>
      </c>
      <c r="AS54" s="207">
        <v>0</v>
      </c>
      <c r="AT54" s="207">
        <v>0</v>
      </c>
      <c r="AU54" s="255">
        <v>0</v>
      </c>
      <c r="AV54" s="207">
        <v>0</v>
      </c>
      <c r="AW54" s="207">
        <v>0</v>
      </c>
      <c r="AX54" s="207">
        <v>0</v>
      </c>
      <c r="AY54" s="207">
        <v>0</v>
      </c>
      <c r="AZ54" s="255">
        <v>0</v>
      </c>
      <c r="BA54" s="293" t="s">
        <v>570</v>
      </c>
      <c r="BB54" s="294" t="s">
        <v>1135</v>
      </c>
    </row>
    <row r="55" spans="2:54" ht="49.5" x14ac:dyDescent="0.6">
      <c r="B55" s="12"/>
      <c r="C55" s="12" t="s">
        <v>439</v>
      </c>
      <c r="D55" s="10" t="s">
        <v>440</v>
      </c>
      <c r="E55" s="12" t="s">
        <v>441</v>
      </c>
      <c r="F55" s="290" t="s">
        <v>0</v>
      </c>
      <c r="G55" s="255">
        <v>0</v>
      </c>
      <c r="H55" s="255">
        <v>0</v>
      </c>
      <c r="I55" s="255">
        <v>0</v>
      </c>
      <c r="J55" s="255">
        <v>0</v>
      </c>
      <c r="K55" s="328">
        <f t="shared" si="5"/>
        <v>0</v>
      </c>
      <c r="L55" s="255">
        <v>0</v>
      </c>
      <c r="M55" s="255">
        <v>0</v>
      </c>
      <c r="N55" s="255">
        <v>0</v>
      </c>
      <c r="O55" s="255">
        <v>0</v>
      </c>
      <c r="P55" s="255">
        <v>0</v>
      </c>
      <c r="Q55" s="328">
        <f t="shared" si="0"/>
        <v>0</v>
      </c>
      <c r="R55" s="255">
        <v>0</v>
      </c>
      <c r="S55" s="255">
        <v>0</v>
      </c>
      <c r="T55" s="255">
        <v>0</v>
      </c>
      <c r="U55" s="255">
        <v>0</v>
      </c>
      <c r="V55" s="255">
        <v>0</v>
      </c>
      <c r="W55" s="328">
        <f t="shared" si="1"/>
        <v>0</v>
      </c>
      <c r="X55" s="255">
        <v>0</v>
      </c>
      <c r="Y55" s="255">
        <v>0</v>
      </c>
      <c r="Z55" s="255">
        <v>0</v>
      </c>
      <c r="AA55" s="255">
        <v>0</v>
      </c>
      <c r="AB55" s="255">
        <v>0</v>
      </c>
      <c r="AC55" s="328">
        <f t="shared" si="2"/>
        <v>0</v>
      </c>
      <c r="AD55" s="255">
        <v>0</v>
      </c>
      <c r="AE55" s="255">
        <v>0</v>
      </c>
      <c r="AF55" s="255">
        <v>0</v>
      </c>
      <c r="AG55" s="255">
        <v>0</v>
      </c>
      <c r="AH55" s="255">
        <v>0</v>
      </c>
      <c r="AI55" s="328">
        <f t="shared" si="3"/>
        <v>0</v>
      </c>
      <c r="AJ55" s="255">
        <v>0</v>
      </c>
      <c r="AK55" s="255">
        <v>0</v>
      </c>
      <c r="AL55" s="255">
        <v>0</v>
      </c>
      <c r="AM55" s="255">
        <v>0</v>
      </c>
      <c r="AN55" s="255">
        <v>0</v>
      </c>
      <c r="AO55" s="328">
        <f t="shared" si="4"/>
        <v>0</v>
      </c>
      <c r="AP55" s="255">
        <v>0</v>
      </c>
      <c r="AQ55" s="207">
        <v>0</v>
      </c>
      <c r="AR55" s="207">
        <v>0</v>
      </c>
      <c r="AS55" s="207">
        <v>0</v>
      </c>
      <c r="AT55" s="207">
        <v>7.611274034259102E-3</v>
      </c>
      <c r="AU55" s="255">
        <v>0</v>
      </c>
      <c r="AV55" s="207">
        <v>0</v>
      </c>
      <c r="AW55" s="207">
        <v>0</v>
      </c>
      <c r="AX55" s="207">
        <v>0</v>
      </c>
      <c r="AY55" s="207">
        <v>6.6099489457131077E-3</v>
      </c>
      <c r="AZ55" s="255">
        <v>0</v>
      </c>
      <c r="BA55" s="293" t="s">
        <v>570</v>
      </c>
      <c r="BB55" s="294" t="s">
        <v>1135</v>
      </c>
    </row>
    <row r="56" spans="2:54" ht="49.5" x14ac:dyDescent="0.6">
      <c r="B56" s="12"/>
      <c r="C56" s="12" t="s">
        <v>442</v>
      </c>
      <c r="D56" s="10" t="s">
        <v>443</v>
      </c>
      <c r="E56" s="10" t="s">
        <v>395</v>
      </c>
      <c r="F56" s="290" t="s">
        <v>1</v>
      </c>
      <c r="G56" s="255">
        <v>0</v>
      </c>
      <c r="H56" s="255">
        <v>0</v>
      </c>
      <c r="I56" s="255">
        <v>0</v>
      </c>
      <c r="J56" s="255">
        <v>0</v>
      </c>
      <c r="K56" s="328">
        <f t="shared" si="5"/>
        <v>0</v>
      </c>
      <c r="L56" s="255">
        <v>0</v>
      </c>
      <c r="M56" s="255">
        <v>0</v>
      </c>
      <c r="N56" s="255">
        <v>0</v>
      </c>
      <c r="O56" s="255">
        <v>0</v>
      </c>
      <c r="P56" s="255">
        <v>0</v>
      </c>
      <c r="Q56" s="328">
        <f t="shared" si="0"/>
        <v>0</v>
      </c>
      <c r="R56" s="255">
        <v>0</v>
      </c>
      <c r="S56" s="255">
        <v>0</v>
      </c>
      <c r="T56" s="255">
        <v>0</v>
      </c>
      <c r="U56" s="255">
        <v>0</v>
      </c>
      <c r="V56" s="255">
        <v>0</v>
      </c>
      <c r="W56" s="328">
        <f t="shared" si="1"/>
        <v>0</v>
      </c>
      <c r="X56" s="255">
        <v>0</v>
      </c>
      <c r="Y56" s="255">
        <v>0</v>
      </c>
      <c r="Z56" s="255">
        <v>0</v>
      </c>
      <c r="AA56" s="255">
        <v>0</v>
      </c>
      <c r="AB56" s="255">
        <v>0</v>
      </c>
      <c r="AC56" s="328">
        <f t="shared" si="2"/>
        <v>0</v>
      </c>
      <c r="AD56" s="255">
        <v>0</v>
      </c>
      <c r="AE56" s="255">
        <v>0</v>
      </c>
      <c r="AF56" s="255">
        <v>0</v>
      </c>
      <c r="AG56" s="255">
        <v>0</v>
      </c>
      <c r="AH56" s="255">
        <v>0</v>
      </c>
      <c r="AI56" s="328">
        <f t="shared" si="3"/>
        <v>0</v>
      </c>
      <c r="AJ56" s="255">
        <v>0</v>
      </c>
      <c r="AK56" s="255">
        <v>0</v>
      </c>
      <c r="AL56" s="255">
        <v>0</v>
      </c>
      <c r="AM56" s="255">
        <v>0</v>
      </c>
      <c r="AN56" s="255">
        <v>0</v>
      </c>
      <c r="AO56" s="328">
        <f t="shared" si="4"/>
        <v>0</v>
      </c>
      <c r="AP56" s="255">
        <v>0</v>
      </c>
      <c r="AQ56" s="207">
        <v>0</v>
      </c>
      <c r="AR56" s="207">
        <v>0</v>
      </c>
      <c r="AS56" s="207">
        <v>0</v>
      </c>
      <c r="AT56" s="207">
        <v>0</v>
      </c>
      <c r="AU56" s="255">
        <v>0</v>
      </c>
      <c r="AV56" s="207">
        <v>0</v>
      </c>
      <c r="AW56" s="207">
        <v>0</v>
      </c>
      <c r="AX56" s="207">
        <v>0</v>
      </c>
      <c r="AY56" s="207">
        <v>0</v>
      </c>
      <c r="AZ56" s="255">
        <v>0</v>
      </c>
      <c r="BA56" s="293" t="s">
        <v>570</v>
      </c>
      <c r="BB56" s="294" t="s">
        <v>1135</v>
      </c>
    </row>
    <row r="57" spans="2:54" ht="49.5" x14ac:dyDescent="0.6">
      <c r="B57" s="12"/>
      <c r="C57" s="12" t="s">
        <v>444</v>
      </c>
      <c r="D57" s="10" t="s">
        <v>445</v>
      </c>
      <c r="E57" s="10" t="s">
        <v>446</v>
      </c>
      <c r="F57" s="290" t="s">
        <v>0</v>
      </c>
      <c r="G57" s="255">
        <v>1</v>
      </c>
      <c r="H57" s="255">
        <v>0</v>
      </c>
      <c r="I57" s="255">
        <v>0</v>
      </c>
      <c r="J57" s="255">
        <v>0</v>
      </c>
      <c r="K57" s="328">
        <f t="shared" si="5"/>
        <v>0</v>
      </c>
      <c r="L57" s="255">
        <v>0</v>
      </c>
      <c r="M57" s="255">
        <v>0</v>
      </c>
      <c r="N57" s="255">
        <v>0</v>
      </c>
      <c r="O57" s="255">
        <v>0</v>
      </c>
      <c r="P57" s="255">
        <v>0</v>
      </c>
      <c r="Q57" s="328">
        <f t="shared" si="0"/>
        <v>0</v>
      </c>
      <c r="R57" s="255">
        <v>0</v>
      </c>
      <c r="S57" s="255">
        <v>0</v>
      </c>
      <c r="T57" s="255">
        <v>0</v>
      </c>
      <c r="U57" s="255">
        <v>0</v>
      </c>
      <c r="V57" s="255">
        <v>0</v>
      </c>
      <c r="W57" s="328">
        <f t="shared" si="1"/>
        <v>0</v>
      </c>
      <c r="X57" s="255">
        <v>0</v>
      </c>
      <c r="Y57" s="255">
        <v>0</v>
      </c>
      <c r="Z57" s="255">
        <v>0</v>
      </c>
      <c r="AA57" s="255">
        <v>0</v>
      </c>
      <c r="AB57" s="255">
        <v>0</v>
      </c>
      <c r="AC57" s="328">
        <f t="shared" si="2"/>
        <v>0</v>
      </c>
      <c r="AD57" s="255">
        <v>0</v>
      </c>
      <c r="AE57" s="255">
        <v>0</v>
      </c>
      <c r="AF57" s="255">
        <v>0</v>
      </c>
      <c r="AG57" s="255">
        <v>0</v>
      </c>
      <c r="AH57" s="255">
        <v>0</v>
      </c>
      <c r="AI57" s="328">
        <f t="shared" si="3"/>
        <v>0</v>
      </c>
      <c r="AJ57" s="255">
        <v>0</v>
      </c>
      <c r="AK57" s="255">
        <v>0</v>
      </c>
      <c r="AL57" s="255">
        <v>0</v>
      </c>
      <c r="AM57" s="255">
        <v>0</v>
      </c>
      <c r="AN57" s="255">
        <v>0</v>
      </c>
      <c r="AO57" s="328">
        <f t="shared" si="4"/>
        <v>0</v>
      </c>
      <c r="AP57" s="255">
        <v>0</v>
      </c>
      <c r="AQ57" s="207">
        <v>9.5148266117847848E-3</v>
      </c>
      <c r="AR57" s="207">
        <v>0</v>
      </c>
      <c r="AS57" s="207">
        <v>0</v>
      </c>
      <c r="AT57" s="207">
        <v>0</v>
      </c>
      <c r="AU57" s="255">
        <v>0</v>
      </c>
      <c r="AV57" s="207">
        <v>9.5148266117847848E-3</v>
      </c>
      <c r="AW57" s="207">
        <v>0</v>
      </c>
      <c r="AX57" s="207">
        <v>0</v>
      </c>
      <c r="AY57" s="207">
        <v>0</v>
      </c>
      <c r="AZ57" s="255">
        <v>0</v>
      </c>
      <c r="BA57" s="293" t="s">
        <v>570</v>
      </c>
      <c r="BB57" s="294" t="s">
        <v>1135</v>
      </c>
    </row>
    <row r="58" spans="2:54" ht="49.5" x14ac:dyDescent="0.6">
      <c r="B58" s="12"/>
      <c r="C58" s="12" t="s">
        <v>447</v>
      </c>
      <c r="D58" s="10" t="s">
        <v>448</v>
      </c>
      <c r="E58" s="10" t="s">
        <v>449</v>
      </c>
      <c r="F58" s="290" t="s">
        <v>0</v>
      </c>
      <c r="G58" s="255">
        <v>0</v>
      </c>
      <c r="H58" s="255">
        <v>0</v>
      </c>
      <c r="I58" s="255">
        <v>0</v>
      </c>
      <c r="J58" s="255">
        <v>0</v>
      </c>
      <c r="K58" s="328">
        <f t="shared" si="5"/>
        <v>0</v>
      </c>
      <c r="L58" s="255">
        <v>0</v>
      </c>
      <c r="M58" s="255">
        <v>1</v>
      </c>
      <c r="N58" s="255">
        <v>0</v>
      </c>
      <c r="O58" s="255">
        <v>0</v>
      </c>
      <c r="P58" s="255">
        <v>0</v>
      </c>
      <c r="Q58" s="328">
        <f t="shared" si="0"/>
        <v>0</v>
      </c>
      <c r="R58" s="255">
        <v>0</v>
      </c>
      <c r="S58" s="255">
        <v>0</v>
      </c>
      <c r="T58" s="255">
        <v>0</v>
      </c>
      <c r="U58" s="255">
        <v>0</v>
      </c>
      <c r="V58" s="255">
        <v>0</v>
      </c>
      <c r="W58" s="328">
        <f t="shared" si="1"/>
        <v>0</v>
      </c>
      <c r="X58" s="255">
        <v>0</v>
      </c>
      <c r="Y58" s="255">
        <v>0</v>
      </c>
      <c r="Z58" s="255">
        <v>0</v>
      </c>
      <c r="AA58" s="255">
        <v>0</v>
      </c>
      <c r="AB58" s="255">
        <v>0</v>
      </c>
      <c r="AC58" s="328">
        <f t="shared" si="2"/>
        <v>0</v>
      </c>
      <c r="AD58" s="255">
        <v>0</v>
      </c>
      <c r="AE58" s="255">
        <v>0</v>
      </c>
      <c r="AF58" s="255">
        <v>0</v>
      </c>
      <c r="AG58" s="255">
        <v>0</v>
      </c>
      <c r="AH58" s="255">
        <v>0</v>
      </c>
      <c r="AI58" s="328">
        <f t="shared" si="3"/>
        <v>0</v>
      </c>
      <c r="AJ58" s="255">
        <v>0</v>
      </c>
      <c r="AK58" s="255">
        <v>0</v>
      </c>
      <c r="AL58" s="255">
        <v>0</v>
      </c>
      <c r="AM58" s="255">
        <v>0</v>
      </c>
      <c r="AN58" s="255">
        <v>0</v>
      </c>
      <c r="AO58" s="328">
        <f t="shared" si="4"/>
        <v>0</v>
      </c>
      <c r="AP58" s="255">
        <v>0</v>
      </c>
      <c r="AQ58" s="207">
        <v>5.3962255737758036E-2</v>
      </c>
      <c r="AR58" s="207">
        <v>0</v>
      </c>
      <c r="AS58" s="207">
        <v>0</v>
      </c>
      <c r="AT58" s="207">
        <v>4.3016297756449925E-2</v>
      </c>
      <c r="AU58" s="255">
        <v>0</v>
      </c>
      <c r="AV58" s="207">
        <v>5.3962255737758036E-2</v>
      </c>
      <c r="AW58" s="207">
        <v>0</v>
      </c>
      <c r="AX58" s="207">
        <v>0</v>
      </c>
      <c r="AY58" s="207">
        <v>3.7625888902400054E-2</v>
      </c>
      <c r="AZ58" s="255">
        <v>0</v>
      </c>
      <c r="BA58" s="293" t="s">
        <v>570</v>
      </c>
      <c r="BB58" s="294" t="s">
        <v>1135</v>
      </c>
    </row>
    <row r="59" spans="2:54" ht="49.5" x14ac:dyDescent="0.6">
      <c r="B59" s="12"/>
      <c r="C59" s="12" t="s">
        <v>450</v>
      </c>
      <c r="D59" s="10" t="s">
        <v>451</v>
      </c>
      <c r="E59" s="10" t="s">
        <v>452</v>
      </c>
      <c r="F59" s="290" t="s">
        <v>0</v>
      </c>
      <c r="G59" s="255">
        <v>0</v>
      </c>
      <c r="H59" s="255">
        <v>0</v>
      </c>
      <c r="I59" s="255">
        <v>0</v>
      </c>
      <c r="J59" s="255">
        <v>0</v>
      </c>
      <c r="K59" s="328">
        <f t="shared" si="5"/>
        <v>0</v>
      </c>
      <c r="L59" s="255">
        <v>0</v>
      </c>
      <c r="M59" s="255">
        <v>0</v>
      </c>
      <c r="N59" s="255">
        <v>0</v>
      </c>
      <c r="O59" s="255">
        <v>1</v>
      </c>
      <c r="P59" s="255">
        <v>0</v>
      </c>
      <c r="Q59" s="328">
        <f t="shared" si="0"/>
        <v>1</v>
      </c>
      <c r="R59" s="255">
        <v>0</v>
      </c>
      <c r="S59" s="255">
        <v>1</v>
      </c>
      <c r="T59" s="255">
        <v>0</v>
      </c>
      <c r="U59" s="255">
        <v>0</v>
      </c>
      <c r="V59" s="255">
        <v>0</v>
      </c>
      <c r="W59" s="328">
        <f t="shared" si="1"/>
        <v>0</v>
      </c>
      <c r="X59" s="255">
        <v>0</v>
      </c>
      <c r="Y59" s="255">
        <v>1</v>
      </c>
      <c r="Z59" s="255">
        <v>0</v>
      </c>
      <c r="AA59" s="255">
        <v>0</v>
      </c>
      <c r="AB59" s="255">
        <v>0</v>
      </c>
      <c r="AC59" s="328">
        <f t="shared" si="2"/>
        <v>0</v>
      </c>
      <c r="AD59" s="255">
        <v>0</v>
      </c>
      <c r="AE59" s="255">
        <v>0</v>
      </c>
      <c r="AF59" s="255">
        <v>0</v>
      </c>
      <c r="AG59" s="255">
        <v>0</v>
      </c>
      <c r="AH59" s="255">
        <v>0</v>
      </c>
      <c r="AI59" s="328">
        <f t="shared" si="3"/>
        <v>0</v>
      </c>
      <c r="AJ59" s="255">
        <v>0</v>
      </c>
      <c r="AK59" s="255">
        <v>0</v>
      </c>
      <c r="AL59" s="255">
        <v>0</v>
      </c>
      <c r="AM59" s="256">
        <v>1</v>
      </c>
      <c r="AN59" s="255">
        <v>0</v>
      </c>
      <c r="AO59" s="328">
        <f t="shared" si="4"/>
        <v>1</v>
      </c>
      <c r="AP59" s="255">
        <v>0</v>
      </c>
      <c r="AQ59" s="207">
        <v>0.23901967824653444</v>
      </c>
      <c r="AR59" s="207">
        <v>0.10816678438596089</v>
      </c>
      <c r="AS59" s="207">
        <v>0.23901967824653444</v>
      </c>
      <c r="AT59" s="207">
        <v>0</v>
      </c>
      <c r="AU59" s="255">
        <v>0</v>
      </c>
      <c r="AV59" s="207">
        <v>0.23901967824653444</v>
      </c>
      <c r="AW59" s="207">
        <v>0.10816678438596089</v>
      </c>
      <c r="AX59" s="207">
        <v>0.23901967824653444</v>
      </c>
      <c r="AY59" s="207">
        <v>0</v>
      </c>
      <c r="AZ59" s="255">
        <v>0</v>
      </c>
      <c r="BA59" s="293" t="s">
        <v>570</v>
      </c>
      <c r="BB59" s="294" t="s">
        <v>1135</v>
      </c>
    </row>
    <row r="60" spans="2:54" x14ac:dyDescent="0.45">
      <c r="G60" s="236"/>
      <c r="H60" s="236"/>
      <c r="I60" s="236"/>
      <c r="J60" s="236"/>
      <c r="K60" s="236"/>
      <c r="L60" s="236"/>
      <c r="M60" s="236"/>
      <c r="N60" s="236"/>
      <c r="O60" s="236"/>
      <c r="P60" s="236"/>
      <c r="Q60" s="236"/>
      <c r="R60" s="236"/>
      <c r="S60" s="236"/>
      <c r="T60" s="236"/>
      <c r="U60" s="236"/>
      <c r="V60" s="236"/>
      <c r="W60" s="236"/>
      <c r="X60" s="236"/>
      <c r="Y60" s="236"/>
      <c r="Z60" s="236"/>
      <c r="AA60" s="236"/>
      <c r="AB60" s="236"/>
      <c r="AC60" s="236"/>
      <c r="AD60" s="236"/>
      <c r="AE60" s="236"/>
      <c r="AF60" s="236"/>
      <c r="AG60" s="236"/>
      <c r="AH60" s="236"/>
      <c r="AI60" s="236"/>
      <c r="AJ60" s="236"/>
      <c r="AK60" s="236"/>
      <c r="AL60" s="236"/>
      <c r="AM60" s="236"/>
      <c r="AN60" s="236"/>
      <c r="AO60" s="236"/>
      <c r="AP60" s="236"/>
    </row>
  </sheetData>
  <dataValidations count="1">
    <dataValidation type="custom" operator="greaterThanOrEqual" allowBlank="1" showInputMessage="1" showErrorMessage="1" error="This cell only accepts a number of &quot;NA&quot;_x000a_" sqref="AV52:AY59 AQ26:AT50 AQ52:AT59 AQ8:AT24 AV8:AY24 AV26:AY50" xr:uid="{3DE75BE0-9D86-4BF7-8990-0E3DB64F3192}">
      <formula1>OR(AND(ISNUMBER(AQ8), AQ8&gt;=0), AQ8 ="NA")</formula1>
    </dataValidation>
  </dataValidations>
  <pageMargins left="0.7" right="0.7" top="0.75" bottom="0.75" header="0.3" footer="0.3"/>
  <pageSetup paperSize="3" scale="5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BDCAA064B24A498CFD3DF224C73A0E" ma:contentTypeVersion="7" ma:contentTypeDescription="Create a new document." ma:contentTypeScope="" ma:versionID="76e8f06a99eee6bf361b61571d2ab681">
  <xsd:schema xmlns:xsd="http://www.w3.org/2001/XMLSchema" xmlns:xs="http://www.w3.org/2001/XMLSchema" xmlns:p="http://schemas.microsoft.com/office/2006/metadata/properties" xmlns:ns2="470f3cb9-6190-467f-98b3-13287c8881c8" xmlns:ns3="287e4302-86cf-4944-a309-ab111957c492" targetNamespace="http://schemas.microsoft.com/office/2006/metadata/properties" ma:root="true" ma:fieldsID="99812758fcad5f90009c75bb3d0ceb16" ns2:_="" ns3:_="">
    <xsd:import namespace="470f3cb9-6190-467f-98b3-13287c8881c8"/>
    <xsd:import namespace="287e4302-86cf-4944-a309-ab111957c49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fi7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f3cb9-6190-467f-98b3-13287c8881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fi7y" ma:index="14" nillable="true" ma:displayName="Number" ma:internalName="fi7y">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87e4302-86cf-4944-a309-ab111957c49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i7y xmlns="470f3cb9-6190-467f-98b3-13287c8881c8" xsi:nil="true"/>
  </documentManagement>
</p:properties>
</file>

<file path=customXml/itemProps1.xml><?xml version="1.0" encoding="utf-8"?>
<ds:datastoreItem xmlns:ds="http://schemas.openxmlformats.org/officeDocument/2006/customXml" ds:itemID="{0815F203-D01D-4A57-AC7A-12F34129EC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0f3cb9-6190-467f-98b3-13287c8881c8"/>
    <ds:schemaRef ds:uri="287e4302-86cf-4944-a309-ab111957c4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6F133C-0E84-4B7E-9D02-48D1725E47BA}">
  <ds:schemaRefs>
    <ds:schemaRef ds:uri="http://schemas.microsoft.com/sharepoint/v3/contenttype/forms"/>
  </ds:schemaRefs>
</ds:datastoreItem>
</file>

<file path=customXml/itemProps3.xml><?xml version="1.0" encoding="utf-8"?>
<ds:datastoreItem xmlns:ds="http://schemas.openxmlformats.org/officeDocument/2006/customXml" ds:itemID="{3A954271-8F47-408B-BE0F-25294A929292}">
  <ds:schemaRefs>
    <ds:schemaRef ds:uri="http://schemas.microsoft.com/office/2006/metadata/properties"/>
    <ds:schemaRef ds:uri="http://schemas.microsoft.com/office/infopath/2007/PartnerControls"/>
    <ds:schemaRef ds:uri="470f3cb9-6190-467f-98b3-13287c8881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Quarterly Submission Guide</vt:lpstr>
      <vt:lpstr>Table 1</vt:lpstr>
      <vt:lpstr>Table 2</vt:lpstr>
      <vt:lpstr>Table 3</vt:lpstr>
      <vt:lpstr>Table 4</vt:lpstr>
      <vt:lpstr>Table 5</vt:lpstr>
      <vt:lpstr>Table 6</vt:lpstr>
      <vt:lpstr>Table 7.1</vt:lpstr>
      <vt:lpstr>Table 7.2</vt:lpstr>
      <vt:lpstr>Table 8</vt:lpstr>
      <vt:lpstr>Table 9</vt:lpstr>
      <vt:lpstr>Table 10</vt:lpstr>
      <vt:lpstr>Table 11</vt:lpstr>
      <vt:lpstr>Table 12</vt:lpstr>
      <vt:lpstr>'Table 1'!Print_Area</vt:lpstr>
      <vt:lpstr>'Table 12'!Print_Area</vt:lpstr>
      <vt:lpstr>'Table 3'!Print_Area</vt:lpstr>
      <vt:lpstr>'Table 6'!Print_Area</vt:lpstr>
      <vt:lpstr>'Table 7.2'!Print_Area</vt:lpstr>
      <vt:lpstr>'Table 12'!Print_Titles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2020-10-05T17:17:42Z</dcterms:created>
  <dcterms:modified xsi:type="dcterms:W3CDTF">2021-03-16T00:06:24Z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0x01010093BDCAA064B24A498CFD3DF224C73A0E</vt:lpwstr>
  </property>
</Properties>
</file>