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4.xml" ContentType="application/vnd.openxmlformats-officedocument.spreadsheetml.worksheet+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pivotTables/pivotTable3.xml" ContentType="application/vnd.openxmlformats-officedocument.spreadsheetml.pivotTable+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20" yWindow="500" windowWidth="27640" windowHeight="16940" tabRatio="600" firstSheet="0" activeTab="2" autoFilterDateGrouping="1"/>
  </bookViews>
  <sheets>
    <sheet name="CalFire_Weather" sheetId="1" state="visible" r:id="rId1"/>
    <sheet name="CalFireWeatherFixed" sheetId="2" state="visible" r:id="rId2"/>
    <sheet name="Stat_6 Fixed" sheetId="3" state="visible" r:id="rId3"/>
    <sheet name="Stat_6 bin" sheetId="4" state="visible" r:id="rId4"/>
    <sheet name="CalFire_Large" sheetId="5" state="visible" r:id="rId5"/>
    <sheet name="Stat_9 bin" sheetId="6" state="visible" r:id="rId6"/>
    <sheet name="Stats" sheetId="7" state="visible" r:id="rId7"/>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768</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768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Pal_Workbook_GUID" hidden="1">"NRPUZ8ECBWT5R9H3M2Y9I7MT"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_xlnm._FilterDatabase" localSheetId="4" hidden="1">'CalFire_Large'!$A$1:$BE$410</definedName>
  </definedNames>
  <calcPr calcId="191029" fullCalcOnLoad="1"/>
  <pivotCaches>
    <pivotCache cacheId="9" r:id="rId8"/>
    <pivotCache cacheId="8" r:id="rId9"/>
  </pivotCaches>
</workbook>
</file>

<file path=xl/styles.xml><?xml version="1.0" encoding="utf-8"?>
<styleSheet xmlns="http://schemas.openxmlformats.org/spreadsheetml/2006/main">
  <numFmts count="8">
    <numFmt numFmtId="164" formatCode="0.00000"/>
    <numFmt numFmtId="165" formatCode="[$-409]m/d/yy\ h:mm\ AM/PM;@"/>
    <numFmt numFmtId="166" formatCode="h:mm;@"/>
    <numFmt numFmtId="167" formatCode="0.000"/>
    <numFmt numFmtId="168" formatCode="0.000000"/>
    <numFmt numFmtId="169" formatCode="_(* #,##0_);_(* \(#,##0\);_(* &quot;-&quot;??_);_(@_)"/>
    <numFmt numFmtId="170" formatCode="yyyy\-mm\-dd\ h:mm:ss"/>
    <numFmt numFmtId="171" formatCode="0.0"/>
  </numFmts>
  <fonts count="11">
    <font>
      <name val="Aptos Narrow"/>
      <family val="2"/>
      <color theme="1"/>
      <sz val="11"/>
      <scheme val="minor"/>
    </font>
    <font>
      <name val="Arial"/>
      <family val="2"/>
      <sz val="10"/>
    </font>
    <font>
      <name val="Arial"/>
      <family val="2"/>
      <b val="1"/>
      <sz val="10"/>
    </font>
    <font>
      <name val="Aptos Narrow"/>
      <family val="2"/>
      <color theme="1"/>
      <sz val="11"/>
      <scheme val="minor"/>
    </font>
    <font>
      <name val="Aptos Narrow"/>
      <family val="2"/>
      <b val="1"/>
      <color theme="1"/>
      <sz val="11"/>
      <scheme val="minor"/>
    </font>
    <font>
      <name val="Aptos Narrow"/>
      <family val="2"/>
      <b val="1"/>
      <color rgb="FF0000FF"/>
      <sz val="11"/>
      <scheme val="minor"/>
    </font>
    <font>
      <name val="Arial"/>
      <family val="2"/>
      <color theme="1"/>
      <sz val="10"/>
    </font>
    <font>
      <name val="Aptos Narrow"/>
      <family val="2"/>
      <color theme="10"/>
      <sz val="11"/>
      <u val="single"/>
      <scheme val="minor"/>
    </font>
    <font>
      <name val="Arial"/>
      <family val="2"/>
      <color rgb="FF333333"/>
      <sz val="10"/>
    </font>
    <font>
      <name val="Aptos Narrow"/>
      <family val="2"/>
      <color rgb="FF000000"/>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4">
    <xf numFmtId="0" fontId="3" fillId="0" borderId="0"/>
    <xf numFmtId="43" fontId="3" fillId="0" borderId="0"/>
    <xf numFmtId="0" fontId="1" fillId="0" borderId="0"/>
    <xf numFmtId="0" fontId="7" fillId="0" borderId="0"/>
  </cellStyleXfs>
  <cellXfs count="51">
    <xf numFmtId="0" fontId="0" fillId="0" borderId="0" pivotButton="0" quotePrefix="0" xfId="0"/>
    <xf numFmtId="0" fontId="2" fillId="0" borderId="0" applyAlignment="1" pivotButton="0" quotePrefix="0" xfId="2">
      <alignment horizontal="left" vertical="center" wrapText="1"/>
    </xf>
    <xf numFmtId="0" fontId="4" fillId="0" borderId="0" pivotButton="0" quotePrefix="0" xfId="0"/>
    <xf numFmtId="0" fontId="2" fillId="0" borderId="0" applyAlignment="1" pivotButton="0" quotePrefix="0" xfId="2">
      <alignment horizontal="center" vertical="center" wrapText="1"/>
    </xf>
    <xf numFmtId="1" fontId="2" fillId="0" borderId="0" applyAlignment="1" pivotButton="0" quotePrefix="0" xfId="2">
      <alignment horizontal="center" vertical="center" wrapText="1"/>
    </xf>
    <xf numFmtId="164" fontId="2" fillId="0" borderId="0" applyAlignment="1" pivotButton="0" quotePrefix="0" xfId="2">
      <alignment horizontal="center" vertical="center" wrapText="1"/>
    </xf>
    <xf numFmtId="0" fontId="2" fillId="0" borderId="0" applyAlignment="1" pivotButton="0" quotePrefix="0" xfId="2">
      <alignment horizontal="center"/>
    </xf>
    <xf numFmtId="0" fontId="2" fillId="0" borderId="0" applyAlignment="1" pivotButton="0" quotePrefix="0" xfId="2">
      <alignment horizontal="center" wrapText="1"/>
    </xf>
    <xf numFmtId="0" fontId="2" fillId="0" borderId="0" applyAlignment="1" pivotButton="0" quotePrefix="0" xfId="2">
      <alignment horizontal="center" vertical="center"/>
    </xf>
    <xf numFmtId="0" fontId="5" fillId="0" borderId="0" applyAlignment="1" pivotButton="0" quotePrefix="0" xfId="0">
      <alignment wrapText="1"/>
    </xf>
    <xf numFmtId="0" fontId="0" fillId="0" borderId="0" applyAlignment="1" pivotButton="0" quotePrefix="0" xfId="0">
      <alignment wrapText="1"/>
    </xf>
    <xf numFmtId="0" fontId="1" fillId="0" borderId="0" applyAlignment="1" pivotButton="0" quotePrefix="0" xfId="2">
      <alignment horizontal="right"/>
    </xf>
    <xf numFmtId="0" fontId="6" fillId="0" borderId="0" applyAlignment="1" pivotButton="0" quotePrefix="0" xfId="0">
      <alignment horizontal="left"/>
    </xf>
    <xf numFmtId="1" fontId="6" fillId="0" borderId="0" applyAlignment="1" pivotButton="0" quotePrefix="0" xfId="0">
      <alignment horizontal="left"/>
    </xf>
    <xf numFmtId="14" fontId="6" fillId="0" borderId="0" pivotButton="0" quotePrefix="0" xfId="0"/>
    <xf numFmtId="20" fontId="1" fillId="0" borderId="0" applyAlignment="1" pivotButton="0" quotePrefix="0" xfId="2">
      <alignment horizontal="right"/>
    </xf>
    <xf numFmtId="165" fontId="1" fillId="0" borderId="0" applyAlignment="1" pivotButton="0" quotePrefix="0" xfId="2">
      <alignment horizontal="right"/>
    </xf>
    <xf numFmtId="14" fontId="1" fillId="0" borderId="0" applyAlignment="1" pivotButton="0" quotePrefix="0" xfId="2">
      <alignment horizontal="right"/>
    </xf>
    <xf numFmtId="166" fontId="1" fillId="0" borderId="0" applyAlignment="1" pivotButton="0" quotePrefix="0" xfId="2">
      <alignment horizontal="right"/>
    </xf>
    <xf numFmtId="0" fontId="6" fillId="0" borderId="0" pivotButton="0" quotePrefix="0" xfId="0"/>
    <xf numFmtId="164" fontId="6" fillId="0" borderId="0" pivotButton="0" quotePrefix="0" xfId="0"/>
    <xf numFmtId="0" fontId="1" fillId="0" borderId="0" applyAlignment="1" pivotButton="0" quotePrefix="0" xfId="2">
      <alignment horizontal="left"/>
    </xf>
    <xf numFmtId="167" fontId="6" fillId="0" borderId="0" pivotButton="0" quotePrefix="0" xfId="0"/>
    <xf numFmtId="0" fontId="1" fillId="0" borderId="0" applyAlignment="1" pivotButton="0" quotePrefix="0" xfId="2">
      <alignment horizontal="center" wrapText="1"/>
    </xf>
    <xf numFmtId="168" fontId="0" fillId="0" borderId="0" pivotButton="0" quotePrefix="0" xfId="0"/>
    <xf numFmtId="164" fontId="1" fillId="0" borderId="0" applyAlignment="1" pivotButton="0" quotePrefix="0" xfId="2">
      <alignment horizontal="right"/>
    </xf>
    <xf numFmtId="3" fontId="6" fillId="0" borderId="0" pivotButton="0" quotePrefix="0" xfId="0"/>
    <xf numFmtId="169" fontId="1" fillId="0" borderId="0" applyAlignment="1" pivotButton="0" quotePrefix="0" xfId="1">
      <alignment horizontal="right"/>
    </xf>
    <xf numFmtId="164" fontId="0" fillId="0" borderId="0" pivotButton="0" quotePrefix="0" xfId="0"/>
    <xf numFmtId="169" fontId="0" fillId="0" borderId="0" pivotButton="0" quotePrefix="0" xfId="1"/>
    <xf numFmtId="0" fontId="1" fillId="0" borderId="0" applyAlignment="1" pivotButton="0" quotePrefix="0" xfId="3">
      <alignment horizontal="left" vertical="center"/>
    </xf>
    <xf numFmtId="4" fontId="0" fillId="0" borderId="0" pivotButton="0" quotePrefix="0" xfId="0"/>
    <xf numFmtId="43" fontId="1" fillId="0" borderId="0" applyAlignment="1" pivotButton="0" quotePrefix="0" xfId="1">
      <alignment horizontal="right"/>
    </xf>
    <xf numFmtId="3" fontId="1" fillId="0" borderId="0" applyAlignment="1" pivotButton="0" quotePrefix="0" xfId="2">
      <alignment horizontal="right"/>
    </xf>
    <xf numFmtId="14" fontId="0" fillId="0" borderId="0" pivotButton="0" quotePrefix="0" xfId="0"/>
    <xf numFmtId="0" fontId="8" fillId="0" borderId="0" applyAlignment="1" pivotButton="0" quotePrefix="0" xfId="0">
      <alignment horizontal="left"/>
    </xf>
    <xf numFmtId="22" fontId="0" fillId="0" borderId="0" pivotButton="0" quotePrefix="0" xfId="0"/>
    <xf numFmtId="20" fontId="0" fillId="0" borderId="0" pivotButton="0" quotePrefix="0" xfId="0"/>
    <xf numFmtId="16" fontId="0" fillId="0" borderId="0" pivotButton="0" quotePrefix="0" xfId="0"/>
    <xf numFmtId="170" fontId="0" fillId="0" borderId="0" pivotButton="0" quotePrefix="0" xfId="0"/>
    <xf numFmtId="21" fontId="0" fillId="0" borderId="0" pivotButton="0" quotePrefix="0" xfId="0"/>
    <xf numFmtId="0" fontId="0" fillId="0" borderId="0" pivotButton="1" quotePrefix="0" xfId="0"/>
    <xf numFmtId="0" fontId="0" fillId="0" borderId="0" applyAlignment="1" pivotButton="0" quotePrefix="0" xfId="0">
      <alignment horizontal="left"/>
    </xf>
    <xf numFmtId="1" fontId="0" fillId="0" borderId="0" pivotButton="0" quotePrefix="0" xfId="0"/>
    <xf numFmtId="171" fontId="0" fillId="0" borderId="0" pivotButton="0" quotePrefix="0" xfId="0"/>
    <xf numFmtId="169" fontId="3" fillId="0" borderId="0" pivotButton="0" quotePrefix="0" xfId="1"/>
    <xf numFmtId="2" fontId="0" fillId="0" borderId="0" pivotButton="0" quotePrefix="0" xfId="0"/>
    <xf numFmtId="1" fontId="3" fillId="0" borderId="0" pivotButton="0" quotePrefix="0" xfId="1"/>
    <xf numFmtId="171" fontId="9" fillId="0" borderId="0" pivotButton="0" quotePrefix="0" xfId="0"/>
    <xf numFmtId="1" fontId="9" fillId="0" borderId="0" pivotButton="0" quotePrefix="0" xfId="0"/>
    <xf numFmtId="0" fontId="10" fillId="0" borderId="1" applyAlignment="1" pivotButton="0" quotePrefix="0" xfId="0">
      <alignment horizontal="center" vertical="top"/>
    </xf>
  </cellXfs>
  <cellStyles count="4">
    <cellStyle name="Normal" xfId="0" builtinId="0"/>
    <cellStyle name="Comma" xfId="1" builtinId="3"/>
    <cellStyle name="Normal 15" xfId="2"/>
    <cellStyle name="Hyperlink" xfId="3"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pivotCacheDefinition" Target="/xl/pivotCache/pivotCacheDefinition1.xml" Id="rId8" /><Relationship Type="http://schemas.openxmlformats.org/officeDocument/2006/relationships/pivotCacheDefinition" Target="/xl/pivotCache/pivotCacheDefinition2.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Chong, Yanping</author>
  </authors>
  <commentList>
    <comment ref="AL1" authorId="0" shapeId="0">
      <text>
        <t>Either datetime started in RFW or datetime started plus 12 hrs in RFW.
Manually revised for SUPHUR</t>
      </text>
    </comment>
    <comment ref="AW1" authorId="0" shapeId="0">
      <text>
        <t>use WDRMv4 add_hftd_hfra_info function</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_rels/pivotCacheDefinition2.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Microsoft Office User" refreshedDate="45775.51760381945" createdVersion="8" refreshedVersion="8" minRefreshableVersion="3" recordCount="410" r:id="rId1">
  <cacheSource type="worksheet">
    <worksheetSource ref="A1:BQ411" sheet="CalFireWeatherFixed"/>
  </cacheSource>
  <cacheFields count="69">
    <cacheField name="x_exclude" uniqueList="1" numFmtId="0" sqlType="0" hierarchy="0" level="0" databaseField="1">
      <sharedItems count="0" containsBlank="1"/>
    </cacheField>
    <cacheField name="x_notes" uniqueList="1" numFmtId="0" sqlType="0" hierarchy="0" level="0" databaseField="1">
      <sharedItems count="0" containsBlank="1" longText="1"/>
    </cacheField>
    <cacheField name="x_fire_id" uniqueList="1" numFmtId="0" sqlType="0" hierarchy="0" level="0" databaseField="1">
      <sharedItems count="0"/>
    </cacheField>
    <cacheField name="county" uniqueList="1" numFmtId="0" sqlType="0" hierarchy="0" level="0" databaseField="1">
      <sharedItems count="0" containsBlank="1"/>
    </cacheField>
    <cacheField name="fire_name" uniqueList="1" numFmtId="0" sqlType="0" hierarchy="0" level="0" databaseField="1">
      <sharedItems count="0" containsInteger="1" containsMixedTypes="1" containsNumber="1" minValue="37" maxValue="37"/>
    </cacheField>
    <cacheField name="x_fire_name_merged_into" uniqueList="1" numFmtId="0" sqlType="0" hierarchy="0" level="0" databaseField="1">
      <sharedItems count="0" containsBlank="1"/>
    </cacheField>
    <cacheField name="x_complex_name_if_applicable" uniqueList="1" numFmtId="0" sqlType="0" hierarchy="0" level="0" databaseField="1">
      <sharedItems count="0" containsBlank="1"/>
    </cacheField>
    <cacheField name="datetime_started_gis" uniqueList="1" numFmtId="0" sqlType="0" hierarchy="0" level="0" databaseField="1">
      <sharedItems count="0" containsInteger="1" containsNumber="1" containsSemiMixedTypes="0" containsString="0" minValue="201505111026" maxValue="202406171339"/>
    </cacheField>
    <cacheField name="datetime_started_add12hrs_gis" uniqueList="1" numFmtId="0" sqlType="0" hierarchy="0" level="0" databaseField="1">
      <sharedItems count="0" containsInteger="1" containsNumber="1" containsSemiMixedTypes="0" containsString="0" minValue="201505112226" maxValue="202406180139"/>
    </cacheField>
    <cacheField name="date_started" uniqueList="1" numFmtId="0" sqlType="0" hierarchy="0" level="0" databaseField="1">
      <sharedItems count="0" containsInteger="1" containsNumber="1" containsSemiMixedTypes="0" containsString="0" minValue="42135" maxValue="45460"/>
    </cacheField>
    <cacheField name="time_started" uniqueList="1" numFmtId="0" sqlType="0" hierarchy="0" level="0" databaseField="1">
      <sharedItems count="0" containsNumber="1" containsSemiMixedTypes="0" containsString="0" minValue="0" maxValue="0.9993055555555556"/>
    </cacheField>
    <cacheField name="datetime_started" uniqueList="1" numFmtId="0" sqlType="0" hierarchy="0" level="0" databaseField="1">
      <sharedItems count="0" containsNumber="1" containsSemiMixedTypes="0" containsString="0" minValue="42135.43472222222" maxValue="45460.56875"/>
    </cacheField>
    <cacheField name="date_contained" uniqueList="1" numFmtId="0" sqlType="0" hierarchy="0" level="0" databaseField="1">
      <sharedItems count="0" containsBlank="1" containsInteger="1" containsNumber="1" containsString="0" minValue="42135" maxValue="45471"/>
    </cacheField>
    <cacheField name="time_contained" uniqueList="1" numFmtId="0" sqlType="0" hierarchy="0" level="0" databaseField="1">
      <sharedItems count="0" containsBlank="1"/>
    </cacheField>
    <cacheField name="datetime_contained" uniqueList="1" numFmtId="0" sqlType="0" hierarchy="0" level="0" databaseField="1">
      <sharedItems count="0" containsBlank="1" containsNumber="1" containsString="0" minValue="42135.51041666666" maxValue="44736.30902777778"/>
    </cacheField>
    <cacheField name="acreage" uniqueList="1" numFmtId="0" sqlType="0" hierarchy="0" level="0" databaseField="1">
      <sharedItems count="0" containsBlank="1" containsInteger="1" containsNumber="1" containsString="0" minValue="300" maxValue="1032648"/>
    </cacheField>
    <cacheField name="cause" uniqueList="1" numFmtId="0" sqlType="0" hierarchy="0" level="0" databaseField="1">
      <sharedItems count="0" containsBlank="1"/>
    </cacheField>
    <cacheField name="structures_destroyed" uniqueList="1" numFmtId="0" sqlType="0" hierarchy="0" level="0" databaseField="1">
      <sharedItems count="0" containsBlank="1" containsInteger="1" containsNumber="1" containsString="0" minValue="0" maxValue="18804"/>
    </cacheField>
    <cacheField name="structures_damaged" uniqueList="1" numFmtId="0" sqlType="0" hierarchy="0" level="0" databaseField="1">
      <sharedItems count="0" containsBlank="1" containsInteger="1" containsNumber="1" containsString="0" minValue="0" maxValue="317"/>
    </cacheField>
    <cacheField name="fatalities" uniqueList="1" numFmtId="0" sqlType="0" hierarchy="0" level="0" databaseField="1">
      <sharedItems count="0" containsBlank="1" containsInteger="1" containsNumber="1" containsString="0" minValue="0" maxValue="85"/>
    </cacheField>
    <cacheField name="latitude" uniqueList="1" numFmtId="0" sqlType="0" hierarchy="0" level="0" databaseField="1">
      <sharedItems count="0" containsNumber="1" containsSemiMixedTypes="0" containsString="0" minValue="34.01389" maxValue="42.039"/>
    </cacheField>
    <cacheField name="longitude" uniqueList="1" numFmtId="0" sqlType="0" hierarchy="0" level="0" databaseField="1">
      <sharedItems count="0" containsNumber="1" containsSemiMixedTypes="0" containsString="0" minValue="-123.82268" maxValue="121.85906"/>
    </cacheField>
    <cacheField name="x_hftd_info" uniqueList="1" numFmtId="0" sqlType="0" hierarchy="0" level="0" databaseField="1">
      <sharedItems count="0" containsBlank="1"/>
    </cacheField>
    <cacheField name="x_hfra_info" uniqueList="1" numFmtId="0" sqlType="0" hierarchy="0" level="0" databaseField="1">
      <sharedItems count="0" containsBlank="1"/>
    </cacheField>
    <cacheField name="x_electrical_power_caused" uniqueList="1" numFmtId="0" sqlType="0" hierarchy="0" level="0" databaseField="1">
      <sharedItems count="2" containsBlank="1">
        <m/>
        <s v="Yes"/>
      </sharedItems>
    </cacheField>
    <cacheField name="x_pge_caused" uniqueList="1" numFmtId="0" sqlType="0" hierarchy="0" level="0" databaseField="1">
      <sharedItems count="0" containsBlank="1"/>
    </cacheField>
    <cacheField name="x_eii_index_no" uniqueList="1" numFmtId="0" sqlType="0" hierarchy="0" level="0" databaseField="1">
      <sharedItems count="0" containsBlank="1" containsInteger="1" containsMixedTypes="1" containsNumber="1" minValue="20150394" maxValue="20221563"/>
    </cacheField>
    <cacheField name="x_eir_number" uniqueList="1" numFmtId="0" sqlType="0" hierarchy="0" level="0" databaseField="1">
      <sharedItems count="0" containsBlank="1"/>
    </cacheField>
    <cacheField name="x_ois_number" uniqueList="1" numFmtId="0" sqlType="0" hierarchy="0" level="0" databaseField="1">
      <sharedItems count="0" containsBlank="1" containsInteger="1" containsMixedTypes="1" containsNumber="1" minValue="1894671" maxValue="1894671"/>
    </cacheField>
    <cacheField name="x_ilis_number" uniqueList="1" numFmtId="0" sqlType="0" hierarchy="0" level="0" databaseField="1">
      <sharedItems count="0" containsBlank="1"/>
    </cacheField>
    <cacheField name="x_totl_number" uniqueList="1" numFmtId="0" sqlType="0" hierarchy="0" level="0" databaseField="1">
      <sharedItems count="0" containsBlank="1"/>
    </cacheField>
    <cacheField name="x_cmi" uniqueList="1" numFmtId="0" sqlType="0" hierarchy="0" level="0" databaseField="1">
      <sharedItems count="0" containsBlank="1" containsNumber="1" containsString="0" minValue="0" maxValue="826291590"/>
    </cacheField>
    <cacheField name="x_catastrophic_fire" uniqueList="1" numFmtId="0" sqlType="0" hierarchy="0" level="0" databaseField="1">
      <sharedItems count="0"/>
    </cacheField>
    <cacheField name="x_catastrophic_tier1" uniqueList="1" numFmtId="0" sqlType="0" hierarchy="0" level="0" databaseField="1">
      <sharedItems count="0"/>
    </cacheField>
    <cacheField name="x_catastrophic_tier2" uniqueList="1" numFmtId="0" sqlType="0" hierarchy="0" level="0" databaseField="1">
      <sharedItems count="0"/>
    </cacheField>
    <cacheField name="x_year_started" uniqueList="1" numFmtId="0" sqlType="0" hierarchy="0" level="0" databaseField="1">
      <sharedItems count="0" containsBlank="1" containsInteger="1" containsNumber="1" containsString="0" minValue="2015" maxValue="2024"/>
    </cacheField>
    <cacheField name="x_month_started" uniqueList="1" numFmtId="0" sqlType="0" hierarchy="0" level="0" databaseField="1">
      <sharedItems count="0" containsBlank="1" containsInteger="1" containsNumber="1" containsString="0" minValue="1" maxValue="12"/>
    </cacheField>
    <cacheField name="x_rfw_gis_either" uniqueList="1" numFmtId="0" sqlType="0" hierarchy="0" level="0" databaseField="1">
      <sharedItems count="0" containsBlank="1"/>
    </cacheField>
    <cacheField name="x_has_fatalities" uniqueList="1" numFmtId="0" sqlType="0" hierarchy="0" level="0" databaseField="1">
      <sharedItems count="0" containsInteger="1" containsNumber="1" containsSemiMixedTypes="0" containsString="0" minValue="0" maxValue="1"/>
    </cacheField>
    <cacheField name="x_grc_catastrophic" uniqueList="1" numFmtId="0" sqlType="0" hierarchy="0" level="0" databaseField="1">
      <sharedItems count="0"/>
    </cacheField>
    <cacheField name="x_grc_destructive+" uniqueList="1" numFmtId="0" sqlType="0" hierarchy="0" level="0" databaseField="1">
      <sharedItems count="0"/>
    </cacheField>
    <cacheField name="x_grc_destructive" uniqueList="1" numFmtId="0" sqlType="0" hierarchy="0" level="0" databaseField="1">
      <sharedItems count="0"/>
    </cacheField>
    <cacheField name="x_new_outcome" uniqueList="1" numFmtId="0" sqlType="0" hierarchy="0" level="0" databaseField="1">
      <sharedItems count="0"/>
    </cacheField>
    <cacheField name="x_larger_than_5k_acres" uniqueList="1" numFmtId="0" sqlType="0" hierarchy="0" level="0" databaseField="1">
      <sharedItems count="0" containsInteger="1" containsNumber="1" containsSemiMixedTypes="0" containsString="0" minValue="0" maxValue="1"/>
    </cacheField>
    <cacheField name="x_larger_than_500_structures" uniqueList="1" numFmtId="0" sqlType="0" hierarchy="0" level="0" databaseField="1">
      <sharedItems count="0" containsInteger="1" containsNumber="1" containsSemiMixedTypes="0" containsString="0" minValue="0" maxValue="1"/>
    </cacheField>
    <cacheField name="x_structure_bucket" uniqueList="1" numFmtId="0" sqlType="0" hierarchy="0" level="0" databaseField="1">
      <sharedItems count="0"/>
    </cacheField>
    <cacheField name="x_fatality_bucket" uniqueList="1" numFmtId="0" sqlType="0" hierarchy="0" level="0" databaseField="1">
      <sharedItems count="0"/>
    </cacheField>
    <cacheField name="x_structures_destroyed" uniqueList="1" numFmtId="0" sqlType="0" hierarchy="0" level="0" databaseField="1">
      <sharedItems count="0" containsInteger="1" containsNumber="1" containsSemiMixedTypes="0" containsString="0" minValue="0" maxValue="18804"/>
    </cacheField>
    <cacheField name="x_tier_2" uniqueList="1" numFmtId="0" sqlType="0" hierarchy="0" level="0" databaseField="1">
      <sharedItems count="0" containsBlank="1"/>
    </cacheField>
    <cacheField name="x_tier_3" uniqueList="1" numFmtId="0" sqlType="0" hierarchy="0" level="0" databaseField="1">
      <sharedItems count="0" containsBlank="1"/>
    </cacheField>
    <cacheField name="x_hfra_v4_1" uniqueList="1" numFmtId="0" sqlType="0" hierarchy="0" level="0" databaseField="1">
      <sharedItems count="0" containsBlank="1"/>
    </cacheField>
    <cacheField name="x_hfra_v6_0" uniqueList="1" numFmtId="0" sqlType="0" hierarchy="0" level="0" databaseField="1">
      <sharedItems count="0" containsBlank="1"/>
    </cacheField>
    <cacheField name="x_hfra_add" uniqueList="1" numFmtId="0" sqlType="0" hierarchy="0" level="0" databaseField="1">
      <sharedItems count="0" containsBlank="1"/>
    </cacheField>
    <cacheField name="x_fia_regions" uniqueList="1" numFmtId="0" sqlType="0" hierarchy="0" level="0" databaseField="1">
      <sharedItems count="0" containsBlank="1"/>
    </cacheField>
    <cacheField name="x_hftd" uniqueList="1" numFmtId="0" sqlType="0" hierarchy="0" level="0" databaseField="1">
      <sharedItems count="0" containsBlank="1"/>
    </cacheField>
    <cacheField name="x_actual_suppression_costs" uniqueList="1" numFmtId="0" sqlType="0" hierarchy="0" level="0" databaseField="1">
      <sharedItems count="0" containsBlank="1" containsNumber="1" containsString="0" minValue="50000" maxValue="118500000"/>
    </cacheField>
    <cacheField name="x_source_suppression_costs" uniqueList="1" numFmtId="0" sqlType="0" hierarchy="0" level="0" databaseField="1">
      <sharedItems count="0" containsBlank="1"/>
    </cacheField>
    <cacheField name="ST5" uniqueList="1" numFmtId="0" sqlType="0" hierarchy="0" level="0" databaseField="1">
      <sharedItems count="0" containsBlank="1"/>
    </cacheField>
    <cacheField name="MN5" uniqueList="1" numFmtId="0" sqlType="0" hierarchy="0" level="0" databaseField="1">
      <sharedItems count="0" containsBlank="1"/>
    </cacheField>
    <cacheField name="R5" uniqueList="1" numFmtId="0" sqlType="0" hierarchy="0" level="0" databaseField="1">
      <sharedItems count="0" containsBlank="1" containsNumber="1" containsString="0" minValue="0.38" maxValue="4.99"/>
    </cacheField>
    <cacheField name="DT5" uniqueList="1" numFmtId="0" sqlType="0" hierarchy="0" level="0" databaseField="1">
      <sharedItems count="0" containsBlank="1"/>
    </cacheField>
    <cacheField name="WG5" uniqueList="1" numFmtId="0" sqlType="0" hierarchy="0" level="0" databaseField="1">
      <sharedItems count="0" containsNumber="1" containsSemiMixedTypes="0" containsString="0" minValue="0" maxValue="79.63"/>
    </cacheField>
    <cacheField name="Ct5" uniqueList="1" numFmtId="0" sqlType="0" hierarchy="0" level="0" databaseField="1">
      <sharedItems count="0" containsInteger="1" containsNumber="1" containsSemiMixedTypes="0" containsString="0" minValue="0" maxValue="240"/>
    </cacheField>
    <cacheField name="ST10" uniqueList="1" numFmtId="0" sqlType="0" hierarchy="0" level="0" databaseField="1">
      <sharedItems count="0" containsBlank="1"/>
    </cacheField>
    <cacheField name="MN10" uniqueList="1" numFmtId="0" sqlType="0" hierarchy="0" level="0" databaseField="1">
      <sharedItems count="0" containsBlank="1"/>
    </cacheField>
    <cacheField name="R10" uniqueList="1" numFmtId="0" sqlType="0" hierarchy="0" level="0" databaseField="1">
      <sharedItems count="0" containsBlank="1" containsNumber="1" containsString="0" minValue="0.38" maxValue="9.99"/>
    </cacheField>
    <cacheField name="DT10" uniqueList="1" numFmtId="0" sqlType="0" hierarchy="0" level="0" databaseField="1">
      <sharedItems count="0" containsBlank="1"/>
    </cacheField>
    <cacheField name="WG10" uniqueList="1" numFmtId="0" sqlType="0" hierarchy="0" level="0" databaseField="1">
      <sharedItems count="175" containsNumber="1" containsSemiMixedTypes="0" containsString="0" minValue="0" maxValue="82.01000000000001">
        <n v="36.66"/>
        <n v="24.99"/>
        <n v="11.01"/>
        <n v="20"/>
        <n v="8.99"/>
        <n v="0"/>
        <n v="21.99"/>
        <n v="14"/>
        <n v="32.93"/>
        <n v="2.01"/>
        <n v="14.99"/>
        <n v="27"/>
        <n v="17"/>
        <n v="10"/>
        <n v="22.01"/>
        <n v="31.7"/>
        <n v="21"/>
        <n v="15.99"/>
        <n v="19.55"/>
        <n v="13"/>
        <n v="18.99"/>
        <n v="41"/>
        <n v="24"/>
        <n v="31"/>
        <n v="40"/>
        <n v="24.85"/>
        <n v="23"/>
        <n v="12.01"/>
        <n v="25.99"/>
        <n v="8.01"/>
        <n v="30"/>
        <n v="18.01"/>
        <n v="32.99"/>
        <n v="27.72"/>
        <n v="35.99"/>
        <n v="28.99"/>
        <n v="20.71"/>
        <n v="27.98"/>
        <n v="13.6"/>
        <n v="13.8"/>
        <n v="16.11"/>
        <n v="7"/>
        <n v="23.6"/>
        <n v="22.37"/>
        <n v="4.99"/>
        <n v="78.78"/>
        <n v="5.99"/>
        <n v="20.89"/>
        <n v="65.98999999999999"/>
        <n v="32.01"/>
        <n v="45.7"/>
        <n v="42.57"/>
        <n v="45.99"/>
        <n v="16.15"/>
        <n v="37"/>
        <n v="33.38"/>
        <n v="3.11"/>
        <n v="21.85"/>
        <n v="15.7"/>
        <n v="17.2"/>
        <n v="26.73"/>
        <n v="7.45"/>
        <n v="18.41"/>
        <n v="22.15"/>
        <n v="35.68"/>
        <n v="37.89"/>
        <n v="42.52"/>
        <n v="39.19"/>
        <n v="37.27"/>
        <n v="27.83"/>
        <n v="24.34"/>
        <n v="21.25"/>
        <n v="27.63"/>
        <n v="16.89"/>
        <n v="18.86"/>
        <n v="31.56"/>
        <n v="14.32"/>
        <n v="3"/>
        <n v="30.04"/>
        <n v="15.86"/>
        <n v="53.02"/>
        <n v="79.63"/>
        <n v="8.119999999999999"/>
        <n v="38.36"/>
        <n v="8.25"/>
        <n v="31.07"/>
        <n v="82.01000000000001"/>
        <n v="32.88"/>
        <n v="19"/>
        <n v="12"/>
        <n v="38"/>
        <n v="47.87"/>
        <n v="23.88"/>
        <n v="38.5"/>
        <n v="40.97"/>
        <n v="22"/>
        <n v="21.64"/>
        <n v="13.74"/>
        <n v="17.1"/>
        <n v="51"/>
        <n v="25.43"/>
        <n v="14.76"/>
        <n v="13.59"/>
        <n v="8"/>
        <n v="23.97"/>
        <n v="22.36"/>
        <n v="18"/>
        <n v="22.82"/>
        <n v="11"/>
        <n v="25.5"/>
        <n v="9"/>
        <n v="15.89"/>
        <n v="15.12"/>
        <n v="21.19"/>
        <n v="10.52"/>
        <n v="32.73"/>
        <n v="19.95"/>
        <n v="20.46"/>
        <n v="13.82"/>
        <n v="11.2"/>
        <n v="26.01"/>
        <n v="25"/>
        <n v="46.11"/>
        <n v="23.38"/>
        <n v="20.17"/>
        <n v="18.34"/>
        <n v="26.74"/>
        <n v="20.53"/>
        <n v="8.18"/>
        <n v="15.56"/>
        <n v="14.69"/>
        <n v="14.1"/>
        <n v="15.29"/>
        <n v="23.53"/>
        <n v="43.18"/>
        <n v="50"/>
        <n v="16.02"/>
        <n v="16.73"/>
        <n v="36"/>
        <n v="28"/>
        <n v="34.52"/>
        <n v="16.22"/>
        <n v="11.76"/>
        <n v="33.46"/>
        <n v="11.02"/>
        <n v="14.01"/>
        <n v="21.86"/>
        <n v="46"/>
        <n v="24.11"/>
        <n v="24.33"/>
        <n v="8.57"/>
        <n v="20.02"/>
        <n v="21.92"/>
        <n v="25.35"/>
        <n v="12.64"/>
        <n v="41.43"/>
        <n v="20.68"/>
        <n v="15.2"/>
        <n v="56"/>
        <n v="53"/>
        <n v="53.56"/>
        <n v="35.44"/>
        <n v="27.84"/>
        <n v="23.75"/>
        <n v="31.78"/>
        <n v="48.52"/>
        <n v="19.14"/>
        <n v="29.67"/>
        <n v="27.11"/>
        <n v="15.42"/>
        <n v="22.07"/>
        <n v="18.71"/>
        <n v="14.98"/>
        <n v="27.55"/>
        <n v="30.54"/>
      </sharedItems>
      <fieldGroup base="67">
        <rangePr autoStart="0" autoEnd="0" groupBy="range" startNum="50" endNum="100" groupInterval="50"/>
        <groupItems count="3">
          <s v="&lt;50"/>
          <s v="50-100"/>
          <s v="&gt;100"/>
        </groupItems>
      </fieldGroup>
    </cacheField>
    <cacheField name="Ct10" uniqueList="1" numFmtId="0" sqlType="0" hierarchy="0" level="0" databaseField="1">
      <sharedItems count="0" containsInteger="1" containsNumber="1" containsSemiMixedTypes="0" containsString="0" minValue="0" maxValue="458"/>
    </cacheField>
  </cacheFields>
</pivotCacheDefinition>
</file>

<file path=xl/pivotCache/pivotCacheDefinition2.xml><?xml version="1.0" encoding="utf-8"?>
<pivotCacheDefinition xmlns:r="http://schemas.openxmlformats.org/officeDocument/2006/relationships" xmlns="http://schemas.openxmlformats.org/spreadsheetml/2006/main" refreshedBy="Microsoft Office User" refreshedDate="45771.71947731481" createdVersion="8" refreshedVersion="8" minRefreshableVersion="3" recordCount="413" r:id="rId1">
  <cacheSource type="worksheet">
    <worksheetSource ref="A1:BQ411" sheet="CalFire_Weather"/>
  </cacheSource>
  <cacheFields count="69">
    <cacheField name="x_exclude" uniqueList="1" numFmtId="0" sqlType="0" hierarchy="0" level="0" databaseField="1">
      <sharedItems count="0" containsBlank="1"/>
    </cacheField>
    <cacheField name="x_notes" uniqueList="1" numFmtId="0" sqlType="0" hierarchy="0" level="0" databaseField="1">
      <sharedItems count="0" containsBlank="1" longText="1"/>
    </cacheField>
    <cacheField name="x_fire_id" uniqueList="1" numFmtId="0" sqlType="0" hierarchy="0" level="0" databaseField="1">
      <sharedItems count="0"/>
    </cacheField>
    <cacheField name="county" uniqueList="1" numFmtId="0" sqlType="0" hierarchy="0" level="0" databaseField="1">
      <sharedItems count="0" containsBlank="1"/>
    </cacheField>
    <cacheField name="fire_name" uniqueList="1" numFmtId="0" sqlType="0" hierarchy="0" level="0" databaseField="1">
      <sharedItems count="0" containsInteger="1" containsMixedTypes="1" containsNumber="1" minValue="37" maxValue="37"/>
    </cacheField>
    <cacheField name="x_fire_name_merged_into" uniqueList="1" numFmtId="0" sqlType="0" hierarchy="0" level="0" databaseField="1">
      <sharedItems count="0" containsBlank="1"/>
    </cacheField>
    <cacheField name="x_complex_name_if_applicable" uniqueList="1" numFmtId="0" sqlType="0" hierarchy="0" level="0" databaseField="1">
      <sharedItems count="0" containsBlank="1"/>
    </cacheField>
    <cacheField name="datetime_started_gis" uniqueList="1" numFmtId="0" sqlType="0" hierarchy="0" level="0" databaseField="1">
      <sharedItems count="0" containsInteger="1" containsNumber="1" containsSemiMixedTypes="0" containsString="0" minValue="201505111026" maxValue="202406171339"/>
    </cacheField>
    <cacheField name="datetime_started_add12hrs_gis" uniqueList="1" numFmtId="0" sqlType="0" hierarchy="0" level="0" databaseField="1">
      <sharedItems count="0" containsInteger="1" containsNumber="1" containsSemiMixedTypes="0" containsString="0" minValue="201505112226" maxValue="202406180139"/>
    </cacheField>
    <cacheField name="date_started" uniqueList="1" numFmtId="170" sqlType="0" hierarchy="0" level="0" databaseField="1">
      <sharedItems count="0" containsDate="1" containsNonDate="0" containsSemiMixedTypes="0" containsString="0" minDate="2015-05-11T00:00:00" maxDate="2024-06-18T00:00:00"/>
    </cacheField>
    <cacheField name="time_started" uniqueList="1" numFmtId="21" sqlType="0" hierarchy="0" level="0" databaseField="1">
      <sharedItems count="0" containsDate="1" containsNonDate="0" containsSemiMixedTypes="0" containsString="0" minDate="1899-12-30T00:00:00" maxDate="1899-12-30T23:59:00"/>
    </cacheField>
    <cacheField name="datetime_started" uniqueList="1" numFmtId="170" sqlType="0" hierarchy="0" level="0" databaseField="1">
      <sharedItems count="0" containsDate="1" containsNonDate="0" containsSemiMixedTypes="0" containsString="0" minDate="2015-05-11T10:26:00" maxDate="2024-06-17T13:39:00"/>
    </cacheField>
    <cacheField name="date_contained" uniqueList="1" numFmtId="0" sqlType="0" hierarchy="0" level="0" databaseField="1">
      <sharedItems count="0" containsBlank="1" containsDate="1" containsNonDate="0" containsString="0" minDate="2015-05-11T00:00:00" maxDate="2024-06-29T00:00:00"/>
    </cacheField>
    <cacheField name="time_contained" uniqueList="1" numFmtId="0" sqlType="0" hierarchy="0" level="0" databaseField="1">
      <sharedItems count="0" containsBlank="1"/>
    </cacheField>
    <cacheField name="datetime_contained" uniqueList="1" numFmtId="0" sqlType="0" hierarchy="0" level="0" databaseField="1">
      <sharedItems count="0" containsBlank="1" containsDate="1" containsNonDate="0" containsString="0" minDate="2015-05-11T12:15:00" maxDate="2022-06-24T07:25:00"/>
    </cacheField>
    <cacheField name="acreage" uniqueList="1" numFmtId="0" sqlType="0" hierarchy="0" level="0" databaseField="1">
      <sharedItems count="0" containsBlank="1" containsInteger="1" containsNumber="1" containsString="0" minValue="300" maxValue="1032648"/>
    </cacheField>
    <cacheField name="cause" uniqueList="1" numFmtId="0" sqlType="0" hierarchy="0" level="0" databaseField="1">
      <sharedItems count="23" containsBlank="1">
        <s v="Vehicle"/>
        <s v="Undetermined"/>
        <s v="Lightning"/>
        <s v="Electrical Power"/>
        <s v="Arson"/>
        <s v="Debris Burning"/>
        <s v="Equipment"/>
        <s v="Human"/>
        <s v="Under Investigation"/>
        <s v="Campfire"/>
        <s v="Playing With Fire"/>
        <s v="Miscellaneous"/>
        <s v="Equipment Use"/>
        <s v="Unknown"/>
        <s v="Shooting"/>
        <s v="Power line"/>
        <m/>
        <s v="Caused By A Car Fire"/>
        <s v="Hot Material Falling Off Of A Vehicle"/>
        <s v="Fire Escaped into Wildland"/>
        <s v="Likely caused by lightning strike"/>
        <s v="Unknown cause, possibly fireworks from Fourth of July celebrations"/>
        <s v="Human caused"/>
      </sharedItems>
    </cacheField>
    <cacheField name="structures_destroyed" uniqueList="1" numFmtId="0" sqlType="0" hierarchy="0" level="0" databaseField="1">
      <sharedItems count="0" containsBlank="1" containsInteger="1" containsNumber="1" containsString="0" minValue="0" maxValue="18804"/>
    </cacheField>
    <cacheField name="structures_damaged" uniqueList="1" numFmtId="0" sqlType="0" hierarchy="0" level="0" databaseField="1">
      <sharedItems count="0" containsBlank="1" containsInteger="1" containsNumber="1" containsString="0" minValue="0" maxValue="317"/>
    </cacheField>
    <cacheField name="fatalities" uniqueList="1" numFmtId="0" sqlType="0" hierarchy="0" level="0" databaseField="1">
      <sharedItems count="0" containsBlank="1" containsInteger="1" containsNumber="1" containsString="0" minValue="0" maxValue="85"/>
    </cacheField>
    <cacheField name="latitude" uniqueList="1" numFmtId="0" sqlType="0" hierarchy="0" level="0" databaseField="1">
      <sharedItems count="0" containsNumber="1" containsSemiMixedTypes="0" containsString="0" minValue="34.01389" maxValue="42.039"/>
    </cacheField>
    <cacheField name="longitude" uniqueList="1" numFmtId="0" sqlType="0" hierarchy="0" level="0" databaseField="1">
      <sharedItems count="0" containsNumber="1" containsSemiMixedTypes="0" containsString="0" minValue="-123.82268" maxValue="121.85906"/>
    </cacheField>
    <cacheField name="x_hftd_info" uniqueList="1" numFmtId="0" sqlType="0" hierarchy="0" level="0" databaseField="1">
      <sharedItems count="0" containsBlank="1"/>
    </cacheField>
    <cacheField name="x_hfra_info" uniqueList="1" numFmtId="0" sqlType="0" hierarchy="0" level="0" databaseField="1">
      <sharedItems count="0" containsBlank="1"/>
    </cacheField>
    <cacheField name="x_electrical_power_caused" uniqueList="1" numFmtId="0" sqlType="0" hierarchy="0" level="0" databaseField="1">
      <sharedItems count="2" containsBlank="1">
        <m/>
        <s v="Yes"/>
      </sharedItems>
    </cacheField>
    <cacheField name="x_pge_caused" uniqueList="1" numFmtId="0" sqlType="0" hierarchy="0" level="0" databaseField="1">
      <sharedItems count="0" containsBlank="1"/>
    </cacheField>
    <cacheField name="x_eii_index_no" uniqueList="1" numFmtId="0" sqlType="0" hierarchy="0" level="0" databaseField="1">
      <sharedItems count="0" containsBlank="1" containsInteger="1" containsMixedTypes="1" containsNumber="1" minValue="20150394" maxValue="20221563"/>
    </cacheField>
    <cacheField name="x_eir_number" uniqueList="1" numFmtId="0" sqlType="0" hierarchy="0" level="0" databaseField="1">
      <sharedItems count="0" containsBlank="1"/>
    </cacheField>
    <cacheField name="x_ois_number" uniqueList="1" numFmtId="0" sqlType="0" hierarchy="0" level="0" databaseField="1">
      <sharedItems count="0" containsBlank="1" containsInteger="1" containsMixedTypes="1" containsNumber="1" minValue="1894671" maxValue="1894671"/>
    </cacheField>
    <cacheField name="x_ilis_number" uniqueList="1" numFmtId="0" sqlType="0" hierarchy="0" level="0" databaseField="1">
      <sharedItems count="0" containsBlank="1"/>
    </cacheField>
    <cacheField name="x_totl_number" uniqueList="1" numFmtId="0" sqlType="0" hierarchy="0" level="0" databaseField="1">
      <sharedItems count="0" containsBlank="1"/>
    </cacheField>
    <cacheField name="x_cmi" uniqueList="1" numFmtId="0" sqlType="0" hierarchy="0" level="0" databaseField="1">
      <sharedItems count="0" containsBlank="1" containsNumber="1" containsString="0" minValue="0" maxValue="826291590"/>
    </cacheField>
    <cacheField name="x_catastrophic_fire" uniqueList="1" numFmtId="0" sqlType="0" hierarchy="0" level="0" databaseField="1">
      <sharedItems count="0"/>
    </cacheField>
    <cacheField name="x_catastrophic_tier1" uniqueList="1" numFmtId="0" sqlType="0" hierarchy="0" level="0" databaseField="1">
      <sharedItems count="0"/>
    </cacheField>
    <cacheField name="x_catastrophic_tier2" uniqueList="1" numFmtId="0" sqlType="0" hierarchy="0" level="0" databaseField="1">
      <sharedItems count="0"/>
    </cacheField>
    <cacheField name="x_year_started" uniqueList="1" numFmtId="0" sqlType="0" hierarchy="0" level="0" databaseField="1">
      <sharedItems count="0" containsBlank="1" containsInteger="1" containsNumber="1" containsString="0" minValue="2015" maxValue="2024"/>
    </cacheField>
    <cacheField name="x_month_started" uniqueList="1" numFmtId="0" sqlType="0" hierarchy="0" level="0" databaseField="1">
      <sharedItems count="0" containsBlank="1" containsInteger="1" containsNumber="1" containsString="0" minValue="1" maxValue="12"/>
    </cacheField>
    <cacheField name="x_rfw_gis_either" uniqueList="1" numFmtId="0" sqlType="0" hierarchy="0" level="0" databaseField="1">
      <sharedItems count="0" containsBlank="1"/>
    </cacheField>
    <cacheField name="x_has_fatalities" uniqueList="1" numFmtId="0" sqlType="0" hierarchy="0" level="0" databaseField="1">
      <sharedItems count="0" containsInteger="1" containsNumber="1" containsSemiMixedTypes="0" containsString="0" minValue="0" maxValue="1"/>
    </cacheField>
    <cacheField name="x_grc_catastrophic" uniqueList="1" numFmtId="0" sqlType="0" hierarchy="0" level="0" databaseField="1">
      <sharedItems count="0"/>
    </cacheField>
    <cacheField name="x_grc_destructive+" uniqueList="1" numFmtId="0" sqlType="0" hierarchy="0" level="0" databaseField="1">
      <sharedItems count="0"/>
    </cacheField>
    <cacheField name="x_grc_destructive" uniqueList="1" numFmtId="0" sqlType="0" hierarchy="0" level="0" databaseField="1">
      <sharedItems count="0"/>
    </cacheField>
    <cacheField name="x_new_outcome" uniqueList="1" numFmtId="0" sqlType="0" hierarchy="0" level="0" databaseField="1">
      <sharedItems count="0"/>
    </cacheField>
    <cacheField name="x_larger_than_5k_acres" uniqueList="1" numFmtId="0" sqlType="0" hierarchy="0" level="0" databaseField="1">
      <sharedItems count="0" containsInteger="1" containsNumber="1" containsSemiMixedTypes="0" containsString="0" minValue="0" maxValue="1"/>
    </cacheField>
    <cacheField name="x_larger_than_500_structures" uniqueList="1" numFmtId="0" sqlType="0" hierarchy="0" level="0" databaseField="1">
      <sharedItems count="0" containsInteger="1" containsNumber="1" containsSemiMixedTypes="0" containsString="0" minValue="0" maxValue="1"/>
    </cacheField>
    <cacheField name="x_structure_bucket" uniqueList="1" numFmtId="0" sqlType="0" hierarchy="0" level="0" databaseField="1">
      <sharedItems count="0"/>
    </cacheField>
    <cacheField name="x_fatality_bucket" uniqueList="1" numFmtId="0" sqlType="0" hierarchy="0" level="0" databaseField="1">
      <sharedItems count="0"/>
    </cacheField>
    <cacheField name="x_structures_destroyed" uniqueList="1" numFmtId="0" sqlType="0" hierarchy="0" level="0" databaseField="1">
      <sharedItems count="0" containsInteger="1" containsNumber="1" containsSemiMixedTypes="0" containsString="0" minValue="0" maxValue="18804"/>
    </cacheField>
    <cacheField name="x_tier_2" uniqueList="1" numFmtId="0" sqlType="0" hierarchy="0" level="0" databaseField="1">
      <sharedItems count="0" containsBlank="1"/>
    </cacheField>
    <cacheField name="x_tier_3" uniqueList="1" numFmtId="0" sqlType="0" hierarchy="0" level="0" databaseField="1">
      <sharedItems count="0" containsBlank="1"/>
    </cacheField>
    <cacheField name="x_hfra_v4_1" uniqueList="1" numFmtId="0" sqlType="0" hierarchy="0" level="0" databaseField="1">
      <sharedItems count="0" containsBlank="1"/>
    </cacheField>
    <cacheField name="x_hfra_v6_0" uniqueList="1" numFmtId="0" sqlType="0" hierarchy="0" level="0" databaseField="1">
      <sharedItems count="0" containsBlank="1"/>
    </cacheField>
    <cacheField name="x_hfra_add" uniqueList="1" numFmtId="0" sqlType="0" hierarchy="0" level="0" databaseField="1">
      <sharedItems count="0" containsBlank="1"/>
    </cacheField>
    <cacheField name="x_fia_regions" uniqueList="1" numFmtId="0" sqlType="0" hierarchy="0" level="0" databaseField="1">
      <sharedItems count="0" containsBlank="1"/>
    </cacheField>
    <cacheField name="x_hftd" uniqueList="1" numFmtId="0" sqlType="0" hierarchy="0" level="0" databaseField="1">
      <sharedItems count="0" containsBlank="1"/>
    </cacheField>
    <cacheField name="x_actual_suppression_costs" uniqueList="1" numFmtId="0" sqlType="0" hierarchy="0" level="0" databaseField="1">
      <sharedItems count="0" containsBlank="1" containsNumber="1" containsString="0" minValue="50000" maxValue="118500000"/>
    </cacheField>
    <cacheField name="x_source_suppression_costs" uniqueList="1" numFmtId="0" sqlType="0" hierarchy="0" level="0" databaseField="1">
      <sharedItems count="0" containsBlank="1"/>
    </cacheField>
    <cacheField name="ST5" uniqueList="1" numFmtId="0" sqlType="0" hierarchy="0" level="0" databaseField="1">
      <sharedItems count="0" containsBlank="1"/>
    </cacheField>
    <cacheField name="MN5" uniqueList="1" numFmtId="0" sqlType="0" hierarchy="0" level="0" databaseField="1">
      <sharedItems count="0" containsBlank="1"/>
    </cacheField>
    <cacheField name="R5" uniqueList="1" numFmtId="0" sqlType="0" hierarchy="0" level="0" databaseField="1">
      <sharedItems count="0" containsBlank="1" containsNumber="1" containsString="0" minValue="0.38" maxValue="4.99"/>
    </cacheField>
    <cacheField name="DT5" uniqueList="1" numFmtId="0" sqlType="0" hierarchy="0" level="0" databaseField="1">
      <sharedItems count="0" containsBlank="1"/>
    </cacheField>
    <cacheField name="WG5" uniqueList="1" numFmtId="0" sqlType="0" hierarchy="0" level="0" databaseField="1">
      <sharedItems count="135" containsNumber="1" containsSemiMixedTypes="0" containsString="0" minValue="0" maxValue="79.63">
        <n v="36.66"/>
        <n v="24.99"/>
        <n v="11.01"/>
        <n v="20"/>
        <n v="8.99"/>
        <n v="0"/>
        <n v="21"/>
        <n v="32.93"/>
        <n v="14.99"/>
        <n v="17"/>
        <n v="15.99"/>
        <n v="31"/>
        <n v="12.01"/>
        <n v="18.99"/>
        <n v="35.99"/>
        <n v="24"/>
        <n v="40"/>
        <n v="22.01"/>
        <n v="8.01"/>
        <n v="10"/>
        <n v="14"/>
        <n v="23"/>
        <n v="32.99"/>
        <n v="6.22"/>
        <n v="20.51"/>
        <n v="13"/>
        <n v="3"/>
        <n v="18.01"/>
        <n v="27"/>
        <n v="13.6"/>
        <n v="13.8"/>
        <n v="23.02"/>
        <n v="20.89"/>
        <n v="32.01"/>
        <n v="40.31"/>
        <n v="45.7"/>
        <n v="25.99"/>
        <n v="28.99"/>
        <n v="5.99"/>
        <n v="32.91"/>
        <n v="16.11"/>
        <n v="8.210000000000001"/>
        <n v="2.01"/>
        <n v="44.98"/>
        <n v="3.11"/>
        <n v="14.29"/>
        <n v="6.53"/>
        <n v="21.74"/>
        <n v="18.41"/>
        <n v="10.25"/>
        <n v="20.6"/>
        <n v="32.23"/>
        <n v="35.68"/>
        <n v="24.34"/>
        <n v="17.09"/>
        <n v="27.63"/>
        <n v="31.56"/>
        <n v="14.16"/>
        <n v="7.96"/>
        <n v="53.02"/>
        <n v="79.63"/>
        <n v="38.36"/>
        <n v="8.25"/>
        <n v="55.99"/>
        <n v="29.8"/>
        <n v="19"/>
        <n v="22.77"/>
        <n v="33.1"/>
        <n v="23.88"/>
        <n v="29.67"/>
        <n v="40.97"/>
        <n v="17.17"/>
        <n v="13.74"/>
        <n v="51"/>
        <n v="25.43"/>
        <n v="8"/>
        <n v="23.97"/>
        <n v="13.23"/>
        <n v="8.5"/>
        <n v="9"/>
        <n v="14.01"/>
        <n v="7"/>
        <n v="16.22"/>
        <n v="21.12"/>
        <n v="32.73"/>
        <n v="5"/>
        <n v="20.46"/>
        <n v="13.82"/>
        <n v="26.01"/>
        <n v="11"/>
        <n v="13.3"/>
        <n v="22.8"/>
        <n v="16"/>
        <n v="23.2"/>
        <n v="19.56"/>
        <n v="5.04"/>
        <n v="16.66"/>
        <n v="26.74"/>
        <n v="18.34"/>
        <n v="7.09"/>
        <n v="13.96"/>
        <n v="9.640000000000001"/>
        <n v="18.26"/>
        <n v="33.55"/>
        <n v="32"/>
        <n v="12.86"/>
        <n v="36"/>
        <n v="29"/>
        <n v="29.37"/>
        <n v="10.89"/>
        <n v="26.58"/>
        <n v="18"/>
        <n v="22.58"/>
        <n v="8.77"/>
        <n v="21.92"/>
        <n v="4.23"/>
        <n v="41.43"/>
        <n v="9.859999999999999"/>
        <n v="19.95"/>
        <n v="43.99"/>
        <n v="44.29"/>
        <n v="32.08"/>
        <n v="22.94"/>
        <n v="22.65"/>
        <n v="27.84"/>
        <n v="48.52"/>
        <n v="19.36"/>
        <n v="11.98"/>
        <n v="14.53"/>
        <n v="22.07"/>
        <n v="14.91"/>
        <n v="18.71"/>
        <n v="11.02"/>
        <n v="18.92"/>
        <n v="27.4"/>
      </sharedItems>
      <fieldGroup base="61">
        <rangePr autoStart="1" autoEnd="0" groupBy="range" startNum="0" endNum="80" groupInterval="10"/>
        <groupItems count="10">
          <s v="&lt;0"/>
          <s v="0-10"/>
          <s v="10-20"/>
          <s v="20-30"/>
          <s v="30-40"/>
          <s v="40-50"/>
          <s v="50-60"/>
          <s v="60-70"/>
          <s v="70-80"/>
          <s v="&gt;80"/>
        </groupItems>
      </fieldGroup>
    </cacheField>
    <cacheField name="Ct5" uniqueList="1" numFmtId="0" sqlType="0" hierarchy="0" level="0" databaseField="1">
      <sharedItems count="64" containsInteger="1" containsNumber="1" containsSemiMixedTypes="0" containsString="0" minValue="0" maxValue="240">
        <n v="18"/>
        <n v="2"/>
        <n v="44"/>
        <n v="9"/>
        <n v="0"/>
        <n v="10"/>
        <n v="71"/>
        <n v="6"/>
        <n v="15"/>
        <n v="17"/>
        <n v="26"/>
        <n v="12"/>
        <n v="19"/>
        <n v="23"/>
        <n v="125"/>
        <n v="8"/>
        <n v="16"/>
        <n v="4"/>
        <n v="27"/>
        <n v="28"/>
        <n v="29"/>
        <n v="24"/>
        <n v="14"/>
        <n v="13"/>
        <n v="22"/>
        <n v="63"/>
        <n v="56"/>
        <n v="31"/>
        <n v="152"/>
        <n v="40"/>
        <n v="20"/>
        <n v="11"/>
        <n v="3"/>
        <n v="58"/>
        <n v="37"/>
        <n v="50"/>
        <n v="36"/>
        <n v="42"/>
        <n v="84"/>
        <n v="35"/>
        <n v="240"/>
        <n v="43"/>
        <n v="32"/>
        <n v="51"/>
        <n v="48"/>
        <n v="25"/>
        <n v="73"/>
        <n v="60"/>
        <n v="104"/>
        <n v="98"/>
        <n v="87"/>
        <n v="88"/>
        <n v="52"/>
        <n v="39"/>
        <n v="68"/>
        <n v="69"/>
        <n v="33"/>
        <n v="115"/>
        <n v="57"/>
        <n v="55"/>
        <n v="80"/>
        <n v="74"/>
        <n v="64"/>
        <n v="83"/>
      </sharedItems>
    </cacheField>
    <cacheField name="ST10" uniqueList="1" numFmtId="0" sqlType="0" hierarchy="0" level="0" databaseField="1">
      <sharedItems count="0" containsBlank="1"/>
    </cacheField>
    <cacheField name="MN10" uniqueList="1" numFmtId="0" sqlType="0" hierarchy="0" level="0" databaseField="1">
      <sharedItems count="0" containsBlank="1"/>
    </cacheField>
    <cacheField name="R10" uniqueList="1" numFmtId="0" sqlType="0" hierarchy="0" level="0" databaseField="1">
      <sharedItems count="0" containsBlank="1" containsNumber="1" containsString="0" minValue="0.38" maxValue="9.99"/>
    </cacheField>
    <cacheField name="DT10" uniqueList="1" numFmtId="0" sqlType="0" hierarchy="0" level="0" databaseField="1">
      <sharedItems count="0" containsBlank="1"/>
    </cacheField>
    <cacheField name="WG10" uniqueList="1" numFmtId="0" sqlType="0" hierarchy="0" level="0" databaseField="1">
      <sharedItems count="175" containsNumber="1" containsSemiMixedTypes="0" containsString="0" minValue="0" maxValue="82.01000000000001">
        <n v="36.66"/>
        <n v="24.99"/>
        <n v="11.01"/>
        <n v="20"/>
        <n v="8.99"/>
        <n v="0"/>
        <n v="21.99"/>
        <n v="14"/>
        <n v="32.93"/>
        <n v="2.01"/>
        <n v="14.99"/>
        <n v="27"/>
        <n v="17"/>
        <n v="10"/>
        <n v="22.01"/>
        <n v="31.7"/>
        <n v="21"/>
        <n v="15.99"/>
        <n v="19.55"/>
        <n v="13"/>
        <n v="18.99"/>
        <n v="41"/>
        <n v="24"/>
        <n v="31"/>
        <n v="40"/>
        <n v="24.85"/>
        <n v="23"/>
        <n v="12.01"/>
        <n v="25.99"/>
        <n v="8.01"/>
        <n v="30"/>
        <n v="18.01"/>
        <n v="32.99"/>
        <n v="27.72"/>
        <n v="35.99"/>
        <n v="28.99"/>
        <n v="20.71"/>
        <n v="27.98"/>
        <n v="13.6"/>
        <n v="13.8"/>
        <n v="16.11"/>
        <n v="7"/>
        <n v="23.6"/>
        <n v="22.37"/>
        <n v="4.99"/>
        <n v="78.78"/>
        <n v="5.99"/>
        <n v="20.89"/>
        <n v="65.98999999999999"/>
        <n v="32.01"/>
        <n v="45.7"/>
        <n v="42.57"/>
        <n v="45.99"/>
        <n v="16.15"/>
        <n v="37"/>
        <n v="33.38"/>
        <n v="3.11"/>
        <n v="21.85"/>
        <n v="15.7"/>
        <n v="17.2"/>
        <n v="26.73"/>
        <n v="7.45"/>
        <n v="18.41"/>
        <n v="22.15"/>
        <n v="35.68"/>
        <n v="37.89"/>
        <n v="42.52"/>
        <n v="39.19"/>
        <n v="37.27"/>
        <n v="27.83"/>
        <n v="24.34"/>
        <n v="21.25"/>
        <n v="27.63"/>
        <n v="16.89"/>
        <n v="18.86"/>
        <n v="31.56"/>
        <n v="14.32"/>
        <n v="3"/>
        <n v="30.04"/>
        <n v="15.86"/>
        <n v="53.02"/>
        <n v="79.63"/>
        <n v="8.119999999999999"/>
        <n v="38.36"/>
        <n v="8.25"/>
        <n v="31.07"/>
        <n v="82.01000000000001"/>
        <n v="32.88"/>
        <n v="19"/>
        <n v="12"/>
        <n v="38"/>
        <n v="47.87"/>
        <n v="23.88"/>
        <n v="38.5"/>
        <n v="40.97"/>
        <n v="22"/>
        <n v="21.64"/>
        <n v="13.74"/>
        <n v="17.1"/>
        <n v="51"/>
        <n v="25.43"/>
        <n v="14.76"/>
        <n v="13.59"/>
        <n v="8"/>
        <n v="23.97"/>
        <n v="22.36"/>
        <n v="18"/>
        <n v="22.82"/>
        <n v="11"/>
        <n v="25.5"/>
        <n v="9"/>
        <n v="15.89"/>
        <n v="15.12"/>
        <n v="21.19"/>
        <n v="10.52"/>
        <n v="32.73"/>
        <n v="19.95"/>
        <n v="20.46"/>
        <n v="13.82"/>
        <n v="11.2"/>
        <n v="26.01"/>
        <n v="25"/>
        <n v="46.11"/>
        <n v="23.38"/>
        <n v="20.17"/>
        <n v="18.34"/>
        <n v="26.74"/>
        <n v="20.53"/>
        <n v="8.18"/>
        <n v="15.56"/>
        <n v="14.69"/>
        <n v="14.1"/>
        <n v="15.29"/>
        <n v="23.53"/>
        <n v="43.18"/>
        <n v="50"/>
        <n v="16.02"/>
        <n v="16.73"/>
        <n v="36"/>
        <n v="28"/>
        <n v="34.52"/>
        <n v="16.22"/>
        <n v="11.76"/>
        <n v="33.46"/>
        <n v="11.02"/>
        <n v="14.01"/>
        <n v="21.86"/>
        <n v="46"/>
        <n v="24.11"/>
        <n v="24.33"/>
        <n v="8.57"/>
        <n v="20.02"/>
        <n v="21.92"/>
        <n v="25.35"/>
        <n v="12.64"/>
        <n v="41.43"/>
        <n v="20.68"/>
        <n v="15.2"/>
        <n v="56"/>
        <n v="53"/>
        <n v="53.56"/>
        <n v="35.44"/>
        <n v="27.84"/>
        <n v="23.75"/>
        <n v="31.78"/>
        <n v="48.52"/>
        <n v="19.14"/>
        <n v="29.67"/>
        <n v="27.11"/>
        <n v="15.42"/>
        <n v="22.07"/>
        <n v="18.71"/>
        <n v="14.98"/>
        <n v="27.55"/>
        <n v="30.54"/>
      </sharedItems>
      <fieldGroup base="67">
        <rangePr autoStart="0" autoEnd="0" groupBy="range" startNum="0" endNum="100" groupInterval="10"/>
        <groupItems count="12">
          <s v="&lt;0"/>
          <s v="0-10"/>
          <s v="10-20"/>
          <s v="20-30"/>
          <s v="30-40"/>
          <s v="40-50"/>
          <s v="50-60"/>
          <s v="60-70"/>
          <s v="70-80"/>
          <s v="80-90"/>
          <s v="90-100"/>
          <s v="&gt;100"/>
        </groupItems>
      </fieldGroup>
    </cacheField>
    <cacheField name="Ct10" uniqueList="1" numFmtId="0" sqlType="0" hierarchy="0" level="0" databaseField="1">
      <sharedItems count="136" containsInteger="1" containsNumber="1" containsSemiMixedTypes="0" containsString="0" minValue="0" maxValue="458">
        <n v="32"/>
        <n v="30"/>
        <n v="2"/>
        <n v="123"/>
        <n v="9"/>
        <n v="0"/>
        <n v="124"/>
        <n v="36"/>
        <n v="18"/>
        <n v="8"/>
        <n v="95"/>
        <n v="74"/>
        <n v="22"/>
        <n v="13"/>
        <n v="27"/>
        <n v="26"/>
        <n v="21"/>
        <n v="16"/>
        <n v="15"/>
        <n v="14"/>
        <n v="10"/>
        <n v="4"/>
        <n v="29"/>
        <n v="23"/>
        <n v="64"/>
        <n v="6"/>
        <n v="49"/>
        <n v="34"/>
        <n v="31"/>
        <n v="20"/>
        <n v="242"/>
        <n v="40"/>
        <n v="25"/>
        <n v="44"/>
        <n v="42"/>
        <n v="3"/>
        <n v="302"/>
        <n v="50"/>
        <n v="24"/>
        <n v="7"/>
        <n v="17"/>
        <n v="43"/>
        <n v="183"/>
        <n v="224"/>
        <n v="11"/>
        <n v="92"/>
        <n v="12"/>
        <n v="1"/>
        <n v="33"/>
        <n v="56"/>
        <n v="61"/>
        <n v="76"/>
        <n v="91"/>
        <n v="79"/>
        <n v="45"/>
        <n v="158"/>
        <n v="55"/>
        <n v="58"/>
        <n v="72"/>
        <n v="63"/>
        <n v="78"/>
        <n v="378"/>
        <n v="37"/>
        <n v="173"/>
        <n v="39"/>
        <n v="93"/>
        <n v="54"/>
        <n v="80"/>
        <n v="137"/>
        <n v="57"/>
        <n v="41"/>
        <n v="28"/>
        <n v="68"/>
        <n v="142"/>
        <n v="65"/>
        <n v="59"/>
        <n v="53"/>
        <n v="48"/>
        <n v="131"/>
        <n v="458"/>
        <n v="100"/>
        <n v="66"/>
        <n v="82"/>
        <n v="60"/>
        <n v="196"/>
        <n v="86"/>
        <n v="395"/>
        <n v="138"/>
        <n v="182"/>
        <n v="98"/>
        <n v="62"/>
        <n v="179"/>
        <n v="134"/>
        <n v="108"/>
        <n v="120"/>
        <n v="116"/>
        <n v="143"/>
        <n v="38"/>
        <n v="133"/>
        <n v="166"/>
        <n v="347"/>
        <n v="69"/>
        <n v="135"/>
        <n v="204"/>
        <n v="214"/>
        <n v="192"/>
        <n v="46"/>
        <n v="272"/>
        <n v="85"/>
        <n v="113"/>
        <n v="121"/>
        <n v="136"/>
        <n v="117"/>
        <n v="388"/>
        <n v="398"/>
        <n v="118"/>
        <n v="198"/>
        <n v="178"/>
        <n v="287"/>
        <n v="109"/>
        <n v="104"/>
        <n v="217"/>
        <n v="52"/>
        <n v="150"/>
        <n v="319"/>
        <n v="153"/>
        <n v="84"/>
        <n v="164"/>
        <n v="157"/>
        <n v="221"/>
        <n v="88"/>
        <n v="372"/>
        <n v="293"/>
        <n v="209"/>
        <n v="149"/>
        <n v="304"/>
      </sharedItems>
    </cacheField>
  </cacheFields>
</pivotCacheDefinition>
</file>

<file path=xl/pivotCache/pivotCacheRecords1.xml><?xml version="1.0" encoding="utf-8"?>
<pivotCacheRecords xmlns="http://schemas.openxmlformats.org/spreadsheetml/2006/main" count="410">
  <r>
    <m/>
    <m/>
    <s v="20150511-Forebay"/>
    <s v="Merced"/>
    <s v="Forebay"/>
    <m/>
    <m/>
    <n v="201505111026"/>
    <n v="201505112226"/>
    <n v="42135"/>
    <n v="0.4347222222222222"/>
    <n v="42135.43472222222"/>
    <n v="42135"/>
    <s v="12:15"/>
    <n v="42135.51041666666"/>
    <n v="692"/>
    <s v="Vehicle"/>
    <m/>
    <m/>
    <n v="0"/>
    <n v="37.08312"/>
    <n v="-121.06963"/>
    <s v="non-HFTD"/>
    <s v="non-HFRA"/>
    <x v="0"/>
    <m/>
    <m/>
    <m/>
    <m/>
    <m/>
    <m/>
    <m/>
    <b v="0"/>
    <b v="0"/>
    <b v="0"/>
    <n v="2015"/>
    <n v="5"/>
    <b v="0"/>
    <n v="0"/>
    <b v="0"/>
    <b v="0"/>
    <b v="0"/>
    <s v="OEIS Non-CAT - Large"/>
    <n v="0"/>
    <n v="0"/>
    <s v="structures &lt;= 100 "/>
    <s v="fatality = 0"/>
    <n v="0"/>
    <b v="0"/>
    <b v="0"/>
    <b v="0"/>
    <b v="0"/>
    <b v="0"/>
    <b v="0"/>
    <b v="0"/>
    <m/>
    <m/>
    <s v="CF031"/>
    <s v="59"/>
    <n v="1.55"/>
    <s v="2015-05-11T17:40:00Z"/>
    <n v="36.66"/>
    <n v="18"/>
    <s v="CF031"/>
    <s v="59"/>
    <n v="1.55"/>
    <s v="2015-05-11T17:40:00Z"/>
    <x v="0"/>
    <n v="32"/>
  </r>
  <r>
    <m/>
    <s v="(2/17/2023): add lat/lon based on google map&amp;cal fire loc"/>
    <s v="20150605-Site"/>
    <s v="Alameda"/>
    <s v="Site"/>
    <m/>
    <m/>
    <n v="201506052022"/>
    <n v="201506060822"/>
    <n v="42160"/>
    <n v="0.8486111111111111"/>
    <n v="42160.84861111111"/>
    <n v="42161"/>
    <m/>
    <m/>
    <n v="300"/>
    <s v="Undetermined"/>
    <m/>
    <m/>
    <m/>
    <n v="37.636"/>
    <n v="-121.556"/>
    <s v="non-HFTD"/>
    <s v="non-HFRA"/>
    <x v="0"/>
    <m/>
    <m/>
    <m/>
    <m/>
    <m/>
    <m/>
    <m/>
    <b v="0"/>
    <b v="0"/>
    <b v="0"/>
    <n v="2015"/>
    <n v="6"/>
    <b v="0"/>
    <n v="0"/>
    <b v="0"/>
    <b v="0"/>
    <b v="0"/>
    <s v="OEIS Non-CAT - Large"/>
    <n v="0"/>
    <n v="0"/>
    <s v="structures &lt;= 100 "/>
    <s v="fatality = 0"/>
    <n v="0"/>
    <b v="0"/>
    <b v="0"/>
    <b v="0"/>
    <b v="0"/>
    <b v="0"/>
    <b v="0"/>
    <b v="0"/>
    <m/>
    <m/>
    <s v="AATC1"/>
    <s v="2"/>
    <n v="4.9"/>
    <s v="2015-06-06T04:12:00Z"/>
    <n v="24.99"/>
    <n v="2"/>
    <s v="AATC1"/>
    <s v="2"/>
    <n v="4.9"/>
    <s v="2015-06-06T04:12:00Z"/>
    <x v="1"/>
    <n v="30"/>
  </r>
  <r>
    <m/>
    <m/>
    <s v="20150610-Saddle"/>
    <s v="Trinity"/>
    <s v="Saddle"/>
    <m/>
    <m/>
    <n v="201506101500"/>
    <n v="201506110300"/>
    <n v="42165"/>
    <n v="0.625"/>
    <n v="42165.625"/>
    <n v="42184"/>
    <s v="09:00"/>
    <n v="42184.375"/>
    <n v="1542"/>
    <s v="Lightning"/>
    <m/>
    <m/>
    <n v="0"/>
    <n v="40.924"/>
    <n v="-123.168"/>
    <s v="HFTD"/>
    <s v="HFRA"/>
    <x v="0"/>
    <m/>
    <m/>
    <m/>
    <m/>
    <m/>
    <m/>
    <m/>
    <b v="0"/>
    <b v="0"/>
    <b v="0"/>
    <n v="2015"/>
    <n v="6"/>
    <b v="0"/>
    <n v="0"/>
    <b v="0"/>
    <b v="0"/>
    <b v="0"/>
    <s v="OEIS Non-CAT - Large"/>
    <n v="0"/>
    <n v="0"/>
    <s v="structures &lt;= 100 "/>
    <s v="fatality = 0"/>
    <n v="0"/>
    <b v="1"/>
    <b v="0"/>
    <b v="1"/>
    <b v="1"/>
    <b v="0"/>
    <b v="1"/>
    <b v="1"/>
    <m/>
    <m/>
    <s v="BABC1"/>
    <s v="2"/>
    <n v="2.74"/>
    <s v="2015-06-10T22:32:00Z"/>
    <n v="11.01"/>
    <n v="2"/>
    <s v="BABC1"/>
    <s v="2"/>
    <n v="2.74"/>
    <s v="2015-06-10T22:32:00Z"/>
    <x v="2"/>
    <n v="2"/>
  </r>
  <r>
    <m/>
    <s v="(2/17/2023): add lat/lon based on google map&amp;cal fire loc"/>
    <s v="20150618-Sky"/>
    <s v="Madera"/>
    <s v="Sky"/>
    <m/>
    <m/>
    <n v="201506181431"/>
    <n v="201506190231"/>
    <n v="42173"/>
    <n v="0.6048611111111111"/>
    <n v="42173.60486111111"/>
    <n v="42181"/>
    <s v="08:15"/>
    <n v="42181.34375"/>
    <n v="500"/>
    <s v="Vehicle"/>
    <m/>
    <m/>
    <n v="0"/>
    <n v="37.389"/>
    <n v="-119.607"/>
    <s v="non-HFTD"/>
    <s v="HFRA"/>
    <x v="0"/>
    <m/>
    <m/>
    <m/>
    <m/>
    <m/>
    <m/>
    <m/>
    <b v="0"/>
    <b v="0"/>
    <b v="0"/>
    <n v="2015"/>
    <n v="6"/>
    <b v="0"/>
    <n v="0"/>
    <b v="0"/>
    <b v="0"/>
    <b v="0"/>
    <s v="OEIS Non-CAT - Large"/>
    <n v="0"/>
    <n v="0"/>
    <s v="structures &lt;= 100 "/>
    <s v="fatality = 0"/>
    <n v="0"/>
    <b v="0"/>
    <b v="1"/>
    <b v="1"/>
    <b v="1"/>
    <b v="0"/>
    <b v="1"/>
    <b v="1"/>
    <m/>
    <m/>
    <s v="AT301"/>
    <s v="65"/>
    <n v="4.67"/>
    <s v="2015-06-18T20:33:00Z"/>
    <n v="20"/>
    <n v="44"/>
    <s v="AT301"/>
    <s v="65"/>
    <n v="4.67"/>
    <s v="2015-06-18T20:33:00Z"/>
    <x v="3"/>
    <n v="123"/>
  </r>
  <r>
    <m/>
    <m/>
    <s v="20150618-Corrine"/>
    <s v="Madera"/>
    <s v="Corrine"/>
    <m/>
    <m/>
    <n v="201506182100"/>
    <n v="201506190900"/>
    <n v="42173"/>
    <n v="0.875"/>
    <n v="42173.875"/>
    <n v="42180"/>
    <s v="18:45"/>
    <n v="42180.78125"/>
    <n v="920"/>
    <s v="Electrical Power"/>
    <n v="3"/>
    <m/>
    <n v="0"/>
    <n v="37.165767"/>
    <n v="-119.523943"/>
    <s v="HFTD"/>
    <s v="HFRA"/>
    <x v="1"/>
    <m/>
    <m/>
    <m/>
    <m/>
    <m/>
    <m/>
    <m/>
    <b v="0"/>
    <b v="0"/>
    <b v="0"/>
    <n v="2015"/>
    <n v="6"/>
    <b v="0"/>
    <n v="0"/>
    <b v="0"/>
    <b v="0"/>
    <b v="0"/>
    <s v="OEIS Non-CAT - Large"/>
    <n v="0"/>
    <n v="0"/>
    <s v="structures &lt;= 100 "/>
    <s v="fatality = 0"/>
    <n v="3"/>
    <b v="1"/>
    <b v="0"/>
    <b v="1"/>
    <b v="1"/>
    <b v="0"/>
    <b v="1"/>
    <b v="1"/>
    <m/>
    <m/>
    <s v="C6459"/>
    <s v="65"/>
    <n v="4.82"/>
    <s v="2015-06-19T04:40:00Z"/>
    <n v="8.99"/>
    <n v="9"/>
    <s v="C6459"/>
    <s v="65"/>
    <n v="4.82"/>
    <s v="2015-06-19T04:40:00Z"/>
    <x v="4"/>
    <n v="9"/>
  </r>
  <r>
    <m/>
    <s v="(2/17/2023): add lat/lon based on google map&amp;cal fire loc"/>
    <s v="20150620-Park Hill"/>
    <s v="San Luis Obispo"/>
    <s v="Park Hill"/>
    <m/>
    <m/>
    <n v="201506201441"/>
    <n v="201506210241"/>
    <n v="42175"/>
    <n v="0.6118055555555556"/>
    <n v="42175.61180555556"/>
    <n v="42175"/>
    <m/>
    <m/>
    <n v="1791"/>
    <s v="Vehicle"/>
    <n v="23"/>
    <n v="3"/>
    <n v="0"/>
    <n v="35.376"/>
    <n v="-120.435"/>
    <s v="non-HFTD"/>
    <s v="HFRA"/>
    <x v="0"/>
    <m/>
    <m/>
    <m/>
    <m/>
    <m/>
    <m/>
    <m/>
    <b v="0"/>
    <b v="0"/>
    <b v="0"/>
    <n v="2015"/>
    <n v="6"/>
    <b v="0"/>
    <n v="0"/>
    <b v="0"/>
    <b v="0"/>
    <b v="0"/>
    <s v="OEIS Non-CAT - Large"/>
    <n v="0"/>
    <n v="0"/>
    <s v="structures &lt;= 100 "/>
    <s v="fatality = 0"/>
    <n v="23"/>
    <b v="0"/>
    <b v="1"/>
    <b v="1"/>
    <b v="1"/>
    <b v="0"/>
    <b v="1"/>
    <b v="1"/>
    <m/>
    <m/>
    <m/>
    <m/>
    <m/>
    <m/>
    <n v="0"/>
    <n v="0"/>
    <m/>
    <m/>
    <m/>
    <m/>
    <x v="5"/>
    <n v="0"/>
  </r>
  <r>
    <m/>
    <m/>
    <s v="20150624-Loma"/>
    <s v="Contra Costa"/>
    <s v="Loma"/>
    <m/>
    <m/>
    <n v="201506241615"/>
    <n v="201506250415"/>
    <n v="42179"/>
    <n v="0.6770833333333334"/>
    <n v="42179.67708333334"/>
    <n v="42180"/>
    <s v="09:00"/>
    <n v="42180.375"/>
    <n v="533"/>
    <s v="Undetermined"/>
    <m/>
    <m/>
    <m/>
    <n v="37.974123"/>
    <n v="-121.833751"/>
    <s v="non-HFTD"/>
    <s v="non-HFRA"/>
    <x v="0"/>
    <m/>
    <m/>
    <m/>
    <m/>
    <m/>
    <m/>
    <m/>
    <b v="0"/>
    <b v="0"/>
    <b v="0"/>
    <n v="2015"/>
    <n v="6"/>
    <b v="0"/>
    <n v="0"/>
    <b v="0"/>
    <b v="0"/>
    <b v="0"/>
    <s v="OEIS Non-CAT - Large"/>
    <n v="0"/>
    <n v="0"/>
    <s v="structures &lt;= 100 "/>
    <s v="fatality = 0"/>
    <n v="0"/>
    <b v="0"/>
    <b v="0"/>
    <b v="0"/>
    <b v="0"/>
    <b v="0"/>
    <b v="0"/>
    <b v="0"/>
    <m/>
    <m/>
    <s v="PIBC1"/>
    <s v="2"/>
    <n v="3.23"/>
    <s v="2015-06-24T23:28:00Z"/>
    <n v="21"/>
    <n v="10"/>
    <s v="PSBC1"/>
    <s v="121"/>
    <n v="5.48"/>
    <s v="2015-06-24T23:12:00Z"/>
    <x v="6"/>
    <n v="124"/>
  </r>
  <r>
    <m/>
    <s v="(2/17/2023): add lat/lon based on google map&amp;cal fire loc"/>
    <s v="20150702-Ione"/>
    <s v="Amador"/>
    <s v="Ione"/>
    <m/>
    <m/>
    <n v="201507020858"/>
    <n v="201507022058"/>
    <n v="42187"/>
    <n v="0.3736111111111111"/>
    <n v="42187.37361111111"/>
    <n v="42187"/>
    <m/>
    <m/>
    <n v="355"/>
    <s v="Arson"/>
    <m/>
    <m/>
    <n v="0"/>
    <n v="38.482"/>
    <n v="-121.043"/>
    <s v="non-HFTD"/>
    <s v="non-HFRA"/>
    <x v="0"/>
    <m/>
    <m/>
    <m/>
    <m/>
    <m/>
    <m/>
    <m/>
    <b v="0"/>
    <b v="0"/>
    <b v="0"/>
    <n v="2015"/>
    <n v="7"/>
    <b v="0"/>
    <n v="0"/>
    <b v="0"/>
    <b v="0"/>
    <b v="0"/>
    <s v="OEIS Non-CAT - Large"/>
    <n v="0"/>
    <n v="0"/>
    <s v="structures &lt;= 100 "/>
    <s v="fatality = 0"/>
    <n v="0"/>
    <b v="0"/>
    <b v="0"/>
    <b v="0"/>
    <b v="0"/>
    <b v="0"/>
    <b v="0"/>
    <b v="0"/>
    <m/>
    <m/>
    <m/>
    <m/>
    <m/>
    <m/>
    <n v="0"/>
    <n v="0"/>
    <s v="BENC1"/>
    <s v="2"/>
    <n v="9.57"/>
    <s v="2015-07-02T15:59:00Z"/>
    <x v="7"/>
    <n v="36"/>
  </r>
  <r>
    <m/>
    <s v="(2/17/2023): add lat/lon based on google map&amp;cal fire loc"/>
    <s v="20150718-Mccabe"/>
    <s v="Merced"/>
    <s v="Mccabe"/>
    <m/>
    <m/>
    <n v="201507182227"/>
    <n v="201507191027"/>
    <n v="42203"/>
    <n v="0.9354166666666667"/>
    <n v="42203.93541666667"/>
    <n v="42207"/>
    <m/>
    <m/>
    <n v="1333"/>
    <s v="Lightning"/>
    <m/>
    <m/>
    <n v="0"/>
    <n v="37.115"/>
    <n v="-121.023"/>
    <s v="non-HFTD"/>
    <s v="non-HFRA"/>
    <x v="0"/>
    <m/>
    <m/>
    <m/>
    <m/>
    <m/>
    <m/>
    <m/>
    <b v="0"/>
    <b v="0"/>
    <b v="0"/>
    <n v="2015"/>
    <n v="7"/>
    <b v="0"/>
    <n v="0"/>
    <b v="0"/>
    <b v="0"/>
    <b v="0"/>
    <s v="OEIS Non-CAT - Large"/>
    <n v="0"/>
    <n v="0"/>
    <s v="structures &lt;= 100 "/>
    <s v="fatality = 0"/>
    <n v="0"/>
    <b v="0"/>
    <b v="0"/>
    <b v="0"/>
    <b v="0"/>
    <b v="0"/>
    <b v="0"/>
    <b v="0"/>
    <m/>
    <m/>
    <s v="CF031"/>
    <s v="59"/>
    <n v="4.19"/>
    <s v="2015-07-19T04:40:00Z"/>
    <n v="32.93"/>
    <n v="18"/>
    <s v="CF031"/>
    <s v="59"/>
    <n v="4.19"/>
    <s v="2015-07-19T04:40:00Z"/>
    <x v="8"/>
    <n v="18"/>
  </r>
  <r>
    <m/>
    <m/>
    <s v="20150719-Cabin"/>
    <s v="Tulare"/>
    <s v="Cabin"/>
    <m/>
    <m/>
    <n v="201507190800"/>
    <n v="201507192000"/>
    <n v="42204"/>
    <n v="0.3333333333333333"/>
    <n v="42204.33333333334"/>
    <n v="42252"/>
    <s v="18:00"/>
    <n v="42252.75"/>
    <n v="6980"/>
    <s v="Lightning"/>
    <m/>
    <m/>
    <n v="0"/>
    <n v="36.24"/>
    <n v="-118.54"/>
    <s v="HFTD"/>
    <s v="HFRA"/>
    <x v="0"/>
    <m/>
    <m/>
    <m/>
    <m/>
    <m/>
    <m/>
    <m/>
    <b v="1"/>
    <b v="1"/>
    <b v="0"/>
    <n v="2015"/>
    <n v="7"/>
    <b v="0"/>
    <n v="0"/>
    <b v="0"/>
    <b v="0"/>
    <b v="0"/>
    <s v="OEIS CAT - Large"/>
    <n v="1"/>
    <n v="0"/>
    <s v="structures &lt;= 100 "/>
    <s v="fatality = 0"/>
    <n v="0"/>
    <b v="1"/>
    <b v="0"/>
    <b v="1"/>
    <b v="1"/>
    <b v="0"/>
    <b v="1"/>
    <b v="1"/>
    <m/>
    <m/>
    <m/>
    <m/>
    <m/>
    <m/>
    <n v="0"/>
    <n v="0"/>
    <s v="C5694"/>
    <s v="65"/>
    <n v="8.619999999999999"/>
    <s v="2015-07-19T15:26:00Z"/>
    <x v="9"/>
    <n v="8"/>
  </r>
  <r>
    <m/>
    <m/>
    <s v="20150721-Triple"/>
    <s v="Tulare"/>
    <s v="Triple"/>
    <m/>
    <m/>
    <n v="201507211235"/>
    <n v="201507220035"/>
    <n v="42206"/>
    <n v="0.5243055555555556"/>
    <n v="42206.52430555555"/>
    <n v="42211"/>
    <s v="10:30"/>
    <n v="42211.4375"/>
    <n v="430"/>
    <s v="Lightning"/>
    <m/>
    <m/>
    <n v="0"/>
    <n v="36.085212"/>
    <n v="-118.824235"/>
    <s v="HFTD"/>
    <s v="HFRA"/>
    <x v="0"/>
    <m/>
    <m/>
    <m/>
    <m/>
    <m/>
    <m/>
    <m/>
    <b v="0"/>
    <b v="0"/>
    <b v="0"/>
    <n v="2015"/>
    <n v="7"/>
    <b v="0"/>
    <n v="0"/>
    <b v="0"/>
    <b v="0"/>
    <b v="0"/>
    <s v="OEIS Non-CAT - Large"/>
    <n v="0"/>
    <n v="0"/>
    <s v="structures &lt;= 100 "/>
    <s v="fatality = 0"/>
    <n v="0"/>
    <b v="1"/>
    <b v="0"/>
    <b v="1"/>
    <b v="1"/>
    <b v="0"/>
    <b v="1"/>
    <b v="1"/>
    <m/>
    <m/>
    <m/>
    <m/>
    <m/>
    <m/>
    <n v="0"/>
    <n v="0"/>
    <s v="OORC1"/>
    <s v="2"/>
    <n v="9.25"/>
    <s v="2015-07-21T20:12:00Z"/>
    <x v="10"/>
    <n v="2"/>
  </r>
  <r>
    <m/>
    <m/>
    <s v="20150722-Wragg"/>
    <s v="Napa"/>
    <s v="Wragg"/>
    <m/>
    <m/>
    <n v="201507221424"/>
    <n v="201507230224"/>
    <n v="42207"/>
    <n v="0.6"/>
    <n v="42207.6"/>
    <n v="42221"/>
    <s v="17:30"/>
    <n v="42221.72916666666"/>
    <n v="8051"/>
    <s v="Vehicle"/>
    <n v="2"/>
    <n v="5"/>
    <n v="0"/>
    <n v="38.4994"/>
    <n v="-122.1145"/>
    <s v="HFTD"/>
    <s v="HFRA"/>
    <x v="0"/>
    <m/>
    <m/>
    <m/>
    <m/>
    <m/>
    <m/>
    <m/>
    <b v="1"/>
    <b v="1"/>
    <b v="0"/>
    <n v="2015"/>
    <n v="7"/>
    <b v="0"/>
    <n v="0"/>
    <b v="0"/>
    <b v="0"/>
    <b v="0"/>
    <s v="OEIS CAT - Large"/>
    <n v="1"/>
    <n v="0"/>
    <s v="structures &lt;= 100 "/>
    <s v="fatality = 0"/>
    <n v="2"/>
    <b v="1"/>
    <b v="0"/>
    <b v="1"/>
    <b v="1"/>
    <b v="0"/>
    <b v="1"/>
    <b v="1"/>
    <m/>
    <m/>
    <m/>
    <m/>
    <m/>
    <m/>
    <n v="0"/>
    <n v="0"/>
    <s v="ATLC1"/>
    <s v="2"/>
    <n v="8.300000000000001"/>
    <s v="2015-07-22T21:29:00Z"/>
    <x v="11"/>
    <n v="2"/>
  </r>
  <r>
    <m/>
    <m/>
    <s v="20150725-Willow"/>
    <s v="Madera"/>
    <s v="Willow"/>
    <m/>
    <m/>
    <n v="201507251430"/>
    <n v="201507260230"/>
    <n v="42210"/>
    <n v="0.6041666666666666"/>
    <n v="42210.60416666666"/>
    <n v="42229"/>
    <s v="10:30"/>
    <n v="42229.4375"/>
    <n v="5702"/>
    <s v="Undetermined"/>
    <m/>
    <m/>
    <n v="0"/>
    <n v="37.279722"/>
    <n v="-119.50014"/>
    <s v="HFTD"/>
    <s v="HFRA"/>
    <x v="0"/>
    <m/>
    <m/>
    <m/>
    <m/>
    <m/>
    <m/>
    <m/>
    <b v="1"/>
    <b v="1"/>
    <b v="0"/>
    <n v="2015"/>
    <n v="7"/>
    <b v="0"/>
    <n v="0"/>
    <b v="0"/>
    <b v="0"/>
    <b v="0"/>
    <s v="OEIS CAT - Large"/>
    <n v="1"/>
    <n v="0"/>
    <s v="structures &lt;= 100 "/>
    <s v="fatality = 0"/>
    <n v="0"/>
    <b v="0"/>
    <b v="1"/>
    <b v="1"/>
    <b v="1"/>
    <b v="0"/>
    <b v="1"/>
    <b v="1"/>
    <m/>
    <m/>
    <s v="NFRC1"/>
    <s v="2"/>
    <n v="3.24"/>
    <s v="2015-07-25T21:55:00Z"/>
    <n v="14.99"/>
    <n v="71"/>
    <s v="D7778"/>
    <s v="65"/>
    <n v="7.46"/>
    <s v="2015-07-25T22:27:00Z"/>
    <x v="10"/>
    <n v="95"/>
  </r>
  <r>
    <m/>
    <m/>
    <s v="20150725-Lowell"/>
    <s v="Nevada"/>
    <s v="Lowell"/>
    <m/>
    <m/>
    <n v="201507251437"/>
    <n v="201507260237"/>
    <n v="42210"/>
    <n v="0.6090277777777777"/>
    <n v="42210.60902777778"/>
    <n v="42228"/>
    <s v="19:15"/>
    <n v="42228.80208333334"/>
    <n v="2304"/>
    <s v="Undetermined"/>
    <n v="3"/>
    <n v="1"/>
    <n v="0"/>
    <n v="39.192088"/>
    <n v="-120.882313"/>
    <s v="HFTD"/>
    <s v="HFRA"/>
    <x v="0"/>
    <m/>
    <m/>
    <m/>
    <m/>
    <m/>
    <m/>
    <m/>
    <b v="0"/>
    <b v="0"/>
    <b v="0"/>
    <n v="2015"/>
    <n v="7"/>
    <b v="0"/>
    <n v="0"/>
    <b v="0"/>
    <b v="0"/>
    <b v="0"/>
    <s v="OEIS Non-CAT - Large"/>
    <n v="0"/>
    <n v="0"/>
    <s v="structures &lt;= 100 "/>
    <s v="fatality = 0"/>
    <n v="3"/>
    <b v="0"/>
    <b v="1"/>
    <b v="1"/>
    <b v="1"/>
    <b v="0"/>
    <b v="1"/>
    <b v="1"/>
    <m/>
    <m/>
    <s v="SETC1"/>
    <s v="2"/>
    <n v="0.58"/>
    <s v="2015-07-25T21:28:00Z"/>
    <n v="17"/>
    <n v="6"/>
    <s v="SETC1"/>
    <s v="2"/>
    <n v="0.58"/>
    <s v="2015-07-25T21:28:00Z"/>
    <x v="12"/>
    <n v="74"/>
  </r>
  <r>
    <m/>
    <m/>
    <s v="20150729-Swedes"/>
    <s v="Butte"/>
    <s v="Swedes"/>
    <m/>
    <m/>
    <n v="201507291125"/>
    <n v="201507292325"/>
    <n v="42214"/>
    <n v="0.4756944444444444"/>
    <n v="42214.47569444445"/>
    <n v="42219"/>
    <s v="17:00"/>
    <n v="42219.70833333334"/>
    <n v="400"/>
    <s v="Debris Burning"/>
    <n v="16"/>
    <m/>
    <n v="0"/>
    <n v="39.43963"/>
    <n v="-121.38794"/>
    <s v="HFTD"/>
    <s v="HFRA"/>
    <x v="0"/>
    <m/>
    <m/>
    <m/>
    <m/>
    <m/>
    <m/>
    <m/>
    <b v="0"/>
    <b v="0"/>
    <b v="0"/>
    <n v="2015"/>
    <n v="7"/>
    <b v="0"/>
    <n v="0"/>
    <b v="0"/>
    <b v="0"/>
    <b v="0"/>
    <s v="OEIS Non-CAT - Large"/>
    <n v="0"/>
    <n v="0"/>
    <s v="structures &lt;= 100 "/>
    <s v="fatality = 0"/>
    <n v="16"/>
    <b v="1"/>
    <b v="0"/>
    <b v="1"/>
    <b v="1"/>
    <b v="0"/>
    <b v="1"/>
    <b v="1"/>
    <m/>
    <m/>
    <s v="BNGC1"/>
    <s v="2"/>
    <n v="4.07"/>
    <s v="2015-07-29T18:51:00Z"/>
    <n v="11.01"/>
    <n v="2"/>
    <s v="BNGC1"/>
    <s v="2"/>
    <n v="4.07"/>
    <s v="2015-07-29T18:51:00Z"/>
    <x v="2"/>
    <n v="2"/>
  </r>
  <r>
    <m/>
    <m/>
    <s v="20150729-Rocky"/>
    <s v="Lake"/>
    <s v="Rocky"/>
    <m/>
    <m/>
    <n v="201507291529"/>
    <n v="201507300329"/>
    <n v="42214"/>
    <n v="0.6451388888888889"/>
    <n v="42214.64513888889"/>
    <n v="42230"/>
    <s v="18:15"/>
    <n v="42230.76041666666"/>
    <n v="69636"/>
    <s v="Equipment"/>
    <n v="96"/>
    <n v="8"/>
    <n v="0"/>
    <n v="38.8863538"/>
    <n v="-122.4762475"/>
    <s v="HFTD"/>
    <s v="HFRA"/>
    <x v="0"/>
    <m/>
    <m/>
    <m/>
    <m/>
    <m/>
    <m/>
    <m/>
    <b v="1"/>
    <b v="1"/>
    <b v="0"/>
    <n v="2015"/>
    <n v="7"/>
    <b v="0"/>
    <n v="0"/>
    <b v="0"/>
    <b v="0"/>
    <b v="0"/>
    <s v="OEIS CAT - Large"/>
    <n v="1"/>
    <n v="0"/>
    <s v="structures &lt;= 100 "/>
    <s v="fatality = 0"/>
    <n v="96"/>
    <b v="1"/>
    <b v="0"/>
    <b v="1"/>
    <b v="1"/>
    <b v="0"/>
    <b v="1"/>
    <b v="1"/>
    <m/>
    <m/>
    <s v="KNXC1"/>
    <s v="2"/>
    <n v="3.6"/>
    <s v="2015-07-29T22:09:00Z"/>
    <n v="20"/>
    <n v="15"/>
    <s v="KNXC1"/>
    <s v="2"/>
    <n v="3.6"/>
    <s v="2015-07-29T22:09:00Z"/>
    <x v="3"/>
    <n v="22"/>
  </r>
  <r>
    <m/>
    <m/>
    <s v="20150730-Mad River Complex"/>
    <s v="Trinity"/>
    <s v="Mad River Complex"/>
    <m/>
    <m/>
    <n v="201507301600"/>
    <n v="201507310400"/>
    <n v="42215"/>
    <n v="0.6666666666666666"/>
    <n v="42215.66666666666"/>
    <n v="42216"/>
    <m/>
    <m/>
    <n v="73137"/>
    <s v="Lightning"/>
    <n v="4"/>
    <m/>
    <n v="0"/>
    <n v="40.32695775"/>
    <n v="-123.39242"/>
    <s v="HFTD"/>
    <s v="HFRA"/>
    <x v="0"/>
    <m/>
    <m/>
    <m/>
    <m/>
    <m/>
    <m/>
    <m/>
    <b v="1"/>
    <b v="1"/>
    <b v="0"/>
    <n v="2015"/>
    <n v="7"/>
    <b v="0"/>
    <n v="0"/>
    <b v="0"/>
    <b v="0"/>
    <b v="0"/>
    <s v="OEIS CAT - Large"/>
    <n v="1"/>
    <n v="0"/>
    <s v="structures &lt;= 100 "/>
    <s v="fatality = 0"/>
    <n v="4"/>
    <b v="1"/>
    <b v="0"/>
    <b v="1"/>
    <b v="1"/>
    <b v="0"/>
    <b v="1"/>
    <b v="1"/>
    <m/>
    <m/>
    <m/>
    <m/>
    <m/>
    <m/>
    <n v="0"/>
    <n v="0"/>
    <s v="RLKC1"/>
    <s v="2"/>
    <n v="6.51"/>
    <s v="2015-07-30T23:23:00Z"/>
    <x v="13"/>
    <n v="2"/>
  </r>
  <r>
    <m/>
    <m/>
    <s v="20150730-South Complex"/>
    <s v="Trinity"/>
    <s v="South Complex"/>
    <m/>
    <m/>
    <n v="201507301600"/>
    <n v="201507310400"/>
    <n v="42215"/>
    <n v="0.6666666666666666"/>
    <n v="42215.66666666666"/>
    <n v="42278"/>
    <m/>
    <m/>
    <n v="29416"/>
    <s v="Lightning"/>
    <n v="3"/>
    <m/>
    <n v="0"/>
    <n v="40.48"/>
    <n v="-123.15"/>
    <s v="HFTD"/>
    <s v="HFRA"/>
    <x v="0"/>
    <m/>
    <m/>
    <m/>
    <m/>
    <m/>
    <m/>
    <m/>
    <b v="1"/>
    <b v="1"/>
    <b v="0"/>
    <n v="2015"/>
    <n v="7"/>
    <b v="0"/>
    <n v="0"/>
    <b v="0"/>
    <b v="0"/>
    <b v="0"/>
    <s v="OEIS CAT - Large"/>
    <n v="1"/>
    <n v="0"/>
    <s v="structures &lt;= 100 "/>
    <s v="fatality = 0"/>
    <n v="3"/>
    <b v="1"/>
    <b v="0"/>
    <b v="1"/>
    <b v="1"/>
    <b v="0"/>
    <b v="1"/>
    <b v="1"/>
    <m/>
    <m/>
    <s v="HYFC1"/>
    <s v="2"/>
    <n v="4.8"/>
    <s v="2015-07-30T23:24:00Z"/>
    <n v="15.99"/>
    <n v="2"/>
    <s v="E6687"/>
    <s v="65"/>
    <n v="5.34"/>
    <s v="2015-07-30T23:10:00Z"/>
    <x v="14"/>
    <n v="13"/>
  </r>
  <r>
    <m/>
    <s v="(2/17/2023): add lat/lon based on google map&amp;cal fire loc"/>
    <s v="20150730-Humboldt Complex"/>
    <s v="Humboldt"/>
    <s v="Humboldt Complex"/>
    <m/>
    <m/>
    <n v="201507301602"/>
    <n v="201507310402"/>
    <n v="42215"/>
    <n v="0.6680555555555555"/>
    <n v="42215.66805555556"/>
    <n v="42237"/>
    <m/>
    <m/>
    <n v="4883"/>
    <s v="Lightning"/>
    <n v="7"/>
    <m/>
    <n v="0"/>
    <n v="40.292"/>
    <n v="-123.649"/>
    <s v="non-HFTD"/>
    <s v="HFRA"/>
    <x v="0"/>
    <m/>
    <m/>
    <m/>
    <m/>
    <m/>
    <m/>
    <m/>
    <b v="0"/>
    <b v="0"/>
    <b v="0"/>
    <n v="2015"/>
    <n v="7"/>
    <b v="0"/>
    <n v="0"/>
    <b v="0"/>
    <b v="0"/>
    <b v="0"/>
    <s v="OEIS Non-CAT - Large"/>
    <n v="0"/>
    <n v="0"/>
    <s v="structures &lt;= 100 "/>
    <s v="fatality = 0"/>
    <n v="7"/>
    <b v="1"/>
    <b v="0"/>
    <b v="1"/>
    <b v="1"/>
    <b v="0"/>
    <b v="1"/>
    <b v="1"/>
    <m/>
    <m/>
    <m/>
    <m/>
    <m/>
    <m/>
    <n v="0"/>
    <n v="0"/>
    <s v="ALDC1"/>
    <s v="2"/>
    <n v="7.94"/>
    <s v="2015-07-30T22:51:00Z"/>
    <x v="13"/>
    <n v="2"/>
  </r>
  <r>
    <m/>
    <m/>
    <s v="20150730-Fork Complex"/>
    <s v="Trinity"/>
    <s v="Fork Complex"/>
    <m/>
    <m/>
    <n v="201507302130"/>
    <n v="201507310930"/>
    <n v="42215"/>
    <n v="0.8958333333333334"/>
    <n v="42215.89583333334"/>
    <n v="42240"/>
    <m/>
    <m/>
    <n v="36503"/>
    <s v="Undetermined"/>
    <n v="12"/>
    <m/>
    <n v="0"/>
    <n v="40.34"/>
    <n v="-122.5"/>
    <s v="HFTD"/>
    <s v="HFRA"/>
    <x v="0"/>
    <m/>
    <m/>
    <m/>
    <m/>
    <m/>
    <m/>
    <m/>
    <b v="1"/>
    <b v="1"/>
    <b v="0"/>
    <n v="2015"/>
    <n v="7"/>
    <b v="0"/>
    <n v="0"/>
    <b v="0"/>
    <b v="0"/>
    <b v="0"/>
    <s v="OEIS CAT - Large"/>
    <n v="1"/>
    <n v="0"/>
    <s v="structures &lt;= 100 "/>
    <s v="fatality = 0"/>
    <n v="12"/>
    <b v="1"/>
    <b v="0"/>
    <b v="1"/>
    <b v="1"/>
    <b v="0"/>
    <b v="1"/>
    <b v="1"/>
    <m/>
    <m/>
    <m/>
    <m/>
    <m/>
    <m/>
    <n v="0"/>
    <n v="0"/>
    <m/>
    <m/>
    <m/>
    <m/>
    <x v="5"/>
    <n v="0"/>
  </r>
  <r>
    <m/>
    <m/>
    <s v="20150730-River Complex"/>
    <s v="Trinity"/>
    <s v="River Complex"/>
    <m/>
    <m/>
    <n v="201507302230"/>
    <n v="201507311030"/>
    <n v="42215"/>
    <n v="0.9375"/>
    <n v="42215.9375"/>
    <n v="42292"/>
    <m/>
    <m/>
    <n v="77081"/>
    <s v="Lightning"/>
    <n v="30"/>
    <m/>
    <n v="0"/>
    <n v="40.913"/>
    <n v="-123.437"/>
    <s v="HFTD"/>
    <s v="HFRA"/>
    <x v="0"/>
    <m/>
    <m/>
    <m/>
    <m/>
    <m/>
    <m/>
    <m/>
    <b v="1"/>
    <b v="1"/>
    <b v="0"/>
    <n v="2015"/>
    <n v="7"/>
    <b v="0"/>
    <n v="0"/>
    <b v="0"/>
    <b v="0"/>
    <b v="0"/>
    <s v="OEIS CAT - Large"/>
    <n v="1"/>
    <n v="0"/>
    <s v="structures &lt;= 100 "/>
    <s v="fatality = 0"/>
    <n v="30"/>
    <b v="1"/>
    <b v="0"/>
    <b v="1"/>
    <b v="1"/>
    <b v="0"/>
    <b v="1"/>
    <b v="1"/>
    <m/>
    <m/>
    <m/>
    <m/>
    <m/>
    <m/>
    <n v="0"/>
    <n v="0"/>
    <m/>
    <m/>
    <m/>
    <m/>
    <x v="5"/>
    <n v="0"/>
  </r>
  <r>
    <m/>
    <m/>
    <s v="20150731-Rough"/>
    <s v="Fresno"/>
    <s v="Rough"/>
    <m/>
    <m/>
    <n v="201507311900"/>
    <n v="201507320700"/>
    <n v="42216"/>
    <n v="0.7916666666666666"/>
    <n v="42216.79166666666"/>
    <n v="42317"/>
    <s v="12:00"/>
    <n v="42317.5"/>
    <n v="151623"/>
    <s v="Lightning"/>
    <n v="4"/>
    <m/>
    <n v="0"/>
    <n v="36.874"/>
    <n v="-118.905"/>
    <s v="HFTD"/>
    <s v="HFRA"/>
    <x v="0"/>
    <m/>
    <m/>
    <m/>
    <m/>
    <m/>
    <m/>
    <m/>
    <b v="1"/>
    <b v="1"/>
    <b v="0"/>
    <n v="2015"/>
    <n v="7"/>
    <b v="0"/>
    <n v="0"/>
    <b v="0"/>
    <b v="0"/>
    <b v="0"/>
    <s v="OEIS CAT - Large"/>
    <n v="1"/>
    <n v="0"/>
    <s v="structures &lt;= 100 "/>
    <s v="fatality = 0"/>
    <n v="4"/>
    <b v="1"/>
    <b v="0"/>
    <b v="1"/>
    <b v="1"/>
    <b v="0"/>
    <b v="1"/>
    <b v="1"/>
    <m/>
    <m/>
    <m/>
    <m/>
    <m/>
    <m/>
    <n v="0"/>
    <n v="0"/>
    <s v="AU523"/>
    <s v="65"/>
    <n v="9.9"/>
    <s v="2015-08-01T02:06:00Z"/>
    <x v="2"/>
    <n v="13"/>
  </r>
  <r>
    <m/>
    <s v="(2/17/2023): add lat/lon based on https://abc30.com/pacheco-pass-fire-bay-area-grass-chp/897122/"/>
    <s v="20150731-Creek"/>
    <s v="Merced"/>
    <s v="Creek"/>
    <m/>
    <m/>
    <n v="201507312137"/>
    <n v="201507320937"/>
    <n v="42216"/>
    <n v="0.9006944444444445"/>
    <n v="42216.90069444444"/>
    <n v="42217"/>
    <s v="19:00"/>
    <n v="42217.79166666666"/>
    <n v="1450"/>
    <s v="Vehicle"/>
    <m/>
    <m/>
    <n v="0"/>
    <n v="37.068"/>
    <n v="-121.219"/>
    <s v="non-HFTD"/>
    <s v="HFRA"/>
    <x v="0"/>
    <m/>
    <m/>
    <m/>
    <m/>
    <m/>
    <m/>
    <m/>
    <b v="0"/>
    <b v="0"/>
    <b v="0"/>
    <n v="2015"/>
    <n v="7"/>
    <b v="0"/>
    <n v="0"/>
    <b v="0"/>
    <b v="0"/>
    <b v="0"/>
    <s v="OEIS Non-CAT - Large"/>
    <n v="0"/>
    <n v="0"/>
    <s v="structures &lt;= 100 "/>
    <s v="fatality = 0"/>
    <n v="0"/>
    <b v="1"/>
    <b v="0"/>
    <b v="1"/>
    <b v="1"/>
    <b v="0"/>
    <b v="1"/>
    <b v="1"/>
    <m/>
    <m/>
    <s v="AT423"/>
    <s v="65"/>
    <n v="2.43"/>
    <s v="2015-08-01T04:23:00Z"/>
    <n v="31"/>
    <n v="17"/>
    <s v="CF031"/>
    <s v="59"/>
    <n v="8.77"/>
    <s v="2015-08-01T05:31:00Z"/>
    <x v="15"/>
    <n v="27"/>
  </r>
  <r>
    <m/>
    <m/>
    <s v="20150803-Dodge"/>
    <s v="Lassen"/>
    <s v="Dodge"/>
    <m/>
    <m/>
    <n v="201508031415"/>
    <n v="201508040215"/>
    <n v="42219"/>
    <n v="0.59375"/>
    <n v="42219.59375"/>
    <n v="42220"/>
    <s v="10:37"/>
    <n v="42220.44236111111"/>
    <n v="10570"/>
    <s v="Human"/>
    <m/>
    <m/>
    <n v="0"/>
    <n v="40.938"/>
    <n v="-120.105"/>
    <s v="HFTD"/>
    <s v="HFRA"/>
    <x v="0"/>
    <m/>
    <m/>
    <m/>
    <m/>
    <m/>
    <m/>
    <m/>
    <b v="1"/>
    <b v="1"/>
    <b v="0"/>
    <n v="2015"/>
    <n v="8"/>
    <b v="0"/>
    <n v="0"/>
    <b v="0"/>
    <b v="0"/>
    <b v="0"/>
    <s v="OEIS CAT - Large"/>
    <n v="1"/>
    <n v="0"/>
    <s v="structures &lt;= 100 "/>
    <s v="fatality = 0"/>
    <n v="0"/>
    <b v="1"/>
    <b v="0"/>
    <b v="1"/>
    <b v="1"/>
    <b v="0"/>
    <b v="0"/>
    <b v="1"/>
    <m/>
    <m/>
    <m/>
    <m/>
    <m/>
    <m/>
    <n v="0"/>
    <n v="0"/>
    <m/>
    <m/>
    <m/>
    <m/>
    <x v="5"/>
    <n v="0"/>
  </r>
  <r>
    <m/>
    <m/>
    <s v="20150809-Jerusalem"/>
    <s v="Lake"/>
    <s v="Jerusalem"/>
    <m/>
    <m/>
    <n v="201508091534"/>
    <n v="201508100334"/>
    <n v="42225"/>
    <n v="0.6486111111111111"/>
    <n v="42225.64861111111"/>
    <n v="42241"/>
    <s v="06:45"/>
    <n v="42241.28125"/>
    <n v="25118"/>
    <s v="Under Investigation"/>
    <n v="27"/>
    <m/>
    <n v="0"/>
    <n v="38.8142503"/>
    <n v="-122.4867319"/>
    <s v="HFTD"/>
    <s v="HFRA"/>
    <x v="0"/>
    <m/>
    <m/>
    <m/>
    <m/>
    <m/>
    <m/>
    <m/>
    <b v="1"/>
    <b v="1"/>
    <b v="0"/>
    <n v="2015"/>
    <n v="8"/>
    <b v="0"/>
    <n v="0"/>
    <b v="0"/>
    <b v="0"/>
    <b v="0"/>
    <s v="OEIS CAT - Large"/>
    <n v="1"/>
    <n v="0"/>
    <s v="structures &lt;= 100 "/>
    <s v="fatality = 0"/>
    <n v="27"/>
    <b v="1"/>
    <b v="0"/>
    <b v="1"/>
    <b v="1"/>
    <b v="0"/>
    <b v="1"/>
    <b v="1"/>
    <m/>
    <m/>
    <s v="KNXC1"/>
    <s v="2"/>
    <n v="4.99"/>
    <s v="2015-08-09T23:09:00Z"/>
    <n v="21"/>
    <n v="26"/>
    <s v="KNXC1"/>
    <s v="2"/>
    <n v="4.99"/>
    <s v="2015-08-09T23:09:00Z"/>
    <x v="16"/>
    <n v="26"/>
  </r>
  <r>
    <m/>
    <m/>
    <s v="20150816-Cuesta"/>
    <s v="San Luis Obispo"/>
    <s v="Cuesta"/>
    <m/>
    <m/>
    <n v="201508161813"/>
    <n v="201508170613"/>
    <n v="42232"/>
    <n v="0.7590277777777777"/>
    <n v="42232.75902777778"/>
    <n v="42244"/>
    <s v="18:15"/>
    <n v="42244.76041666666"/>
    <n v="2446"/>
    <s v="Vehicle"/>
    <n v="1"/>
    <m/>
    <n v="0"/>
    <n v="35.3477"/>
    <n v="-120.6269"/>
    <s v="HFTD"/>
    <s v="HFRA"/>
    <x v="0"/>
    <m/>
    <m/>
    <m/>
    <m/>
    <m/>
    <m/>
    <m/>
    <b v="0"/>
    <b v="0"/>
    <b v="0"/>
    <n v="2015"/>
    <n v="8"/>
    <b v="0"/>
    <n v="0"/>
    <b v="0"/>
    <b v="0"/>
    <b v="0"/>
    <s v="OEIS Non-CAT - Large"/>
    <n v="0"/>
    <n v="0"/>
    <s v="structures &lt;= 100 "/>
    <s v="fatality = 0"/>
    <n v="1"/>
    <b v="0"/>
    <b v="1"/>
    <b v="1"/>
    <b v="1"/>
    <b v="0"/>
    <b v="1"/>
    <b v="1"/>
    <m/>
    <m/>
    <s v="ARGC1"/>
    <s v="2"/>
    <n v="4.25"/>
    <s v="2015-08-17T00:54:00Z"/>
    <n v="12.01"/>
    <n v="2"/>
    <s v="E1179"/>
    <s v="65"/>
    <n v="8.58"/>
    <s v="2015-08-17T00:15:00Z"/>
    <x v="1"/>
    <n v="21"/>
  </r>
  <r>
    <m/>
    <m/>
    <s v="20150819-Tesla"/>
    <s v="Alameda"/>
    <s v="Tesla"/>
    <m/>
    <m/>
    <n v="201508191445"/>
    <n v="201508200245"/>
    <n v="42235"/>
    <n v="0.6145833333333334"/>
    <n v="42235.61458333334"/>
    <n v="42238"/>
    <s v="18:30"/>
    <n v="42238.77083333334"/>
    <n v="2850"/>
    <s v="Undetermined"/>
    <n v="1"/>
    <m/>
    <n v="0"/>
    <n v="37.3845"/>
    <n v="-121.3732"/>
    <s v="HFTD"/>
    <s v="HFRA"/>
    <x v="0"/>
    <m/>
    <m/>
    <m/>
    <m/>
    <m/>
    <m/>
    <m/>
    <b v="0"/>
    <b v="0"/>
    <b v="0"/>
    <n v="2015"/>
    <n v="8"/>
    <b v="0"/>
    <n v="0"/>
    <b v="0"/>
    <b v="0"/>
    <b v="0"/>
    <s v="OEIS Non-CAT - Large"/>
    <n v="0"/>
    <n v="0"/>
    <s v="structures &lt;= 100 "/>
    <s v="fatality = 0"/>
    <n v="1"/>
    <b v="1"/>
    <b v="0"/>
    <b v="1"/>
    <b v="1"/>
    <b v="0"/>
    <b v="1"/>
    <b v="1"/>
    <m/>
    <m/>
    <m/>
    <m/>
    <m/>
    <m/>
    <n v="0"/>
    <n v="0"/>
    <s v="DBLC1"/>
    <s v="2"/>
    <n v="5.73"/>
    <s v="2015-08-19T22:00:00Z"/>
    <x v="17"/>
    <n v="2"/>
  </r>
  <r>
    <m/>
    <m/>
    <s v="20150902-Elk"/>
    <s v="Lake"/>
    <s v="Elk"/>
    <m/>
    <m/>
    <n v="201509021457"/>
    <n v="201509030257"/>
    <n v="42249"/>
    <n v="0.6229166666666667"/>
    <n v="42249.62291666667"/>
    <n v="42255"/>
    <s v="19:28"/>
    <n v="42255.81111111111"/>
    <n v="673"/>
    <s v="Equipment"/>
    <m/>
    <m/>
    <n v="0"/>
    <n v="39.23"/>
    <n v="-122"/>
    <s v="non-HFTD"/>
    <s v="non-HFRA"/>
    <x v="0"/>
    <m/>
    <m/>
    <m/>
    <m/>
    <m/>
    <m/>
    <m/>
    <b v="0"/>
    <b v="0"/>
    <b v="0"/>
    <n v="2015"/>
    <n v="9"/>
    <b v="0"/>
    <n v="0"/>
    <b v="0"/>
    <b v="0"/>
    <b v="0"/>
    <s v="OEIS Non-CAT - Large"/>
    <n v="0"/>
    <n v="0"/>
    <s v="structures &lt;= 100 "/>
    <s v="fatality = 0"/>
    <n v="0"/>
    <b v="0"/>
    <b v="0"/>
    <b v="0"/>
    <b v="0"/>
    <b v="0"/>
    <b v="0"/>
    <b v="0"/>
    <m/>
    <m/>
    <m/>
    <m/>
    <m/>
    <m/>
    <n v="0"/>
    <n v="0"/>
    <s v="DUC9"/>
    <s v="108"/>
    <n v="9.82"/>
    <s v="2015-09-02T22:30:00Z"/>
    <x v="18"/>
    <n v="16"/>
  </r>
  <r>
    <m/>
    <s v="(2/17/2023): add lat/lon based on https://wildfiretoday.com/tag/tenaya-fire/"/>
    <s v="20150907-Tenaya"/>
    <s v="Mariposa"/>
    <s v="Tenaya"/>
    <m/>
    <m/>
    <n v="201509072123"/>
    <n v="201509080923"/>
    <n v="42254"/>
    <n v="0.8909722222222223"/>
    <n v="42254.89097222222"/>
    <n v="42263"/>
    <m/>
    <m/>
    <n v="415"/>
    <s v="Undetermined"/>
    <m/>
    <m/>
    <n v="0"/>
    <n v="37.872"/>
    <n v="-119.416"/>
    <s v="non-HFTD"/>
    <s v="non-HFRA"/>
    <x v="0"/>
    <m/>
    <m/>
    <m/>
    <m/>
    <m/>
    <m/>
    <m/>
    <b v="0"/>
    <b v="0"/>
    <b v="0"/>
    <n v="2015"/>
    <n v="9"/>
    <b v="0"/>
    <n v="0"/>
    <b v="0"/>
    <b v="0"/>
    <b v="0"/>
    <s v="OEIS Non-CAT - Large"/>
    <n v="0"/>
    <n v="0"/>
    <s v="structures &lt;= 100 "/>
    <s v="fatality = 0"/>
    <n v="0"/>
    <b v="0"/>
    <b v="0"/>
    <b v="0"/>
    <b v="0"/>
    <b v="0"/>
    <b v="0"/>
    <b v="0"/>
    <m/>
    <m/>
    <m/>
    <m/>
    <m/>
    <m/>
    <n v="0"/>
    <n v="0"/>
    <m/>
    <m/>
    <m/>
    <m/>
    <x v="5"/>
    <n v="0"/>
  </r>
  <r>
    <m/>
    <m/>
    <s v="20150909-Butte"/>
    <s v="Amador"/>
    <s v="Butte"/>
    <m/>
    <m/>
    <n v="201509091426"/>
    <n v="201509100226"/>
    <n v="42256"/>
    <n v="0.6013888888888889"/>
    <n v="42256.60138888889"/>
    <n v="42292"/>
    <s v="19:45"/>
    <n v="42292.82291666666"/>
    <n v="70868"/>
    <s v="Electrical Power"/>
    <n v="965"/>
    <m/>
    <n v="2"/>
    <n v="38.32974"/>
    <n v="-120.70418"/>
    <s v="HFTD"/>
    <s v="HFRA"/>
    <x v="1"/>
    <s v="Yes"/>
    <s v="EIR20150035"/>
    <s v="EI150909A"/>
    <m/>
    <m/>
    <m/>
    <n v="83383004"/>
    <b v="1"/>
    <b v="0"/>
    <b v="1"/>
    <n v="2015"/>
    <n v="9"/>
    <b v="0"/>
    <n v="1"/>
    <b v="1"/>
    <b v="1"/>
    <b v="0"/>
    <s v="OEIS CAT - Destructive - Fatal"/>
    <n v="1"/>
    <n v="1"/>
    <s v="structures &gt; 500"/>
    <s v="fatality &gt; 0"/>
    <n v="965"/>
    <b v="1"/>
    <b v="0"/>
    <b v="1"/>
    <b v="1"/>
    <b v="0"/>
    <b v="1"/>
    <b v="1"/>
    <m/>
    <m/>
    <m/>
    <m/>
    <m/>
    <m/>
    <n v="0"/>
    <n v="0"/>
    <s v="MTZC1"/>
    <s v="2"/>
    <n v="5.02"/>
    <s v="2015-09-09T21:56:00Z"/>
    <x v="19"/>
    <n v="2"/>
  </r>
  <r>
    <m/>
    <m/>
    <s v="20150911-Lumpkin"/>
    <s v="Butte"/>
    <s v="Lumpkin"/>
    <m/>
    <m/>
    <n v="201509111415"/>
    <n v="201509120215"/>
    <n v="42258"/>
    <n v="0.59375"/>
    <n v="42258.59375"/>
    <n v="42264"/>
    <s v="19:30"/>
    <n v="42264.8125"/>
    <n v="1042"/>
    <s v="Arson"/>
    <m/>
    <m/>
    <n v="0"/>
    <n v="39.5218"/>
    <n v="-121.3363"/>
    <s v="HFTD"/>
    <s v="HFRA"/>
    <x v="0"/>
    <m/>
    <m/>
    <m/>
    <m/>
    <m/>
    <m/>
    <m/>
    <b v="0"/>
    <b v="0"/>
    <b v="0"/>
    <n v="2015"/>
    <n v="9"/>
    <b v="0"/>
    <n v="0"/>
    <b v="0"/>
    <b v="0"/>
    <b v="0"/>
    <s v="OEIS Non-CAT - Large"/>
    <n v="0"/>
    <n v="0"/>
    <s v="structures &lt;= 100 "/>
    <s v="fatality = 0"/>
    <n v="0"/>
    <b v="0"/>
    <b v="1"/>
    <b v="1"/>
    <b v="1"/>
    <b v="0"/>
    <b v="1"/>
    <b v="1"/>
    <m/>
    <m/>
    <m/>
    <m/>
    <m/>
    <m/>
    <n v="0"/>
    <n v="0"/>
    <s v="PKCC1"/>
    <s v="2"/>
    <n v="7.85"/>
    <s v="2015-09-11T22:10:00Z"/>
    <x v="17"/>
    <n v="2"/>
  </r>
  <r>
    <m/>
    <s v="cause based on https://www.cnn.com/2016/08/11/us/california-valley-fire-faulty-hot-tub/index.html"/>
    <s v="20150912-Valley"/>
    <s v="Lake"/>
    <s v="Valley"/>
    <m/>
    <m/>
    <n v="201509121324"/>
    <n v="201509130124"/>
    <n v="42259"/>
    <n v="0.5583333333333333"/>
    <n v="42259.55833333333"/>
    <n v="42292"/>
    <m/>
    <m/>
    <n v="76067"/>
    <s v="Electrical Power"/>
    <n v="1958"/>
    <n v="93"/>
    <n v="4"/>
    <n v="38.8488796"/>
    <n v="-122.7589117"/>
    <s v="HFTD"/>
    <s v="HFRA"/>
    <x v="1"/>
    <m/>
    <m/>
    <m/>
    <m/>
    <m/>
    <m/>
    <n v="81840051"/>
    <b v="1"/>
    <b v="0"/>
    <b v="1"/>
    <n v="2015"/>
    <n v="9"/>
    <b v="0"/>
    <n v="1"/>
    <b v="1"/>
    <b v="1"/>
    <b v="0"/>
    <s v="OEIS CAT - Destructive - Fatal"/>
    <n v="1"/>
    <n v="1"/>
    <s v="structures &gt; 500"/>
    <s v="fatality &gt; 0"/>
    <n v="1958"/>
    <b v="0"/>
    <b v="1"/>
    <b v="1"/>
    <b v="1"/>
    <b v="0"/>
    <b v="1"/>
    <b v="1"/>
    <m/>
    <m/>
    <m/>
    <m/>
    <m/>
    <m/>
    <n v="0"/>
    <n v="0"/>
    <s v="KELC1"/>
    <s v="2"/>
    <n v="5.19"/>
    <s v="2015-09-12T20:57:00Z"/>
    <x v="11"/>
    <n v="9"/>
  </r>
  <r>
    <m/>
    <m/>
    <s v="20150919-Tassajara"/>
    <s v="Monterey"/>
    <s v="Tassajara"/>
    <m/>
    <m/>
    <n v="201509191500"/>
    <n v="201509200300"/>
    <n v="42266"/>
    <n v="0.625"/>
    <n v="42266.625"/>
    <n v="42274"/>
    <s v="18:15"/>
    <n v="42274.76041666666"/>
    <n v="1086"/>
    <s v="Undetermined"/>
    <n v="20"/>
    <n v="1"/>
    <n v="0"/>
    <n v="36.3699644"/>
    <n v="-121.589554"/>
    <s v="HFTD"/>
    <s v="HFRA"/>
    <x v="0"/>
    <m/>
    <m/>
    <m/>
    <m/>
    <m/>
    <m/>
    <m/>
    <b v="0"/>
    <b v="0"/>
    <b v="0"/>
    <n v="2015"/>
    <n v="9"/>
    <b v="0"/>
    <n v="0"/>
    <b v="0"/>
    <b v="0"/>
    <b v="0"/>
    <s v="OEIS Non-CAT - Large"/>
    <n v="0"/>
    <n v="0"/>
    <s v="structures &lt;= 100 "/>
    <s v="fatality = 0"/>
    <n v="20"/>
    <b v="1"/>
    <b v="0"/>
    <b v="1"/>
    <b v="1"/>
    <b v="0"/>
    <b v="1"/>
    <b v="1"/>
    <m/>
    <m/>
    <s v="CAHC1"/>
    <s v="2"/>
    <n v="2.47"/>
    <s v="2015-09-19T22:11:00Z"/>
    <n v="18.99"/>
    <n v="15"/>
    <s v="CAHC1"/>
    <s v="2"/>
    <n v="2.47"/>
    <s v="2015-09-19T22:11:00Z"/>
    <x v="20"/>
    <n v="15"/>
  </r>
  <r>
    <m/>
    <s v="(2/17/2023): add lat/lon based on https://www.chicoer.com/2015/10/03/450-acre-fire-burning-near-meridian-road-north-of-chico/"/>
    <s v="20151003-Meridian"/>
    <s v="Butte"/>
    <s v="Meridian"/>
    <m/>
    <m/>
    <n v="201510032115"/>
    <n v="201510040915"/>
    <n v="42280"/>
    <n v="0.8854166666666666"/>
    <n v="42280.88541666666"/>
    <n v="42281"/>
    <m/>
    <m/>
    <n v="860"/>
    <s v="Equipment"/>
    <m/>
    <m/>
    <n v="0"/>
    <n v="39.88"/>
    <n v="-121.917"/>
    <s v="non-HFTD"/>
    <s v="non-HFRA"/>
    <x v="0"/>
    <m/>
    <m/>
    <m/>
    <m/>
    <m/>
    <m/>
    <m/>
    <b v="0"/>
    <b v="0"/>
    <b v="0"/>
    <n v="2015"/>
    <n v="10"/>
    <b v="1"/>
    <n v="0"/>
    <b v="0"/>
    <b v="0"/>
    <b v="0"/>
    <s v="OEIS Non-CAT - Large"/>
    <n v="0"/>
    <n v="0"/>
    <s v="structures &lt;= 100 "/>
    <s v="fatality = 0"/>
    <n v="0"/>
    <b v="0"/>
    <b v="0"/>
    <b v="0"/>
    <b v="0"/>
    <b v="0"/>
    <b v="0"/>
    <b v="0"/>
    <m/>
    <m/>
    <s v="E3006"/>
    <s v="65"/>
    <n v="2.77"/>
    <s v="2015-10-04T04:36:00Z"/>
    <n v="35.99"/>
    <n v="12"/>
    <s v="CSTC1"/>
    <s v="2"/>
    <n v="7.87"/>
    <s v="2015-10-04T04:51:00Z"/>
    <x v="21"/>
    <n v="36"/>
  </r>
  <r>
    <m/>
    <m/>
    <s v="20151012-Cienega"/>
    <s v="San Benito"/>
    <s v="Cienega"/>
    <m/>
    <m/>
    <n v="201510121600"/>
    <n v="201510130400"/>
    <n v="42289"/>
    <n v="0.6666666666666666"/>
    <n v="42289.66666666666"/>
    <n v="42293"/>
    <s v="18:00"/>
    <n v="42293.75"/>
    <n v="670"/>
    <s v="Electrical Power"/>
    <m/>
    <m/>
    <n v="0"/>
    <n v="36.70854"/>
    <n v="-121.32734"/>
    <s v="non-HFTD"/>
    <s v="non-HFRA"/>
    <x v="1"/>
    <s v="Yes"/>
    <n v="20150394"/>
    <m/>
    <s v="1320852"/>
    <s v="15-0069756"/>
    <m/>
    <n v="2328"/>
    <b v="0"/>
    <b v="0"/>
    <b v="0"/>
    <n v="2015"/>
    <n v="10"/>
    <b v="0"/>
    <n v="0"/>
    <b v="0"/>
    <b v="0"/>
    <b v="0"/>
    <s v="OEIS Non-CAT - Large"/>
    <n v="0"/>
    <n v="0"/>
    <s v="structures &lt;= 100 "/>
    <s v="fatality = 0"/>
    <n v="0"/>
    <b v="0"/>
    <b v="0"/>
    <b v="0"/>
    <b v="0"/>
    <b v="0"/>
    <b v="0"/>
    <b v="0"/>
    <m/>
    <m/>
    <m/>
    <m/>
    <m/>
    <m/>
    <n v="0"/>
    <n v="0"/>
    <s v="D8586"/>
    <s v="65"/>
    <n v="8.199999999999999"/>
    <s v="2015-10-12T23:34:00Z"/>
    <x v="10"/>
    <n v="14"/>
  </r>
  <r>
    <m/>
    <s v="(6/18/2022):  corrected the lat/lon based on location"/>
    <s v="20160518-Camp Roberts"/>
    <s v="San Luis Obispo"/>
    <s v="Camp Roberts"/>
    <m/>
    <m/>
    <n v="201605181427"/>
    <n v="201605190227"/>
    <n v="42508"/>
    <n v="0.6020833333333333"/>
    <n v="42508.60208333333"/>
    <n v="42510"/>
    <m/>
    <m/>
    <n v="3712"/>
    <s v="Undetermined"/>
    <m/>
    <m/>
    <n v="0"/>
    <n v="35.84214259"/>
    <n v="-120.7428187"/>
    <s v="HFTD"/>
    <s v="non-HFRA"/>
    <x v="0"/>
    <m/>
    <m/>
    <m/>
    <m/>
    <m/>
    <m/>
    <m/>
    <b v="0"/>
    <b v="0"/>
    <b v="0"/>
    <n v="2016"/>
    <n v="5"/>
    <b v="0"/>
    <n v="0"/>
    <b v="0"/>
    <b v="0"/>
    <b v="0"/>
    <s v="OEIS Non-CAT - Large"/>
    <n v="0"/>
    <n v="0"/>
    <s v="structures &lt;= 100 "/>
    <s v="fatality = 0"/>
    <n v="0"/>
    <b v="0"/>
    <b v="0"/>
    <b v="0"/>
    <b v="0"/>
    <b v="0"/>
    <b v="0"/>
    <b v="0"/>
    <m/>
    <m/>
    <s v="RBYC1"/>
    <s v="2"/>
    <n v="3.7"/>
    <s v="2016-05-18T22:12:00Z"/>
    <n v="24"/>
    <n v="2"/>
    <s v="RBYC1"/>
    <s v="2"/>
    <n v="3.7"/>
    <s v="2016-05-18T22:12:00Z"/>
    <x v="22"/>
    <n v="10"/>
  </r>
  <r>
    <m/>
    <m/>
    <s v="20160522-Metz"/>
    <s v="Monterey"/>
    <s v="Metz"/>
    <m/>
    <m/>
    <n v="201605221527"/>
    <n v="201605230327"/>
    <n v="42512"/>
    <n v="0.64375"/>
    <n v="42512.64375"/>
    <n v="42515"/>
    <s v="18:15"/>
    <n v="42515.76041666666"/>
    <n v="3876"/>
    <s v="Debris Burning"/>
    <m/>
    <m/>
    <n v="0"/>
    <n v="36.38123"/>
    <n v="-121.20059"/>
    <s v="non-HFTD"/>
    <s v="non-HFRA"/>
    <x v="0"/>
    <m/>
    <m/>
    <m/>
    <m/>
    <m/>
    <m/>
    <m/>
    <b v="0"/>
    <b v="0"/>
    <b v="0"/>
    <n v="2016"/>
    <n v="5"/>
    <b v="0"/>
    <n v="0"/>
    <b v="0"/>
    <b v="0"/>
    <b v="0"/>
    <s v="OEIS Non-CAT - Large"/>
    <n v="0"/>
    <n v="0"/>
    <s v="structures &lt;= 100 "/>
    <s v="fatality = 0"/>
    <n v="0"/>
    <b v="0"/>
    <b v="0"/>
    <b v="0"/>
    <b v="0"/>
    <b v="0"/>
    <b v="0"/>
    <b v="0"/>
    <m/>
    <m/>
    <m/>
    <m/>
    <m/>
    <m/>
    <n v="0"/>
    <n v="0"/>
    <s v="PCLC1"/>
    <s v="2"/>
    <n v="6.86"/>
    <s v="2016-05-22T22:37:00Z"/>
    <x v="20"/>
    <n v="2"/>
  </r>
  <r>
    <m/>
    <m/>
    <s v="20160601-Chimney"/>
    <s v="Tulare"/>
    <s v="Chimney"/>
    <m/>
    <m/>
    <n v="201606011535"/>
    <n v="201606020335"/>
    <n v="42522"/>
    <n v="0.6493055555555556"/>
    <n v="42522.64930555555"/>
    <n v="42540"/>
    <s v="18:00"/>
    <n v="42540.75"/>
    <n v="1324"/>
    <s v="Human"/>
    <m/>
    <m/>
    <n v="0"/>
    <n v="35.84883"/>
    <n v="-118.08591"/>
    <s v="HFTD"/>
    <s v="HFRA"/>
    <x v="0"/>
    <m/>
    <m/>
    <m/>
    <m/>
    <m/>
    <m/>
    <m/>
    <b v="0"/>
    <b v="0"/>
    <b v="0"/>
    <n v="2016"/>
    <n v="6"/>
    <b v="0"/>
    <n v="0"/>
    <b v="0"/>
    <b v="0"/>
    <b v="0"/>
    <s v="OEIS Non-CAT - Large"/>
    <n v="0"/>
    <n v="0"/>
    <s v="structures &lt;= 100 "/>
    <s v="fatality = 0"/>
    <n v="0"/>
    <b v="1"/>
    <b v="0"/>
    <b v="1"/>
    <b v="1"/>
    <b v="0"/>
    <b v="1"/>
    <b v="1"/>
    <m/>
    <m/>
    <s v="BPKC1"/>
    <s v="2"/>
    <n v="2.36"/>
    <s v="2016-06-01T23:10:00Z"/>
    <n v="31"/>
    <n v="2"/>
    <s v="BPKC1"/>
    <s v="2"/>
    <n v="2.36"/>
    <s v="2016-06-01T23:10:00Z"/>
    <x v="23"/>
    <n v="4"/>
  </r>
  <r>
    <m/>
    <m/>
    <s v="20160604-Coleman"/>
    <s v="Monterey"/>
    <s v="Coleman"/>
    <m/>
    <m/>
    <n v="201606041433"/>
    <n v="201606050233"/>
    <n v="42525"/>
    <n v="0.60625"/>
    <n v="42525.60625"/>
    <n v="42541"/>
    <s v="08:30"/>
    <n v="42541.35416666666"/>
    <n v="2520"/>
    <s v="Undetermined"/>
    <n v="1"/>
    <m/>
    <n v="0"/>
    <n v="36.01542"/>
    <n v="-121.25029"/>
    <s v="non-HFTD"/>
    <s v="non-HFRA"/>
    <x v="0"/>
    <m/>
    <m/>
    <m/>
    <m/>
    <m/>
    <m/>
    <m/>
    <b v="0"/>
    <b v="0"/>
    <b v="0"/>
    <n v="2016"/>
    <n v="6"/>
    <b v="0"/>
    <n v="0"/>
    <b v="0"/>
    <b v="0"/>
    <b v="0"/>
    <s v="OEIS Non-CAT - Large"/>
    <n v="0"/>
    <n v="0"/>
    <s v="structures &lt;= 100 "/>
    <s v="fatality = 0"/>
    <n v="1"/>
    <b v="0"/>
    <b v="0"/>
    <b v="0"/>
    <b v="0"/>
    <b v="0"/>
    <b v="1"/>
    <b v="0"/>
    <m/>
    <m/>
    <s v="FHLC1"/>
    <s v="2"/>
    <n v="0.54"/>
    <s v="2016-06-04T21:25:00Z"/>
    <n v="14.99"/>
    <n v="2"/>
    <s v="FHLC1"/>
    <s v="2"/>
    <n v="0.54"/>
    <s v="2016-06-04T21:25:00Z"/>
    <x v="10"/>
    <n v="2"/>
  </r>
  <r>
    <m/>
    <m/>
    <s v="20160604-Soda"/>
    <s v="San Luis Obispo"/>
    <s v="Soda"/>
    <m/>
    <m/>
    <n v="201606041746"/>
    <n v="201606050546"/>
    <n v="42525"/>
    <n v="0.7402777777777778"/>
    <n v="42525.74027777778"/>
    <n v="42540"/>
    <s v="08:30"/>
    <n v="42540.35416666666"/>
    <n v="2003"/>
    <s v="Undetermined"/>
    <m/>
    <m/>
    <n v="0"/>
    <n v="35.01382"/>
    <n v="-119.58206"/>
    <s v="non-HFTD"/>
    <s v="non-HFRA"/>
    <x v="0"/>
    <m/>
    <m/>
    <m/>
    <m/>
    <m/>
    <m/>
    <m/>
    <b v="0"/>
    <b v="0"/>
    <b v="0"/>
    <n v="2016"/>
    <n v="6"/>
    <b v="0"/>
    <n v="0"/>
    <b v="0"/>
    <b v="0"/>
    <b v="0"/>
    <s v="OEIS Non-CAT - Large"/>
    <n v="0"/>
    <n v="0"/>
    <s v="structures &lt;= 100 "/>
    <s v="fatality = 0"/>
    <n v="0"/>
    <b v="0"/>
    <b v="0"/>
    <b v="0"/>
    <b v="0"/>
    <b v="0"/>
    <b v="0"/>
    <b v="0"/>
    <m/>
    <m/>
    <m/>
    <m/>
    <m/>
    <m/>
    <n v="0"/>
    <n v="0"/>
    <s v="E0673"/>
    <s v="65"/>
    <n v="7.35"/>
    <s v="2016-06-05T01:43:00Z"/>
    <x v="14"/>
    <n v="16"/>
  </r>
  <r>
    <s v="Not in PG&amp;E service territory"/>
    <m/>
    <s v="20160607-Pony"/>
    <s v="Siskiyou"/>
    <s v="Pony"/>
    <m/>
    <m/>
    <n v="201606070245"/>
    <n v="201606071445"/>
    <n v="42528"/>
    <n v="0.1145833333333333"/>
    <n v="42528.11458333334"/>
    <n v="42682"/>
    <s v="10:15"/>
    <n v="42682.42708333334"/>
    <n v="2860"/>
    <s v="Undetermined"/>
    <m/>
    <m/>
    <n v="0"/>
    <n v="41.623"/>
    <n v="-123.557"/>
    <s v="HFTD"/>
    <s v="HFRA"/>
    <x v="0"/>
    <m/>
    <m/>
    <m/>
    <m/>
    <m/>
    <m/>
    <m/>
    <b v="0"/>
    <b v="0"/>
    <b v="0"/>
    <n v="2016"/>
    <n v="6"/>
    <b v="0"/>
    <n v="0"/>
    <b v="0"/>
    <b v="0"/>
    <b v="0"/>
    <s v="OEIS Non-CAT - Large"/>
    <n v="0"/>
    <n v="0"/>
    <s v="structures &lt;= 100 "/>
    <s v="fatality = 0"/>
    <n v="0"/>
    <b v="1"/>
    <b v="0"/>
    <b v="1"/>
    <b v="1"/>
    <b v="0"/>
    <b v="0"/>
    <b v="1"/>
    <m/>
    <m/>
    <m/>
    <m/>
    <m/>
    <m/>
    <n v="0"/>
    <n v="0"/>
    <s v="DUIC1"/>
    <s v="2"/>
    <n v="6"/>
    <s v="2016-06-07T09:56:00Z"/>
    <x v="5"/>
    <n v="2"/>
  </r>
  <r>
    <m/>
    <m/>
    <s v="20160615-Sherpa"/>
    <s v="Santa Barbara"/>
    <s v="Sherpa"/>
    <m/>
    <m/>
    <n v="201606151521"/>
    <n v="201606160321"/>
    <n v="42536"/>
    <n v="0.6395833333333333"/>
    <n v="42536.63958333333"/>
    <n v="42563"/>
    <s v="14:30"/>
    <n v="42563.60416666666"/>
    <n v="7474"/>
    <s v="Undetermined"/>
    <n v="5"/>
    <m/>
    <n v="0"/>
    <n v="34.776"/>
    <n v="-119.643"/>
    <s v="non-HFTD"/>
    <s v="non-HFRA"/>
    <x v="0"/>
    <m/>
    <m/>
    <m/>
    <m/>
    <m/>
    <m/>
    <m/>
    <b v="1"/>
    <b v="1"/>
    <b v="0"/>
    <n v="2016"/>
    <n v="6"/>
    <b v="0"/>
    <n v="0"/>
    <b v="0"/>
    <b v="0"/>
    <b v="0"/>
    <s v="OEIS CAT - Large"/>
    <n v="1"/>
    <n v="0"/>
    <s v="structures &lt;= 100 "/>
    <s v="fatality = 0"/>
    <n v="5"/>
    <b v="0"/>
    <b v="0"/>
    <b v="0"/>
    <b v="0"/>
    <b v="0"/>
    <b v="0"/>
    <b v="0"/>
    <m/>
    <m/>
    <m/>
    <m/>
    <m/>
    <m/>
    <n v="0"/>
    <n v="0"/>
    <m/>
    <m/>
    <m/>
    <m/>
    <x v="5"/>
    <n v="0"/>
  </r>
  <r>
    <m/>
    <m/>
    <s v="20160623-Erskine"/>
    <s v="Kern"/>
    <s v="Erskine"/>
    <m/>
    <m/>
    <n v="201606231551"/>
    <n v="201606240351"/>
    <n v="42544"/>
    <n v="0.6604166666666667"/>
    <n v="42544.66041666667"/>
    <n v="42562"/>
    <s v="09:40"/>
    <n v="42562.40277777778"/>
    <n v="48019"/>
    <s v="Undetermined"/>
    <n v="286"/>
    <n v="12"/>
    <n v="2"/>
    <n v="35.6115"/>
    <n v="-118.45628"/>
    <s v="HFTD"/>
    <s v="HFRA"/>
    <x v="0"/>
    <m/>
    <m/>
    <m/>
    <m/>
    <m/>
    <m/>
    <m/>
    <b v="1"/>
    <b v="0"/>
    <b v="1"/>
    <n v="2016"/>
    <n v="6"/>
    <b v="0"/>
    <n v="1"/>
    <b v="1"/>
    <b v="1"/>
    <b v="0"/>
    <s v="OEIS CAT - Destructive - Fatal"/>
    <n v="1"/>
    <n v="0"/>
    <s v="100 &lt; structures &lt;= 500"/>
    <s v="fatality &gt; 0"/>
    <n v="286"/>
    <b v="0"/>
    <b v="1"/>
    <b v="1"/>
    <b v="1"/>
    <b v="0"/>
    <b v="1"/>
    <b v="1"/>
    <m/>
    <m/>
    <s v="LYQC1"/>
    <s v="2"/>
    <n v="2.88"/>
    <s v="2016-06-23T22:18:00Z"/>
    <n v="40"/>
    <n v="2"/>
    <s v="LYQC1"/>
    <s v="2"/>
    <n v="2.88"/>
    <s v="2016-06-23T22:18:00Z"/>
    <x v="24"/>
    <n v="4"/>
  </r>
  <r>
    <m/>
    <m/>
    <s v="20160625-Dinosaur"/>
    <s v="Merced"/>
    <s v="Dinosaur"/>
    <m/>
    <m/>
    <n v="201606252345"/>
    <n v="201606261145"/>
    <n v="42546"/>
    <n v="0.9895833333333334"/>
    <n v="42546.98958333334"/>
    <n v="42547"/>
    <s v="18:50"/>
    <n v="42547.78472222222"/>
    <n v="1246"/>
    <s v="Vehicle"/>
    <m/>
    <m/>
    <n v="0"/>
    <n v="37.07147"/>
    <n v="-121.20155"/>
    <s v="non-HFTD"/>
    <s v="HFRA"/>
    <x v="0"/>
    <m/>
    <m/>
    <m/>
    <m/>
    <m/>
    <m/>
    <m/>
    <b v="0"/>
    <b v="0"/>
    <b v="0"/>
    <n v="2016"/>
    <n v="6"/>
    <b v="0"/>
    <n v="0"/>
    <b v="0"/>
    <b v="0"/>
    <b v="0"/>
    <s v="OEIS Non-CAT - Large"/>
    <n v="0"/>
    <n v="0"/>
    <s v="structures &lt;= 100 "/>
    <s v="fatality = 0"/>
    <n v="0"/>
    <b v="0"/>
    <b v="0"/>
    <b v="1"/>
    <b v="1"/>
    <b v="1"/>
    <b v="0"/>
    <b v="1"/>
    <m/>
    <m/>
    <s v="AT423"/>
    <s v="65"/>
    <n v="2.08"/>
    <s v="2016-06-26T07:07:00Z"/>
    <n v="22.01"/>
    <n v="19"/>
    <s v="CF031"/>
    <s v="59"/>
    <n v="7.83"/>
    <s v="2016-06-26T07:40:00Z"/>
    <x v="25"/>
    <n v="29"/>
  </r>
  <r>
    <m/>
    <m/>
    <s v="20160628-Trailhead"/>
    <s v="Placer"/>
    <s v="Trailhead"/>
    <m/>
    <m/>
    <n v="201606281355"/>
    <n v="201606290155"/>
    <n v="42549"/>
    <n v="0.5798611111111112"/>
    <n v="42549.57986111111"/>
    <n v="42569"/>
    <s v="09:50"/>
    <n v="42569.40972222222"/>
    <n v="5645"/>
    <s v="Undetermined"/>
    <m/>
    <m/>
    <n v="0"/>
    <n v="38.96741"/>
    <n v="-120.9375"/>
    <s v="HFTD"/>
    <s v="HFRA"/>
    <x v="0"/>
    <m/>
    <m/>
    <m/>
    <m/>
    <m/>
    <m/>
    <m/>
    <b v="1"/>
    <b v="1"/>
    <b v="0"/>
    <n v="2016"/>
    <n v="6"/>
    <b v="0"/>
    <n v="0"/>
    <b v="0"/>
    <b v="0"/>
    <b v="0"/>
    <s v="OEIS CAT - Large"/>
    <n v="1"/>
    <n v="0"/>
    <s v="structures &lt;= 100 "/>
    <s v="fatality = 0"/>
    <n v="0"/>
    <b v="1"/>
    <b v="0"/>
    <b v="1"/>
    <b v="1"/>
    <b v="0"/>
    <b v="1"/>
    <b v="1"/>
    <m/>
    <m/>
    <s v="AT046"/>
    <s v="65"/>
    <n v="4.51"/>
    <s v="2016-06-28T21:18:00Z"/>
    <n v="8.01"/>
    <n v="12"/>
    <s v="C5488"/>
    <s v="65"/>
    <n v="8.81"/>
    <s v="2016-06-28T21:46:00Z"/>
    <x v="4"/>
    <n v="124"/>
  </r>
  <r>
    <m/>
    <m/>
    <s v="20160628-Rancho"/>
    <s v="Sacramento"/>
    <s v="Rancho"/>
    <m/>
    <m/>
    <n v="201606281902"/>
    <n v="201606290702"/>
    <n v="42549"/>
    <n v="0.7930555555555555"/>
    <n v="42549.79305555556"/>
    <n v="42550"/>
    <s v="07:30"/>
    <n v="42550.3125"/>
    <n v="372"/>
    <s v="Vehicle"/>
    <m/>
    <m/>
    <n v="0"/>
    <n v="38.385"/>
    <n v="-121.003611"/>
    <s v="non-HFTD"/>
    <s v="non-HFRA"/>
    <x v="0"/>
    <m/>
    <m/>
    <m/>
    <m/>
    <m/>
    <m/>
    <m/>
    <b v="0"/>
    <b v="0"/>
    <b v="0"/>
    <n v="2016"/>
    <n v="6"/>
    <b v="0"/>
    <n v="0"/>
    <b v="0"/>
    <b v="0"/>
    <b v="0"/>
    <s v="OEIS Non-CAT - Large"/>
    <n v="0"/>
    <n v="0"/>
    <s v="structures &lt;= 100 "/>
    <s v="fatality = 0"/>
    <n v="0"/>
    <b v="0"/>
    <b v="0"/>
    <b v="0"/>
    <b v="0"/>
    <b v="0"/>
    <b v="0"/>
    <b v="0"/>
    <m/>
    <m/>
    <s v="CFAC1"/>
    <s v="2"/>
    <n v="3.99"/>
    <s v="2016-06-29T02:05:00Z"/>
    <n v="14.99"/>
    <n v="10"/>
    <s v="CFAC1"/>
    <s v="2"/>
    <n v="3.99"/>
    <s v="2016-06-29T02:05:00Z"/>
    <x v="10"/>
    <n v="23"/>
  </r>
  <r>
    <m/>
    <m/>
    <s v="20160630-Colyear"/>
    <s v="Tehama"/>
    <s v="Colyear"/>
    <m/>
    <m/>
    <n v="201606301332"/>
    <n v="201606310132"/>
    <n v="42551"/>
    <n v="0.5638888888888889"/>
    <n v="42551.56388888889"/>
    <n v="42555"/>
    <s v="07:45"/>
    <n v="42555.32291666666"/>
    <n v="464"/>
    <s v="Electrical Power"/>
    <m/>
    <m/>
    <n v="0"/>
    <n v="40.0353"/>
    <n v="-122.56939"/>
    <s v="HFTD"/>
    <s v="HFRA"/>
    <x v="1"/>
    <s v="Yes"/>
    <n v="20160144"/>
    <m/>
    <s v="1499124"/>
    <s v="16-0047210"/>
    <m/>
    <n v="4520"/>
    <b v="0"/>
    <b v="0"/>
    <b v="0"/>
    <n v="2016"/>
    <n v="6"/>
    <b v="0"/>
    <n v="0"/>
    <b v="0"/>
    <b v="0"/>
    <b v="0"/>
    <s v="OEIS Non-CAT - Large"/>
    <n v="0"/>
    <n v="0"/>
    <s v="structures &lt;= 100 "/>
    <s v="fatality = 0"/>
    <n v="0"/>
    <b v="1"/>
    <b v="0"/>
    <b v="1"/>
    <b v="1"/>
    <b v="0"/>
    <b v="1"/>
    <b v="1"/>
    <m/>
    <m/>
    <m/>
    <m/>
    <m/>
    <m/>
    <n v="0"/>
    <n v="0"/>
    <s v="EPKC1"/>
    <s v="2"/>
    <n v="8.42"/>
    <s v="2016-06-30T21:03:00Z"/>
    <x v="10"/>
    <n v="2"/>
  </r>
  <r>
    <m/>
    <m/>
    <s v="20160701-Deer"/>
    <s v="Kern"/>
    <s v="Deer"/>
    <m/>
    <m/>
    <n v="201607011405"/>
    <n v="201607020205"/>
    <n v="42552"/>
    <n v="0.5868055555555556"/>
    <n v="42552.58680555555"/>
    <n v="42559"/>
    <s v="19:00"/>
    <n v="42559.79166666666"/>
    <n v="1785"/>
    <s v="Undetermined"/>
    <m/>
    <m/>
    <n v="0"/>
    <n v="35.20993"/>
    <n v="-118.72272"/>
    <s v="HFTD"/>
    <s v="HFRA"/>
    <x v="0"/>
    <m/>
    <m/>
    <m/>
    <m/>
    <m/>
    <m/>
    <m/>
    <b v="0"/>
    <b v="0"/>
    <b v="0"/>
    <n v="2016"/>
    <n v="7"/>
    <b v="0"/>
    <n v="0"/>
    <b v="0"/>
    <b v="0"/>
    <b v="0"/>
    <s v="OEIS Non-CAT - Large"/>
    <n v="0"/>
    <n v="0"/>
    <s v="structures &lt;= 100 "/>
    <s v="fatality = 0"/>
    <n v="0"/>
    <b v="1"/>
    <b v="0"/>
    <b v="1"/>
    <b v="1"/>
    <b v="0"/>
    <b v="1"/>
    <b v="1"/>
    <m/>
    <m/>
    <s v="KRTC1"/>
    <s v="2"/>
    <n v="2.83"/>
    <s v="2016-07-01T21:18:00Z"/>
    <n v="10"/>
    <n v="2"/>
    <s v="E1410"/>
    <s v="65"/>
    <n v="7.13"/>
    <s v="2016-07-01T20:28:00Z"/>
    <x v="26"/>
    <n v="64"/>
  </r>
  <r>
    <m/>
    <m/>
    <s v="20160701-Curry"/>
    <s v="Fresno"/>
    <s v="Curry"/>
    <m/>
    <m/>
    <n v="201607011716"/>
    <n v="201607020516"/>
    <n v="42552"/>
    <n v="0.7194444444444444"/>
    <n v="42552.71944444445"/>
    <n v="42556"/>
    <s v="07:05"/>
    <n v="42556.29513888889"/>
    <n v="2944"/>
    <s v="Under Investigation"/>
    <m/>
    <m/>
    <n v="0"/>
    <n v="36.0749"/>
    <n v="-120.452041"/>
    <s v="non-HFTD"/>
    <s v="HFRA"/>
    <x v="0"/>
    <m/>
    <m/>
    <m/>
    <m/>
    <m/>
    <m/>
    <n v="204155"/>
    <b v="0"/>
    <b v="0"/>
    <b v="0"/>
    <n v="2016"/>
    <n v="7"/>
    <b v="0"/>
    <n v="0"/>
    <b v="0"/>
    <b v="0"/>
    <b v="0"/>
    <s v="OEIS Non-CAT - Large"/>
    <n v="0"/>
    <n v="0"/>
    <s v="structures &lt;= 100 "/>
    <s v="fatality = 0"/>
    <n v="0"/>
    <b v="0"/>
    <b v="0"/>
    <b v="1"/>
    <b v="1"/>
    <b v="1"/>
    <b v="0"/>
    <b v="1"/>
    <m/>
    <m/>
    <m/>
    <m/>
    <m/>
    <m/>
    <n v="0"/>
    <n v="0"/>
    <s v="AU699"/>
    <s v="65"/>
    <n v="6.98"/>
    <s v="2016-07-02T00:50:00Z"/>
    <x v="12"/>
    <n v="32"/>
  </r>
  <r>
    <m/>
    <s v="cause https://www.cbsnews.com/sacramento/news/appaloosa-fire-threatens-residential-structures-reaches-75-acres-in-calaveras-county/"/>
    <s v="20160702-Appaloosa"/>
    <s v="Calaveras"/>
    <s v="Appaloosa"/>
    <m/>
    <m/>
    <n v="201607021455"/>
    <n v="201607030255"/>
    <n v="42553"/>
    <n v="0.6215277777777778"/>
    <n v="42553.62152777778"/>
    <n v="42559"/>
    <s v="19:32"/>
    <n v="42559.81388888889"/>
    <n v="310"/>
    <s v="Electrical Power"/>
    <n v="1"/>
    <m/>
    <n v="0"/>
    <n v="38.02845"/>
    <n v="-120.61153"/>
    <s v="HFTD"/>
    <s v="HFRA"/>
    <x v="1"/>
    <m/>
    <m/>
    <m/>
    <m/>
    <m/>
    <m/>
    <n v="4419063"/>
    <b v="0"/>
    <b v="0"/>
    <b v="0"/>
    <n v="2016"/>
    <n v="7"/>
    <b v="0"/>
    <n v="0"/>
    <b v="0"/>
    <b v="0"/>
    <b v="0"/>
    <s v="OEIS Non-CAT - Large"/>
    <n v="0"/>
    <n v="0"/>
    <s v="structures &lt;= 100 "/>
    <s v="fatality = 0"/>
    <n v="1"/>
    <b v="1"/>
    <b v="0"/>
    <b v="1"/>
    <b v="1"/>
    <b v="0"/>
    <b v="1"/>
    <b v="1"/>
    <m/>
    <m/>
    <m/>
    <m/>
    <m/>
    <m/>
    <n v="0"/>
    <n v="0"/>
    <s v="E2861"/>
    <s v="65"/>
    <n v="7.16"/>
    <s v="2016-07-02T21:58:00Z"/>
    <x v="27"/>
    <n v="14"/>
  </r>
  <r>
    <m/>
    <m/>
    <s v="20160708-Fort"/>
    <s v="Kern"/>
    <s v="Fort"/>
    <m/>
    <m/>
    <n v="201607081115"/>
    <n v="201607082315"/>
    <n v="42559"/>
    <n v="0.46875"/>
    <n v="42559.46875"/>
    <n v="42561"/>
    <s v="19:37"/>
    <n v="42561.81736111111"/>
    <n v="554"/>
    <s v="Undetermined"/>
    <m/>
    <m/>
    <n v="0"/>
    <n v="34.913"/>
    <n v="-118.9082"/>
    <s v="non-HFTD"/>
    <s v="HFRA"/>
    <x v="0"/>
    <m/>
    <m/>
    <m/>
    <m/>
    <m/>
    <m/>
    <m/>
    <b v="0"/>
    <b v="0"/>
    <b v="0"/>
    <n v="2016"/>
    <n v="7"/>
    <b v="0"/>
    <n v="0"/>
    <b v="0"/>
    <b v="0"/>
    <b v="0"/>
    <s v="OEIS Non-CAT - Large"/>
    <n v="0"/>
    <n v="0"/>
    <s v="structures &lt;= 100 "/>
    <s v="fatality = 0"/>
    <n v="0"/>
    <b v="0"/>
    <b v="0"/>
    <b v="1"/>
    <b v="1"/>
    <b v="1"/>
    <b v="0"/>
    <b v="1"/>
    <m/>
    <m/>
    <s v="GVPC1"/>
    <s v="2"/>
    <n v="0.83"/>
    <s v="2016-07-08T19:13:00Z"/>
    <n v="14"/>
    <n v="26"/>
    <s v="GVPC1"/>
    <s v="2"/>
    <n v="0.83"/>
    <s v="2016-07-08T19:13:00Z"/>
    <x v="7"/>
    <n v="32"/>
  </r>
  <r>
    <m/>
    <m/>
    <s v="20160708-Fiddler"/>
    <s v="Shasta"/>
    <s v="Fiddler"/>
    <m/>
    <m/>
    <n v="201607082245"/>
    <n v="201607091045"/>
    <n v="42559"/>
    <n v="0.9479166666666666"/>
    <n v="42559.94791666666"/>
    <n v="42563"/>
    <s v="07:00"/>
    <n v="42563.29166666666"/>
    <n v="441"/>
    <s v="Arson"/>
    <n v="1"/>
    <n v="1"/>
    <n v="0"/>
    <n v="40.36873"/>
    <n v="-122.72913"/>
    <s v="HFTD"/>
    <s v="HFRA"/>
    <x v="0"/>
    <m/>
    <m/>
    <m/>
    <m/>
    <m/>
    <m/>
    <m/>
    <b v="0"/>
    <b v="0"/>
    <b v="0"/>
    <n v="2016"/>
    <n v="7"/>
    <b v="0"/>
    <n v="0"/>
    <b v="0"/>
    <b v="0"/>
    <b v="0"/>
    <s v="OEIS Non-CAT - Large"/>
    <n v="0"/>
    <n v="0"/>
    <s v="structures &lt;= 100 "/>
    <s v="fatality = 0"/>
    <n v="1"/>
    <b v="1"/>
    <b v="0"/>
    <b v="1"/>
    <b v="1"/>
    <b v="0"/>
    <b v="1"/>
    <b v="1"/>
    <m/>
    <m/>
    <m/>
    <m/>
    <m/>
    <m/>
    <n v="0"/>
    <n v="0"/>
    <s v="PLIC1"/>
    <s v="2"/>
    <n v="7.18"/>
    <s v="2016-07-09T04:54:00Z"/>
    <x v="28"/>
    <n v="4"/>
  </r>
  <r>
    <m/>
    <m/>
    <s v="20160712-Pacheco"/>
    <s v="Calaveras"/>
    <s v="Pacheco"/>
    <m/>
    <m/>
    <n v="201607121314"/>
    <n v="201607130114"/>
    <n v="42563"/>
    <n v="0.5513888888888889"/>
    <n v="42563.55138888889"/>
    <n v="42567"/>
    <s v="18:30"/>
    <n v="42567.77083333334"/>
    <n v="341"/>
    <s v="Equipment"/>
    <n v="2"/>
    <m/>
    <n v="0"/>
    <n v="38.08056"/>
    <n v="-120.81394"/>
    <s v="HFTD"/>
    <s v="HFRA"/>
    <x v="0"/>
    <m/>
    <m/>
    <m/>
    <m/>
    <m/>
    <m/>
    <m/>
    <b v="0"/>
    <b v="0"/>
    <b v="0"/>
    <n v="2016"/>
    <n v="7"/>
    <b v="0"/>
    <n v="0"/>
    <b v="0"/>
    <b v="0"/>
    <b v="0"/>
    <s v="OEIS Non-CAT - Large"/>
    <n v="0"/>
    <n v="0"/>
    <s v="structures &lt;= 100 "/>
    <s v="fatality = 0"/>
    <n v="2"/>
    <b v="1"/>
    <b v="0"/>
    <b v="1"/>
    <b v="1"/>
    <b v="0"/>
    <b v="1"/>
    <b v="1"/>
    <m/>
    <m/>
    <m/>
    <m/>
    <m/>
    <m/>
    <n v="0"/>
    <n v="0"/>
    <s v="C9085"/>
    <s v="65"/>
    <n v="9.08"/>
    <s v="2016-07-12T20:55:00Z"/>
    <x v="27"/>
    <n v="6"/>
  </r>
  <r>
    <m/>
    <m/>
    <s v="20160722-Soberanes"/>
    <s v="Monterey"/>
    <s v="Soberanes"/>
    <m/>
    <m/>
    <n v="201607220848"/>
    <n v="201607222048"/>
    <n v="42573"/>
    <n v="0.3666666666666666"/>
    <n v="42573.36666666667"/>
    <n v="42656"/>
    <s v="11:30"/>
    <n v="42656.47916666666"/>
    <n v="132127"/>
    <s v="Campfire"/>
    <n v="68"/>
    <n v="5"/>
    <n v="1"/>
    <n v="36.45994"/>
    <n v="-121.89938"/>
    <s v="HFTD"/>
    <s v="HFRA"/>
    <x v="0"/>
    <m/>
    <m/>
    <m/>
    <m/>
    <m/>
    <m/>
    <n v="4368454"/>
    <b v="1"/>
    <b v="1"/>
    <b v="0"/>
    <n v="2016"/>
    <n v="7"/>
    <b v="0"/>
    <n v="1"/>
    <b v="0"/>
    <b v="0"/>
    <b v="0"/>
    <s v="OEIS CAT - Large"/>
    <n v="1"/>
    <n v="0"/>
    <s v="structures &lt;= 100 "/>
    <s v="fatality &gt; 0"/>
    <n v="68"/>
    <b v="1"/>
    <b v="0"/>
    <b v="1"/>
    <b v="1"/>
    <b v="0"/>
    <b v="1"/>
    <b v="1"/>
    <m/>
    <m/>
    <m/>
    <m/>
    <m/>
    <m/>
    <n v="0"/>
    <n v="0"/>
    <s v="E8505"/>
    <s v="65"/>
    <n v="9.26"/>
    <s v="2016-07-22T15:38:00Z"/>
    <x v="3"/>
    <n v="64"/>
  </r>
  <r>
    <m/>
    <m/>
    <s v="20160730-Goose"/>
    <s v="Fresno"/>
    <s v="Goose"/>
    <m/>
    <m/>
    <n v="201607301640"/>
    <n v="201607310440"/>
    <n v="42581"/>
    <n v="0.6944444444444444"/>
    <n v="42581.69444444445"/>
    <n v="42591"/>
    <s v="18:30"/>
    <n v="42591.77083333334"/>
    <n v="2241"/>
    <s v="Arson"/>
    <n v="4"/>
    <n v="1"/>
    <n v="0"/>
    <n v="37.01591"/>
    <n v="-119.50507"/>
    <s v="HFTD"/>
    <s v="HFRA"/>
    <x v="0"/>
    <m/>
    <m/>
    <m/>
    <m/>
    <m/>
    <m/>
    <n v="276718"/>
    <b v="0"/>
    <b v="0"/>
    <b v="0"/>
    <n v="2016"/>
    <n v="7"/>
    <b v="0"/>
    <n v="0"/>
    <b v="0"/>
    <b v="0"/>
    <b v="0"/>
    <s v="OEIS Non-CAT - Large"/>
    <n v="0"/>
    <n v="0"/>
    <s v="structures &lt;= 100 "/>
    <s v="fatality = 0"/>
    <n v="4"/>
    <b v="1"/>
    <b v="0"/>
    <b v="1"/>
    <b v="1"/>
    <b v="0"/>
    <b v="1"/>
    <b v="1"/>
    <m/>
    <m/>
    <s v="PRHC1"/>
    <s v="2"/>
    <n v="3.46"/>
    <s v="2016-07-30T23:27:00Z"/>
    <n v="14"/>
    <n v="2"/>
    <s v="PRHC1"/>
    <s v="2"/>
    <n v="3.46"/>
    <s v="2016-07-30T23:27:00Z"/>
    <x v="7"/>
    <n v="6"/>
  </r>
  <r>
    <m/>
    <m/>
    <s v="20160802-99"/>
    <s v="Butte"/>
    <s v="99"/>
    <m/>
    <m/>
    <n v="201608021435"/>
    <n v="201608030235"/>
    <n v="42584"/>
    <n v="0.6076388888888888"/>
    <n v="42584.60763888889"/>
    <n v="42585"/>
    <s v="08:00"/>
    <n v="42585.33333333334"/>
    <n v="520"/>
    <s v="Playing With Fire"/>
    <m/>
    <m/>
    <n v="0"/>
    <n v="39.6708"/>
    <n v="-121.7192"/>
    <s v="non-HFTD"/>
    <s v="non-HFRA"/>
    <x v="0"/>
    <m/>
    <m/>
    <m/>
    <m/>
    <m/>
    <m/>
    <m/>
    <b v="0"/>
    <b v="0"/>
    <b v="0"/>
    <n v="2016"/>
    <n v="8"/>
    <b v="0"/>
    <n v="0"/>
    <b v="0"/>
    <b v="0"/>
    <b v="0"/>
    <s v="OEIS Non-CAT - Large"/>
    <n v="0"/>
    <n v="0"/>
    <s v="structures &lt;= 100 "/>
    <s v="fatality = 0"/>
    <n v="0"/>
    <b v="0"/>
    <b v="0"/>
    <b v="0"/>
    <b v="0"/>
    <b v="0"/>
    <b v="0"/>
    <b v="0"/>
    <m/>
    <m/>
    <m/>
    <m/>
    <m/>
    <m/>
    <n v="0"/>
    <n v="0"/>
    <s v="CICC1"/>
    <s v="2"/>
    <n v="7.16"/>
    <s v="2016-08-02T21:54:00Z"/>
    <x v="7"/>
    <n v="49"/>
  </r>
  <r>
    <m/>
    <m/>
    <s v="20160802-Cold"/>
    <s v="Yolo"/>
    <s v="Cold"/>
    <m/>
    <m/>
    <n v="201608021636"/>
    <n v="201608030436"/>
    <n v="42584"/>
    <n v="0.6916666666666667"/>
    <n v="42584.69166666667"/>
    <n v="42594"/>
    <s v="15:00"/>
    <n v="42594.625"/>
    <n v="5731"/>
    <s v="Undetermined"/>
    <n v="2"/>
    <m/>
    <n v="0"/>
    <n v="38.52513"/>
    <n v="-122.06788"/>
    <s v="HFTD"/>
    <s v="HFRA"/>
    <x v="0"/>
    <m/>
    <m/>
    <m/>
    <m/>
    <m/>
    <m/>
    <m/>
    <b v="1"/>
    <b v="1"/>
    <b v="0"/>
    <n v="2016"/>
    <n v="8"/>
    <b v="0"/>
    <n v="0"/>
    <b v="0"/>
    <b v="0"/>
    <b v="0"/>
    <s v="OEIS CAT - Large"/>
    <n v="1"/>
    <n v="0"/>
    <s v="structures &lt;= 100 "/>
    <s v="fatality = 0"/>
    <n v="2"/>
    <b v="1"/>
    <b v="0"/>
    <b v="1"/>
    <b v="1"/>
    <b v="0"/>
    <b v="1"/>
    <b v="1"/>
    <m/>
    <m/>
    <m/>
    <m/>
    <m/>
    <m/>
    <n v="0"/>
    <n v="0"/>
    <m/>
    <m/>
    <m/>
    <m/>
    <x v="5"/>
    <n v="0"/>
  </r>
  <r>
    <m/>
    <m/>
    <s v="20160809-Mineral"/>
    <s v="Fresno"/>
    <s v="Mineral"/>
    <m/>
    <m/>
    <n v="201608091308"/>
    <n v="201608100108"/>
    <n v="42591"/>
    <n v="0.5472222222222223"/>
    <n v="42591.54722222222"/>
    <n v="42600"/>
    <s v="19:00"/>
    <n v="42600.79166666666"/>
    <n v="7050"/>
    <s v="Arson"/>
    <n v="2"/>
    <m/>
    <n v="0"/>
    <n v="36.09974"/>
    <n v="-120.51057"/>
    <s v="non-HFTD"/>
    <s v="HFRA"/>
    <x v="0"/>
    <m/>
    <m/>
    <m/>
    <m/>
    <m/>
    <m/>
    <m/>
    <b v="1"/>
    <b v="1"/>
    <b v="0"/>
    <n v="2016"/>
    <n v="8"/>
    <b v="0"/>
    <n v="0"/>
    <b v="0"/>
    <b v="0"/>
    <b v="0"/>
    <s v="OEIS CAT - Large"/>
    <n v="1"/>
    <n v="0"/>
    <s v="structures &lt;= 100 "/>
    <s v="fatality = 0"/>
    <n v="2"/>
    <b v="0"/>
    <b v="0"/>
    <b v="1"/>
    <b v="1"/>
    <b v="1"/>
    <b v="0"/>
    <b v="1"/>
    <m/>
    <m/>
    <m/>
    <m/>
    <m/>
    <m/>
    <n v="0"/>
    <n v="0"/>
    <s v="AV081"/>
    <s v="65"/>
    <n v="8.9"/>
    <s v="2016-08-09T19:19:00Z"/>
    <x v="29"/>
    <n v="34"/>
  </r>
  <r>
    <m/>
    <m/>
    <s v="20160813-Chimney"/>
    <s v="San Luis Obispo"/>
    <s v="Chimney"/>
    <m/>
    <m/>
    <n v="201608131603"/>
    <n v="201608140403"/>
    <n v="42595"/>
    <n v="0.66875"/>
    <n v="42595.66875"/>
    <n v="42619"/>
    <s v="07:30"/>
    <n v="42619.3125"/>
    <n v="46344"/>
    <s v="Vehicle"/>
    <n v="70"/>
    <n v="8"/>
    <n v="0"/>
    <n v="35.70595"/>
    <n v="-120.98316"/>
    <s v="HFTD"/>
    <s v="HFRA"/>
    <x v="0"/>
    <m/>
    <m/>
    <m/>
    <m/>
    <m/>
    <m/>
    <n v="8539311"/>
    <b v="1"/>
    <b v="1"/>
    <b v="0"/>
    <n v="2016"/>
    <n v="8"/>
    <b v="0"/>
    <n v="0"/>
    <b v="0"/>
    <b v="0"/>
    <b v="0"/>
    <s v="OEIS CAT - Large"/>
    <n v="1"/>
    <n v="0"/>
    <s v="structures &lt;= 100 "/>
    <s v="fatality = 0"/>
    <n v="70"/>
    <b v="1"/>
    <b v="0"/>
    <b v="1"/>
    <b v="1"/>
    <b v="0"/>
    <b v="1"/>
    <b v="1"/>
    <m/>
    <m/>
    <s v="TABC1"/>
    <s v="2"/>
    <n v="4.76"/>
    <s v="2016-08-13T23:07:00Z"/>
    <n v="14"/>
    <n v="23"/>
    <s v="TABC1"/>
    <s v="2"/>
    <n v="4.76"/>
    <s v="2016-08-13T23:07:00Z"/>
    <x v="7"/>
    <n v="31"/>
  </r>
  <r>
    <m/>
    <m/>
    <s v="20160813-Clayton"/>
    <s v="Lake"/>
    <s v="Clayton"/>
    <m/>
    <m/>
    <n v="201608131803"/>
    <n v="201608140603"/>
    <n v="42595"/>
    <n v="0.7520833333333333"/>
    <n v="42595.75208333333"/>
    <n v="42608"/>
    <s v="18:00"/>
    <n v="42608.75"/>
    <n v="3929"/>
    <s v="Arson"/>
    <n v="300"/>
    <n v="28"/>
    <n v="0"/>
    <n v="38.89741"/>
    <n v="-122.60664"/>
    <s v="HFTD"/>
    <s v="HFRA"/>
    <x v="0"/>
    <m/>
    <m/>
    <m/>
    <m/>
    <m/>
    <m/>
    <n v="10988110"/>
    <b v="0"/>
    <b v="0"/>
    <b v="0"/>
    <n v="2016"/>
    <n v="8"/>
    <b v="0"/>
    <n v="0"/>
    <b v="0"/>
    <b v="1"/>
    <b v="1"/>
    <s v="OEIS Non-CAT - Destructive - Non-fatal"/>
    <n v="0"/>
    <n v="0"/>
    <s v="100 &lt; structures &lt;= 500"/>
    <s v="fatality = 0"/>
    <n v="300"/>
    <b v="1"/>
    <b v="0"/>
    <b v="1"/>
    <b v="1"/>
    <b v="0"/>
    <b v="1"/>
    <b v="1"/>
    <m/>
    <m/>
    <m/>
    <m/>
    <m/>
    <m/>
    <n v="0"/>
    <n v="0"/>
    <s v="LKRC1"/>
    <s v="2"/>
    <n v="9.56"/>
    <s v="2016-08-14T00:05:00Z"/>
    <x v="12"/>
    <n v="20"/>
  </r>
  <r>
    <m/>
    <m/>
    <s v="20160816-Cedar"/>
    <s v="Kern"/>
    <s v="Cedar"/>
    <m/>
    <m/>
    <n v="201608161635"/>
    <n v="201608170435"/>
    <n v="42598"/>
    <n v="0.6909722222222222"/>
    <n v="42598.69097222222"/>
    <n v="42644"/>
    <s v="06:00"/>
    <n v="42644.25"/>
    <n v="29322"/>
    <s v="Undetermined"/>
    <n v="6"/>
    <m/>
    <n v="0"/>
    <n v="35.7506"/>
    <n v="-118.5678"/>
    <s v="HFTD"/>
    <s v="HFRA"/>
    <x v="0"/>
    <m/>
    <m/>
    <m/>
    <m/>
    <m/>
    <m/>
    <m/>
    <b v="1"/>
    <b v="1"/>
    <b v="0"/>
    <n v="2016"/>
    <n v="8"/>
    <b v="0"/>
    <n v="0"/>
    <b v="0"/>
    <b v="0"/>
    <b v="0"/>
    <s v="OEIS CAT - Large"/>
    <n v="1"/>
    <n v="0"/>
    <s v="structures &lt;= 100 "/>
    <s v="fatality = 0"/>
    <n v="6"/>
    <b v="0"/>
    <b v="1"/>
    <b v="1"/>
    <b v="1"/>
    <b v="0"/>
    <b v="1"/>
    <b v="1"/>
    <m/>
    <m/>
    <s v="WFHC1"/>
    <s v="2"/>
    <n v="4.35"/>
    <s v="2016-08-17T00:00:00Z"/>
    <n v="23"/>
    <n v="2"/>
    <s v="KRNC1"/>
    <s v="2"/>
    <n v="7.74"/>
    <s v="2016-08-16T23:57:00Z"/>
    <x v="30"/>
    <n v="29"/>
  </r>
  <r>
    <m/>
    <m/>
    <s v="20160818-Mokelumne"/>
    <s v="Alpine"/>
    <s v="Mokelumne"/>
    <m/>
    <m/>
    <n v="201608181205"/>
    <n v="201608190005"/>
    <n v="42600"/>
    <n v="0.5034722222222222"/>
    <n v="42600.50347222222"/>
    <n v="42612"/>
    <s v="12:05"/>
    <n v="42612.50347222222"/>
    <n v="655"/>
    <s v="Lightning"/>
    <m/>
    <m/>
    <n v="0"/>
    <n v="38.57554"/>
    <n v="-120.00606"/>
    <s v="HFTD"/>
    <s v="HFRA"/>
    <x v="0"/>
    <m/>
    <m/>
    <m/>
    <m/>
    <m/>
    <m/>
    <m/>
    <b v="0"/>
    <b v="0"/>
    <b v="0"/>
    <n v="2016"/>
    <n v="8"/>
    <b v="0"/>
    <n v="0"/>
    <b v="0"/>
    <b v="0"/>
    <b v="0"/>
    <s v="OEIS Non-CAT - Large"/>
    <n v="0"/>
    <n v="0"/>
    <s v="structures &lt;= 100 "/>
    <s v="fatality = 0"/>
    <n v="0"/>
    <b v="1"/>
    <b v="0"/>
    <b v="1"/>
    <b v="1"/>
    <b v="0"/>
    <b v="1"/>
    <b v="1"/>
    <m/>
    <m/>
    <m/>
    <m/>
    <m/>
    <m/>
    <n v="0"/>
    <n v="0"/>
    <s v="E7441"/>
    <s v="65"/>
    <n v="8.33"/>
    <s v="2016-08-18T19:43:00Z"/>
    <x v="12"/>
    <n v="27"/>
  </r>
  <r>
    <m/>
    <m/>
    <s v="20160818-Beale"/>
    <s v="Yuba"/>
    <s v="Beale"/>
    <m/>
    <m/>
    <n v="201608181535"/>
    <n v="201608190335"/>
    <n v="42600"/>
    <n v="0.6493055555555556"/>
    <n v="42600.64930555555"/>
    <n v="42600"/>
    <s v="21:30"/>
    <n v="42600.89583333334"/>
    <n v="389"/>
    <s v="Miscellaneous"/>
    <m/>
    <m/>
    <n v="0"/>
    <n v="36.16965"/>
    <n v="-121.38775"/>
    <s v="HFTD"/>
    <s v="HFRA"/>
    <x v="0"/>
    <m/>
    <m/>
    <m/>
    <m/>
    <m/>
    <m/>
    <m/>
    <b v="0"/>
    <b v="0"/>
    <b v="0"/>
    <n v="2016"/>
    <n v="8"/>
    <b v="0"/>
    <n v="0"/>
    <b v="0"/>
    <b v="0"/>
    <b v="0"/>
    <s v="OEIS Non-CAT - Large"/>
    <n v="0"/>
    <n v="0"/>
    <s v="structures &lt;= 100 "/>
    <s v="fatality = 0"/>
    <n v="0"/>
    <b v="1"/>
    <b v="0"/>
    <b v="1"/>
    <b v="1"/>
    <b v="0"/>
    <b v="1"/>
    <b v="1"/>
    <m/>
    <m/>
    <m/>
    <m/>
    <m/>
    <m/>
    <n v="0"/>
    <n v="0"/>
    <s v="ASRC1"/>
    <s v="2"/>
    <n v="6.86"/>
    <s v="2016-08-18T23:04:00Z"/>
    <x v="31"/>
    <n v="2"/>
  </r>
  <r>
    <m/>
    <m/>
    <s v="20160818-Rey"/>
    <s v="Santa Barbara"/>
    <s v="Rey"/>
    <m/>
    <m/>
    <n v="201608181757"/>
    <n v="201608190557"/>
    <n v="42600"/>
    <n v="0.7479166666666667"/>
    <n v="42600.74791666667"/>
    <n v="42628"/>
    <m/>
    <m/>
    <n v="32606"/>
    <s v="Undetermined"/>
    <n v="5"/>
    <m/>
    <n v="0"/>
    <n v="34.546"/>
    <n v="-119.805"/>
    <s v="HFTD"/>
    <s v="HFRA"/>
    <x v="0"/>
    <m/>
    <m/>
    <m/>
    <m/>
    <m/>
    <m/>
    <m/>
    <b v="1"/>
    <b v="1"/>
    <b v="0"/>
    <n v="2016"/>
    <n v="8"/>
    <b v="0"/>
    <n v="0"/>
    <b v="0"/>
    <b v="0"/>
    <b v="0"/>
    <s v="OEIS CAT - Large"/>
    <n v="1"/>
    <n v="0"/>
    <s v="structures &lt;= 100 "/>
    <s v="fatality = 0"/>
    <n v="5"/>
    <b v="0"/>
    <b v="1"/>
    <b v="1"/>
    <b v="1"/>
    <b v="0"/>
    <b v="1"/>
    <b v="1"/>
    <m/>
    <m/>
    <s v="AT923"/>
    <s v="65"/>
    <n v="3.32"/>
    <s v="2016-08-19T01:40:00Z"/>
    <n v="32.99"/>
    <n v="125"/>
    <s v="AT923"/>
    <s v="65"/>
    <n v="3.32"/>
    <s v="2016-08-19T01:40:00Z"/>
    <x v="32"/>
    <n v="242"/>
  </r>
  <r>
    <m/>
    <m/>
    <s v="20160822-Tully"/>
    <s v="Humboldt"/>
    <s v="Tully"/>
    <m/>
    <m/>
    <n v="201608221603"/>
    <n v="201608230403"/>
    <n v="42604"/>
    <n v="0.66875"/>
    <n v="42604.66875"/>
    <n v="42617"/>
    <s v="06:55"/>
    <n v="42617.28819444445"/>
    <n v="599"/>
    <s v="Arson"/>
    <n v="3"/>
    <m/>
    <n v="0"/>
    <n v="41.28486"/>
    <n v="-123.82268"/>
    <s v="HFTD"/>
    <s v="HFRA"/>
    <x v="0"/>
    <m/>
    <m/>
    <m/>
    <m/>
    <m/>
    <m/>
    <n v="155875"/>
    <b v="0"/>
    <b v="0"/>
    <b v="0"/>
    <n v="2016"/>
    <n v="8"/>
    <b v="0"/>
    <n v="0"/>
    <b v="0"/>
    <b v="0"/>
    <b v="0"/>
    <s v="OEIS Non-CAT - Large"/>
    <n v="0"/>
    <n v="0"/>
    <s v="structures &lt;= 100 "/>
    <s v="fatality = 0"/>
    <n v="3"/>
    <b v="1"/>
    <b v="0"/>
    <b v="1"/>
    <b v="1"/>
    <b v="0"/>
    <b v="1"/>
    <b v="1"/>
    <m/>
    <m/>
    <s v="NTCC1"/>
    <s v="2"/>
    <n v="1.84"/>
    <s v="2016-08-22T22:45:00Z"/>
    <n v="8.99"/>
    <n v="2"/>
    <s v="TTEC1"/>
    <s v="2"/>
    <n v="9.32"/>
    <s v="2016-08-22T22:57:00Z"/>
    <x v="3"/>
    <n v="4"/>
  </r>
  <r>
    <m/>
    <m/>
    <s v="20160822-Tule"/>
    <s v="Tulare"/>
    <s v="Tule"/>
    <m/>
    <m/>
    <n v="201608222200"/>
    <n v="201608231000"/>
    <n v="42604"/>
    <n v="0.9166666666666666"/>
    <n v="42604.91666666666"/>
    <n v="42682"/>
    <s v="10:15"/>
    <n v="42682.42708333334"/>
    <n v="395"/>
    <s v="Undetermined"/>
    <m/>
    <m/>
    <n v="0"/>
    <n v="36.1648"/>
    <n v="-118.73906"/>
    <s v="HFTD"/>
    <s v="HFRA"/>
    <x v="0"/>
    <m/>
    <m/>
    <m/>
    <m/>
    <m/>
    <m/>
    <m/>
    <b v="0"/>
    <b v="0"/>
    <b v="0"/>
    <n v="2016"/>
    <n v="8"/>
    <b v="0"/>
    <n v="0"/>
    <b v="0"/>
    <b v="0"/>
    <b v="0"/>
    <s v="OEIS Non-CAT - Large"/>
    <n v="0"/>
    <n v="0"/>
    <s v="structures &lt;= 100 "/>
    <s v="fatality = 0"/>
    <n v="0"/>
    <b v="1"/>
    <b v="0"/>
    <b v="1"/>
    <b v="1"/>
    <b v="0"/>
    <b v="1"/>
    <b v="1"/>
    <m/>
    <m/>
    <s v="OORC1"/>
    <s v="2"/>
    <n v="2.21"/>
    <s v="2016-08-23T05:12:00Z"/>
    <n v="8.99"/>
    <n v="2"/>
    <s v="OORC1"/>
    <s v="2"/>
    <n v="2.21"/>
    <s v="2016-08-23T05:12:00Z"/>
    <x v="4"/>
    <n v="4"/>
  </r>
  <r>
    <s v="Not in PG&amp;E service territory"/>
    <m/>
    <s v="20160824-Grade"/>
    <s v="Siskiyou"/>
    <s v="Grade"/>
    <m/>
    <m/>
    <n v="201608241455"/>
    <n v="201608250255"/>
    <n v="42606"/>
    <n v="0.6215277777777778"/>
    <n v="42606.62152777778"/>
    <n v="42612"/>
    <s v="06:45"/>
    <n v="42612.28125"/>
    <n v="710"/>
    <s v="Electrical Power"/>
    <n v="5"/>
    <n v="1"/>
    <n v="0"/>
    <n v="41.7813"/>
    <n v="-122.611"/>
    <s v="HFTD"/>
    <s v="HFRA"/>
    <x v="1"/>
    <m/>
    <m/>
    <m/>
    <m/>
    <m/>
    <m/>
    <m/>
    <b v="0"/>
    <b v="0"/>
    <b v="0"/>
    <n v="2016"/>
    <n v="8"/>
    <b v="0"/>
    <n v="0"/>
    <b v="0"/>
    <b v="0"/>
    <b v="0"/>
    <s v="OEIS Non-CAT - Large"/>
    <n v="0"/>
    <n v="0"/>
    <s v="structures &lt;= 100 "/>
    <s v="fatality = 0"/>
    <n v="5"/>
    <b v="1"/>
    <b v="0"/>
    <b v="1"/>
    <b v="1"/>
    <b v="0"/>
    <b v="0"/>
    <b v="1"/>
    <m/>
    <m/>
    <s v="CTAND"/>
    <s v="59"/>
    <n v="1.36"/>
    <s v="2016-08-24T21:16:00Z"/>
    <n v="6.22"/>
    <n v="8"/>
    <s v="BZRC1"/>
    <s v="2"/>
    <n v="7.32"/>
    <s v="2016-08-24T22:54:00Z"/>
    <x v="10"/>
    <n v="18"/>
  </r>
  <r>
    <m/>
    <m/>
    <s v="20160826-Range"/>
    <s v="Kern"/>
    <s v="Range"/>
    <m/>
    <m/>
    <n v="201608261010"/>
    <n v="201608262210"/>
    <n v="42608"/>
    <n v="0.4236111111111111"/>
    <n v="42608.42361111111"/>
    <n v="42611"/>
    <s v="10:30"/>
    <n v="42611.4375"/>
    <n v="600"/>
    <s v="Human"/>
    <m/>
    <m/>
    <n v="0"/>
    <n v="35.2013"/>
    <n v="-118.7212"/>
    <s v="HFTD"/>
    <s v="HFRA"/>
    <x v="0"/>
    <m/>
    <m/>
    <m/>
    <m/>
    <m/>
    <m/>
    <m/>
    <b v="0"/>
    <b v="0"/>
    <b v="0"/>
    <n v="2016"/>
    <n v="8"/>
    <b v="0"/>
    <n v="0"/>
    <b v="0"/>
    <b v="0"/>
    <b v="0"/>
    <s v="OEIS Non-CAT - Large"/>
    <n v="0"/>
    <n v="0"/>
    <s v="structures &lt;= 100 "/>
    <s v="fatality = 0"/>
    <n v="0"/>
    <b v="1"/>
    <b v="0"/>
    <b v="1"/>
    <b v="1"/>
    <b v="0"/>
    <b v="1"/>
    <b v="1"/>
    <m/>
    <m/>
    <s v="KRTC1"/>
    <s v="2"/>
    <n v="3.2"/>
    <s v="2016-08-26T17:18:00Z"/>
    <n v="8.99"/>
    <n v="2"/>
    <s v="C6754"/>
    <s v="65"/>
    <n v="7.01"/>
    <s v="2016-08-26T18:09:00Z"/>
    <x v="27"/>
    <n v="40"/>
  </r>
  <r>
    <s v="Not in PG&amp;E service territory"/>
    <m/>
    <s v="20160827-Gap"/>
    <s v="Siskiyou"/>
    <s v="Gap"/>
    <m/>
    <m/>
    <n v="201608271800"/>
    <n v="201608280600"/>
    <n v="42609"/>
    <n v="0.75"/>
    <n v="42609.75"/>
    <n v="42610"/>
    <s v="18:15"/>
    <n v="42610.76041666666"/>
    <n v="33867"/>
    <s v="Undetermined"/>
    <n v="14"/>
    <m/>
    <n v="0"/>
    <n v="41.851"/>
    <n v="-123.118"/>
    <s v="HFTD"/>
    <s v="HFRA"/>
    <x v="0"/>
    <m/>
    <m/>
    <m/>
    <m/>
    <m/>
    <m/>
    <m/>
    <b v="1"/>
    <b v="1"/>
    <b v="0"/>
    <n v="2016"/>
    <n v="8"/>
    <b v="0"/>
    <n v="0"/>
    <b v="0"/>
    <b v="0"/>
    <b v="0"/>
    <s v="OEIS CAT - Large"/>
    <n v="1"/>
    <n v="0"/>
    <s v="structures &lt;= 100 "/>
    <s v="fatality = 0"/>
    <n v="14"/>
    <b v="1"/>
    <b v="0"/>
    <b v="1"/>
    <b v="1"/>
    <b v="0"/>
    <b v="0"/>
    <b v="1"/>
    <m/>
    <m/>
    <m/>
    <m/>
    <m/>
    <m/>
    <n v="0"/>
    <n v="0"/>
    <m/>
    <m/>
    <m/>
    <m/>
    <x v="5"/>
    <n v="0"/>
  </r>
  <r>
    <m/>
    <m/>
    <s v="20160828-Willow"/>
    <s v="Calaveras"/>
    <s v="Willow"/>
    <m/>
    <m/>
    <n v="201608281307"/>
    <n v="201608290107"/>
    <n v="42610"/>
    <n v="0.5465277777777777"/>
    <n v="42610.54652777778"/>
    <n v="42613"/>
    <s v="18:50"/>
    <n v="42613.78472222222"/>
    <n v="450"/>
    <s v="Vehicle"/>
    <m/>
    <n v="1"/>
    <n v="0"/>
    <n v="38.1874"/>
    <n v="-120.6381"/>
    <s v="HFTD"/>
    <s v="HFRA"/>
    <x v="0"/>
    <m/>
    <m/>
    <m/>
    <m/>
    <m/>
    <m/>
    <m/>
    <b v="0"/>
    <b v="0"/>
    <b v="0"/>
    <n v="2016"/>
    <n v="8"/>
    <b v="0"/>
    <n v="0"/>
    <b v="0"/>
    <b v="0"/>
    <b v="0"/>
    <s v="OEIS Non-CAT - Large"/>
    <n v="0"/>
    <n v="0"/>
    <s v="structures &lt;= 100 "/>
    <s v="fatality = 0"/>
    <n v="0"/>
    <b v="1"/>
    <b v="0"/>
    <b v="1"/>
    <b v="1"/>
    <b v="0"/>
    <b v="1"/>
    <b v="1"/>
    <m/>
    <m/>
    <m/>
    <m/>
    <m/>
    <m/>
    <n v="0"/>
    <n v="0"/>
    <s v="C9085"/>
    <s v="65"/>
    <n v="8.359999999999999"/>
    <s v="2016-08-28T20:15:00Z"/>
    <x v="27"/>
    <n v="4"/>
  </r>
  <r>
    <m/>
    <m/>
    <s v="20160828-Havilah"/>
    <s v="Kern"/>
    <s v="Havilah"/>
    <m/>
    <m/>
    <n v="201608281850"/>
    <n v="201608290650"/>
    <n v="42610"/>
    <n v="0.7847222222222222"/>
    <n v="42610.78472222222"/>
    <n v="42610"/>
    <s v="18:50"/>
    <n v="42610.78472222222"/>
    <n v="304"/>
    <s v="Undetermined"/>
    <m/>
    <m/>
    <n v="0"/>
    <n v="35.4976"/>
    <n v="-118.5097"/>
    <s v="HFTD"/>
    <s v="HFRA"/>
    <x v="0"/>
    <m/>
    <m/>
    <m/>
    <m/>
    <m/>
    <m/>
    <m/>
    <b v="0"/>
    <b v="0"/>
    <b v="0"/>
    <n v="2016"/>
    <n v="8"/>
    <b v="0"/>
    <n v="0"/>
    <b v="0"/>
    <b v="0"/>
    <b v="0"/>
    <s v="OEIS Non-CAT - Large"/>
    <n v="0"/>
    <n v="0"/>
    <s v="structures &lt;= 100 "/>
    <s v="fatality = 0"/>
    <n v="0"/>
    <b v="0"/>
    <b v="1"/>
    <b v="1"/>
    <b v="1"/>
    <b v="0"/>
    <b v="1"/>
    <b v="1"/>
    <m/>
    <m/>
    <m/>
    <m/>
    <m/>
    <m/>
    <n v="0"/>
    <n v="0"/>
    <s v="LYQC1"/>
    <s v="2"/>
    <n v="9.84"/>
    <s v="2016-08-29T01:18:00Z"/>
    <x v="28"/>
    <n v="6"/>
  </r>
  <r>
    <m/>
    <m/>
    <s v="20160905-Saddle"/>
    <s v="Butte"/>
    <s v="Saddle"/>
    <m/>
    <m/>
    <n v="201609051628"/>
    <n v="201609060428"/>
    <n v="42618"/>
    <n v="0.6861111111111111"/>
    <n v="42618.68611111111"/>
    <n v="42625"/>
    <s v="14:51"/>
    <n v="42625.61875"/>
    <n v="800"/>
    <s v="Vehicle"/>
    <n v="3"/>
    <m/>
    <n v="0"/>
    <n v="39.6871"/>
    <n v="-121.571"/>
    <s v="HFTD"/>
    <s v="HFRA"/>
    <x v="0"/>
    <m/>
    <m/>
    <m/>
    <m/>
    <m/>
    <m/>
    <n v="174111"/>
    <b v="0"/>
    <b v="0"/>
    <b v="0"/>
    <n v="2016"/>
    <n v="9"/>
    <b v="0"/>
    <n v="0"/>
    <b v="0"/>
    <b v="0"/>
    <b v="0"/>
    <s v="OEIS Non-CAT - Large"/>
    <n v="0"/>
    <n v="0"/>
    <s v="structures &lt;= 100 "/>
    <s v="fatality = 0"/>
    <n v="3"/>
    <b v="1"/>
    <b v="0"/>
    <b v="1"/>
    <b v="1"/>
    <b v="0"/>
    <b v="1"/>
    <b v="1"/>
    <m/>
    <m/>
    <m/>
    <m/>
    <m/>
    <m/>
    <n v="0"/>
    <n v="0"/>
    <s v="CICC1"/>
    <s v="2"/>
    <n v="7.54"/>
    <s v="2016-09-05T23:54:00Z"/>
    <x v="10"/>
    <n v="25"/>
  </r>
  <r>
    <m/>
    <m/>
    <s v="20160911-Willard"/>
    <s v="Lassen"/>
    <s v="Willard"/>
    <m/>
    <m/>
    <n v="201609111133"/>
    <n v="201609112333"/>
    <n v="42624"/>
    <n v="0.48125"/>
    <n v="42624.48125"/>
    <n v="42635"/>
    <s v="07:00"/>
    <n v="42635.29166666666"/>
    <n v="2575"/>
    <s v="Undetermined"/>
    <n v="7"/>
    <m/>
    <n v="0"/>
    <n v="40.3915"/>
    <n v="-120.7845"/>
    <s v="HFTD"/>
    <s v="HFRA"/>
    <x v="0"/>
    <m/>
    <m/>
    <m/>
    <m/>
    <m/>
    <m/>
    <m/>
    <b v="0"/>
    <b v="0"/>
    <b v="0"/>
    <n v="2016"/>
    <n v="9"/>
    <b v="0"/>
    <n v="0"/>
    <b v="0"/>
    <b v="0"/>
    <b v="0"/>
    <s v="OEIS Non-CAT - Large"/>
    <n v="0"/>
    <n v="0"/>
    <s v="structures &lt;= 100 "/>
    <s v="fatality = 0"/>
    <n v="7"/>
    <b v="1"/>
    <b v="0"/>
    <b v="1"/>
    <b v="1"/>
    <b v="0"/>
    <b v="1"/>
    <b v="1"/>
    <m/>
    <m/>
    <s v="CTFPE"/>
    <s v="59"/>
    <n v="3.14"/>
    <s v="2016-09-11T19:23:00Z"/>
    <n v="20.51"/>
    <n v="16"/>
    <s v="D2000"/>
    <s v="65"/>
    <n v="9.93"/>
    <s v="2016-09-11T19:30:00Z"/>
    <x v="11"/>
    <n v="44"/>
  </r>
  <r>
    <m/>
    <m/>
    <s v="20160913-Hog"/>
    <s v="Tehama"/>
    <s v="Hog"/>
    <m/>
    <m/>
    <n v="201609132310"/>
    <n v="201609141110"/>
    <n v="42626"/>
    <n v="0.9652777777777778"/>
    <n v="42626.96527777778"/>
    <n v="42626"/>
    <s v="14:30"/>
    <n v="42626.60416666666"/>
    <n v="360"/>
    <s v="Electrical Power"/>
    <m/>
    <m/>
    <m/>
    <n v="40.30594"/>
    <n v="-122.1295"/>
    <s v="HFTD"/>
    <s v="HFRA"/>
    <x v="1"/>
    <s v="Yes"/>
    <n v="20160290"/>
    <m/>
    <m/>
    <m/>
    <s v="INT-08528"/>
    <n v="0"/>
    <b v="0"/>
    <b v="0"/>
    <b v="0"/>
    <n v="2016"/>
    <n v="9"/>
    <b v="0"/>
    <n v="0"/>
    <b v="0"/>
    <b v="0"/>
    <b v="0"/>
    <s v="OEIS Non-CAT - Large"/>
    <n v="0"/>
    <n v="0"/>
    <s v="structures &lt;= 100 "/>
    <s v="fatality = 0"/>
    <n v="0"/>
    <b v="1"/>
    <b v="0"/>
    <b v="1"/>
    <b v="1"/>
    <b v="0"/>
    <b v="1"/>
    <b v="1"/>
    <m/>
    <m/>
    <m/>
    <m/>
    <m/>
    <m/>
    <n v="0"/>
    <n v="0"/>
    <m/>
    <m/>
    <m/>
    <m/>
    <x v="5"/>
    <n v="0"/>
  </r>
  <r>
    <s v="Not in PG&amp;E service territory"/>
    <m/>
    <s v="20160917-Soup Complex"/>
    <s v="Modoc"/>
    <s v="Soup Complex"/>
    <m/>
    <m/>
    <n v="201609171437"/>
    <n v="201609180237"/>
    <n v="42630"/>
    <n v="0.6090277777777777"/>
    <n v="42630.60902777778"/>
    <n v="42656"/>
    <s v="11:30"/>
    <n v="42656.47916666666"/>
    <n v="2722"/>
    <s v="Undetermined"/>
    <m/>
    <m/>
    <n v="0"/>
    <n v="41.2649"/>
    <n v="-120.3178"/>
    <s v="HFTD"/>
    <s v="HFRA"/>
    <x v="0"/>
    <m/>
    <m/>
    <m/>
    <m/>
    <m/>
    <m/>
    <m/>
    <b v="0"/>
    <b v="0"/>
    <b v="0"/>
    <n v="2016"/>
    <n v="9"/>
    <b v="0"/>
    <n v="0"/>
    <b v="0"/>
    <b v="0"/>
    <b v="0"/>
    <s v="OEIS Non-CAT - Large"/>
    <n v="0"/>
    <n v="0"/>
    <s v="structures &lt;= 100 "/>
    <s v="fatality = 0"/>
    <n v="0"/>
    <b v="1"/>
    <b v="0"/>
    <b v="1"/>
    <b v="1"/>
    <b v="0"/>
    <b v="0"/>
    <b v="1"/>
    <m/>
    <m/>
    <s v="FLAC1"/>
    <s v="2"/>
    <n v="2.11"/>
    <s v="2016-09-17T22:06:00Z"/>
    <n v="15.99"/>
    <n v="2"/>
    <s v="FLAC1"/>
    <s v="2"/>
    <n v="2.11"/>
    <s v="2016-09-17T22:06:00Z"/>
    <x v="17"/>
    <n v="4"/>
  </r>
  <r>
    <m/>
    <m/>
    <s v="20160917-Canyon"/>
    <s v="Santa Barbara"/>
    <s v="Canyon"/>
    <m/>
    <m/>
    <n v="201609171720"/>
    <n v="201609180520"/>
    <n v="42630"/>
    <n v="0.7222222222222222"/>
    <n v="42630.72222222222"/>
    <n v="42640"/>
    <s v="14:00"/>
    <n v="42640.58333333334"/>
    <n v="12518"/>
    <s v="Undetermined"/>
    <m/>
    <m/>
    <m/>
    <n v="34.63445"/>
    <n v="-120.54421"/>
    <s v="HFTD"/>
    <s v="HFRA"/>
    <x v="0"/>
    <m/>
    <m/>
    <m/>
    <m/>
    <m/>
    <m/>
    <m/>
    <b v="1"/>
    <b v="1"/>
    <b v="0"/>
    <n v="2016"/>
    <n v="9"/>
    <b v="0"/>
    <n v="0"/>
    <b v="0"/>
    <b v="0"/>
    <b v="0"/>
    <s v="OEIS CAT - Large"/>
    <n v="1"/>
    <n v="0"/>
    <s v="structures &lt;= 100 "/>
    <s v="fatality = 0"/>
    <n v="0"/>
    <b v="1"/>
    <b v="0"/>
    <b v="1"/>
    <b v="1"/>
    <b v="0"/>
    <b v="1"/>
    <b v="1"/>
    <m/>
    <m/>
    <s v="E2332"/>
    <s v="65"/>
    <n v="3.8"/>
    <s v="2016-09-17T23:23:00Z"/>
    <n v="20"/>
    <n v="18"/>
    <s v="PTGC1"/>
    <s v="96"/>
    <n v="7.11"/>
    <s v="2016-09-18T01:00:00Z"/>
    <x v="33"/>
    <n v="42"/>
  </r>
  <r>
    <m/>
    <m/>
    <s v="20160919-Flat"/>
    <s v="Kern"/>
    <s v="Flat"/>
    <m/>
    <m/>
    <n v="201609191413"/>
    <n v="201609200213"/>
    <n v="42632"/>
    <n v="0.5923611111111111"/>
    <n v="42632.59236111111"/>
    <n v="42634"/>
    <m/>
    <m/>
    <n v="306"/>
    <s v="Equipment"/>
    <m/>
    <m/>
    <n v="0"/>
    <n v="35.63145658"/>
    <n v="-118.79998543"/>
    <s v="non-HFTD"/>
    <s v="HFRA"/>
    <x v="0"/>
    <m/>
    <m/>
    <m/>
    <m/>
    <m/>
    <m/>
    <m/>
    <b v="0"/>
    <b v="0"/>
    <b v="0"/>
    <n v="2016"/>
    <n v="9"/>
    <b v="0"/>
    <n v="0"/>
    <b v="0"/>
    <b v="0"/>
    <b v="0"/>
    <s v="OEIS Non-CAT - Large"/>
    <n v="0"/>
    <n v="0"/>
    <s v="structures &lt;= 100 "/>
    <s v="fatality = 0"/>
    <n v="0"/>
    <b v="1"/>
    <b v="0"/>
    <b v="1"/>
    <b v="1"/>
    <b v="0"/>
    <b v="1"/>
    <b v="1"/>
    <m/>
    <m/>
    <m/>
    <m/>
    <m/>
    <m/>
    <n v="0"/>
    <n v="0"/>
    <s v="WOCC1"/>
    <s v="2"/>
    <n v="5.47"/>
    <s v="2016-09-19T22:13:00Z"/>
    <x v="19"/>
    <n v="3"/>
  </r>
  <r>
    <m/>
    <m/>
    <s v="20160925-Sawmill"/>
    <s v="Sonoma"/>
    <s v="Sawmill"/>
    <m/>
    <m/>
    <n v="201609251043"/>
    <n v="201609252243"/>
    <n v="42638"/>
    <n v="0.4465277777777778"/>
    <n v="42638.44652777778"/>
    <n v="42642"/>
    <s v="17:00"/>
    <n v="42642.70833333334"/>
    <n v="1547"/>
    <s v="Electrical Power"/>
    <m/>
    <m/>
    <n v="0"/>
    <n v="38.80017"/>
    <n v="-122.82895"/>
    <s v="HFTD"/>
    <s v="HFRA"/>
    <x v="1"/>
    <s v="Yes"/>
    <n v="20160315"/>
    <s v="EI160925A"/>
    <m/>
    <m/>
    <s v="INT-08572"/>
    <n v="0"/>
    <b v="0"/>
    <b v="0"/>
    <b v="0"/>
    <n v="2016"/>
    <n v="9"/>
    <b v="1"/>
    <n v="0"/>
    <b v="0"/>
    <b v="0"/>
    <b v="0"/>
    <s v="OEIS Non-CAT - Large"/>
    <n v="0"/>
    <n v="0"/>
    <s v="structures &lt;= 100 "/>
    <s v="fatality = 0"/>
    <n v="0"/>
    <b v="0"/>
    <b v="1"/>
    <b v="1"/>
    <b v="1"/>
    <b v="0"/>
    <b v="1"/>
    <b v="1"/>
    <m/>
    <m/>
    <s v="HWKC1"/>
    <s v="2"/>
    <n v="4.52"/>
    <s v="2016-09-25T17:56:00Z"/>
    <n v="35.99"/>
    <n v="4"/>
    <s v="HWKC1"/>
    <s v="2"/>
    <n v="4.52"/>
    <s v="2016-09-25T17:56:00Z"/>
    <x v="34"/>
    <n v="20"/>
  </r>
  <r>
    <m/>
    <m/>
    <s v="20160926-Marshes"/>
    <s v="Tuolumne"/>
    <s v="Marshes"/>
    <m/>
    <m/>
    <n v="201609261220"/>
    <n v="201609270020"/>
    <n v="42639"/>
    <n v="0.5138888888888888"/>
    <n v="42639.51388888889"/>
    <n v="42647"/>
    <s v="22:00"/>
    <n v="42647.91666666666"/>
    <n v="1080"/>
    <s v="Vehicle"/>
    <m/>
    <m/>
    <n v="0"/>
    <n v="37.79635"/>
    <n v="-120.32484"/>
    <s v="HFTD"/>
    <s v="HFRA"/>
    <x v="0"/>
    <m/>
    <m/>
    <m/>
    <m/>
    <m/>
    <m/>
    <n v="485"/>
    <b v="0"/>
    <b v="0"/>
    <b v="0"/>
    <n v="2016"/>
    <n v="9"/>
    <b v="0"/>
    <n v="0"/>
    <b v="0"/>
    <b v="0"/>
    <b v="0"/>
    <s v="OEIS Non-CAT - Large"/>
    <n v="0"/>
    <n v="0"/>
    <s v="structures &lt;= 100 "/>
    <s v="fatality = 0"/>
    <n v="0"/>
    <b v="1"/>
    <b v="0"/>
    <b v="1"/>
    <b v="1"/>
    <b v="0"/>
    <b v="1"/>
    <b v="1"/>
    <m/>
    <m/>
    <m/>
    <m/>
    <m/>
    <m/>
    <n v="0"/>
    <n v="0"/>
    <s v="C3161"/>
    <s v="65"/>
    <n v="8.6"/>
    <s v="2016-09-26T19:51:00Z"/>
    <x v="2"/>
    <n v="16"/>
  </r>
  <r>
    <m/>
    <m/>
    <s v="20160926-Loma"/>
    <s v="Santa Clara"/>
    <s v="Loma"/>
    <m/>
    <m/>
    <n v="201609261442"/>
    <n v="201609270242"/>
    <n v="42639"/>
    <n v="0.6125"/>
    <n v="42639.6125"/>
    <n v="42997"/>
    <s v="10:30"/>
    <n v="42997.4375"/>
    <n v="4474"/>
    <s v="Undetermined"/>
    <n v="28"/>
    <n v="1"/>
    <n v="0"/>
    <n v="37.10632"/>
    <n v="-121.85318"/>
    <s v="HFTD"/>
    <s v="HFRA"/>
    <x v="0"/>
    <m/>
    <m/>
    <m/>
    <m/>
    <m/>
    <m/>
    <m/>
    <b v="0"/>
    <b v="0"/>
    <b v="0"/>
    <n v="2016"/>
    <n v="9"/>
    <b v="0"/>
    <n v="0"/>
    <b v="0"/>
    <b v="0"/>
    <b v="0"/>
    <s v="OEIS Non-CAT - Large"/>
    <n v="0"/>
    <n v="0"/>
    <s v="structures &lt;= 100 "/>
    <s v="fatality = 0"/>
    <n v="28"/>
    <b v="0"/>
    <b v="1"/>
    <b v="1"/>
    <b v="1"/>
    <b v="0"/>
    <b v="1"/>
    <b v="1"/>
    <m/>
    <m/>
    <s v="E6085"/>
    <s v="65"/>
    <n v="2.26"/>
    <s v="2016-09-26T22:39:00Z"/>
    <n v="13"/>
    <n v="8"/>
    <s v="C0234"/>
    <s v="65"/>
    <n v="9.18"/>
    <s v="2016-09-26T22:31:00Z"/>
    <x v="12"/>
    <n v="302"/>
  </r>
  <r>
    <m/>
    <m/>
    <s v="20161011-Sacata"/>
    <s v="Fresno"/>
    <s v="Sacata"/>
    <m/>
    <m/>
    <n v="201610111258"/>
    <n v="201610120058"/>
    <n v="42654"/>
    <n v="0.5402777777777777"/>
    <n v="42654.54027777778"/>
    <n v="42663"/>
    <s v="07:00"/>
    <n v="42663.29166666666"/>
    <n v="2100"/>
    <s v="Undetermined"/>
    <m/>
    <m/>
    <n v="0"/>
    <n v="36.94536"/>
    <n v="-119.25959"/>
    <s v="HFTD"/>
    <s v="HFRA"/>
    <x v="0"/>
    <m/>
    <m/>
    <m/>
    <m/>
    <m/>
    <m/>
    <m/>
    <b v="0"/>
    <b v="0"/>
    <b v="0"/>
    <n v="2016"/>
    <n v="10"/>
    <b v="0"/>
    <n v="0"/>
    <b v="0"/>
    <b v="0"/>
    <b v="0"/>
    <s v="OEIS Non-CAT - Large"/>
    <n v="0"/>
    <n v="0"/>
    <s v="structures &lt;= 100 "/>
    <s v="fatality = 0"/>
    <n v="0"/>
    <b v="1"/>
    <b v="0"/>
    <b v="1"/>
    <b v="1"/>
    <b v="0"/>
    <b v="1"/>
    <b v="1"/>
    <m/>
    <m/>
    <s v="FNWC1"/>
    <s v="2"/>
    <n v="4.78"/>
    <s v="2016-10-11T20:00:00Z"/>
    <n v="13"/>
    <n v="12"/>
    <s v="FNWC1"/>
    <s v="2"/>
    <n v="4.78"/>
    <s v="2016-10-11T20:00:00Z"/>
    <x v="19"/>
    <n v="14"/>
  </r>
  <r>
    <m/>
    <m/>
    <s v="20161020-Jacobson"/>
    <s v="Tulare"/>
    <s v="Jacobson"/>
    <m/>
    <m/>
    <n v="201610201700"/>
    <n v="201610210500"/>
    <n v="42663"/>
    <n v="0.7083333333333334"/>
    <n v="42663.70833333334"/>
    <n v="42723"/>
    <s v="13:30"/>
    <n v="42723.5625"/>
    <n v="1702"/>
    <s v="Undetermined"/>
    <m/>
    <m/>
    <n v="0"/>
    <n v="36.217"/>
    <n v="-118.551"/>
    <s v="HFTD"/>
    <s v="HFRA"/>
    <x v="0"/>
    <m/>
    <m/>
    <m/>
    <m/>
    <m/>
    <m/>
    <m/>
    <b v="0"/>
    <b v="0"/>
    <b v="0"/>
    <n v="2016"/>
    <n v="10"/>
    <b v="0"/>
    <n v="0"/>
    <b v="0"/>
    <b v="0"/>
    <b v="0"/>
    <s v="OEIS Non-CAT - Large"/>
    <n v="0"/>
    <n v="0"/>
    <s v="structures &lt;= 100 "/>
    <s v="fatality = 0"/>
    <n v="0"/>
    <b v="1"/>
    <b v="0"/>
    <b v="1"/>
    <b v="1"/>
    <b v="0"/>
    <b v="1"/>
    <b v="1"/>
    <m/>
    <m/>
    <m/>
    <m/>
    <m/>
    <m/>
    <n v="0"/>
    <n v="0"/>
    <s v="OORC1"/>
    <s v="2"/>
    <n v="8.880000000000001"/>
    <s v="2016-10-20T23:12:00Z"/>
    <x v="2"/>
    <n v="4"/>
  </r>
  <r>
    <m/>
    <m/>
    <s v="20161029-Meadow"/>
    <s v="Tulare"/>
    <s v="Meadow"/>
    <m/>
    <m/>
    <n v="201610291115"/>
    <n v="201610292315"/>
    <n v="42672"/>
    <n v="0.46875"/>
    <n v="42672.46875"/>
    <n v="42723"/>
    <s v="13:30"/>
    <n v="42723.5625"/>
    <n v="4347"/>
    <s v="Lightning"/>
    <m/>
    <m/>
    <n v="0"/>
    <n v="35.984"/>
    <n v="-118.551"/>
    <s v="HFTD"/>
    <s v="HFRA"/>
    <x v="0"/>
    <m/>
    <m/>
    <m/>
    <m/>
    <m/>
    <m/>
    <m/>
    <b v="0"/>
    <b v="0"/>
    <b v="0"/>
    <n v="2016"/>
    <n v="10"/>
    <b v="0"/>
    <n v="0"/>
    <b v="0"/>
    <b v="0"/>
    <b v="0"/>
    <s v="OEIS Non-CAT - Large"/>
    <n v="0"/>
    <n v="0"/>
    <s v="structures &lt;= 100 "/>
    <s v="fatality = 0"/>
    <n v="0"/>
    <b v="1"/>
    <b v="0"/>
    <b v="1"/>
    <b v="1"/>
    <b v="0"/>
    <b v="1"/>
    <b v="1"/>
    <m/>
    <m/>
    <s v="JSNC1"/>
    <s v="2"/>
    <n v="1.06"/>
    <s v="2016-10-29T18:55:00Z"/>
    <n v="3"/>
    <n v="2"/>
    <s v="PEPC1"/>
    <s v="2"/>
    <n v="6.2"/>
    <s v="2016-10-29T18:58:00Z"/>
    <x v="10"/>
    <n v="31"/>
  </r>
  <r>
    <m/>
    <m/>
    <s v="20170420-Jayne"/>
    <s v="Fresno"/>
    <s v="Jayne"/>
    <m/>
    <m/>
    <n v="201704201540"/>
    <n v="201704210340"/>
    <n v="42845"/>
    <n v="0.6527777777777778"/>
    <n v="42845.65277777778"/>
    <n v="43109"/>
    <s v="09:51"/>
    <n v="43109.41041666667"/>
    <n v="5738"/>
    <s v="Equipment Use"/>
    <m/>
    <m/>
    <n v="0"/>
    <n v="36.07228"/>
    <n v="-120.26561"/>
    <s v="non-HFTD"/>
    <s v="HFRA"/>
    <x v="0"/>
    <m/>
    <m/>
    <m/>
    <m/>
    <m/>
    <m/>
    <m/>
    <b v="1"/>
    <b v="1"/>
    <b v="0"/>
    <n v="2017"/>
    <n v="4"/>
    <b v="0"/>
    <n v="0"/>
    <b v="0"/>
    <b v="0"/>
    <b v="0"/>
    <s v="OEIS CAT - Large"/>
    <n v="1"/>
    <n v="0"/>
    <s v="structures &lt;= 100 "/>
    <s v="fatality = 0"/>
    <n v="0"/>
    <b v="0"/>
    <b v="0"/>
    <b v="1"/>
    <b v="1"/>
    <b v="1"/>
    <b v="0"/>
    <b v="1"/>
    <m/>
    <m/>
    <m/>
    <m/>
    <m/>
    <m/>
    <n v="0"/>
    <n v="0"/>
    <s v="AT565"/>
    <s v="65"/>
    <n v="9.33"/>
    <s v="2017-04-20T22:57:00Z"/>
    <x v="28"/>
    <n v="50"/>
  </r>
  <r>
    <m/>
    <m/>
    <s v="20170428-El Dorado"/>
    <s v="Fresno"/>
    <s v="El Dorado"/>
    <m/>
    <m/>
    <n v="201704281540"/>
    <n v="201704290340"/>
    <n v="42853"/>
    <n v="0.6527777777777778"/>
    <n v="42853.65277777778"/>
    <n v="43109"/>
    <s v="09:52"/>
    <n v="43109.41111111111"/>
    <n v="976"/>
    <s v="Undetermined"/>
    <m/>
    <m/>
    <n v="0"/>
    <n v="36.530836"/>
    <n v="-120.206592"/>
    <s v="non-HFTD"/>
    <s v="non-HFRA"/>
    <x v="0"/>
    <m/>
    <m/>
    <m/>
    <m/>
    <m/>
    <m/>
    <m/>
    <b v="0"/>
    <b v="0"/>
    <b v="0"/>
    <n v="2017"/>
    <n v="4"/>
    <b v="0"/>
    <n v="0"/>
    <b v="0"/>
    <b v="0"/>
    <b v="0"/>
    <s v="OEIS Non-CAT - Large"/>
    <n v="0"/>
    <n v="0"/>
    <s v="structures &lt;= 100 "/>
    <s v="fatality = 0"/>
    <n v="0"/>
    <b v="0"/>
    <b v="0"/>
    <b v="0"/>
    <b v="0"/>
    <b v="0"/>
    <b v="0"/>
    <b v="0"/>
    <m/>
    <m/>
    <m/>
    <m/>
    <m/>
    <m/>
    <n v="0"/>
    <n v="0"/>
    <m/>
    <m/>
    <m/>
    <m/>
    <x v="5"/>
    <n v="0"/>
  </r>
  <r>
    <m/>
    <m/>
    <s v="20170510-Sonoma"/>
    <s v="Fresno"/>
    <s v="Sonoma"/>
    <m/>
    <m/>
    <n v="201705101527"/>
    <n v="201705110327"/>
    <n v="42865"/>
    <n v="0.64375"/>
    <n v="42865.64375"/>
    <n v="43109"/>
    <s v="09:55"/>
    <n v="43109.41319444445"/>
    <n v="400"/>
    <s v="Unknown"/>
    <m/>
    <m/>
    <m/>
    <n v="36.45491"/>
    <n v="-120.2445"/>
    <s v="non-HFTD"/>
    <s v="non-HFRA"/>
    <x v="0"/>
    <m/>
    <m/>
    <m/>
    <m/>
    <m/>
    <m/>
    <m/>
    <b v="0"/>
    <b v="0"/>
    <b v="0"/>
    <n v="2017"/>
    <n v="5"/>
    <b v="0"/>
    <n v="0"/>
    <b v="0"/>
    <b v="0"/>
    <b v="0"/>
    <s v="OEIS Non-CAT - Large"/>
    <n v="0"/>
    <n v="0"/>
    <s v="structures &lt;= 100 "/>
    <s v="fatality = 0"/>
    <n v="0"/>
    <b v="0"/>
    <b v="0"/>
    <b v="0"/>
    <b v="0"/>
    <b v="0"/>
    <b v="0"/>
    <b v="0"/>
    <m/>
    <m/>
    <m/>
    <m/>
    <m/>
    <m/>
    <n v="0"/>
    <n v="0"/>
    <m/>
    <m/>
    <m/>
    <m/>
    <x v="5"/>
    <n v="0"/>
  </r>
  <r>
    <m/>
    <m/>
    <s v="20170512-Wright"/>
    <s v="Merced"/>
    <s v="Wright"/>
    <m/>
    <m/>
    <n v="201705121530"/>
    <n v="201705130330"/>
    <n v="42867"/>
    <n v="0.6458333333333334"/>
    <n v="42867.64583333334"/>
    <n v="43109"/>
    <s v="09:56"/>
    <n v="43109.41388888889"/>
    <n v="1800"/>
    <s v="Undetermined"/>
    <m/>
    <m/>
    <n v="0"/>
    <n v="36.96655"/>
    <n v="-120.89261"/>
    <s v="non-HFTD"/>
    <s v="non-HFRA"/>
    <x v="0"/>
    <m/>
    <m/>
    <m/>
    <m/>
    <m/>
    <m/>
    <m/>
    <b v="0"/>
    <b v="0"/>
    <b v="0"/>
    <n v="2017"/>
    <n v="5"/>
    <b v="0"/>
    <n v="0"/>
    <b v="0"/>
    <b v="0"/>
    <b v="0"/>
    <s v="OEIS Non-CAT - Large"/>
    <n v="0"/>
    <n v="0"/>
    <s v="structures &lt;= 100 "/>
    <s v="fatality = 0"/>
    <n v="0"/>
    <b v="0"/>
    <b v="0"/>
    <b v="0"/>
    <b v="0"/>
    <b v="0"/>
    <b v="0"/>
    <b v="0"/>
    <m/>
    <m/>
    <m/>
    <m/>
    <m/>
    <m/>
    <n v="0"/>
    <n v="0"/>
    <s v="D8205"/>
    <s v="65"/>
    <n v="8.68"/>
    <s v="2017-05-12T23:17:00Z"/>
    <x v="35"/>
    <n v="23"/>
  </r>
  <r>
    <m/>
    <m/>
    <s v="20170518-Elm"/>
    <s v="Fresno"/>
    <s v="Elm"/>
    <m/>
    <m/>
    <n v="201705181311"/>
    <n v="201705190111"/>
    <n v="42873"/>
    <n v="0.5493055555555556"/>
    <n v="42873.54930555556"/>
    <n v="43109"/>
    <s v="10:04"/>
    <n v="43109.41944444444"/>
    <n v="10343"/>
    <s v="Electrical Power"/>
    <m/>
    <m/>
    <n v="0"/>
    <n v="36.12089"/>
    <n v="-120.37116"/>
    <s v="non-HFTD"/>
    <s v="non-HFRA"/>
    <x v="1"/>
    <m/>
    <m/>
    <m/>
    <m/>
    <m/>
    <m/>
    <m/>
    <b v="1"/>
    <b v="1"/>
    <b v="0"/>
    <n v="2017"/>
    <n v="5"/>
    <b v="0"/>
    <n v="0"/>
    <b v="0"/>
    <b v="0"/>
    <b v="0"/>
    <s v="OEIS CAT - Large"/>
    <n v="1"/>
    <n v="0"/>
    <s v="structures &lt;= 100 "/>
    <s v="fatality = 0"/>
    <n v="0"/>
    <b v="0"/>
    <b v="0"/>
    <b v="0"/>
    <b v="0"/>
    <b v="0"/>
    <b v="0"/>
    <b v="0"/>
    <m/>
    <m/>
    <s v="AU699"/>
    <s v="65"/>
    <n v="1.94"/>
    <s v="2017-05-18T21:10:00Z"/>
    <n v="17"/>
    <n v="27"/>
    <s v="AU699"/>
    <s v="65"/>
    <n v="1.94"/>
    <s v="2017-05-18T21:10:00Z"/>
    <x v="12"/>
    <n v="27"/>
  </r>
  <r>
    <m/>
    <m/>
    <s v="20170520-Ming"/>
    <s v="Kern"/>
    <s v="Ming"/>
    <m/>
    <m/>
    <n v="201705201423"/>
    <n v="201705210223"/>
    <n v="42875"/>
    <n v="0.5993055555555555"/>
    <n v="42875.59930555556"/>
    <n v="43109"/>
    <s v="10:07"/>
    <n v="43109.42152777778"/>
    <n v="506"/>
    <s v="Undetermined"/>
    <m/>
    <m/>
    <n v="0"/>
    <n v="35.4605"/>
    <n v="-118.85896"/>
    <s v="HFTD"/>
    <s v="HFRA"/>
    <x v="0"/>
    <m/>
    <m/>
    <m/>
    <m/>
    <m/>
    <m/>
    <m/>
    <b v="0"/>
    <b v="0"/>
    <b v="0"/>
    <n v="2017"/>
    <n v="5"/>
    <b v="0"/>
    <n v="0"/>
    <b v="0"/>
    <b v="0"/>
    <b v="0"/>
    <s v="OEIS Non-CAT - Large"/>
    <n v="0"/>
    <n v="0"/>
    <s v="structures &lt;= 100 "/>
    <s v="fatality = 0"/>
    <n v="0"/>
    <b v="1"/>
    <b v="0"/>
    <b v="1"/>
    <b v="1"/>
    <b v="0"/>
    <b v="1"/>
    <b v="1"/>
    <m/>
    <m/>
    <s v="F0196"/>
    <s v="65"/>
    <n v="3.85"/>
    <s v="2017-05-20T22:00:00Z"/>
    <n v="17"/>
    <n v="16"/>
    <s v="F0196"/>
    <s v="65"/>
    <n v="3.85"/>
    <s v="2017-05-20T22:00:00Z"/>
    <x v="12"/>
    <n v="16"/>
  </r>
  <r>
    <m/>
    <m/>
    <s v="20170607-Dinely"/>
    <s v="Tulare"/>
    <s v="Dinely"/>
    <m/>
    <m/>
    <n v="201706071155"/>
    <n v="201706072355"/>
    <n v="42893"/>
    <n v="0.4965277777777778"/>
    <n v="42893.49652777778"/>
    <n v="43109"/>
    <s v="10:28"/>
    <n v="43109.43611111111"/>
    <n v="339"/>
    <s v="Equipment Use"/>
    <m/>
    <m/>
    <n v="0"/>
    <n v="36.45809"/>
    <n v="-118.87676"/>
    <s v="HFTD"/>
    <s v="HFRA"/>
    <x v="0"/>
    <m/>
    <m/>
    <m/>
    <m/>
    <m/>
    <m/>
    <m/>
    <b v="0"/>
    <b v="0"/>
    <b v="0"/>
    <n v="2017"/>
    <n v="6"/>
    <b v="0"/>
    <n v="0"/>
    <b v="0"/>
    <b v="0"/>
    <b v="0"/>
    <s v="OEIS Non-CAT - Large"/>
    <n v="0"/>
    <n v="0"/>
    <s v="structures &lt;= 100 "/>
    <s v="fatality = 0"/>
    <n v="0"/>
    <b v="1"/>
    <b v="0"/>
    <b v="1"/>
    <b v="1"/>
    <b v="0"/>
    <b v="1"/>
    <b v="1"/>
    <m/>
    <m/>
    <s v="TSHC1"/>
    <s v="2"/>
    <n v="3.67"/>
    <s v="2017-06-07T19:04:00Z"/>
    <n v="13"/>
    <n v="19"/>
    <s v="TSHC1"/>
    <s v="2"/>
    <n v="3.67"/>
    <s v="2017-06-07T19:04:00Z"/>
    <x v="19"/>
    <n v="24"/>
  </r>
  <r>
    <m/>
    <m/>
    <s v="20170610-Oakwood"/>
    <s v="Madera"/>
    <s v="Oakwood"/>
    <m/>
    <m/>
    <n v="201706101319"/>
    <n v="201706110119"/>
    <n v="42896"/>
    <n v="0.5548611111111111"/>
    <n v="42896.55486111111"/>
    <n v="43109"/>
    <s v="10:30"/>
    <n v="43109.4375"/>
    <n v="1431"/>
    <s v="Shooting"/>
    <m/>
    <m/>
    <n v="0"/>
    <n v="37.0825"/>
    <n v="-119.8011"/>
    <s v="non-HFTD"/>
    <s v="non-HFRA"/>
    <x v="0"/>
    <m/>
    <m/>
    <m/>
    <m/>
    <m/>
    <m/>
    <n v="21756"/>
    <b v="0"/>
    <b v="0"/>
    <b v="0"/>
    <n v="2017"/>
    <n v="6"/>
    <b v="0"/>
    <n v="0"/>
    <b v="0"/>
    <b v="0"/>
    <b v="0"/>
    <s v="OEIS Non-CAT - Large"/>
    <n v="0"/>
    <n v="0"/>
    <s v="structures &lt;= 100 "/>
    <s v="fatality = 0"/>
    <n v="0"/>
    <b v="0"/>
    <b v="0"/>
    <b v="0"/>
    <b v="0"/>
    <b v="0"/>
    <b v="0"/>
    <b v="0"/>
    <m/>
    <m/>
    <m/>
    <m/>
    <m/>
    <m/>
    <n v="0"/>
    <n v="0"/>
    <s v="D9409"/>
    <s v="65"/>
    <n v="8.630000000000001"/>
    <s v="2017-06-10T20:54:00Z"/>
    <x v="5"/>
    <n v="7"/>
  </r>
  <r>
    <m/>
    <m/>
    <s v="20170611-Monterey"/>
    <s v="Fresno"/>
    <s v="Monterey"/>
    <m/>
    <m/>
    <n v="201706111715"/>
    <n v="201706120515"/>
    <n v="42897"/>
    <n v="0.71875"/>
    <n v="42897.71875"/>
    <n v="43109"/>
    <s v="10:30"/>
    <n v="43109.4375"/>
    <n v="450"/>
    <s v="Shooting"/>
    <m/>
    <m/>
    <n v="0"/>
    <n v="36.616986"/>
    <n v="-120.369347"/>
    <s v="non-HFTD"/>
    <s v="non-HFRA"/>
    <x v="0"/>
    <m/>
    <m/>
    <m/>
    <m/>
    <m/>
    <m/>
    <m/>
    <b v="0"/>
    <b v="0"/>
    <b v="0"/>
    <n v="2017"/>
    <n v="6"/>
    <b v="0"/>
    <n v="0"/>
    <b v="0"/>
    <b v="0"/>
    <b v="0"/>
    <s v="OEIS Non-CAT - Large"/>
    <n v="0"/>
    <n v="0"/>
    <s v="structures &lt;= 100 "/>
    <s v="fatality = 0"/>
    <n v="0"/>
    <b v="0"/>
    <b v="0"/>
    <b v="0"/>
    <b v="0"/>
    <b v="0"/>
    <b v="0"/>
    <b v="0"/>
    <m/>
    <m/>
    <m/>
    <m/>
    <m/>
    <m/>
    <n v="0"/>
    <n v="0"/>
    <m/>
    <m/>
    <m/>
    <m/>
    <x v="5"/>
    <n v="0"/>
  </r>
  <r>
    <m/>
    <m/>
    <s v="20170618-Highway"/>
    <s v="Kern"/>
    <s v="Highway"/>
    <m/>
    <m/>
    <n v="201706181422"/>
    <n v="201706190222"/>
    <n v="42904"/>
    <n v="0.5986111111111111"/>
    <n v="42904.59861111111"/>
    <n v="43109"/>
    <s v="10:41"/>
    <n v="43109.44513888889"/>
    <n v="1522"/>
    <s v="Undetermined"/>
    <m/>
    <m/>
    <n v="0"/>
    <n v="35.53456"/>
    <n v="-118.66733"/>
    <s v="HFTD"/>
    <s v="HFRA"/>
    <x v="0"/>
    <m/>
    <m/>
    <m/>
    <m/>
    <m/>
    <m/>
    <m/>
    <b v="0"/>
    <b v="0"/>
    <b v="0"/>
    <n v="2017"/>
    <n v="6"/>
    <b v="0"/>
    <n v="0"/>
    <b v="0"/>
    <b v="0"/>
    <b v="0"/>
    <s v="OEIS Non-CAT - Large"/>
    <n v="0"/>
    <n v="0"/>
    <s v="structures &lt;= 100 "/>
    <s v="fatality = 0"/>
    <n v="0"/>
    <b v="1"/>
    <b v="0"/>
    <b v="1"/>
    <b v="1"/>
    <b v="0"/>
    <b v="1"/>
    <b v="1"/>
    <m/>
    <m/>
    <s v="DEMC1"/>
    <s v="2"/>
    <n v="2.07"/>
    <s v="2017-06-18T21:25:00Z"/>
    <n v="18.01"/>
    <n v="2"/>
    <s v="DEMC1"/>
    <s v="2"/>
    <n v="2.07"/>
    <s v="2017-06-18T21:25:00Z"/>
    <x v="31"/>
    <n v="4"/>
  </r>
  <r>
    <m/>
    <m/>
    <s v="20170623-Creek"/>
    <s v="Fresno"/>
    <s v="Creek"/>
    <m/>
    <m/>
    <n v="201706231600"/>
    <n v="201706240400"/>
    <n v="42909"/>
    <n v="0.6666666666666666"/>
    <n v="42909.66666666666"/>
    <n v="43109"/>
    <s v="11:01"/>
    <n v="43109.45902777778"/>
    <n v="357"/>
    <s v="Debris Burning"/>
    <n v="4"/>
    <m/>
    <n v="0"/>
    <n v="36.27306"/>
    <n v="-120.65185"/>
    <s v="non-HFTD"/>
    <s v="HFRA"/>
    <x v="0"/>
    <m/>
    <m/>
    <m/>
    <m/>
    <m/>
    <m/>
    <m/>
    <b v="0"/>
    <b v="0"/>
    <b v="0"/>
    <n v="2017"/>
    <n v="6"/>
    <b v="0"/>
    <n v="0"/>
    <b v="0"/>
    <b v="0"/>
    <b v="0"/>
    <s v="OEIS Non-CAT - Large"/>
    <n v="0"/>
    <n v="0"/>
    <s v="structures &lt;= 100 "/>
    <s v="fatality = 0"/>
    <n v="4"/>
    <b v="0"/>
    <b v="0"/>
    <b v="1"/>
    <b v="1"/>
    <b v="1"/>
    <b v="0"/>
    <b v="1"/>
    <m/>
    <m/>
    <s v="TR419"/>
    <s v="2"/>
    <n v="2.45"/>
    <s v="2017-06-23T22:15:00Z"/>
    <n v="17"/>
    <n v="2"/>
    <s v="TR419"/>
    <s v="2"/>
    <n v="2.45"/>
    <s v="2017-06-23T22:15:00Z"/>
    <x v="12"/>
    <n v="6"/>
  </r>
  <r>
    <m/>
    <m/>
    <s v="20170624-Schaeffer"/>
    <s v="Tulare"/>
    <s v="Schaeffer"/>
    <m/>
    <m/>
    <n v="201706241616"/>
    <n v="201706250416"/>
    <n v="42910"/>
    <n v="0.6777777777777778"/>
    <n v="42910.67777777778"/>
    <n v="42952"/>
    <m/>
    <m/>
    <n v="16031"/>
    <s v="Lightning"/>
    <m/>
    <m/>
    <n v="0"/>
    <n v="36.099"/>
    <n v="-118.412"/>
    <s v="HFTD"/>
    <s v="HFRA"/>
    <x v="0"/>
    <m/>
    <m/>
    <m/>
    <m/>
    <m/>
    <m/>
    <m/>
    <b v="1"/>
    <b v="1"/>
    <b v="0"/>
    <n v="2017"/>
    <n v="6"/>
    <b v="0"/>
    <n v="0"/>
    <b v="0"/>
    <b v="0"/>
    <b v="0"/>
    <s v="OEIS CAT - Large"/>
    <n v="1"/>
    <n v="0"/>
    <s v="structures &lt;= 100 "/>
    <s v="fatality = 0"/>
    <n v="0"/>
    <b v="1"/>
    <b v="0"/>
    <b v="1"/>
    <b v="1"/>
    <b v="0"/>
    <b v="1"/>
    <b v="1"/>
    <m/>
    <m/>
    <m/>
    <m/>
    <m/>
    <m/>
    <n v="0"/>
    <n v="0"/>
    <s v="BKRC1"/>
    <s v="2"/>
    <n v="8.43"/>
    <s v="2017-06-24T23:52:00Z"/>
    <x v="10"/>
    <n v="4"/>
  </r>
  <r>
    <s v="Not in PG&amp;E service territory"/>
    <m/>
    <s v="20170625-Salmon August Complex"/>
    <s v="Siskiyou"/>
    <s v="Salmon August Complex"/>
    <m/>
    <m/>
    <n v="201706251700"/>
    <n v="201706260500"/>
    <n v="42911"/>
    <n v="0.7083333333333334"/>
    <n v="42911.70833333334"/>
    <n v="43028"/>
    <s v="11:07"/>
    <n v="43028.46319444444"/>
    <n v="65889"/>
    <s v="Undetermined"/>
    <n v="1"/>
    <m/>
    <n v="0"/>
    <n v="41.263"/>
    <n v="-123.099"/>
    <s v="HFTD"/>
    <s v="HFRA"/>
    <x v="0"/>
    <m/>
    <m/>
    <m/>
    <m/>
    <m/>
    <m/>
    <m/>
    <b v="1"/>
    <b v="1"/>
    <b v="0"/>
    <n v="2017"/>
    <n v="6"/>
    <b v="1"/>
    <n v="0"/>
    <b v="0"/>
    <b v="0"/>
    <b v="0"/>
    <s v="OEIS CAT - Large"/>
    <n v="1"/>
    <n v="0"/>
    <s v="structures &lt;= 100 "/>
    <s v="fatality = 0"/>
    <n v="1"/>
    <b v="1"/>
    <b v="0"/>
    <b v="1"/>
    <b v="1"/>
    <b v="0"/>
    <b v="0"/>
    <b v="1"/>
    <m/>
    <m/>
    <s v="SWBC1"/>
    <s v="2"/>
    <n v="3.09"/>
    <s v="2017-06-25T23:22:00Z"/>
    <n v="22.01"/>
    <n v="4"/>
    <s v="SWBC1"/>
    <s v="2"/>
    <n v="3.09"/>
    <s v="2017-06-25T23:22:00Z"/>
    <x v="14"/>
    <n v="4"/>
  </r>
  <r>
    <m/>
    <m/>
    <s v="20170626-Hill"/>
    <s v="San Luis Obispo"/>
    <s v="Hill"/>
    <m/>
    <m/>
    <n v="201706261527"/>
    <n v="201706270327"/>
    <n v="42912"/>
    <n v="0.64375"/>
    <n v="42912.64375"/>
    <n v="43109"/>
    <s v="11:08"/>
    <n v="43109.46388888889"/>
    <n v="1598"/>
    <s v="Vehicle"/>
    <n v="7"/>
    <m/>
    <n v="0"/>
    <n v="35.4025"/>
    <n v="-120.4992"/>
    <s v="HFTD"/>
    <s v="HFRA"/>
    <x v="0"/>
    <m/>
    <m/>
    <m/>
    <m/>
    <m/>
    <m/>
    <m/>
    <b v="0"/>
    <b v="0"/>
    <b v="0"/>
    <n v="2017"/>
    <n v="6"/>
    <b v="0"/>
    <n v="0"/>
    <b v="0"/>
    <b v="0"/>
    <b v="0"/>
    <s v="OEIS Non-CAT - Large"/>
    <n v="0"/>
    <n v="0"/>
    <s v="structures &lt;= 100 "/>
    <s v="fatality = 0"/>
    <n v="7"/>
    <b v="0"/>
    <b v="1"/>
    <b v="1"/>
    <b v="1"/>
    <b v="0"/>
    <b v="1"/>
    <b v="1"/>
    <m/>
    <m/>
    <m/>
    <m/>
    <m/>
    <m/>
    <n v="0"/>
    <n v="0"/>
    <s v="E2260"/>
    <s v="65"/>
    <n v="7.79"/>
    <s v="2017-06-26T22:41:00Z"/>
    <x v="10"/>
    <n v="14"/>
  </r>
  <r>
    <m/>
    <m/>
    <s v="20170628-Ben"/>
    <s v="Mariposa"/>
    <s v="Ben"/>
    <m/>
    <m/>
    <n v="201706281549"/>
    <n v="201706290349"/>
    <n v="42914"/>
    <n v="0.6590277777777778"/>
    <n v="42914.65902777778"/>
    <n v="43109"/>
    <s v="11:10"/>
    <n v="43109.46527777778"/>
    <n v="630"/>
    <s v="Vehicle"/>
    <m/>
    <m/>
    <n v="0"/>
    <n v="37.3762"/>
    <n v="-119.9646"/>
    <s v="HFTD"/>
    <s v="HFRA"/>
    <x v="0"/>
    <m/>
    <m/>
    <m/>
    <m/>
    <m/>
    <m/>
    <m/>
    <b v="0"/>
    <b v="0"/>
    <b v="0"/>
    <n v="2017"/>
    <n v="6"/>
    <b v="0"/>
    <n v="0"/>
    <b v="0"/>
    <b v="0"/>
    <b v="0"/>
    <s v="OEIS Non-CAT - Large"/>
    <n v="0"/>
    <n v="0"/>
    <s v="structures &lt;= 100 "/>
    <s v="fatality = 0"/>
    <n v="0"/>
    <b v="1"/>
    <b v="0"/>
    <b v="1"/>
    <b v="1"/>
    <b v="0"/>
    <b v="1"/>
    <b v="1"/>
    <m/>
    <m/>
    <m/>
    <m/>
    <m/>
    <m/>
    <n v="0"/>
    <n v="0"/>
    <s v="CVBC1"/>
    <s v="2"/>
    <n v="6.18"/>
    <s v="2017-06-28T22:27:00Z"/>
    <x v="16"/>
    <n v="17"/>
  </r>
  <r>
    <m/>
    <m/>
    <s v="20170630-Tarina"/>
    <s v="Kern"/>
    <s v="Tarina"/>
    <m/>
    <m/>
    <n v="201706301349"/>
    <n v="201706310149"/>
    <n v="42916"/>
    <n v="0.5756944444444444"/>
    <n v="42916.57569444444"/>
    <n v="43109"/>
    <s v="11:16"/>
    <n v="43109.46944444445"/>
    <n v="1200"/>
    <s v="Undetermined"/>
    <m/>
    <m/>
    <n v="0"/>
    <n v="35.38298"/>
    <n v="-118.80123"/>
    <s v="non-HFTD"/>
    <s v="HFRA"/>
    <x v="0"/>
    <m/>
    <m/>
    <m/>
    <m/>
    <m/>
    <m/>
    <m/>
    <b v="0"/>
    <b v="0"/>
    <b v="0"/>
    <n v="2017"/>
    <n v="6"/>
    <b v="0"/>
    <n v="0"/>
    <b v="0"/>
    <b v="0"/>
    <b v="0"/>
    <s v="OEIS Non-CAT - Large"/>
    <n v="0"/>
    <n v="0"/>
    <s v="structures &lt;= 100 "/>
    <s v="fatality = 0"/>
    <n v="0"/>
    <b v="0"/>
    <b v="0"/>
    <b v="1"/>
    <b v="1"/>
    <b v="0"/>
    <b v="0"/>
    <b v="0"/>
    <m/>
    <m/>
    <s v="C6825"/>
    <s v="65"/>
    <n v="4.74"/>
    <s v="2017-06-30T20:56:00Z"/>
    <n v="13"/>
    <n v="12"/>
    <s v="AU562"/>
    <s v="65"/>
    <n v="7.2"/>
    <s v="2017-06-30T20:55:00Z"/>
    <x v="7"/>
    <n v="43"/>
  </r>
  <r>
    <m/>
    <m/>
    <s v="20170702-Derrick"/>
    <s v="Fresno"/>
    <s v="Derrick"/>
    <m/>
    <m/>
    <n v="201707022228"/>
    <n v="201707031028"/>
    <n v="42918"/>
    <n v="0.9361111111111111"/>
    <n v="42918.93611111111"/>
    <n v="43109"/>
    <s v="11:41"/>
    <n v="43109.48680555556"/>
    <n v="1538"/>
    <s v="Undetermined"/>
    <m/>
    <m/>
    <n v="0"/>
    <n v="36.269125"/>
    <n v="-120.620791"/>
    <s v="non-HFTD"/>
    <s v="HFRA"/>
    <x v="0"/>
    <m/>
    <m/>
    <m/>
    <m/>
    <m/>
    <m/>
    <n v="118990"/>
    <b v="0"/>
    <b v="0"/>
    <b v="0"/>
    <n v="2017"/>
    <n v="7"/>
    <b v="0"/>
    <n v="0"/>
    <b v="0"/>
    <b v="0"/>
    <b v="0"/>
    <s v="OEIS Non-CAT - Large"/>
    <n v="0"/>
    <n v="0"/>
    <s v="structures &lt;= 100 "/>
    <s v="fatality = 0"/>
    <n v="0"/>
    <b v="0"/>
    <b v="0"/>
    <b v="1"/>
    <b v="1"/>
    <b v="1"/>
    <b v="0"/>
    <b v="1"/>
    <m/>
    <m/>
    <s v="TR419"/>
    <s v="2"/>
    <n v="2"/>
    <s v="2017-07-03T06:15:00Z"/>
    <n v="11.01"/>
    <n v="2"/>
    <s v="TR419"/>
    <s v="2"/>
    <n v="2"/>
    <s v="2017-07-03T06:15:00Z"/>
    <x v="2"/>
    <n v="4"/>
  </r>
  <r>
    <s v="Not in PG&amp;E service territory"/>
    <m/>
    <s v="20170705-Fay"/>
    <s v="Siskiyou"/>
    <s v="Fay"/>
    <m/>
    <m/>
    <n v="201707051105"/>
    <n v="201707052305"/>
    <n v="42921"/>
    <n v="0.4618055555555556"/>
    <n v="42921.46180555555"/>
    <n v="43109"/>
    <s v="11:44"/>
    <n v="43109.48888888889"/>
    <n v="469"/>
    <s v="Miscellaneous"/>
    <n v="1"/>
    <m/>
    <n v="0"/>
    <n v="41.3975"/>
    <n v="-122.8428"/>
    <s v="non-HFTD"/>
    <s v="non-HFRA"/>
    <x v="0"/>
    <m/>
    <m/>
    <m/>
    <m/>
    <m/>
    <m/>
    <m/>
    <b v="0"/>
    <b v="0"/>
    <b v="0"/>
    <n v="2017"/>
    <n v="7"/>
    <b v="0"/>
    <n v="0"/>
    <b v="0"/>
    <b v="0"/>
    <b v="0"/>
    <s v="OEIS Non-CAT - Large"/>
    <n v="0"/>
    <n v="0"/>
    <s v="structures &lt;= 100 "/>
    <s v="fatality = 0"/>
    <n v="1"/>
    <b v="0"/>
    <b v="0"/>
    <b v="0"/>
    <b v="0"/>
    <b v="0"/>
    <b v="0"/>
    <b v="0"/>
    <m/>
    <m/>
    <m/>
    <m/>
    <m/>
    <m/>
    <n v="0"/>
    <n v="0"/>
    <s v="CLNC1"/>
    <s v="2"/>
    <n v="6.81"/>
    <s v="2017-07-05T18:16:00Z"/>
    <x v="23"/>
    <n v="26"/>
  </r>
  <r>
    <m/>
    <m/>
    <s v="20170706-Quail"/>
    <s v="Kern"/>
    <s v="Quail"/>
    <m/>
    <m/>
    <n v="201707061229"/>
    <n v="201707070029"/>
    <n v="42922"/>
    <n v="0.5201388888888889"/>
    <n v="42922.52013888889"/>
    <n v="43109"/>
    <s v="11:45"/>
    <n v="43109.48958333334"/>
    <n v="1626"/>
    <s v="Undetermined"/>
    <m/>
    <m/>
    <n v="0"/>
    <n v="35.59904"/>
    <n v="-119.08312"/>
    <s v="non-HFTD"/>
    <s v="non-HFRA"/>
    <x v="0"/>
    <m/>
    <m/>
    <m/>
    <m/>
    <m/>
    <m/>
    <m/>
    <b v="0"/>
    <b v="0"/>
    <b v="0"/>
    <n v="2017"/>
    <n v="7"/>
    <b v="0"/>
    <n v="0"/>
    <b v="0"/>
    <b v="0"/>
    <b v="0"/>
    <s v="OEIS Non-CAT - Large"/>
    <n v="0"/>
    <n v="0"/>
    <s v="structures &lt;= 100 "/>
    <s v="fatality = 0"/>
    <n v="0"/>
    <b v="0"/>
    <b v="0"/>
    <b v="0"/>
    <b v="0"/>
    <b v="0"/>
    <b v="0"/>
    <b v="0"/>
    <m/>
    <m/>
    <m/>
    <m/>
    <m/>
    <m/>
    <n v="0"/>
    <n v="0"/>
    <m/>
    <m/>
    <m/>
    <m/>
    <x v="5"/>
    <n v="0"/>
  </r>
  <r>
    <m/>
    <m/>
    <s v="20170706-Winters"/>
    <s v="Yolo"/>
    <s v="Winters"/>
    <m/>
    <m/>
    <n v="201707061241"/>
    <n v="201707070041"/>
    <n v="42922"/>
    <n v="0.5284722222222222"/>
    <n v="42922.52847222222"/>
    <n v="43109"/>
    <s v="11:45"/>
    <n v="43109.48958333334"/>
    <n v="2269"/>
    <s v="Vehicle"/>
    <m/>
    <m/>
    <n v="0"/>
    <n v="38.49521"/>
    <n v="-122.0251"/>
    <s v="HFTD"/>
    <s v="HFRA"/>
    <x v="0"/>
    <m/>
    <m/>
    <m/>
    <m/>
    <m/>
    <m/>
    <m/>
    <b v="0"/>
    <b v="0"/>
    <b v="0"/>
    <n v="2017"/>
    <n v="7"/>
    <b v="0"/>
    <n v="0"/>
    <b v="0"/>
    <b v="0"/>
    <b v="0"/>
    <s v="OEIS Non-CAT - Large"/>
    <n v="0"/>
    <n v="0"/>
    <s v="structures &lt;= 100 "/>
    <s v="fatality = 0"/>
    <n v="0"/>
    <b v="1"/>
    <b v="0"/>
    <b v="1"/>
    <b v="1"/>
    <b v="0"/>
    <b v="1"/>
    <b v="1"/>
    <m/>
    <m/>
    <m/>
    <m/>
    <m/>
    <m/>
    <n v="0"/>
    <n v="0"/>
    <m/>
    <m/>
    <m/>
    <m/>
    <x v="5"/>
    <n v="0"/>
  </r>
  <r>
    <m/>
    <m/>
    <s v="20170706-Alamo"/>
    <s v="San Luis Obispo"/>
    <s v="Alamo"/>
    <m/>
    <m/>
    <n v="201707061544"/>
    <n v="201707070344"/>
    <n v="42922"/>
    <n v="0.6555555555555556"/>
    <n v="42922.65555555555"/>
    <n v="43109"/>
    <s v="11:46"/>
    <n v="43109.49027777778"/>
    <n v="28687"/>
    <s v="Undetermined"/>
    <n v="14"/>
    <n v="1"/>
    <n v="0"/>
    <n v="35.0179"/>
    <n v="-120.3223"/>
    <s v="HFTD"/>
    <s v="HFRA"/>
    <x v="0"/>
    <m/>
    <m/>
    <m/>
    <m/>
    <m/>
    <m/>
    <n v="1105522"/>
    <b v="1"/>
    <b v="1"/>
    <b v="0"/>
    <n v="2017"/>
    <n v="7"/>
    <b v="1"/>
    <n v="0"/>
    <b v="0"/>
    <b v="0"/>
    <b v="0"/>
    <s v="OEIS CAT - Large"/>
    <n v="1"/>
    <n v="0"/>
    <s v="structures &lt;= 100 "/>
    <s v="fatality = 0"/>
    <n v="14"/>
    <b v="0"/>
    <b v="1"/>
    <b v="1"/>
    <b v="1"/>
    <b v="0"/>
    <b v="1"/>
    <b v="1"/>
    <m/>
    <m/>
    <m/>
    <m/>
    <m/>
    <m/>
    <n v="0"/>
    <n v="0"/>
    <s v="AU609"/>
    <s v="65"/>
    <n v="7.23"/>
    <s v="2017-07-06T22:19:00Z"/>
    <x v="27"/>
    <n v="18"/>
  </r>
  <r>
    <m/>
    <m/>
    <s v="20170707-Hawk"/>
    <s v="Kern"/>
    <s v="Hawk"/>
    <m/>
    <m/>
    <n v="201707070918"/>
    <n v="201707072118"/>
    <n v="42923"/>
    <n v="0.3875"/>
    <n v="42923.3875"/>
    <n v="43109"/>
    <s v="11:46"/>
    <n v="43109.49027777778"/>
    <n v="2940"/>
    <s v="Unknown"/>
    <m/>
    <m/>
    <m/>
    <n v="35.77896"/>
    <n v="-118.89627"/>
    <s v="HFTD"/>
    <s v="HFRA"/>
    <x v="0"/>
    <m/>
    <m/>
    <m/>
    <m/>
    <m/>
    <m/>
    <m/>
    <b v="0"/>
    <b v="0"/>
    <b v="0"/>
    <n v="2017"/>
    <n v="7"/>
    <b v="0"/>
    <n v="0"/>
    <b v="0"/>
    <b v="0"/>
    <b v="0"/>
    <s v="OEIS Non-CAT - Large"/>
    <n v="0"/>
    <n v="0"/>
    <s v="structures &lt;= 100 "/>
    <s v="fatality = 0"/>
    <n v="0"/>
    <b v="1"/>
    <b v="0"/>
    <b v="1"/>
    <b v="1"/>
    <b v="0"/>
    <b v="1"/>
    <b v="1"/>
    <m/>
    <m/>
    <m/>
    <m/>
    <m/>
    <m/>
    <n v="0"/>
    <n v="0"/>
    <s v="WOCC1"/>
    <s v="2"/>
    <n v="6.18"/>
    <s v="2017-07-07T17:13:00Z"/>
    <x v="19"/>
    <n v="4"/>
  </r>
  <r>
    <m/>
    <m/>
    <s v="20170707-Wall"/>
    <s v="Butte"/>
    <s v="Wall"/>
    <m/>
    <m/>
    <n v="201707071452"/>
    <n v="201707080252"/>
    <n v="42923"/>
    <n v="0.6194444444444445"/>
    <n v="42923.61944444444"/>
    <n v="43109"/>
    <s v="11:47"/>
    <n v="43109.49097222222"/>
    <n v="6033"/>
    <s v="Electrical Power"/>
    <n v="91"/>
    <n v="10"/>
    <n v="0"/>
    <n v="39.45352"/>
    <n v="-121.41222"/>
    <s v="HFTD"/>
    <s v="HFRA"/>
    <x v="1"/>
    <m/>
    <m/>
    <m/>
    <m/>
    <m/>
    <m/>
    <n v="2224009"/>
    <b v="1"/>
    <b v="1"/>
    <b v="0"/>
    <n v="2017"/>
    <n v="7"/>
    <b v="0"/>
    <n v="0"/>
    <b v="0"/>
    <b v="0"/>
    <b v="0"/>
    <s v="OEIS CAT - Large"/>
    <n v="1"/>
    <n v="0"/>
    <s v="structures &lt;= 100 "/>
    <s v="fatality = 0"/>
    <n v="91"/>
    <b v="1"/>
    <b v="0"/>
    <b v="1"/>
    <b v="1"/>
    <b v="0"/>
    <b v="1"/>
    <b v="1"/>
    <m/>
    <m/>
    <m/>
    <m/>
    <m/>
    <m/>
    <n v="0"/>
    <n v="0"/>
    <s v="BNGC1"/>
    <s v="2"/>
    <n v="5.22"/>
    <s v="2017-07-07T22:51:00Z"/>
    <x v="17"/>
    <n v="2"/>
  </r>
  <r>
    <m/>
    <m/>
    <s v="20170708-Whittier"/>
    <s v="Santa Barbara"/>
    <s v="Whittier"/>
    <m/>
    <m/>
    <n v="201707081343"/>
    <n v="201707090143"/>
    <n v="42924"/>
    <n v="0.5715277777777777"/>
    <n v="42924.57152777778"/>
    <n v="43109"/>
    <s v="11:49"/>
    <n v="43109.49236111111"/>
    <n v="18430"/>
    <s v="Undetermined"/>
    <n v="40"/>
    <n v="7"/>
    <n v="0"/>
    <n v="34.55096"/>
    <n v="-119.9494"/>
    <s v="HFTD"/>
    <s v="HFRA"/>
    <x v="0"/>
    <m/>
    <m/>
    <m/>
    <m/>
    <m/>
    <m/>
    <n v="1437268"/>
    <b v="1"/>
    <b v="1"/>
    <b v="0"/>
    <n v="2017"/>
    <n v="7"/>
    <b v="0"/>
    <n v="0"/>
    <b v="0"/>
    <b v="0"/>
    <b v="0"/>
    <s v="OEIS CAT - Large"/>
    <n v="1"/>
    <n v="0"/>
    <s v="structures &lt;= 100 "/>
    <s v="fatality = 0"/>
    <n v="40"/>
    <b v="0"/>
    <b v="1"/>
    <b v="1"/>
    <b v="1"/>
    <b v="0"/>
    <b v="1"/>
    <b v="1"/>
    <m/>
    <m/>
    <s v="SYTC1"/>
    <s v="17"/>
    <n v="2.35"/>
    <s v="2017-07-08T21:34:00Z"/>
    <n v="12.01"/>
    <n v="9"/>
    <s v="KIZA"/>
    <s v="1"/>
    <n v="8.15"/>
    <s v="2017-07-08T20:15:00Z"/>
    <x v="36"/>
    <n v="183"/>
  </r>
  <r>
    <m/>
    <m/>
    <s v="20170708-Willow"/>
    <s v="Contra Costa"/>
    <s v="Willow"/>
    <m/>
    <m/>
    <n v="201707081526"/>
    <n v="201707090326"/>
    <n v="42924"/>
    <n v="0.6430555555555556"/>
    <n v="42924.64305555556"/>
    <n v="43109"/>
    <s v="11:48"/>
    <n v="43109.49166666667"/>
    <n v="370"/>
    <s v="Unknown"/>
    <m/>
    <m/>
    <m/>
    <n v="38.02929"/>
    <n v="-122.25544"/>
    <s v="non-HFTD"/>
    <s v="non-HFRA"/>
    <x v="0"/>
    <m/>
    <m/>
    <m/>
    <m/>
    <m/>
    <m/>
    <m/>
    <b v="0"/>
    <b v="0"/>
    <b v="0"/>
    <n v="2017"/>
    <n v="7"/>
    <b v="0"/>
    <n v="0"/>
    <b v="0"/>
    <b v="0"/>
    <b v="0"/>
    <s v="OEIS Non-CAT - Large"/>
    <n v="0"/>
    <n v="0"/>
    <s v="structures &lt;= 100 "/>
    <s v="fatality = 0"/>
    <n v="0"/>
    <b v="0"/>
    <b v="0"/>
    <b v="0"/>
    <b v="0"/>
    <b v="0"/>
    <b v="0"/>
    <b v="0"/>
    <m/>
    <m/>
    <s v="DPXC1"/>
    <s v="121"/>
    <n v="1.91"/>
    <s v="2017-07-08T21:54:00Z"/>
    <n v="20"/>
    <n v="27"/>
    <s v="UPBC1"/>
    <s v="121"/>
    <n v="7.37"/>
    <s v="2017-07-08T22:18:00Z"/>
    <x v="37"/>
    <n v="224"/>
  </r>
  <r>
    <m/>
    <m/>
    <s v="20170708-Parkfield"/>
    <s v="Monterey"/>
    <s v="Parkfield"/>
    <m/>
    <m/>
    <n v="201707081830"/>
    <n v="201707090630"/>
    <n v="42924"/>
    <n v="0.7708333333333334"/>
    <n v="42924.77083333334"/>
    <n v="43109"/>
    <s v="11:50"/>
    <n v="43109.49305555555"/>
    <n v="1816"/>
    <s v="Electrical Power"/>
    <m/>
    <n v="1"/>
    <n v="0"/>
    <n v="35.86949"/>
    <n v="-120.57894"/>
    <s v="HFTD"/>
    <s v="HFRA"/>
    <x v="1"/>
    <s v="Yes"/>
    <s v="EIR20170074"/>
    <s v="EI170708B"/>
    <s v="1827117"/>
    <s v="17-0061504"/>
    <m/>
    <n v="19209"/>
    <b v="0"/>
    <b v="0"/>
    <b v="0"/>
    <n v="2017"/>
    <n v="7"/>
    <b v="0"/>
    <n v="0"/>
    <b v="0"/>
    <b v="0"/>
    <b v="0"/>
    <s v="OEIS Non-CAT - Large"/>
    <n v="0"/>
    <n v="0"/>
    <s v="structures &lt;= 100 "/>
    <s v="fatality = 0"/>
    <n v="0"/>
    <b v="1"/>
    <b v="0"/>
    <b v="1"/>
    <b v="1"/>
    <b v="0"/>
    <b v="1"/>
    <b v="1"/>
    <m/>
    <m/>
    <m/>
    <m/>
    <m/>
    <m/>
    <n v="0"/>
    <n v="0"/>
    <s v="PKFC1"/>
    <s v="2"/>
    <n v="8.390000000000001"/>
    <s v="2017-07-09T00:55:00Z"/>
    <x v="10"/>
    <n v="2"/>
  </r>
  <r>
    <m/>
    <m/>
    <s v="20170709-Stone"/>
    <s v="San Luis Obispo"/>
    <s v="Stone"/>
    <m/>
    <m/>
    <n v="201707091349"/>
    <n v="201707100149"/>
    <n v="42925"/>
    <n v="0.5756944444444444"/>
    <n v="42925.57569444444"/>
    <n v="43109"/>
    <s v="11:51"/>
    <n v="43109.49375"/>
    <n v="340"/>
    <s v="Equipment Use"/>
    <n v="3"/>
    <m/>
    <n v="0"/>
    <n v="35.42433"/>
    <n v="-120.47322"/>
    <s v="HFTD"/>
    <s v="HFRA"/>
    <x v="0"/>
    <m/>
    <m/>
    <m/>
    <m/>
    <m/>
    <m/>
    <n v="62932"/>
    <b v="0"/>
    <b v="0"/>
    <b v="0"/>
    <n v="2017"/>
    <n v="7"/>
    <b v="0"/>
    <n v="0"/>
    <b v="0"/>
    <b v="0"/>
    <b v="0"/>
    <s v="OEIS Non-CAT - Large"/>
    <n v="0"/>
    <n v="0"/>
    <s v="structures &lt;= 100 "/>
    <s v="fatality = 0"/>
    <n v="3"/>
    <b v="1"/>
    <b v="0"/>
    <b v="1"/>
    <b v="1"/>
    <b v="0"/>
    <b v="1"/>
    <b v="1"/>
    <m/>
    <m/>
    <m/>
    <m/>
    <m/>
    <m/>
    <n v="0"/>
    <n v="0"/>
    <s v="E2260"/>
    <s v="65"/>
    <n v="8.960000000000001"/>
    <s v="2017-07-09T20:54:00Z"/>
    <x v="20"/>
    <n v="10"/>
  </r>
  <r>
    <m/>
    <m/>
    <s v="20170709-Garza"/>
    <s v="Kings"/>
    <s v="Garza"/>
    <m/>
    <m/>
    <n v="201707091510"/>
    <n v="201707100310"/>
    <n v="42925"/>
    <n v="0.6319444444444444"/>
    <n v="42925.63194444445"/>
    <n v="43109"/>
    <s v="11:51"/>
    <n v="43109.49375"/>
    <n v="48889"/>
    <s v="Equipment Use"/>
    <n v="1"/>
    <m/>
    <n v="0"/>
    <n v="35.93273"/>
    <n v="-120.20014"/>
    <s v="non-HFTD"/>
    <s v="HFRA"/>
    <x v="0"/>
    <m/>
    <m/>
    <m/>
    <m/>
    <m/>
    <m/>
    <m/>
    <b v="1"/>
    <b v="1"/>
    <b v="0"/>
    <n v="2017"/>
    <n v="7"/>
    <b v="0"/>
    <n v="0"/>
    <b v="0"/>
    <b v="0"/>
    <b v="0"/>
    <s v="OEIS CAT - Large"/>
    <n v="1"/>
    <n v="0"/>
    <s v="structures &lt;= 100 "/>
    <s v="fatality = 0"/>
    <n v="1"/>
    <b v="0"/>
    <b v="0"/>
    <b v="1"/>
    <b v="1"/>
    <b v="1"/>
    <b v="0"/>
    <b v="1"/>
    <m/>
    <m/>
    <m/>
    <m/>
    <m/>
    <m/>
    <n v="0"/>
    <n v="0"/>
    <s v="AT565"/>
    <s v="65"/>
    <n v="6.13"/>
    <s v="2017-07-09T22:26:00Z"/>
    <x v="27"/>
    <n v="21"/>
  </r>
  <r>
    <m/>
    <m/>
    <s v="20170710-Farad"/>
    <s v="Nevada"/>
    <s v="Farad"/>
    <m/>
    <m/>
    <n v="201707101302"/>
    <n v="201707110102"/>
    <n v="42926"/>
    <n v="0.5430555555555555"/>
    <n v="42926.54305555556"/>
    <n v="43109"/>
    <s v="11:51"/>
    <n v="43109.49375"/>
    <n v="747"/>
    <s v="Undetermined"/>
    <m/>
    <m/>
    <n v="0"/>
    <n v="39.439722"/>
    <n v="-120.027222"/>
    <s v="HFTD"/>
    <s v="HFRA"/>
    <x v="0"/>
    <m/>
    <m/>
    <m/>
    <m/>
    <m/>
    <m/>
    <m/>
    <b v="0"/>
    <b v="0"/>
    <b v="0"/>
    <n v="2017"/>
    <n v="7"/>
    <b v="0"/>
    <n v="0"/>
    <b v="0"/>
    <b v="0"/>
    <b v="0"/>
    <s v="OEIS Non-CAT - Large"/>
    <n v="0"/>
    <n v="0"/>
    <s v="structures &lt;= 100 "/>
    <s v="fatality = 0"/>
    <n v="0"/>
    <b v="1"/>
    <b v="0"/>
    <b v="1"/>
    <b v="1"/>
    <b v="0"/>
    <b v="0"/>
    <b v="1"/>
    <m/>
    <m/>
    <s v="SMDC1"/>
    <s v="2"/>
    <n v="3.86"/>
    <s v="2017-07-10T20:33:00Z"/>
    <n v="21"/>
    <n v="2"/>
    <s v="E1713"/>
    <s v="65"/>
    <n v="8.390000000000001"/>
    <s v="2017-07-10T19:29:00Z"/>
    <x v="30"/>
    <n v="29"/>
  </r>
  <r>
    <m/>
    <m/>
    <s v="20170711-Long Valley"/>
    <s v="Lassen"/>
    <s v="Long Valley"/>
    <m/>
    <m/>
    <n v="201707111415"/>
    <n v="201707120215"/>
    <n v="42927"/>
    <n v="0.59375"/>
    <n v="42927.59375"/>
    <n v="43109"/>
    <s v="11:52"/>
    <n v="43109.49444444444"/>
    <n v="83733"/>
    <s v="Undetermined"/>
    <n v="8"/>
    <n v="3"/>
    <n v="0"/>
    <n v="40.07045"/>
    <n v="-120.14013"/>
    <s v="non-HFTD"/>
    <s v="non-HFRA"/>
    <x v="0"/>
    <m/>
    <m/>
    <m/>
    <m/>
    <m/>
    <m/>
    <m/>
    <b v="1"/>
    <b v="1"/>
    <b v="0"/>
    <n v="2017"/>
    <n v="7"/>
    <b v="0"/>
    <n v="0"/>
    <b v="0"/>
    <b v="0"/>
    <b v="0"/>
    <s v="OEIS CAT - Large"/>
    <n v="1"/>
    <n v="0"/>
    <s v="structures &lt;= 100 "/>
    <s v="fatality = 0"/>
    <n v="8"/>
    <b v="0"/>
    <b v="0"/>
    <b v="0"/>
    <b v="0"/>
    <b v="0"/>
    <b v="0"/>
    <b v="0"/>
    <m/>
    <m/>
    <s v="DYLC1"/>
    <s v="2"/>
    <n v="2.58"/>
    <s v="2017-07-11T22:11:00Z"/>
    <n v="20"/>
    <n v="2"/>
    <s v="DYLC1"/>
    <s v="2"/>
    <n v="2.58"/>
    <s v="2017-07-11T22:11:00Z"/>
    <x v="3"/>
    <n v="11"/>
  </r>
  <r>
    <m/>
    <m/>
    <s v="20170716-Grade"/>
    <s v="Mendocino"/>
    <s v="Grade"/>
    <m/>
    <m/>
    <n v="201707161451"/>
    <n v="201707170251"/>
    <n v="42932"/>
    <n v="0.61875"/>
    <n v="42932.61875"/>
    <n v="43109"/>
    <s v="11:56"/>
    <n v="43109.49722222222"/>
    <n v="900"/>
    <s v="Vehicle"/>
    <n v="1"/>
    <m/>
    <n v="0"/>
    <n v="39.30125"/>
    <n v="-123.28825"/>
    <s v="HFTD"/>
    <s v="HFRA"/>
    <x v="0"/>
    <m/>
    <m/>
    <m/>
    <m/>
    <m/>
    <m/>
    <n v="16812"/>
    <b v="0"/>
    <b v="0"/>
    <b v="0"/>
    <n v="2017"/>
    <n v="7"/>
    <b v="0"/>
    <n v="0"/>
    <b v="0"/>
    <b v="0"/>
    <b v="0"/>
    <s v="OEIS Non-CAT - Large"/>
    <n v="0"/>
    <n v="0"/>
    <s v="structures &lt;= 100 "/>
    <s v="fatality = 0"/>
    <n v="1"/>
    <b v="1"/>
    <b v="0"/>
    <b v="1"/>
    <b v="1"/>
    <b v="0"/>
    <b v="1"/>
    <b v="1"/>
    <m/>
    <m/>
    <s v="AU552"/>
    <s v="65"/>
    <n v="2.41"/>
    <s v="2017-07-16T22:44:00Z"/>
    <n v="27"/>
    <n v="28"/>
    <s v="AU552"/>
    <s v="65"/>
    <n v="2.41"/>
    <s v="2017-07-16T22:44:00Z"/>
    <x v="11"/>
    <n v="92"/>
  </r>
  <r>
    <m/>
    <m/>
    <s v="20170716-Detwiler"/>
    <s v="Mariposa"/>
    <s v="Detwiler"/>
    <m/>
    <m/>
    <n v="201707161556"/>
    <n v="201707170356"/>
    <n v="42932"/>
    <n v="0.6638888888888889"/>
    <n v="42932.66388888889"/>
    <n v="43109"/>
    <s v="11:57"/>
    <n v="43109.49791666667"/>
    <n v="81826"/>
    <s v="Shooting"/>
    <n v="131"/>
    <n v="21"/>
    <n v="0"/>
    <n v="37.61757"/>
    <n v="-120.21321"/>
    <s v="HFTD"/>
    <s v="HFRA"/>
    <x v="0"/>
    <m/>
    <m/>
    <m/>
    <m/>
    <m/>
    <m/>
    <n v="31657488"/>
    <b v="1"/>
    <b v="0"/>
    <b v="1"/>
    <n v="2017"/>
    <n v="7"/>
    <b v="0"/>
    <n v="0"/>
    <b v="0"/>
    <b v="1"/>
    <b v="1"/>
    <s v="OEIS CAT - Destructive - Non-fatal"/>
    <n v="1"/>
    <n v="0"/>
    <s v="100 &lt; structures &lt;= 500"/>
    <s v="fatality = 0"/>
    <n v="131"/>
    <b v="1"/>
    <b v="0"/>
    <b v="1"/>
    <b v="1"/>
    <b v="0"/>
    <b v="1"/>
    <b v="1"/>
    <m/>
    <m/>
    <m/>
    <m/>
    <m/>
    <m/>
    <n v="0"/>
    <n v="0"/>
    <m/>
    <m/>
    <m/>
    <m/>
    <x v="5"/>
    <n v="0"/>
  </r>
  <r>
    <m/>
    <m/>
    <s v="20170717-Park"/>
    <s v="Fresno"/>
    <s v="Park"/>
    <m/>
    <m/>
    <n v="201707171315"/>
    <n v="201707180115"/>
    <n v="42933"/>
    <n v="0.5520833333333334"/>
    <n v="42933.55208333334"/>
    <n v="43109"/>
    <s v="11:58"/>
    <n v="43109.49861111111"/>
    <n v="1649"/>
    <s v="Equipment Use"/>
    <n v="0"/>
    <m/>
    <n v="0"/>
    <n v="35.95911"/>
    <n v="-120.55579"/>
    <s v="HFTD"/>
    <s v="HFRA"/>
    <x v="0"/>
    <m/>
    <m/>
    <m/>
    <m/>
    <m/>
    <m/>
    <m/>
    <b v="0"/>
    <b v="0"/>
    <b v="0"/>
    <n v="2017"/>
    <n v="7"/>
    <b v="0"/>
    <n v="0"/>
    <b v="0"/>
    <b v="0"/>
    <b v="0"/>
    <s v="OEIS Non-CAT - Large"/>
    <n v="0"/>
    <n v="0"/>
    <s v="structures &lt;= 100 "/>
    <s v="fatality = 0"/>
    <n v="0"/>
    <b v="1"/>
    <b v="0"/>
    <b v="1"/>
    <b v="1"/>
    <b v="0"/>
    <b v="1"/>
    <b v="1"/>
    <m/>
    <m/>
    <m/>
    <m/>
    <m/>
    <m/>
    <n v="0"/>
    <n v="0"/>
    <s v="PKFC1"/>
    <s v="2"/>
    <n v="8.039999999999999"/>
    <s v="2017-07-17T20:55:00Z"/>
    <x v="2"/>
    <n v="2"/>
  </r>
  <r>
    <m/>
    <m/>
    <s v="20170718-Hudson"/>
    <s v="Kern"/>
    <s v="Hudson"/>
    <m/>
    <m/>
    <n v="201707181145"/>
    <n v="201707182345"/>
    <n v="42934"/>
    <n v="0.4895833333333333"/>
    <n v="42934.48958333334"/>
    <n v="43109"/>
    <s v="11:59"/>
    <n v="43109.49930555555"/>
    <n v="1083"/>
    <s v="Undetermined"/>
    <n v="0"/>
    <m/>
    <n v="0"/>
    <n v="34.94373"/>
    <n v="-119.44751"/>
    <s v="non-HFTD"/>
    <s v="non-HFRA"/>
    <x v="0"/>
    <m/>
    <m/>
    <m/>
    <m/>
    <m/>
    <m/>
    <m/>
    <b v="0"/>
    <b v="0"/>
    <b v="0"/>
    <n v="2017"/>
    <n v="7"/>
    <b v="0"/>
    <n v="0"/>
    <b v="0"/>
    <b v="0"/>
    <b v="0"/>
    <s v="OEIS Non-CAT - Large"/>
    <n v="0"/>
    <n v="0"/>
    <s v="structures &lt;= 100 "/>
    <s v="fatality = 0"/>
    <n v="0"/>
    <b v="0"/>
    <b v="0"/>
    <b v="0"/>
    <b v="0"/>
    <b v="0"/>
    <b v="0"/>
    <b v="0"/>
    <m/>
    <m/>
    <s v="DLFC1"/>
    <s v="29"/>
    <n v="2.53"/>
    <s v="2017-07-18T19:00:00Z"/>
    <n v="13.6"/>
    <n v="2"/>
    <s v="DLFC1"/>
    <s v="29"/>
    <n v="2.53"/>
    <s v="2017-07-18T19:00:00Z"/>
    <x v="38"/>
    <n v="2"/>
  </r>
  <r>
    <m/>
    <m/>
    <s v="20170720-Elephant"/>
    <s v="Tulare"/>
    <s v="Elephant"/>
    <m/>
    <m/>
    <n v="201707201916"/>
    <n v="201707210716"/>
    <n v="42936"/>
    <n v="0.8027777777777778"/>
    <n v="42936.80277777778"/>
    <n v="43109"/>
    <s v="12:02"/>
    <n v="43109.50138888889"/>
    <n v="416"/>
    <s v="Arson"/>
    <n v="0"/>
    <m/>
    <n v="0"/>
    <n v="36.22265"/>
    <n v="-119.06598"/>
    <s v="non-HFTD"/>
    <s v="non-HFRA"/>
    <x v="0"/>
    <m/>
    <m/>
    <m/>
    <m/>
    <m/>
    <m/>
    <m/>
    <b v="0"/>
    <b v="0"/>
    <b v="0"/>
    <n v="2017"/>
    <n v="7"/>
    <b v="0"/>
    <n v="0"/>
    <b v="0"/>
    <b v="0"/>
    <b v="0"/>
    <s v="OEIS Non-CAT - Large"/>
    <n v="0"/>
    <n v="0"/>
    <s v="structures &lt;= 100 "/>
    <s v="fatality = 0"/>
    <n v="0"/>
    <b v="0"/>
    <b v="0"/>
    <b v="0"/>
    <b v="0"/>
    <b v="0"/>
    <b v="0"/>
    <b v="0"/>
    <m/>
    <m/>
    <m/>
    <m/>
    <m/>
    <m/>
    <n v="0"/>
    <n v="0"/>
    <s v="E8094"/>
    <s v="65"/>
    <n v="9.640000000000001"/>
    <s v="2017-07-21T01:21:00Z"/>
    <x v="4"/>
    <n v="21"/>
  </r>
  <r>
    <m/>
    <m/>
    <s v="20170726-Latrobe"/>
    <s v="Sacramento"/>
    <s v="Latrobe"/>
    <m/>
    <m/>
    <n v="201707261445"/>
    <n v="201707270245"/>
    <n v="42942"/>
    <n v="0.6145833333333334"/>
    <n v="42942.61458333334"/>
    <n v="43109"/>
    <s v="12:06"/>
    <n v="43109.50416666667"/>
    <n v="1268"/>
    <s v="Debris Burning"/>
    <n v="0"/>
    <m/>
    <n v="0"/>
    <n v="38.5181"/>
    <n v="-121.104"/>
    <s v="non-HFTD"/>
    <s v="non-HFRA"/>
    <x v="0"/>
    <m/>
    <m/>
    <m/>
    <m/>
    <m/>
    <m/>
    <m/>
    <b v="0"/>
    <b v="0"/>
    <b v="0"/>
    <n v="2017"/>
    <n v="7"/>
    <b v="0"/>
    <n v="0"/>
    <b v="0"/>
    <b v="0"/>
    <b v="0"/>
    <s v="OEIS Non-CAT - Large"/>
    <n v="0"/>
    <n v="0"/>
    <s v="structures &lt;= 100 "/>
    <s v="fatality = 0"/>
    <n v="0"/>
    <b v="0"/>
    <b v="0"/>
    <b v="0"/>
    <b v="0"/>
    <b v="0"/>
    <b v="0"/>
    <b v="0"/>
    <m/>
    <m/>
    <s v="SLHWW"/>
    <s v="223"/>
    <n v="3.47"/>
    <s v="2017-07-26T22:00:00Z"/>
    <n v="13.8"/>
    <n v="2"/>
    <s v="SLHWW"/>
    <s v="223"/>
    <n v="3.47"/>
    <s v="2017-07-26T22:00:00Z"/>
    <x v="39"/>
    <n v="42"/>
  </r>
  <r>
    <s v="Not in PG&amp;E service territory"/>
    <m/>
    <s v="20170726-Orleans Complex"/>
    <s v="Siskiyou"/>
    <s v="Orleans Complex"/>
    <m/>
    <m/>
    <n v="201707261800"/>
    <n v="201707270600"/>
    <n v="42942"/>
    <n v="0.75"/>
    <n v="42942.75"/>
    <n v="43109"/>
    <s v="12:07"/>
    <n v="43109.50486111111"/>
    <n v="27276"/>
    <s v="Lightning"/>
    <n v="0"/>
    <m/>
    <n v="0"/>
    <n v="41.59"/>
    <n v="-123.501"/>
    <s v="HFTD"/>
    <s v="HFRA"/>
    <x v="0"/>
    <m/>
    <m/>
    <m/>
    <m/>
    <m/>
    <m/>
    <m/>
    <b v="1"/>
    <b v="1"/>
    <b v="0"/>
    <n v="2017"/>
    <n v="7"/>
    <b v="0"/>
    <n v="0"/>
    <b v="0"/>
    <b v="0"/>
    <b v="0"/>
    <s v="OEIS CAT - Large"/>
    <n v="1"/>
    <n v="0"/>
    <s v="structures &lt;= 100 "/>
    <s v="fatality = 0"/>
    <n v="0"/>
    <b v="1"/>
    <b v="0"/>
    <b v="1"/>
    <b v="1"/>
    <b v="0"/>
    <b v="0"/>
    <b v="1"/>
    <m/>
    <m/>
    <s v="DUIC1"/>
    <s v="2"/>
    <n v="4.73"/>
    <s v="2017-07-27T01:56:00Z"/>
    <n v="11.01"/>
    <n v="2"/>
    <s v="DUIC1"/>
    <s v="2"/>
    <n v="4.73"/>
    <s v="2017-07-27T01:56:00Z"/>
    <x v="2"/>
    <n v="2"/>
  </r>
  <r>
    <m/>
    <m/>
    <s v="20170729-Jacksonville"/>
    <s v="Tuolumne"/>
    <s v="Jacksonville"/>
    <m/>
    <m/>
    <n v="201707291350"/>
    <n v="201707300150"/>
    <n v="42945"/>
    <n v="0.5763888888888888"/>
    <n v="42945.57638888889"/>
    <n v="43109"/>
    <s v="12:09"/>
    <n v="43109.50625"/>
    <n v="690"/>
    <s v="Unknown"/>
    <m/>
    <m/>
    <n v="0"/>
    <n v="37.905545"/>
    <n v="-120.408135"/>
    <s v="HFTD"/>
    <s v="HFRA"/>
    <x v="0"/>
    <m/>
    <m/>
    <m/>
    <m/>
    <m/>
    <m/>
    <n v="34899"/>
    <b v="0"/>
    <b v="0"/>
    <b v="0"/>
    <n v="2017"/>
    <n v="7"/>
    <b v="0"/>
    <n v="0"/>
    <b v="0"/>
    <b v="0"/>
    <b v="0"/>
    <s v="OEIS Non-CAT - Large"/>
    <n v="0"/>
    <n v="0"/>
    <s v="structures &lt;= 100 "/>
    <s v="fatality = 0"/>
    <n v="0"/>
    <b v="1"/>
    <b v="0"/>
    <b v="1"/>
    <b v="1"/>
    <b v="0"/>
    <b v="1"/>
    <b v="1"/>
    <m/>
    <m/>
    <m/>
    <m/>
    <m/>
    <m/>
    <n v="0"/>
    <n v="0"/>
    <s v="KO22"/>
    <s v="1"/>
    <n v="8.619999999999999"/>
    <s v="2017-07-29T20:15:00Z"/>
    <x v="40"/>
    <n v="32"/>
  </r>
  <r>
    <m/>
    <m/>
    <s v="20170729-Minerva"/>
    <s v="Plumas"/>
    <s v="Minerva"/>
    <m/>
    <m/>
    <n v="201707291855"/>
    <n v="201707300655"/>
    <n v="42945"/>
    <n v="0.7881944444444444"/>
    <n v="42945.78819444445"/>
    <n v="43109"/>
    <s v="12:08"/>
    <n v="43109.50555555556"/>
    <n v="4310"/>
    <s v="Undetermined"/>
    <n v="0"/>
    <m/>
    <n v="0"/>
    <n v="39.9034"/>
    <n v="-120.9761"/>
    <s v="HFTD"/>
    <s v="HFRA"/>
    <x v="0"/>
    <m/>
    <m/>
    <m/>
    <m/>
    <m/>
    <m/>
    <m/>
    <b v="0"/>
    <b v="0"/>
    <b v="0"/>
    <n v="2017"/>
    <n v="7"/>
    <b v="0"/>
    <n v="0"/>
    <b v="0"/>
    <b v="0"/>
    <b v="0"/>
    <s v="OEIS Non-CAT - Large"/>
    <n v="0"/>
    <n v="0"/>
    <s v="structures &lt;= 100 "/>
    <s v="fatality = 0"/>
    <n v="0"/>
    <b v="0"/>
    <b v="1"/>
    <b v="1"/>
    <b v="1"/>
    <b v="0"/>
    <b v="1"/>
    <b v="1"/>
    <m/>
    <m/>
    <m/>
    <m/>
    <m/>
    <m/>
    <n v="0"/>
    <n v="0"/>
    <s v="CHAC1"/>
    <s v="2"/>
    <n v="7.54"/>
    <s v="2017-07-30T01:47:00Z"/>
    <x v="12"/>
    <n v="12"/>
  </r>
  <r>
    <m/>
    <m/>
    <s v="20170730-Garden"/>
    <s v="Kern"/>
    <s v="Garden"/>
    <m/>
    <m/>
    <n v="201707301617"/>
    <n v="201707310417"/>
    <n v="42946"/>
    <n v="0.6784722222222223"/>
    <n v="42946.67847222222"/>
    <n v="43109"/>
    <s v="12:14"/>
    <n v="43109.50972222222"/>
    <n v="1350"/>
    <s v="Miscellaneous"/>
    <n v="0"/>
    <m/>
    <n v="0"/>
    <n v="35.543"/>
    <n v="-118.654"/>
    <s v="HFTD"/>
    <s v="HFRA"/>
    <x v="0"/>
    <m/>
    <m/>
    <m/>
    <m/>
    <m/>
    <m/>
    <m/>
    <b v="0"/>
    <b v="0"/>
    <b v="0"/>
    <n v="2017"/>
    <n v="7"/>
    <b v="0"/>
    <n v="0"/>
    <b v="0"/>
    <b v="0"/>
    <b v="0"/>
    <s v="OEIS Non-CAT - Large"/>
    <n v="0"/>
    <n v="0"/>
    <s v="structures &lt;= 100 "/>
    <s v="fatality = 0"/>
    <n v="0"/>
    <b v="1"/>
    <b v="0"/>
    <b v="1"/>
    <b v="1"/>
    <b v="0"/>
    <b v="1"/>
    <b v="1"/>
    <m/>
    <m/>
    <s v="DEMC1"/>
    <s v="2"/>
    <n v="1.52"/>
    <s v="2017-07-30T22:25:00Z"/>
    <n v="17"/>
    <n v="2"/>
    <s v="DEMC1"/>
    <s v="2"/>
    <n v="1.52"/>
    <s v="2017-07-30T22:25:00Z"/>
    <x v="12"/>
    <n v="4"/>
  </r>
  <r>
    <m/>
    <m/>
    <s v="20170730-Roadrunner"/>
    <s v="Tulare"/>
    <s v="Roadrunner"/>
    <m/>
    <m/>
    <n v="201707301743"/>
    <n v="201707310543"/>
    <n v="42946"/>
    <n v="0.7381944444444445"/>
    <n v="42946.73819444444"/>
    <n v="43109"/>
    <s v="12:15"/>
    <n v="43109.51041666666"/>
    <n v="2289"/>
    <s v="Arson"/>
    <n v="0"/>
    <m/>
    <n v="0"/>
    <n v="36.0226"/>
    <n v="-118.94252"/>
    <s v="HFTD"/>
    <s v="HFRA"/>
    <x v="0"/>
    <m/>
    <m/>
    <m/>
    <m/>
    <m/>
    <m/>
    <m/>
    <b v="0"/>
    <b v="0"/>
    <b v="0"/>
    <n v="2017"/>
    <n v="7"/>
    <b v="0"/>
    <n v="0"/>
    <b v="0"/>
    <b v="0"/>
    <b v="0"/>
    <s v="OEIS Non-CAT - Large"/>
    <n v="0"/>
    <n v="0"/>
    <s v="structures &lt;= 100 "/>
    <s v="fatality = 0"/>
    <n v="0"/>
    <b v="1"/>
    <b v="0"/>
    <b v="1"/>
    <b v="1"/>
    <b v="0"/>
    <b v="1"/>
    <b v="1"/>
    <m/>
    <m/>
    <m/>
    <m/>
    <m/>
    <m/>
    <n v="0"/>
    <n v="0"/>
    <s v="FTNC1"/>
    <s v="2"/>
    <n v="9.210000000000001"/>
    <s v="2017-07-31T01:00:00Z"/>
    <x v="7"/>
    <n v="24"/>
  </r>
  <r>
    <m/>
    <m/>
    <s v="20170731-Summit Complex"/>
    <s v="Tuolumne"/>
    <s v="Summit Complex"/>
    <m/>
    <m/>
    <n v="201707311344"/>
    <n v="201707320144"/>
    <n v="42947"/>
    <n v="0.5722222222222222"/>
    <n v="42947.57222222222"/>
    <n v="43109"/>
    <s v="12:15"/>
    <n v="43109.51041666666"/>
    <n v="5248"/>
    <s v="Undetermined"/>
    <n v="0"/>
    <m/>
    <n v="0"/>
    <n v="38.329"/>
    <n v="-119.782"/>
    <s v="non-HFTD"/>
    <s v="non-HFRA"/>
    <x v="0"/>
    <m/>
    <m/>
    <m/>
    <m/>
    <m/>
    <m/>
    <m/>
    <b v="1"/>
    <b v="1"/>
    <b v="0"/>
    <n v="2017"/>
    <n v="7"/>
    <b v="0"/>
    <n v="0"/>
    <b v="0"/>
    <b v="0"/>
    <b v="0"/>
    <s v="OEIS CAT - Large"/>
    <n v="1"/>
    <n v="0"/>
    <s v="structures &lt;= 100 "/>
    <s v="fatality = 0"/>
    <n v="0"/>
    <b v="0"/>
    <b v="0"/>
    <b v="0"/>
    <b v="0"/>
    <b v="0"/>
    <b v="0"/>
    <b v="0"/>
    <m/>
    <m/>
    <m/>
    <m/>
    <m/>
    <m/>
    <n v="0"/>
    <n v="0"/>
    <s v="DDMC1"/>
    <s v="106"/>
    <n v="6.99"/>
    <s v="2017-07-31T20:00:00Z"/>
    <x v="2"/>
    <n v="1"/>
  </r>
  <r>
    <m/>
    <m/>
    <s v="20170801-Empire"/>
    <s v="Mariposa"/>
    <s v="Empire"/>
    <m/>
    <m/>
    <n v="201708010845"/>
    <n v="201708012045"/>
    <n v="42948"/>
    <n v="0.3645833333333333"/>
    <n v="42948.36458333334"/>
    <n v="43109"/>
    <s v="12:16"/>
    <n v="43109.51111111111"/>
    <n v="8094"/>
    <s v="Lightning"/>
    <n v="0"/>
    <m/>
    <n v="0"/>
    <n v="37.644"/>
    <n v="-119.618"/>
    <s v="HFTD"/>
    <s v="HFRA"/>
    <x v="0"/>
    <m/>
    <m/>
    <m/>
    <m/>
    <m/>
    <m/>
    <m/>
    <b v="1"/>
    <b v="1"/>
    <b v="0"/>
    <n v="2017"/>
    <n v="8"/>
    <b v="0"/>
    <n v="0"/>
    <b v="0"/>
    <b v="0"/>
    <b v="0"/>
    <s v="OEIS CAT - Large"/>
    <n v="1"/>
    <n v="0"/>
    <s v="structures &lt;= 100 "/>
    <s v="fatality = 0"/>
    <n v="0"/>
    <b v="1"/>
    <b v="0"/>
    <b v="1"/>
    <b v="1"/>
    <b v="0"/>
    <b v="1"/>
    <b v="1"/>
    <m/>
    <m/>
    <m/>
    <m/>
    <m/>
    <m/>
    <n v="0"/>
    <n v="0"/>
    <s v="AHIC1"/>
    <s v="83"/>
    <n v="6.81"/>
    <s v="2017-08-01T14:50:00Z"/>
    <x v="41"/>
    <n v="16"/>
  </r>
  <r>
    <m/>
    <m/>
    <s v="20170802-Red"/>
    <s v="San Luis Obispo"/>
    <s v="Red"/>
    <m/>
    <m/>
    <n v="201708021015"/>
    <n v="201708022215"/>
    <n v="42949"/>
    <n v="0.4270833333333333"/>
    <n v="42949.42708333334"/>
    <n v="43109"/>
    <s v="12:17"/>
    <n v="43109.51180555556"/>
    <n v="460"/>
    <s v="Undetermined"/>
    <n v="0"/>
    <m/>
    <n v="0"/>
    <n v="35.40357"/>
    <n v="-120.28037"/>
    <s v="HFTD"/>
    <s v="HFRA"/>
    <x v="0"/>
    <m/>
    <m/>
    <m/>
    <m/>
    <m/>
    <m/>
    <m/>
    <b v="0"/>
    <b v="0"/>
    <b v="0"/>
    <n v="2017"/>
    <n v="8"/>
    <b v="0"/>
    <n v="0"/>
    <b v="0"/>
    <b v="0"/>
    <b v="0"/>
    <s v="OEIS Non-CAT - Large"/>
    <n v="0"/>
    <n v="0"/>
    <s v="structures &lt;= 100 "/>
    <s v="fatality = 0"/>
    <n v="0"/>
    <b v="1"/>
    <b v="0"/>
    <b v="1"/>
    <b v="1"/>
    <b v="0"/>
    <b v="1"/>
    <b v="1"/>
    <m/>
    <m/>
    <m/>
    <m/>
    <m/>
    <m/>
    <n v="0"/>
    <n v="0"/>
    <s v="LPZC1"/>
    <s v="2"/>
    <n v="5.43"/>
    <s v="2017-08-02T17:54:00Z"/>
    <x v="27"/>
    <n v="2"/>
  </r>
  <r>
    <m/>
    <m/>
    <s v="20170802-Indian"/>
    <s v="Tulare"/>
    <s v="Indian"/>
    <m/>
    <m/>
    <n v="201708021800"/>
    <n v="201708030600"/>
    <n v="42949"/>
    <n v="0.75"/>
    <n v="42949.75"/>
    <n v="43109"/>
    <s v="12:17"/>
    <n v="43109.51180555556"/>
    <n v="2295"/>
    <s v="Lightning"/>
    <n v="0"/>
    <m/>
    <n v="0"/>
    <n v="36.257"/>
    <n v="-118.296"/>
    <s v="HFTD"/>
    <s v="HFRA"/>
    <x v="0"/>
    <m/>
    <m/>
    <m/>
    <m/>
    <m/>
    <m/>
    <m/>
    <b v="0"/>
    <b v="0"/>
    <b v="0"/>
    <n v="2017"/>
    <n v="8"/>
    <b v="0"/>
    <n v="0"/>
    <b v="0"/>
    <b v="0"/>
    <b v="0"/>
    <s v="OEIS Non-CAT - Large"/>
    <n v="0"/>
    <n v="0"/>
    <s v="structures &lt;= 100 "/>
    <s v="fatality = 0"/>
    <n v="0"/>
    <b v="1"/>
    <b v="0"/>
    <b v="1"/>
    <b v="1"/>
    <b v="0"/>
    <b v="1"/>
    <b v="1"/>
    <m/>
    <m/>
    <m/>
    <m/>
    <m/>
    <m/>
    <n v="0"/>
    <n v="0"/>
    <m/>
    <m/>
    <m/>
    <m/>
    <x v="5"/>
    <n v="0"/>
  </r>
  <r>
    <m/>
    <m/>
    <s v="20170806-W-2"/>
    <s v="Lassen"/>
    <s v="W-2"/>
    <m/>
    <m/>
    <n v="201708061529"/>
    <n v="201708070329"/>
    <n v="42953"/>
    <n v="0.6451388888888889"/>
    <n v="42953.64513888889"/>
    <n v="43109"/>
    <s v="12:20"/>
    <n v="43109.51388888889"/>
    <n v="530"/>
    <s v="Unknown"/>
    <m/>
    <m/>
    <m/>
    <n v="41.11989"/>
    <n v="-120.74968"/>
    <s v="HFTD"/>
    <s v="HFRA"/>
    <x v="0"/>
    <m/>
    <m/>
    <m/>
    <m/>
    <m/>
    <m/>
    <m/>
    <b v="0"/>
    <b v="0"/>
    <b v="0"/>
    <n v="2017"/>
    <n v="8"/>
    <b v="0"/>
    <n v="0"/>
    <b v="0"/>
    <b v="0"/>
    <b v="0"/>
    <s v="OEIS Non-CAT - Large"/>
    <n v="0"/>
    <n v="0"/>
    <s v="structures &lt;= 100 "/>
    <s v="fatality = 0"/>
    <n v="0"/>
    <b v="1"/>
    <b v="0"/>
    <b v="1"/>
    <b v="1"/>
    <b v="0"/>
    <b v="1"/>
    <b v="1"/>
    <m/>
    <m/>
    <m/>
    <m/>
    <m/>
    <m/>
    <n v="0"/>
    <n v="0"/>
    <s v="VYAC1"/>
    <s v="29"/>
    <n v="5.71"/>
    <s v="2017-08-06T22:00:00Z"/>
    <x v="42"/>
    <n v="2"/>
  </r>
  <r>
    <m/>
    <m/>
    <s v="20170806-Chilcoot"/>
    <s v="Plumas"/>
    <s v="Chilcoot"/>
    <m/>
    <m/>
    <n v="201708061532"/>
    <n v="201708070332"/>
    <n v="42953"/>
    <n v="0.6472222222222223"/>
    <n v="42953.64722222222"/>
    <n v="43109"/>
    <s v="12:20"/>
    <n v="43109.51388888889"/>
    <n v="1020"/>
    <s v="Lightning"/>
    <n v="0"/>
    <m/>
    <n v="0"/>
    <n v="39.75371"/>
    <n v="-120.1397"/>
    <s v="HFTD"/>
    <s v="HFRA"/>
    <x v="0"/>
    <m/>
    <m/>
    <m/>
    <m/>
    <m/>
    <m/>
    <m/>
    <b v="0"/>
    <b v="0"/>
    <b v="0"/>
    <n v="2017"/>
    <n v="8"/>
    <b v="0"/>
    <n v="0"/>
    <b v="0"/>
    <b v="0"/>
    <b v="0"/>
    <s v="OEIS Non-CAT - Large"/>
    <n v="0"/>
    <n v="0"/>
    <s v="structures &lt;= 100 "/>
    <s v="fatality = 0"/>
    <n v="0"/>
    <b v="1"/>
    <b v="0"/>
    <b v="1"/>
    <b v="1"/>
    <b v="0"/>
    <b v="0"/>
    <b v="1"/>
    <m/>
    <m/>
    <m/>
    <m/>
    <m/>
    <m/>
    <n v="0"/>
    <n v="0"/>
    <m/>
    <m/>
    <m/>
    <m/>
    <x v="5"/>
    <n v="0"/>
  </r>
  <r>
    <m/>
    <m/>
    <s v="20170806-Poslin"/>
    <s v="Lassen"/>
    <s v="Poslin"/>
    <m/>
    <m/>
    <n v="201708061952"/>
    <n v="201708070752"/>
    <n v="42953"/>
    <n v="0.8277777777777777"/>
    <n v="42953.82777777778"/>
    <n v="43109"/>
    <s v="12:21"/>
    <n v="43109.51458333333"/>
    <n v="859"/>
    <s v="Lightning"/>
    <n v="0"/>
    <m/>
    <n v="0"/>
    <n v="39.888"/>
    <n v="-120.066"/>
    <s v="HFTD"/>
    <s v="HFRA"/>
    <x v="0"/>
    <m/>
    <m/>
    <m/>
    <m/>
    <m/>
    <m/>
    <m/>
    <b v="0"/>
    <b v="0"/>
    <b v="0"/>
    <n v="2017"/>
    <n v="8"/>
    <b v="0"/>
    <n v="0"/>
    <b v="0"/>
    <b v="0"/>
    <b v="0"/>
    <s v="OEIS Non-CAT - Large"/>
    <n v="0"/>
    <n v="0"/>
    <s v="structures &lt;= 100 "/>
    <s v="fatality = 0"/>
    <n v="0"/>
    <b v="1"/>
    <b v="0"/>
    <b v="1"/>
    <b v="1"/>
    <b v="0"/>
    <b v="0"/>
    <b v="1"/>
    <m/>
    <m/>
    <m/>
    <m/>
    <m/>
    <m/>
    <n v="0"/>
    <n v="0"/>
    <s v="CF088"/>
    <s v="59"/>
    <n v="7.85"/>
    <s v="2017-08-07T02:04:00Z"/>
    <x v="43"/>
    <n v="33"/>
  </r>
  <r>
    <s v="Not in PG&amp;E service territory"/>
    <m/>
    <s v="20170807-Young"/>
    <s v="Siskiyou"/>
    <s v="Young"/>
    <m/>
    <m/>
    <n v="201708071745"/>
    <n v="201708080545"/>
    <n v="42954"/>
    <n v="0.7395833333333334"/>
    <n v="42954.73958333334"/>
    <n v="43109"/>
    <s v="12:26"/>
    <n v="43109.51805555556"/>
    <n v="3142"/>
    <s v="Unknown"/>
    <m/>
    <m/>
    <m/>
    <n v="41.853"/>
    <n v="-123.676"/>
    <s v="HFTD"/>
    <s v="HFRA"/>
    <x v="0"/>
    <m/>
    <m/>
    <m/>
    <m/>
    <m/>
    <m/>
    <m/>
    <b v="0"/>
    <b v="0"/>
    <b v="0"/>
    <n v="2017"/>
    <n v="8"/>
    <b v="1"/>
    <n v="0"/>
    <b v="0"/>
    <b v="0"/>
    <b v="0"/>
    <s v="OEIS Non-CAT - Large"/>
    <n v="0"/>
    <n v="0"/>
    <s v="structures &lt;= 100 "/>
    <s v="fatality = 0"/>
    <n v="0"/>
    <b v="1"/>
    <b v="0"/>
    <b v="1"/>
    <b v="1"/>
    <b v="0"/>
    <b v="0"/>
    <b v="1"/>
    <m/>
    <m/>
    <m/>
    <m/>
    <m/>
    <m/>
    <n v="0"/>
    <n v="0"/>
    <s v="CRZC1"/>
    <s v="2"/>
    <n v="9.130000000000001"/>
    <s v="2017-08-08T01:38:00Z"/>
    <x v="2"/>
    <n v="2"/>
  </r>
  <r>
    <m/>
    <m/>
    <s v="20170807-Ruth Complex"/>
    <s v="Trinity"/>
    <s v="Ruth Complex"/>
    <m/>
    <m/>
    <n v="201708072230"/>
    <n v="201708081030"/>
    <n v="42954"/>
    <n v="0.9375"/>
    <n v="42954.9375"/>
    <n v="43109"/>
    <s v="12:27"/>
    <n v="43109.51875"/>
    <n v="4736"/>
    <s v="Lightning"/>
    <n v="0"/>
    <m/>
    <n v="0"/>
    <n v="40.17598"/>
    <n v="-123.36882"/>
    <s v="HFTD"/>
    <s v="HFRA"/>
    <x v="0"/>
    <m/>
    <m/>
    <m/>
    <m/>
    <m/>
    <m/>
    <m/>
    <b v="0"/>
    <b v="0"/>
    <b v="0"/>
    <n v="2017"/>
    <n v="8"/>
    <b v="0"/>
    <n v="0"/>
    <b v="0"/>
    <b v="0"/>
    <b v="0"/>
    <s v="OEIS Non-CAT - Large"/>
    <n v="0"/>
    <n v="0"/>
    <s v="structures &lt;= 100 "/>
    <s v="fatality = 0"/>
    <n v="0"/>
    <b v="1"/>
    <b v="0"/>
    <b v="1"/>
    <b v="1"/>
    <b v="0"/>
    <b v="1"/>
    <b v="1"/>
    <m/>
    <m/>
    <m/>
    <m/>
    <m/>
    <m/>
    <n v="0"/>
    <n v="0"/>
    <s v="RLKC1"/>
    <s v="2"/>
    <n v="5.78"/>
    <s v="2017-08-08T05:23:00Z"/>
    <x v="44"/>
    <n v="2"/>
  </r>
  <r>
    <m/>
    <m/>
    <s v="20170810-Rose"/>
    <s v="Kern"/>
    <s v="Rose"/>
    <m/>
    <m/>
    <n v="201708101432"/>
    <n v="201708110232"/>
    <n v="42957"/>
    <n v="0.6055555555555555"/>
    <n v="42957.60555555556"/>
    <n v="43109"/>
    <s v="12:31"/>
    <n v="43109.52152777778"/>
    <n v="338"/>
    <s v="Miscellaneous"/>
    <n v="0"/>
    <m/>
    <n v="0"/>
    <n v="34.92907"/>
    <n v="-118.9267"/>
    <s v="non-HFTD"/>
    <s v="non-HFRA"/>
    <x v="0"/>
    <m/>
    <m/>
    <m/>
    <m/>
    <m/>
    <m/>
    <m/>
    <b v="0"/>
    <b v="0"/>
    <b v="0"/>
    <n v="2017"/>
    <n v="8"/>
    <b v="0"/>
    <n v="0"/>
    <b v="0"/>
    <b v="0"/>
    <b v="0"/>
    <s v="OEIS Non-CAT - Large"/>
    <n v="0"/>
    <n v="0"/>
    <s v="structures &lt;= 100 "/>
    <s v="fatality = 0"/>
    <n v="0"/>
    <b v="0"/>
    <b v="0"/>
    <b v="0"/>
    <b v="0"/>
    <b v="0"/>
    <b v="0"/>
    <b v="0"/>
    <m/>
    <m/>
    <s v="AT714"/>
    <s v="65"/>
    <n v="2.28"/>
    <s v="2017-08-10T22:25:00Z"/>
    <n v="18.01"/>
    <n v="29"/>
    <s v="AT714"/>
    <s v="65"/>
    <n v="2.28"/>
    <s v="2017-08-10T22:25:00Z"/>
    <x v="31"/>
    <n v="36"/>
  </r>
  <r>
    <m/>
    <m/>
    <s v="20170811-Yankee"/>
    <s v="San Luis Obispo"/>
    <s v="Yankee"/>
    <m/>
    <m/>
    <n v="201708111606"/>
    <n v="201708120406"/>
    <n v="42958"/>
    <n v="0.6708333333333333"/>
    <n v="42958.67083333333"/>
    <n v="43109"/>
    <s v="12:36"/>
    <n v="43109.525"/>
    <n v="775"/>
    <s v="Unknown"/>
    <m/>
    <m/>
    <m/>
    <n v="35.7908"/>
    <n v="-120.77485"/>
    <s v="non-HFTD"/>
    <s v="non-HFRA"/>
    <x v="0"/>
    <m/>
    <m/>
    <m/>
    <m/>
    <m/>
    <m/>
    <m/>
    <b v="0"/>
    <b v="0"/>
    <b v="0"/>
    <n v="2017"/>
    <n v="8"/>
    <b v="0"/>
    <n v="0"/>
    <b v="0"/>
    <b v="0"/>
    <b v="0"/>
    <s v="OEIS Non-CAT - Large"/>
    <n v="0"/>
    <n v="0"/>
    <s v="structures &lt;= 100 "/>
    <s v="fatality = 0"/>
    <n v="0"/>
    <b v="0"/>
    <b v="0"/>
    <b v="0"/>
    <b v="0"/>
    <b v="0"/>
    <b v="0"/>
    <b v="0"/>
    <m/>
    <m/>
    <m/>
    <m/>
    <m/>
    <m/>
    <n v="0"/>
    <n v="0"/>
    <s v="RBYC1"/>
    <s v="2"/>
    <n v="5.32"/>
    <s v="2017-08-11T23:12:00Z"/>
    <x v="16"/>
    <n v="10"/>
  </r>
  <r>
    <s v="Not in PG&amp;E service territory"/>
    <m/>
    <s v="20170814-Miller Complex"/>
    <s v="Siskiyou"/>
    <s v="Miller Complex"/>
    <m/>
    <m/>
    <n v="201708141400"/>
    <n v="201708150200"/>
    <n v="42961"/>
    <n v="0.5833333333333334"/>
    <n v="42961.58333333334"/>
    <n v="43109"/>
    <s v="12:42"/>
    <n v="43109.52916666667"/>
    <n v="39715"/>
    <s v="Unknown"/>
    <m/>
    <m/>
    <m/>
    <n v="42.039"/>
    <n v="-123.218"/>
    <s v="non-HFTD"/>
    <s v="non-HFRA"/>
    <x v="0"/>
    <m/>
    <m/>
    <m/>
    <m/>
    <m/>
    <m/>
    <m/>
    <b v="1"/>
    <b v="1"/>
    <b v="0"/>
    <n v="2017"/>
    <n v="8"/>
    <b v="0"/>
    <n v="0"/>
    <b v="0"/>
    <b v="0"/>
    <b v="0"/>
    <s v="OEIS CAT - Large"/>
    <n v="1"/>
    <n v="0"/>
    <s v="structures &lt;= 100 "/>
    <s v="fatality = 0"/>
    <n v="0"/>
    <b v="0"/>
    <b v="0"/>
    <b v="0"/>
    <b v="0"/>
    <b v="0"/>
    <b v="0"/>
    <b v="0"/>
    <m/>
    <m/>
    <m/>
    <m/>
    <m/>
    <m/>
    <n v="0"/>
    <n v="0"/>
    <m/>
    <m/>
    <m/>
    <m/>
    <x v="5"/>
    <n v="0"/>
  </r>
  <r>
    <m/>
    <m/>
    <s v="20170814-South Fork"/>
    <s v="Mariposa"/>
    <s v="South Fork"/>
    <m/>
    <m/>
    <n v="201708141428"/>
    <n v="201708150228"/>
    <n v="42961"/>
    <n v="0.6027777777777777"/>
    <n v="42961.60277777778"/>
    <n v="43109"/>
    <s v="12:39"/>
    <n v="43109.52708333333"/>
    <n v="7000"/>
    <s v="Undetermined"/>
    <n v="0"/>
    <m/>
    <n v="0"/>
    <n v="37.538"/>
    <n v="-119.598"/>
    <s v="HFTD"/>
    <s v="HFRA"/>
    <x v="0"/>
    <m/>
    <m/>
    <m/>
    <m/>
    <m/>
    <m/>
    <m/>
    <b v="1"/>
    <b v="1"/>
    <b v="0"/>
    <n v="2017"/>
    <n v="8"/>
    <b v="0"/>
    <n v="0"/>
    <b v="0"/>
    <b v="0"/>
    <b v="0"/>
    <s v="OEIS CAT - Large"/>
    <n v="1"/>
    <n v="0"/>
    <s v="structures &lt;= 100 "/>
    <s v="fatality = 0"/>
    <n v="0"/>
    <b v="1"/>
    <b v="0"/>
    <b v="1"/>
    <b v="1"/>
    <b v="0"/>
    <b v="1"/>
    <b v="1"/>
    <m/>
    <m/>
    <s v="WWNC1"/>
    <s v="2"/>
    <n v="2.59"/>
    <s v="2017-08-14T21:51:00Z"/>
    <n v="11.01"/>
    <n v="6"/>
    <s v="OSTC1"/>
    <s v="106"/>
    <n v="7.25"/>
    <s v="2017-08-14T22:00:00Z"/>
    <x v="45"/>
    <n v="12"/>
  </r>
  <r>
    <s v="Not in PG&amp;E service territory"/>
    <m/>
    <s v="20170815-Eclipse Complex"/>
    <s v="Siskiyou"/>
    <s v="Eclipse Complex"/>
    <m/>
    <m/>
    <n v="201708150755"/>
    <n v="201708151955"/>
    <n v="42962"/>
    <n v="0.3298611111111111"/>
    <n v="42962.32986111111"/>
    <n v="43109"/>
    <s v="12:43"/>
    <n v="43109.52986111111"/>
    <n v="78698"/>
    <s v="Lightning"/>
    <n v="0"/>
    <m/>
    <n v="0"/>
    <n v="41.841"/>
    <n v="-123.474"/>
    <s v="HFTD"/>
    <s v="HFRA"/>
    <x v="0"/>
    <m/>
    <m/>
    <m/>
    <m/>
    <m/>
    <m/>
    <m/>
    <b v="1"/>
    <b v="1"/>
    <b v="0"/>
    <n v="2017"/>
    <n v="8"/>
    <b v="0"/>
    <n v="0"/>
    <b v="0"/>
    <b v="0"/>
    <b v="0"/>
    <s v="OEIS CAT - Large"/>
    <n v="1"/>
    <n v="0"/>
    <s v="structures &lt;= 100 "/>
    <s v="fatality = 0"/>
    <n v="0"/>
    <b v="1"/>
    <b v="0"/>
    <b v="1"/>
    <b v="1"/>
    <b v="0"/>
    <b v="0"/>
    <b v="1"/>
    <m/>
    <m/>
    <m/>
    <m/>
    <m/>
    <m/>
    <n v="0"/>
    <n v="0"/>
    <s v="ATRC1"/>
    <s v="2"/>
    <n v="6.31"/>
    <s v="2017-08-15T15:52:00Z"/>
    <x v="46"/>
    <n v="26"/>
  </r>
  <r>
    <m/>
    <m/>
    <s v="20170820-Beale"/>
    <s v="Yuba"/>
    <s v="Beale"/>
    <m/>
    <m/>
    <n v="201708201444"/>
    <n v="201708210244"/>
    <n v="42967"/>
    <n v="0.6138888888888889"/>
    <n v="42967.61388888889"/>
    <n v="43109"/>
    <s v="12:43"/>
    <n v="43109.52986111111"/>
    <n v="867"/>
    <s v="Undetermined"/>
    <n v="0"/>
    <m/>
    <n v="0"/>
    <n v="39.1234"/>
    <n v="-121.32957"/>
    <s v="non-HFTD"/>
    <s v="non-HFRA"/>
    <x v="0"/>
    <m/>
    <m/>
    <m/>
    <m/>
    <m/>
    <m/>
    <m/>
    <b v="0"/>
    <b v="0"/>
    <b v="0"/>
    <n v="2017"/>
    <n v="8"/>
    <b v="0"/>
    <n v="0"/>
    <b v="0"/>
    <b v="0"/>
    <b v="0"/>
    <s v="OEIS Non-CAT - Large"/>
    <n v="0"/>
    <n v="0"/>
    <s v="structures &lt;= 100 "/>
    <s v="fatality = 0"/>
    <n v="0"/>
    <b v="0"/>
    <b v="0"/>
    <b v="0"/>
    <b v="0"/>
    <b v="0"/>
    <b v="0"/>
    <b v="0"/>
    <m/>
    <m/>
    <m/>
    <m/>
    <m/>
    <m/>
    <n v="0"/>
    <n v="0"/>
    <s v="D7902"/>
    <s v="65"/>
    <n v="8.960000000000001"/>
    <s v="2017-08-20T21:04:00Z"/>
    <x v="27"/>
    <n v="56"/>
  </r>
  <r>
    <m/>
    <m/>
    <s v="20170824-I-5"/>
    <s v="Kings"/>
    <s v="I-5"/>
    <m/>
    <m/>
    <n v="201708241813"/>
    <n v="201708250613"/>
    <n v="42971"/>
    <n v="0.7590277777777777"/>
    <n v="42971.75902777778"/>
    <n v="43109"/>
    <s v="12:44"/>
    <n v="43109.53055555555"/>
    <n v="2312"/>
    <s v="Unknown"/>
    <m/>
    <m/>
    <m/>
    <n v="36.05187"/>
    <n v="-120.05404"/>
    <s v="non-HFTD"/>
    <s v="non-HFRA"/>
    <x v="0"/>
    <m/>
    <m/>
    <m/>
    <m/>
    <m/>
    <m/>
    <n v="3696"/>
    <b v="0"/>
    <b v="0"/>
    <b v="0"/>
    <n v="2017"/>
    <n v="8"/>
    <b v="0"/>
    <n v="0"/>
    <b v="0"/>
    <b v="0"/>
    <b v="0"/>
    <s v="OEIS Non-CAT - Large"/>
    <n v="0"/>
    <n v="0"/>
    <s v="structures &lt;= 100 "/>
    <s v="fatality = 0"/>
    <n v="0"/>
    <b v="0"/>
    <b v="0"/>
    <b v="0"/>
    <b v="0"/>
    <b v="0"/>
    <b v="0"/>
    <b v="0"/>
    <m/>
    <m/>
    <s v="KTLC1"/>
    <s v="2"/>
    <n v="1.43"/>
    <s v="2017-08-25T00:50:00Z"/>
    <n v="23"/>
    <n v="10"/>
    <s v="KTLC1"/>
    <s v="2"/>
    <n v="1.43"/>
    <s v="2017-08-25T00:50:00Z"/>
    <x v="26"/>
    <n v="61"/>
  </r>
  <r>
    <m/>
    <m/>
    <s v="20170829-Pier"/>
    <s v="Tulare"/>
    <s v="Pier"/>
    <m/>
    <m/>
    <n v="201708290829"/>
    <n v="201708292029"/>
    <n v="42976"/>
    <n v="0.3534722222222222"/>
    <n v="42976.35347222222"/>
    <n v="43109"/>
    <s v="12:47"/>
    <n v="43109.53263888889"/>
    <n v="36556"/>
    <s v="Miscellaneous"/>
    <n v="2"/>
    <m/>
    <n v="0"/>
    <n v="36.15356"/>
    <n v="-118.74103"/>
    <s v="HFTD"/>
    <s v="HFRA"/>
    <x v="0"/>
    <m/>
    <m/>
    <m/>
    <m/>
    <m/>
    <m/>
    <m/>
    <b v="1"/>
    <b v="1"/>
    <b v="0"/>
    <n v="2017"/>
    <n v="8"/>
    <b v="0"/>
    <n v="0"/>
    <b v="0"/>
    <b v="0"/>
    <b v="0"/>
    <s v="OEIS CAT - Large"/>
    <n v="1"/>
    <n v="0"/>
    <s v="structures &lt;= 100 "/>
    <s v="fatality = 0"/>
    <n v="2"/>
    <b v="1"/>
    <b v="0"/>
    <b v="1"/>
    <b v="1"/>
    <b v="0"/>
    <b v="1"/>
    <b v="1"/>
    <m/>
    <m/>
    <s v="OORC1"/>
    <s v="2"/>
    <n v="2.66"/>
    <s v="2017-08-29T16:12:00Z"/>
    <n v="10"/>
    <n v="2"/>
    <s v="OORC1"/>
    <s v="2"/>
    <n v="2.66"/>
    <s v="2017-08-29T16:12:00Z"/>
    <x v="13"/>
    <n v="4"/>
  </r>
  <r>
    <m/>
    <m/>
    <s v="20170829-Railroad"/>
    <s v="Madera"/>
    <s v="Railroad"/>
    <m/>
    <m/>
    <n v="201708291219"/>
    <n v="201708300019"/>
    <n v="42976"/>
    <n v="0.5131944444444444"/>
    <n v="42976.51319444444"/>
    <n v="43109"/>
    <s v="12:46"/>
    <n v="43109.53194444445"/>
    <n v="12407"/>
    <s v="Electrical Power"/>
    <n v="8"/>
    <n v="1"/>
    <n v="1"/>
    <n v="37.44663"/>
    <n v="-119.64622"/>
    <s v="HFTD"/>
    <s v="HFRA"/>
    <x v="1"/>
    <s v="Yes"/>
    <n v="20170315"/>
    <s v="EI170829A"/>
    <s v="1862552"/>
    <s v="17-0073823"/>
    <m/>
    <n v="5894785"/>
    <b v="1"/>
    <b v="1"/>
    <b v="0"/>
    <n v="2017"/>
    <n v="8"/>
    <b v="0"/>
    <n v="1"/>
    <b v="0"/>
    <b v="0"/>
    <b v="0"/>
    <s v="OEIS CAT - Large"/>
    <n v="1"/>
    <n v="0"/>
    <s v="structures &lt;= 100 "/>
    <s v="fatality &gt; 0"/>
    <n v="8"/>
    <b v="0"/>
    <b v="1"/>
    <b v="1"/>
    <b v="1"/>
    <b v="0"/>
    <b v="1"/>
    <b v="1"/>
    <m/>
    <m/>
    <s v="BSNC1"/>
    <s v="2"/>
    <n v="4.8"/>
    <s v="2017-08-29T19:48:00Z"/>
    <n v="10"/>
    <n v="8"/>
    <s v="MIAC1"/>
    <s v="2"/>
    <n v="5.76"/>
    <s v="2017-08-29T19:59:00Z"/>
    <x v="19"/>
    <n v="76"/>
  </r>
  <r>
    <m/>
    <m/>
    <s v="20170829-Ponderosa"/>
    <s v="Butte"/>
    <s v="Ponderosa"/>
    <m/>
    <m/>
    <n v="201708291316"/>
    <n v="201708300116"/>
    <n v="42976"/>
    <n v="0.5527777777777778"/>
    <n v="42976.55277777778"/>
    <n v="43342"/>
    <s v="15:27"/>
    <n v="43342.64375"/>
    <n v="4016"/>
    <s v="Campfire"/>
    <n v="55"/>
    <m/>
    <n v="0"/>
    <n v="39.57701"/>
    <n v="-121.30209"/>
    <s v="HFTD"/>
    <s v="HFRA"/>
    <x v="0"/>
    <m/>
    <m/>
    <m/>
    <m/>
    <m/>
    <m/>
    <n v="643663"/>
    <b v="0"/>
    <b v="0"/>
    <b v="0"/>
    <n v="2017"/>
    <n v="8"/>
    <b v="0"/>
    <n v="0"/>
    <b v="0"/>
    <b v="0"/>
    <b v="0"/>
    <s v="OEIS Non-CAT - Large"/>
    <n v="0"/>
    <n v="0"/>
    <s v="structures &lt;= 100 "/>
    <s v="fatality = 0"/>
    <n v="55"/>
    <b v="0"/>
    <b v="1"/>
    <b v="1"/>
    <b v="1"/>
    <b v="0"/>
    <b v="1"/>
    <b v="1"/>
    <m/>
    <m/>
    <m/>
    <m/>
    <m/>
    <m/>
    <n v="0"/>
    <n v="0"/>
    <s v="PKCC1"/>
    <s v="2"/>
    <n v="8.84"/>
    <s v="2017-08-29T21:10:00Z"/>
    <x v="12"/>
    <n v="2"/>
  </r>
  <r>
    <m/>
    <m/>
    <s v="20170829-Mud"/>
    <s v="Lassen"/>
    <s v="Mud"/>
    <m/>
    <m/>
    <n v="201708291436"/>
    <n v="201708300236"/>
    <n v="42976"/>
    <n v="0.6083333333333333"/>
    <n v="42976.60833333333"/>
    <n v="43109"/>
    <s v="12:47"/>
    <n v="43109.53263888889"/>
    <n v="6042"/>
    <s v="Lightning"/>
    <n v="0"/>
    <m/>
    <n v="0"/>
    <n v="40.43962"/>
    <n v="-120.22215"/>
    <s v="non-HFTD"/>
    <s v="non-HFRA"/>
    <x v="0"/>
    <m/>
    <m/>
    <m/>
    <m/>
    <m/>
    <m/>
    <m/>
    <b v="1"/>
    <b v="1"/>
    <b v="0"/>
    <n v="2017"/>
    <n v="8"/>
    <b v="0"/>
    <n v="0"/>
    <b v="0"/>
    <b v="0"/>
    <b v="0"/>
    <s v="OEIS CAT - Large"/>
    <n v="1"/>
    <n v="0"/>
    <s v="structures &lt;= 100 "/>
    <s v="fatality = 0"/>
    <n v="0"/>
    <b v="0"/>
    <b v="0"/>
    <b v="0"/>
    <b v="0"/>
    <b v="0"/>
    <b v="0"/>
    <b v="0"/>
    <m/>
    <m/>
    <m/>
    <m/>
    <m/>
    <m/>
    <n v="0"/>
    <n v="0"/>
    <s v="BUFC1"/>
    <s v="2"/>
    <n v="6.33"/>
    <s v="2017-08-29T21:40:00Z"/>
    <x v="32"/>
    <n v="4"/>
  </r>
  <r>
    <m/>
    <m/>
    <s v="20170830-R-4"/>
    <s v="Lassen"/>
    <s v="R-4"/>
    <m/>
    <m/>
    <n v="201708300830"/>
    <n v="201708302030"/>
    <n v="42977"/>
    <n v="0.3541666666666667"/>
    <n v="42977.35416666666"/>
    <n v="43109"/>
    <s v="12:48"/>
    <n v="43109.53333333333"/>
    <n v="18618"/>
    <s v="Unknown"/>
    <m/>
    <m/>
    <m/>
    <n v="40.69573"/>
    <n v="-119.93499"/>
    <s v="non-HFTD"/>
    <s v="non-HFRA"/>
    <x v="0"/>
    <m/>
    <m/>
    <m/>
    <m/>
    <m/>
    <m/>
    <m/>
    <b v="1"/>
    <b v="1"/>
    <b v="0"/>
    <n v="2017"/>
    <n v="8"/>
    <b v="0"/>
    <n v="0"/>
    <b v="0"/>
    <b v="0"/>
    <b v="0"/>
    <s v="OEIS CAT - Large"/>
    <n v="1"/>
    <n v="0"/>
    <s v="structures &lt;= 100 "/>
    <s v="fatality = 0"/>
    <n v="0"/>
    <b v="0"/>
    <b v="0"/>
    <b v="0"/>
    <b v="0"/>
    <b v="0"/>
    <b v="0"/>
    <b v="0"/>
    <m/>
    <m/>
    <m/>
    <m/>
    <m/>
    <m/>
    <n v="0"/>
    <n v="0"/>
    <m/>
    <m/>
    <m/>
    <m/>
    <x v="5"/>
    <n v="0"/>
  </r>
  <r>
    <m/>
    <m/>
    <s v="20170830-Pleasant"/>
    <s v="Nevada"/>
    <s v="Pleasant"/>
    <m/>
    <m/>
    <n v="201708301538"/>
    <n v="201708310338"/>
    <n v="42977"/>
    <n v="0.6513888888888889"/>
    <n v="42977.65138888889"/>
    <n v="43109"/>
    <s v="12:48"/>
    <n v="43109.53333333333"/>
    <n v="392"/>
    <s v="Undetermined"/>
    <n v="1"/>
    <n v="1"/>
    <n v="0"/>
    <n v="39.34292"/>
    <n v="-121.12004"/>
    <s v="HFTD"/>
    <s v="HFRA"/>
    <x v="0"/>
    <m/>
    <m/>
    <m/>
    <m/>
    <m/>
    <m/>
    <n v="47103"/>
    <b v="0"/>
    <b v="0"/>
    <b v="0"/>
    <n v="2017"/>
    <n v="8"/>
    <b v="0"/>
    <n v="0"/>
    <b v="0"/>
    <b v="0"/>
    <b v="0"/>
    <s v="OEIS Non-CAT - Large"/>
    <n v="0"/>
    <n v="0"/>
    <s v="structures &lt;= 100 "/>
    <s v="fatality = 0"/>
    <n v="1"/>
    <b v="0"/>
    <b v="1"/>
    <b v="1"/>
    <b v="1"/>
    <b v="0"/>
    <b v="1"/>
    <b v="1"/>
    <m/>
    <m/>
    <s v="RRRC1"/>
    <s v="2"/>
    <n v="2.73"/>
    <s v="2017-08-30T23:13:00Z"/>
    <n v="17"/>
    <n v="24"/>
    <s v="RRRC1"/>
    <s v="2"/>
    <n v="2.73"/>
    <s v="2017-08-30T23:13:00Z"/>
    <x v="12"/>
    <n v="91"/>
  </r>
  <r>
    <m/>
    <m/>
    <s v="20170830-Helena - Fork"/>
    <s v="Trinity"/>
    <s v="Helena - Fork"/>
    <m/>
    <m/>
    <n v="201708301800"/>
    <n v="201708310600"/>
    <n v="42977"/>
    <n v="0.75"/>
    <n v="42977.75"/>
    <n v="43109"/>
    <s v="12:49"/>
    <n v="43109.53402777778"/>
    <n v="21846"/>
    <s v="Miscellaneous"/>
    <n v="131"/>
    <m/>
    <n v="0"/>
    <n v="40.76025"/>
    <n v="-123.10003"/>
    <s v="HFTD"/>
    <s v="HFRA"/>
    <x v="0"/>
    <m/>
    <m/>
    <m/>
    <m/>
    <m/>
    <m/>
    <m/>
    <b v="1"/>
    <b v="0"/>
    <b v="1"/>
    <n v="2017"/>
    <n v="8"/>
    <b v="0"/>
    <n v="0"/>
    <b v="0"/>
    <b v="1"/>
    <b v="1"/>
    <s v="OEIS CAT - Destructive - Non-fatal"/>
    <n v="1"/>
    <n v="0"/>
    <s v="100 &lt; structures &lt;= 500"/>
    <s v="fatality = 0"/>
    <n v="131"/>
    <b v="1"/>
    <b v="0"/>
    <b v="1"/>
    <b v="1"/>
    <b v="0"/>
    <b v="1"/>
    <b v="1"/>
    <m/>
    <m/>
    <m/>
    <m/>
    <m/>
    <m/>
    <n v="0"/>
    <n v="0"/>
    <s v="WEFC1"/>
    <s v="2"/>
    <n v="8.800000000000001"/>
    <s v="2017-08-31T01:20:00Z"/>
    <x v="1"/>
    <n v="13"/>
  </r>
  <r>
    <m/>
    <m/>
    <s v="20170901-Caldwell"/>
    <s v="Kern"/>
    <s v="Caldwell"/>
    <m/>
    <m/>
    <n v="201709011437"/>
    <n v="201709020237"/>
    <n v="42979"/>
    <n v="0.6090277777777777"/>
    <n v="42979.60902777778"/>
    <n v="43109"/>
    <s v="12:50"/>
    <n v="43109.53472222222"/>
    <n v="1319"/>
    <s v="Lightning"/>
    <n v="0"/>
    <m/>
    <n v="0"/>
    <n v="35.76"/>
    <n v="-118.406"/>
    <s v="HFTD"/>
    <s v="HFRA"/>
    <x v="0"/>
    <m/>
    <m/>
    <m/>
    <m/>
    <m/>
    <m/>
    <m/>
    <b v="0"/>
    <b v="0"/>
    <b v="0"/>
    <n v="2017"/>
    <n v="9"/>
    <b v="0"/>
    <n v="0"/>
    <b v="0"/>
    <b v="0"/>
    <b v="0"/>
    <s v="OEIS Non-CAT - Large"/>
    <n v="0"/>
    <n v="0"/>
    <s v="structures &lt;= 100 "/>
    <s v="fatality = 0"/>
    <n v="0"/>
    <b v="0"/>
    <b v="1"/>
    <b v="1"/>
    <b v="1"/>
    <b v="0"/>
    <b v="1"/>
    <b v="1"/>
    <m/>
    <m/>
    <s v="KRNC1"/>
    <s v="2"/>
    <n v="1.96"/>
    <s v="2017-09-01T21:57:00Z"/>
    <n v="23"/>
    <n v="10"/>
    <s v="KRNC1"/>
    <s v="2"/>
    <n v="1.96"/>
    <s v="2017-09-01T21:57:00Z"/>
    <x v="26"/>
    <n v="12"/>
  </r>
  <r>
    <m/>
    <m/>
    <s v="20170903-Mission"/>
    <s v="Madera"/>
    <s v="Mission"/>
    <m/>
    <m/>
    <n v="201709031306"/>
    <n v="201709040106"/>
    <n v="42981"/>
    <n v="0.5458333333333333"/>
    <n v="42981.54583333333"/>
    <n v="43109"/>
    <s v="13:18"/>
    <n v="43109.55416666667"/>
    <n v="1035"/>
    <s v="Electrical Power"/>
    <n v="4"/>
    <n v="4"/>
    <n v="0"/>
    <n v="37.21616"/>
    <n v="-119.48067"/>
    <s v="HFTD"/>
    <s v="HFRA"/>
    <x v="1"/>
    <s v="Yes"/>
    <n v="20170337"/>
    <s v="EI170903A"/>
    <s v="1868144"/>
    <s v="17-0075546"/>
    <m/>
    <n v="1372356"/>
    <b v="0"/>
    <b v="0"/>
    <b v="0"/>
    <n v="2017"/>
    <n v="9"/>
    <b v="0"/>
    <n v="0"/>
    <b v="0"/>
    <b v="0"/>
    <b v="0"/>
    <s v="OEIS Non-CAT - Large"/>
    <n v="0"/>
    <n v="0"/>
    <s v="structures &lt;= 100 "/>
    <s v="fatality = 0"/>
    <n v="4"/>
    <b v="0"/>
    <b v="1"/>
    <b v="1"/>
    <b v="1"/>
    <b v="0"/>
    <b v="1"/>
    <b v="1"/>
    <m/>
    <m/>
    <s v="NFRC1"/>
    <s v="2"/>
    <n v="1.81"/>
    <s v="2017-09-03T20:55:00Z"/>
    <n v="12.01"/>
    <n v="8"/>
    <s v="NFRC1"/>
    <s v="2"/>
    <n v="1.81"/>
    <s v="2017-09-03T20:55:00Z"/>
    <x v="27"/>
    <n v="32"/>
  </r>
  <r>
    <m/>
    <m/>
    <s v="20170903-Peak"/>
    <s v="Madera"/>
    <s v="Peak"/>
    <m/>
    <m/>
    <n v="201709031310"/>
    <n v="201709040110"/>
    <n v="42981"/>
    <n v="0.5486111111111112"/>
    <n v="42981.54861111111"/>
    <n v="43109"/>
    <s v="12:51"/>
    <n v="43109.53541666667"/>
    <n v="680"/>
    <s v="Vehicle"/>
    <n v="4"/>
    <m/>
    <n v="0"/>
    <n v="37.37397"/>
    <n v="-119.83556"/>
    <s v="HFTD"/>
    <s v="HFRA"/>
    <x v="0"/>
    <m/>
    <m/>
    <m/>
    <m/>
    <m/>
    <m/>
    <n v="187353"/>
    <b v="0"/>
    <b v="0"/>
    <b v="0"/>
    <n v="2017"/>
    <n v="9"/>
    <b v="0"/>
    <n v="0"/>
    <b v="0"/>
    <b v="0"/>
    <b v="0"/>
    <s v="OEIS Non-CAT - Large"/>
    <n v="0"/>
    <n v="0"/>
    <s v="structures &lt;= 100 "/>
    <s v="fatality = 0"/>
    <n v="4"/>
    <b v="1"/>
    <b v="0"/>
    <b v="1"/>
    <b v="1"/>
    <b v="0"/>
    <b v="1"/>
    <b v="1"/>
    <m/>
    <m/>
    <s v="C1522"/>
    <s v="65"/>
    <n v="3.83"/>
    <s v="2017-09-03T20:41:00Z"/>
    <n v="13"/>
    <n v="14"/>
    <s v="MIAC1"/>
    <s v="2"/>
    <n v="5.85"/>
    <s v="2017-09-03T19:59:00Z"/>
    <x v="7"/>
    <n v="79"/>
  </r>
  <r>
    <m/>
    <m/>
    <s v="20170903-Creek"/>
    <s v="Tuolumne"/>
    <s v="Creek"/>
    <m/>
    <m/>
    <n v="201709031623"/>
    <n v="201709040423"/>
    <n v="42981"/>
    <n v="0.6826388888888889"/>
    <n v="42981.68263888889"/>
    <n v="43109"/>
    <s v="12:50"/>
    <n v="43109.53472222222"/>
    <n v="1749"/>
    <s v="Lightning"/>
    <n v="0"/>
    <m/>
    <n v="0"/>
    <n v="38.12"/>
    <n v="-119.941"/>
    <s v="non-HFTD"/>
    <s v="non-HFRA"/>
    <x v="0"/>
    <m/>
    <m/>
    <m/>
    <m/>
    <m/>
    <m/>
    <m/>
    <b v="0"/>
    <b v="0"/>
    <b v="0"/>
    <n v="2017"/>
    <n v="9"/>
    <b v="0"/>
    <n v="0"/>
    <b v="0"/>
    <b v="0"/>
    <b v="0"/>
    <s v="OEIS Non-CAT - Large"/>
    <n v="0"/>
    <n v="0"/>
    <s v="structures &lt;= 100 "/>
    <s v="fatality = 0"/>
    <n v="0"/>
    <b v="0"/>
    <b v="0"/>
    <b v="0"/>
    <b v="0"/>
    <b v="0"/>
    <b v="0"/>
    <b v="0"/>
    <m/>
    <m/>
    <m/>
    <m/>
    <m/>
    <m/>
    <n v="0"/>
    <n v="0"/>
    <s v="PNWC1"/>
    <s v="2"/>
    <n v="5.93"/>
    <s v="2017-09-03T23:57:00Z"/>
    <x v="32"/>
    <n v="6"/>
  </r>
  <r>
    <m/>
    <m/>
    <s v="20170905-Eureka"/>
    <s v="Plumas"/>
    <s v="Eureka"/>
    <m/>
    <m/>
    <n v="201709051838"/>
    <n v="201709060638"/>
    <n v="42983"/>
    <n v="0.7763888888888889"/>
    <n v="42983.77638888889"/>
    <n v="43109"/>
    <s v="13:18"/>
    <n v="43109.55416666667"/>
    <n v="2575"/>
    <s v="Lightning"/>
    <n v="0"/>
    <m/>
    <n v="0"/>
    <n v="39.75312"/>
    <n v="-120.75485"/>
    <s v="HFTD"/>
    <s v="HFRA"/>
    <x v="0"/>
    <m/>
    <m/>
    <m/>
    <m/>
    <m/>
    <m/>
    <m/>
    <b v="0"/>
    <b v="0"/>
    <b v="0"/>
    <n v="2017"/>
    <n v="9"/>
    <b v="0"/>
    <n v="0"/>
    <b v="0"/>
    <b v="0"/>
    <b v="0"/>
    <s v="OEIS Non-CAT - Large"/>
    <n v="0"/>
    <n v="0"/>
    <s v="structures &lt;= 100 "/>
    <s v="fatality = 0"/>
    <n v="0"/>
    <b v="1"/>
    <b v="0"/>
    <b v="1"/>
    <b v="1"/>
    <b v="0"/>
    <b v="1"/>
    <b v="1"/>
    <m/>
    <m/>
    <s v="PSPC1"/>
    <s v="106"/>
    <n v="3.14"/>
    <s v="2017-09-06T01:01:00Z"/>
    <n v="14.99"/>
    <n v="2"/>
    <s v="SLEC1"/>
    <s v="2"/>
    <n v="9.949999999999999"/>
    <s v="2017-09-06T01:18:00Z"/>
    <x v="1"/>
    <n v="8"/>
  </r>
  <r>
    <m/>
    <m/>
    <s v="20170912-Berry"/>
    <s v="Shasta"/>
    <s v="Berry"/>
    <m/>
    <m/>
    <n v="201709120658"/>
    <n v="201709121858"/>
    <n v="42990"/>
    <n v="0.2902777777777778"/>
    <n v="42990.29027777778"/>
    <n v="43109"/>
    <s v="13:21"/>
    <n v="43109.55625"/>
    <n v="995"/>
    <s v="Lightning"/>
    <n v="0"/>
    <m/>
    <n v="0"/>
    <n v="40.98352"/>
    <n v="-121.81623"/>
    <s v="HFTD"/>
    <s v="HFRA"/>
    <x v="0"/>
    <m/>
    <m/>
    <m/>
    <m/>
    <m/>
    <m/>
    <m/>
    <b v="0"/>
    <b v="0"/>
    <b v="0"/>
    <n v="2017"/>
    <n v="9"/>
    <b v="0"/>
    <n v="0"/>
    <b v="0"/>
    <b v="0"/>
    <b v="0"/>
    <s v="OEIS Non-CAT - Large"/>
    <n v="0"/>
    <n v="0"/>
    <s v="structures &lt;= 100 "/>
    <s v="fatality = 0"/>
    <n v="0"/>
    <b v="1"/>
    <b v="0"/>
    <b v="1"/>
    <b v="1"/>
    <b v="0"/>
    <b v="1"/>
    <b v="1"/>
    <m/>
    <m/>
    <m/>
    <m/>
    <m/>
    <m/>
    <n v="0"/>
    <n v="0"/>
    <s v="OMTC1"/>
    <s v="2"/>
    <n v="8.91"/>
    <s v="2017-09-12T13:26:00Z"/>
    <x v="13"/>
    <n v="21"/>
  </r>
  <r>
    <m/>
    <m/>
    <s v="20170912-Buck"/>
    <s v="Trinity"/>
    <s v="Buck"/>
    <m/>
    <m/>
    <n v="201709121742"/>
    <n v="201709130542"/>
    <n v="42990"/>
    <n v="0.7375"/>
    <n v="42990.7375"/>
    <n v="43109"/>
    <s v="13:21"/>
    <n v="43109.55625"/>
    <n v="13417"/>
    <s v="Lightning"/>
    <n v="0"/>
    <m/>
    <n v="0"/>
    <n v="40.2275"/>
    <n v="-123.03583"/>
    <s v="HFTD"/>
    <s v="HFRA"/>
    <x v="0"/>
    <m/>
    <m/>
    <m/>
    <m/>
    <m/>
    <m/>
    <m/>
    <b v="1"/>
    <b v="1"/>
    <b v="0"/>
    <n v="2017"/>
    <n v="9"/>
    <b v="0"/>
    <n v="0"/>
    <b v="0"/>
    <b v="0"/>
    <b v="0"/>
    <s v="OEIS CAT - Large"/>
    <n v="1"/>
    <n v="0"/>
    <s v="structures &lt;= 100 "/>
    <s v="fatality = 0"/>
    <n v="0"/>
    <b v="1"/>
    <b v="0"/>
    <b v="1"/>
    <b v="1"/>
    <b v="0"/>
    <b v="1"/>
    <b v="1"/>
    <m/>
    <m/>
    <m/>
    <m/>
    <m/>
    <m/>
    <n v="0"/>
    <n v="0"/>
    <s v="PMCC1"/>
    <s v="2"/>
    <n v="9.41"/>
    <s v="2017-09-13T00:35:00Z"/>
    <x v="10"/>
    <n v="4"/>
  </r>
  <r>
    <m/>
    <m/>
    <s v="20170918-Eastman"/>
    <s v="Madera"/>
    <s v="Eastman"/>
    <m/>
    <m/>
    <n v="201709181604"/>
    <n v="201709190404"/>
    <n v="42996"/>
    <n v="0.6694444444444444"/>
    <n v="42996.66944444444"/>
    <n v="43109"/>
    <s v="13:21"/>
    <n v="43109.55625"/>
    <n v="429"/>
    <s v="Electrical Power"/>
    <n v="0"/>
    <m/>
    <n v="0"/>
    <n v="37.14624"/>
    <n v="-120.015509"/>
    <s v="non-HFTD"/>
    <s v="non-HFRA"/>
    <x v="1"/>
    <m/>
    <m/>
    <m/>
    <m/>
    <m/>
    <m/>
    <m/>
    <b v="0"/>
    <b v="0"/>
    <b v="0"/>
    <n v="2017"/>
    <n v="9"/>
    <b v="0"/>
    <n v="0"/>
    <b v="0"/>
    <b v="0"/>
    <b v="0"/>
    <s v="OEIS Non-CAT - Large"/>
    <n v="0"/>
    <n v="0"/>
    <s v="structures &lt;= 100 "/>
    <s v="fatality = 0"/>
    <n v="0"/>
    <b v="0"/>
    <b v="0"/>
    <b v="0"/>
    <b v="0"/>
    <b v="0"/>
    <b v="0"/>
    <b v="0"/>
    <m/>
    <m/>
    <m/>
    <m/>
    <m/>
    <m/>
    <n v="0"/>
    <n v="0"/>
    <m/>
    <m/>
    <m/>
    <m/>
    <x v="5"/>
    <n v="0"/>
  </r>
  <r>
    <m/>
    <m/>
    <s v="20170927-Lion"/>
    <s v="Tulare"/>
    <s v="Lion"/>
    <m/>
    <m/>
    <n v="201709271400"/>
    <n v="201709280200"/>
    <n v="43005"/>
    <n v="0.5833333333333334"/>
    <n v="43005.58333333334"/>
    <n v="43109"/>
    <s v="13:27"/>
    <n v="43109.56041666667"/>
    <n v="18900"/>
    <s v="Lightning"/>
    <n v="0"/>
    <m/>
    <n v="0"/>
    <n v="36.27138"/>
    <n v="-118.48555"/>
    <s v="HFTD"/>
    <s v="HFRA"/>
    <x v="0"/>
    <m/>
    <m/>
    <m/>
    <m/>
    <m/>
    <m/>
    <m/>
    <b v="1"/>
    <b v="1"/>
    <b v="0"/>
    <n v="2017"/>
    <n v="9"/>
    <b v="0"/>
    <n v="0"/>
    <b v="0"/>
    <b v="0"/>
    <b v="0"/>
    <s v="OEIS CAT - Large"/>
    <n v="1"/>
    <n v="0"/>
    <s v="structures &lt;= 100 "/>
    <s v="fatality = 0"/>
    <n v="0"/>
    <b v="1"/>
    <b v="0"/>
    <b v="1"/>
    <b v="1"/>
    <b v="0"/>
    <b v="1"/>
    <b v="1"/>
    <m/>
    <m/>
    <m/>
    <m/>
    <m/>
    <m/>
    <n v="0"/>
    <n v="0"/>
    <m/>
    <m/>
    <m/>
    <m/>
    <x v="5"/>
    <n v="0"/>
  </r>
  <r>
    <m/>
    <m/>
    <s v="20170929-Rucker"/>
    <s v="Santa Barbara"/>
    <s v="Rucker"/>
    <m/>
    <m/>
    <n v="201709291442"/>
    <n v="201709300242"/>
    <n v="43007"/>
    <n v="0.6125"/>
    <n v="43007.6125"/>
    <n v="43109"/>
    <s v="13:28"/>
    <n v="43109.56111111111"/>
    <n v="444"/>
    <s v="Miscellaneous"/>
    <n v="0"/>
    <m/>
    <n v="0"/>
    <n v="34.67403"/>
    <n v="-120.4393"/>
    <s v="non-HFTD"/>
    <s v="non-HFRA"/>
    <x v="0"/>
    <m/>
    <m/>
    <m/>
    <m/>
    <m/>
    <m/>
    <n v="592603"/>
    <b v="0"/>
    <b v="0"/>
    <b v="0"/>
    <n v="2017"/>
    <n v="9"/>
    <b v="0"/>
    <n v="0"/>
    <b v="0"/>
    <b v="0"/>
    <b v="0"/>
    <s v="OEIS Non-CAT - Large"/>
    <n v="0"/>
    <n v="0"/>
    <s v="structures &lt;= 100 "/>
    <s v="fatality = 0"/>
    <n v="0"/>
    <b v="0"/>
    <b v="0"/>
    <b v="0"/>
    <b v="0"/>
    <b v="0"/>
    <b v="1"/>
    <b v="0"/>
    <m/>
    <m/>
    <s v="KLPC"/>
    <s v="1"/>
    <n v="1.64"/>
    <s v="2017-09-29T20:56:00Z"/>
    <n v="23.02"/>
    <n v="13"/>
    <s v="E2332"/>
    <s v="65"/>
    <n v="5.64"/>
    <s v="2017-09-29T22:37:00Z"/>
    <x v="1"/>
    <n v="25"/>
  </r>
  <r>
    <m/>
    <s v="(2/17/2023) corrected the datetime based on SED report"/>
    <s v="20171008-Pocket"/>
    <s v="Sonoma"/>
    <s v="Pocket"/>
    <m/>
    <s v="Central LNU Complex"/>
    <n v="201710080000"/>
    <n v="201710081200"/>
    <n v="43016"/>
    <n v="0"/>
    <n v="43016"/>
    <n v="43039"/>
    <m/>
    <m/>
    <n v="17357"/>
    <s v="Electrical Power"/>
    <n v="6"/>
    <n v="2"/>
    <n v="0"/>
    <n v="38.76549"/>
    <n v="-122.90939"/>
    <s v="HFTD"/>
    <s v="HFRA"/>
    <x v="1"/>
    <s v="Yes"/>
    <s v="EIR20170112"/>
    <s v="EI171009B"/>
    <s v="1906698"/>
    <s v="17-0089338"/>
    <m/>
    <n v="515996"/>
    <b v="1"/>
    <b v="1"/>
    <b v="0"/>
    <n v="2017"/>
    <n v="10"/>
    <b v="1"/>
    <n v="0"/>
    <b v="0"/>
    <b v="0"/>
    <b v="0"/>
    <s v="OEIS CAT - Large"/>
    <n v="1"/>
    <n v="0"/>
    <s v="structures &lt;= 100 "/>
    <s v="fatality = 0"/>
    <n v="6"/>
    <b v="0"/>
    <b v="1"/>
    <b v="1"/>
    <b v="1"/>
    <b v="0"/>
    <b v="1"/>
    <b v="1"/>
    <m/>
    <m/>
    <s v="R38WW"/>
    <s v="222"/>
    <n v="4.21"/>
    <s v="2017-10-08T07:00:00Z"/>
    <n v="20.89"/>
    <n v="22"/>
    <s v="R38WW"/>
    <s v="222"/>
    <n v="4.21"/>
    <s v="2017-10-08T07:00:00Z"/>
    <x v="47"/>
    <n v="45"/>
  </r>
  <r>
    <m/>
    <m/>
    <s v="20171008-Lobo"/>
    <s v="Nevada"/>
    <s v="Lobo"/>
    <m/>
    <s v="Neu Wind Complex"/>
    <n v="201710080001"/>
    <n v="201710081201"/>
    <n v="43016"/>
    <n v="0.0006944444444444445"/>
    <n v="43016.00069444445"/>
    <n v="43030"/>
    <m/>
    <m/>
    <n v="821"/>
    <s v="Electrical Power"/>
    <n v="48"/>
    <n v="2"/>
    <n v="0"/>
    <n v="39.24549"/>
    <n v="-121.12792"/>
    <s v="HFTD"/>
    <s v="HFRA"/>
    <x v="1"/>
    <s v="Yes"/>
    <s v="EIR20170106"/>
    <s v="EI171008F"/>
    <m/>
    <m/>
    <m/>
    <m/>
    <b v="0"/>
    <b v="0"/>
    <b v="0"/>
    <n v="2017"/>
    <n v="10"/>
    <b v="0"/>
    <n v="0"/>
    <b v="0"/>
    <b v="0"/>
    <b v="0"/>
    <s v="OEIS Non-CAT - Large"/>
    <n v="0"/>
    <n v="0"/>
    <s v="structures &lt;= 100 "/>
    <s v="fatality = 0"/>
    <n v="48"/>
    <b v="1"/>
    <b v="0"/>
    <b v="1"/>
    <b v="1"/>
    <b v="0"/>
    <b v="1"/>
    <b v="1"/>
    <m/>
    <m/>
    <s v="RRRC1"/>
    <s v="2"/>
    <n v="4.05"/>
    <s v="2017-10-08T07:13:00Z"/>
    <n v="8.99"/>
    <n v="63"/>
    <s v="RRRC1"/>
    <s v="2"/>
    <n v="4.05"/>
    <s v="2017-10-08T07:13:00Z"/>
    <x v="4"/>
    <n v="158"/>
  </r>
  <r>
    <m/>
    <m/>
    <s v="20171008-Cherokee"/>
    <s v="Butte"/>
    <s v="Cherokee"/>
    <m/>
    <m/>
    <n v="201710082145"/>
    <n v="201710090945"/>
    <n v="43016"/>
    <n v="0.90625"/>
    <n v="43016.90625"/>
    <n v="43140"/>
    <s v="09:48"/>
    <n v="43140.40833333333"/>
    <n v="8417"/>
    <s v="Electrical Power"/>
    <n v="6"/>
    <n v="1"/>
    <n v="0"/>
    <n v="39.62496"/>
    <n v="-121.52966"/>
    <s v="HFTD"/>
    <s v="HFRA"/>
    <x v="1"/>
    <s v="Yes"/>
    <s v="EIR20170098"/>
    <s v="EI171008B"/>
    <s v="1894161"/>
    <s v="17-0085276"/>
    <m/>
    <n v="160479"/>
    <b v="1"/>
    <b v="1"/>
    <b v="0"/>
    <n v="2017"/>
    <n v="10"/>
    <b v="1"/>
    <n v="0"/>
    <b v="0"/>
    <b v="0"/>
    <b v="0"/>
    <s v="OEIS CAT - Large"/>
    <n v="1"/>
    <n v="0"/>
    <s v="structures &lt;= 100 "/>
    <s v="fatality = 0"/>
    <n v="6"/>
    <b v="1"/>
    <b v="0"/>
    <b v="1"/>
    <b v="1"/>
    <b v="0"/>
    <b v="1"/>
    <b v="1"/>
    <m/>
    <m/>
    <m/>
    <m/>
    <m/>
    <m/>
    <n v="0"/>
    <n v="0"/>
    <s v="JBGC1"/>
    <s v="2"/>
    <n v="7.97"/>
    <s v="2017-10-09T04:13:00Z"/>
    <x v="48"/>
    <n v="4"/>
  </r>
  <r>
    <m/>
    <m/>
    <s v="20171008-Tubbs"/>
    <s v="Napa"/>
    <s v="Tubbs"/>
    <m/>
    <s v="Central LNU Complex"/>
    <n v="201710082145"/>
    <n v="201710090945"/>
    <n v="43016"/>
    <n v="0.90625"/>
    <n v="43016.90625"/>
    <n v="43039"/>
    <m/>
    <m/>
    <n v="36807"/>
    <s v="Electrical Power"/>
    <n v="5636"/>
    <n v="317"/>
    <n v="22"/>
    <n v="38.60895"/>
    <n v="-122.62879"/>
    <s v="HFTD"/>
    <s v="HFRA"/>
    <x v="1"/>
    <m/>
    <s v="MIA201711908"/>
    <m/>
    <n v="1894671"/>
    <m/>
    <m/>
    <n v="317148822"/>
    <b v="1"/>
    <b v="0"/>
    <b v="1"/>
    <n v="2017"/>
    <n v="10"/>
    <b v="1"/>
    <n v="1"/>
    <b v="1"/>
    <b v="1"/>
    <b v="0"/>
    <s v="OEIS CAT - Destructive - Fatal"/>
    <n v="1"/>
    <n v="1"/>
    <s v="structures &gt; 500"/>
    <s v="fatality &gt; 0"/>
    <n v="5636"/>
    <b v="0"/>
    <b v="1"/>
    <b v="1"/>
    <b v="1"/>
    <b v="0"/>
    <b v="1"/>
    <b v="1"/>
    <m/>
    <m/>
    <s v="E2050"/>
    <s v="65"/>
    <n v="1.67"/>
    <s v="2017-10-09T05:38:00Z"/>
    <n v="32.99"/>
    <n v="16"/>
    <s v="E2050"/>
    <s v="65"/>
    <n v="1.67"/>
    <s v="2017-10-09T05:38:00Z"/>
    <x v="32"/>
    <n v="55"/>
  </r>
  <r>
    <m/>
    <s v="(2/17/2023) corrected the datetime based on SED report_x000a_(3/24/2023): correct lat/lon based on ignition tracker data"/>
    <s v="20171008-Atlas 1"/>
    <s v="Napa"/>
    <s v="Atlas 1"/>
    <m/>
    <s v="Southern Lnu Complex"/>
    <n v="201710082151"/>
    <n v="201710090951"/>
    <n v="43016"/>
    <n v="0.9104166666666667"/>
    <n v="43016.91041666667"/>
    <n v="43036"/>
    <m/>
    <m/>
    <n v="51624"/>
    <s v="Electrical Power"/>
    <n v="120"/>
    <n v="120"/>
    <n v="6"/>
    <n v="38.409797"/>
    <n v="-122.246232"/>
    <s v="HFTD"/>
    <s v="HFRA"/>
    <x v="1"/>
    <s v="Yes"/>
    <s v="EIR20170092"/>
    <s v="EI171008M"/>
    <s v="1893954, 1899743"/>
    <s v="17-0085211"/>
    <m/>
    <n v="494025"/>
    <b v="1"/>
    <b v="0"/>
    <b v="1"/>
    <n v="2017"/>
    <n v="10"/>
    <b v="1"/>
    <n v="1"/>
    <b v="1"/>
    <b v="1"/>
    <b v="0"/>
    <s v="OEIS CAT - Destructive - Fatal"/>
    <n v="1"/>
    <n v="0"/>
    <s v="100 &lt; structures &lt;= 500"/>
    <s v="fatality &gt; 0"/>
    <n v="120"/>
    <b v="1"/>
    <b v="0"/>
    <b v="1"/>
    <b v="1"/>
    <b v="0"/>
    <b v="1"/>
    <b v="1"/>
    <m/>
    <m/>
    <s v="ATLC1"/>
    <s v="2"/>
    <n v="4.61"/>
    <s v="2017-10-09T04:29:00Z"/>
    <n v="32.01"/>
    <n v="10"/>
    <s v="ATLC1"/>
    <s v="2"/>
    <n v="4.61"/>
    <s v="2017-10-09T04:29:00Z"/>
    <x v="49"/>
    <n v="17"/>
  </r>
  <r>
    <m/>
    <s v="(2/17/2023) added based on SED report"/>
    <s v="20171008-Norrbom"/>
    <s v="Sonoma"/>
    <s v="Norrbom"/>
    <s v="Nuns"/>
    <s v="Central LNU Complex"/>
    <n v="201710082200"/>
    <n v="201710091000"/>
    <n v="43016"/>
    <n v="0.9166666666666666"/>
    <n v="43016.91666666666"/>
    <m/>
    <m/>
    <m/>
    <n v="1836"/>
    <s v="Electrical Power"/>
    <m/>
    <m/>
    <m/>
    <n v="38.3305"/>
    <n v="-122.4458"/>
    <s v="HFTD"/>
    <s v="HFRA"/>
    <x v="1"/>
    <s v="Yes"/>
    <s v="EIR20170093"/>
    <s v="EI171008N"/>
    <s v="1907292"/>
    <s v="17-0089503"/>
    <m/>
    <n v="24938"/>
    <b v="0"/>
    <b v="0"/>
    <b v="0"/>
    <m/>
    <m/>
    <b v="1"/>
    <n v="0"/>
    <b v="0"/>
    <b v="0"/>
    <b v="0"/>
    <s v="OEIS Non-CAT - Large"/>
    <n v="0"/>
    <n v="0"/>
    <s v="structures &lt;= 100 "/>
    <s v="fatality = 0"/>
    <n v="0"/>
    <b v="0"/>
    <b v="1"/>
    <b v="1"/>
    <b v="1"/>
    <b v="0"/>
    <b v="1"/>
    <b v="1"/>
    <m/>
    <m/>
    <s v="F11WW"/>
    <s v="222"/>
    <n v="3.27"/>
    <s v="2017-10-09T06:00:00Z"/>
    <n v="40.31"/>
    <n v="6"/>
    <s v="KENWW"/>
    <s v="222"/>
    <n v="7.44"/>
    <s v="2017-10-09T06:00:00Z"/>
    <x v="50"/>
    <n v="40"/>
  </r>
  <r>
    <m/>
    <s v="(3/22/2021) New Acreage is combined with other fires per CALFIRE website (Nuns / Adobe / Norrbom/ Pressley / Partrick Fires / Oakmont (Central LNU Complex)). _x000a_(2/17/2023). Corrected datetime and lat/lon based on SED report. Cal Fire has Nuns burned 44,573 acres, Patrics burned 8,283 and  Adobe burned 2,700 which total to 56,56 acres. However, SED report has Patrics as 8,283 and Norrbom as 1836 and no seperated acreage reported for Adobe"/>
    <s v="20171008-Nuns"/>
    <s v="Sonoma"/>
    <s v="Nuns"/>
    <m/>
    <s v="Central LNU Complex"/>
    <n v="201710082218"/>
    <n v="201710091018"/>
    <n v="43016"/>
    <n v="0.9291666666666667"/>
    <n v="43016.92916666667"/>
    <n v="43039"/>
    <m/>
    <m/>
    <n v="56556"/>
    <s v="Electrical Power"/>
    <n v="1355"/>
    <n v="172"/>
    <n v="3"/>
    <n v="38.394887"/>
    <n v="-122.515959"/>
    <s v="HFTD"/>
    <s v="HFRA"/>
    <x v="1"/>
    <s v="Yes"/>
    <s v="EIR20170096"/>
    <s v="EI171008I"/>
    <s v="1894461, 1894587"/>
    <s v="17-0085286"/>
    <m/>
    <n v="14260788"/>
    <b v="1"/>
    <b v="0"/>
    <b v="1"/>
    <n v="2017"/>
    <n v="10"/>
    <b v="1"/>
    <n v="1"/>
    <b v="1"/>
    <b v="1"/>
    <b v="0"/>
    <s v="OEIS CAT - Destructive - Fatal"/>
    <n v="1"/>
    <n v="1"/>
    <s v="structures &gt; 500"/>
    <s v="fatality &gt; 0"/>
    <n v="1355"/>
    <b v="0"/>
    <b v="1"/>
    <b v="1"/>
    <b v="1"/>
    <b v="0"/>
    <b v="1"/>
    <b v="1"/>
    <m/>
    <m/>
    <s v="KENWW"/>
    <s v="222"/>
    <n v="1.65"/>
    <s v="2017-10-09T06:00:00Z"/>
    <n v="45.7"/>
    <n v="12"/>
    <s v="KENWW"/>
    <s v="222"/>
    <n v="1.65"/>
    <s v="2017-10-09T06:00:00Z"/>
    <x v="50"/>
    <n v="58"/>
  </r>
  <r>
    <m/>
    <s v="(2/17/2023) corrected the datetime based on SED report"/>
    <s v="20171008-La Porte"/>
    <s v="Butte"/>
    <s v="La Porte"/>
    <m/>
    <s v="Neu Wind Complex"/>
    <n v="201710082230"/>
    <n v="201710091030"/>
    <n v="43016"/>
    <n v="0.9375"/>
    <n v="43016.9375"/>
    <n v="43028"/>
    <m/>
    <m/>
    <n v="6151"/>
    <s v="Electrical Power"/>
    <n v="74"/>
    <n v="2"/>
    <n v="0"/>
    <n v="39.39455"/>
    <n v="-121.40613"/>
    <s v="HFTD"/>
    <s v="HFRA"/>
    <x v="1"/>
    <s v="Yes"/>
    <s v="EIR20170105"/>
    <s v="EI171008G"/>
    <s v="1898896"/>
    <s v="17-0086467"/>
    <m/>
    <n v="168232"/>
    <b v="1"/>
    <b v="1"/>
    <b v="0"/>
    <n v="2017"/>
    <n v="10"/>
    <b v="1"/>
    <n v="0"/>
    <b v="0"/>
    <b v="0"/>
    <b v="0"/>
    <s v="OEIS CAT - Large"/>
    <n v="1"/>
    <n v="0"/>
    <s v="structures &lt;= 100 "/>
    <s v="fatality = 0"/>
    <n v="74"/>
    <b v="1"/>
    <b v="0"/>
    <b v="1"/>
    <b v="1"/>
    <b v="0"/>
    <b v="1"/>
    <b v="1"/>
    <m/>
    <m/>
    <s v="BNGC1"/>
    <s v="2"/>
    <n v="1.43"/>
    <s v="2017-10-09T05:51:00Z"/>
    <n v="25.99"/>
    <n v="2"/>
    <s v="BNGC1"/>
    <s v="2"/>
    <n v="1.43"/>
    <s v="2017-10-09T05:51:00Z"/>
    <x v="28"/>
    <n v="2"/>
  </r>
  <r>
    <m/>
    <s v="(2/17/2023) added based on SED report except that acres is based on cal fire"/>
    <s v="20171008-Adobe"/>
    <s v="Sonoma"/>
    <s v="Adobe"/>
    <s v="Nuns"/>
    <m/>
    <n v="201710082234"/>
    <n v="201710091034"/>
    <n v="43016"/>
    <n v="0.9402777777777778"/>
    <n v="43016.94027777778"/>
    <n v="43109"/>
    <s v="13:33"/>
    <n v="43109.56458333333"/>
    <n v="3700"/>
    <s v="Electrical Power"/>
    <m/>
    <m/>
    <n v="1"/>
    <n v="38.428359"/>
    <n v="-122.548957"/>
    <s v="HFTD"/>
    <s v="HFRA"/>
    <x v="1"/>
    <s v="Yes"/>
    <s v="EIR20170101"/>
    <s v="EI171008C"/>
    <s v="1899428"/>
    <s v="17-0086782"/>
    <m/>
    <n v="978489"/>
    <b v="1"/>
    <b v="1"/>
    <b v="0"/>
    <n v="2017"/>
    <n v="10"/>
    <b v="1"/>
    <n v="1"/>
    <b v="0"/>
    <b v="0"/>
    <b v="0"/>
    <s v="OEIS CAT - Large"/>
    <n v="0"/>
    <n v="0"/>
    <s v="structures &lt;= 100 "/>
    <s v="fatality &gt; 0"/>
    <n v="0"/>
    <b v="1"/>
    <b v="0"/>
    <b v="1"/>
    <b v="1"/>
    <b v="0"/>
    <b v="1"/>
    <b v="1"/>
    <m/>
    <m/>
    <s v="KENWW"/>
    <s v="222"/>
    <n v="1.49"/>
    <s v="2017-10-09T06:00:00Z"/>
    <n v="45.7"/>
    <n v="22"/>
    <s v="KENWW"/>
    <s v="222"/>
    <n v="1.49"/>
    <s v="2017-10-09T06:00:00Z"/>
    <x v="50"/>
    <n v="72"/>
  </r>
  <r>
    <m/>
    <m/>
    <s v="20171008-Cascade"/>
    <s v="Yuba"/>
    <s v="Cascade"/>
    <m/>
    <s v="Neu Wind Complex"/>
    <n v="201710082303"/>
    <n v="201710091103"/>
    <n v="43016"/>
    <n v="0.9604166666666667"/>
    <n v="43016.96041666667"/>
    <n v="43027"/>
    <m/>
    <m/>
    <n v="9989"/>
    <s v="Electrical Power"/>
    <n v="264"/>
    <n v="10"/>
    <n v="4"/>
    <n v="39.32198"/>
    <n v="-121.4021"/>
    <s v="HFTD"/>
    <s v="HFRA"/>
    <x v="1"/>
    <s v="Yes"/>
    <s v="EIR20170094"/>
    <s v="EI171008O"/>
    <s v="1900477"/>
    <s v="17-0087249"/>
    <m/>
    <n v="10521"/>
    <b v="1"/>
    <b v="0"/>
    <b v="1"/>
    <n v="2017"/>
    <n v="10"/>
    <b v="1"/>
    <n v="1"/>
    <b v="1"/>
    <b v="1"/>
    <b v="0"/>
    <s v="OEIS CAT - Destructive - Fatal"/>
    <n v="1"/>
    <n v="0"/>
    <s v="100 &lt; structures &lt;= 500"/>
    <s v="fatality &gt; 0"/>
    <n v="264"/>
    <b v="1"/>
    <b v="0"/>
    <b v="1"/>
    <b v="1"/>
    <b v="0"/>
    <b v="1"/>
    <b v="1"/>
    <m/>
    <m/>
    <s v="BNGC1"/>
    <s v="2"/>
    <n v="4.15"/>
    <s v="2017-10-09T06:51:00Z"/>
    <n v="28.99"/>
    <n v="2"/>
    <s v="BNGC1"/>
    <s v="2"/>
    <n v="4.15"/>
    <s v="2017-10-09T06:51:00Z"/>
    <x v="35"/>
    <n v="2"/>
  </r>
  <r>
    <m/>
    <s v="(3/24/2023) replace with ignition tracker lat/lon, and change the ignition tracker non-HFTD to HFTD per Benson(ignition point is very close to HFTD)_x000a_(12/21/2023): change dx_risk_v4 HFRA designiation to TRUE because the location is very close to HFRA"/>
    <s v="20171008-Redwood Valley T"/>
    <s v="Mendocino"/>
    <s v="Redwood Valley T"/>
    <m/>
    <s v="Mendocino Lake Complex"/>
    <n v="201710082336"/>
    <n v="201710091136"/>
    <n v="43016"/>
    <n v="0.9833333333333333"/>
    <n v="43016.98333333333"/>
    <n v="43034"/>
    <m/>
    <m/>
    <n v="36523"/>
    <s v="Electrical Power"/>
    <n v="546"/>
    <n v="41"/>
    <n v="9"/>
    <n v="39.349217"/>
    <n v="-123.131367"/>
    <s v="HFTD"/>
    <s v="HFRA"/>
    <x v="1"/>
    <s v="Yes"/>
    <s v="EIR20170107"/>
    <s v="EI171008A"/>
    <m/>
    <m/>
    <s v="INT-10235"/>
    <n v="0"/>
    <b v="1"/>
    <b v="0"/>
    <b v="1"/>
    <n v="2017"/>
    <n v="10"/>
    <b v="1"/>
    <n v="1"/>
    <b v="1"/>
    <b v="1"/>
    <b v="0"/>
    <s v="OEIS CAT - Destructive - Fatal"/>
    <n v="1"/>
    <n v="1"/>
    <s v="structures &gt; 500"/>
    <s v="fatality &gt; 0"/>
    <n v="546"/>
    <b v="0"/>
    <b v="0"/>
    <b v="0"/>
    <b v="0"/>
    <b v="0"/>
    <b v="1"/>
    <b v="0"/>
    <m/>
    <m/>
    <s v="D9878"/>
    <s v="65"/>
    <n v="1.52"/>
    <s v="2017-10-09T05:55:00Z"/>
    <n v="24"/>
    <n v="4"/>
    <s v="D9878"/>
    <s v="65"/>
    <n v="1.52"/>
    <s v="2017-10-09T05:55:00Z"/>
    <x v="22"/>
    <n v="63"/>
  </r>
  <r>
    <m/>
    <s v="(2/17/2023) added based on SED report. Cal Fire also has acres as 8,283"/>
    <s v="20171008-Partrick"/>
    <s v="Napa"/>
    <s v="Partrick"/>
    <s v="Nuns"/>
    <s v="Central LNU Complex"/>
    <n v="201710082348"/>
    <n v="201710091148"/>
    <n v="43016"/>
    <n v="0.9916666666666667"/>
    <n v="43016.99166666667"/>
    <n v="43109"/>
    <s v="13:33"/>
    <n v="43109.56458333333"/>
    <n v="8283"/>
    <s v="Electrical Power"/>
    <m/>
    <m/>
    <n v="0"/>
    <n v="38.3145872922692"/>
    <n v="-122.373184764968"/>
    <s v="HFTD"/>
    <s v="HFRA"/>
    <x v="1"/>
    <s v="Yes"/>
    <s v="EIR20170091"/>
    <s v="EI171008K"/>
    <m/>
    <m/>
    <m/>
    <m/>
    <b v="1"/>
    <b v="1"/>
    <b v="0"/>
    <n v="2017"/>
    <n v="10"/>
    <b v="1"/>
    <n v="0"/>
    <b v="0"/>
    <b v="0"/>
    <b v="0"/>
    <s v="OEIS CAT - Large"/>
    <n v="1"/>
    <n v="0"/>
    <s v="structures &lt;= 100 "/>
    <s v="fatality = 0"/>
    <n v="0"/>
    <b v="1"/>
    <b v="0"/>
    <b v="1"/>
    <b v="1"/>
    <b v="0"/>
    <b v="1"/>
    <b v="1"/>
    <m/>
    <m/>
    <s v="F62WW"/>
    <s v="222"/>
    <n v="4.13"/>
    <s v="2017-10-09T06:00:00Z"/>
    <n v="32.91"/>
    <n v="18"/>
    <s v="KAPC"/>
    <s v="1"/>
    <n v="8.98"/>
    <s v="2017-10-09T07:15:00Z"/>
    <x v="51"/>
    <n v="50"/>
  </r>
  <r>
    <m/>
    <m/>
    <s v="20171009-37"/>
    <s v="Sonoma"/>
    <n v="37"/>
    <m/>
    <m/>
    <n v="201710091400"/>
    <n v="201710100200"/>
    <n v="43017"/>
    <n v="0.5833333333333334"/>
    <n v="43017.58333333334"/>
    <n v="43020"/>
    <m/>
    <m/>
    <n v="1660"/>
    <s v="Electrical Power"/>
    <n v="3"/>
    <n v="1"/>
    <n v="0"/>
    <n v="38.14242"/>
    <n v="-122.473"/>
    <s v="non-HFTD"/>
    <s v="non-HFRA"/>
    <x v="1"/>
    <m/>
    <s v="MIA201714838"/>
    <m/>
    <s v="1896785"/>
    <s v="17-0085731"/>
    <m/>
    <n v="126752"/>
    <b v="0"/>
    <b v="0"/>
    <b v="0"/>
    <n v="2017"/>
    <n v="10"/>
    <b v="1"/>
    <n v="0"/>
    <b v="0"/>
    <b v="0"/>
    <b v="0"/>
    <s v="OEIS Non-CAT - Large"/>
    <n v="0"/>
    <n v="0"/>
    <s v="structures &lt;= 100 "/>
    <s v="fatality = 0"/>
    <n v="3"/>
    <b v="0"/>
    <b v="0"/>
    <b v="0"/>
    <b v="0"/>
    <b v="0"/>
    <b v="0"/>
    <b v="0"/>
    <m/>
    <m/>
    <s v="KDVO"/>
    <s v="1"/>
    <n v="4.44"/>
    <s v="2017-10-09T20:55:00Z"/>
    <n v="16.11"/>
    <n v="6"/>
    <s v="NBRC1"/>
    <s v="2"/>
    <n v="8.859999999999999"/>
    <s v="2017-10-09T21:33:00Z"/>
    <x v="16"/>
    <n v="44"/>
  </r>
  <r>
    <m/>
    <m/>
    <s v="20171009-Sulphur"/>
    <s v="Lake"/>
    <s v="Sulphur"/>
    <m/>
    <s v="Mendocino Lake Complex"/>
    <n v="201710092359"/>
    <n v="201710101159"/>
    <n v="43016"/>
    <n v="0.9993055555555556"/>
    <n v="43017.99930555555"/>
    <n v="43034"/>
    <m/>
    <m/>
    <n v="2207"/>
    <s v="Electrical Power"/>
    <n v="162"/>
    <n v="8"/>
    <n v="0"/>
    <n v="39.01387"/>
    <n v="-122.64543"/>
    <s v="non-HFTD"/>
    <s v="non-HFRA"/>
    <x v="1"/>
    <s v="Yes"/>
    <s v="EIR20170109"/>
    <s v="EI171008D"/>
    <s v="1895279"/>
    <s v="17-006577, 17-0086584, 17-006595, 17-0085343"/>
    <m/>
    <n v="8208"/>
    <b v="0"/>
    <b v="0"/>
    <b v="0"/>
    <n v="2017"/>
    <n v="10"/>
    <b v="1"/>
    <n v="0"/>
    <b v="0"/>
    <b v="1"/>
    <b v="1"/>
    <s v="OEIS Non-CAT - Destructive - Non-fatal"/>
    <n v="0"/>
    <n v="0"/>
    <s v="100 &lt; structures &lt;= 500"/>
    <s v="fatality = 0"/>
    <n v="162"/>
    <b v="0"/>
    <b v="0"/>
    <b v="0"/>
    <b v="0"/>
    <b v="0"/>
    <b v="1"/>
    <b v="0"/>
    <m/>
    <m/>
    <m/>
    <m/>
    <m/>
    <m/>
    <n v="0"/>
    <n v="0"/>
    <s v="KELC1"/>
    <s v="2"/>
    <n v="7.77"/>
    <s v="2017-10-10T07:57:00Z"/>
    <x v="44"/>
    <n v="2"/>
  </r>
  <r>
    <m/>
    <m/>
    <s v="20171013-Table"/>
    <s v="El Dorado"/>
    <s v="Table"/>
    <m/>
    <m/>
    <n v="201710131316"/>
    <n v="201710140116"/>
    <n v="43021"/>
    <n v="0.5527777777777778"/>
    <n v="43021.55277777778"/>
    <n v="43109"/>
    <s v="13:36"/>
    <n v="43109.56666666667"/>
    <n v="426"/>
    <s v="Undetermined"/>
    <n v="0"/>
    <m/>
    <n v="0"/>
    <n v="38.848"/>
    <n v="-120.287"/>
    <s v="HFTD"/>
    <s v="HFRA"/>
    <x v="0"/>
    <m/>
    <m/>
    <m/>
    <m/>
    <m/>
    <m/>
    <m/>
    <b v="0"/>
    <b v="0"/>
    <b v="0"/>
    <n v="2017"/>
    <n v="10"/>
    <b v="1"/>
    <n v="0"/>
    <b v="0"/>
    <b v="0"/>
    <b v="0"/>
    <s v="OEIS Non-CAT - Large"/>
    <n v="0"/>
    <n v="0"/>
    <s v="structures &lt;= 100 "/>
    <s v="fatality = 0"/>
    <n v="0"/>
    <b v="1"/>
    <b v="0"/>
    <b v="1"/>
    <b v="1"/>
    <b v="0"/>
    <b v="1"/>
    <b v="1"/>
    <m/>
    <m/>
    <m/>
    <m/>
    <m/>
    <m/>
    <n v="0"/>
    <n v="0"/>
    <s v="RBXC1"/>
    <s v="2"/>
    <n v="8.19"/>
    <s v="2017-10-13T20:23:00Z"/>
    <x v="2"/>
    <n v="33"/>
  </r>
  <r>
    <m/>
    <s v="(2/17/2023) added based on SED report"/>
    <s v="20171013-Oakmont/Pythian"/>
    <s v="Sonoma"/>
    <s v="Oakmont/Pythian"/>
    <s v="Nuns"/>
    <s v="Central LNU Complex"/>
    <n v="201710131555"/>
    <n v="201710140355"/>
    <n v="43021"/>
    <n v="0.6631944444444444"/>
    <n v="43021.66319444445"/>
    <m/>
    <m/>
    <m/>
    <m/>
    <s v="Electrical Power"/>
    <m/>
    <m/>
    <m/>
    <n v="38.45276"/>
    <n v="-122.57286"/>
    <s v="HFTD"/>
    <s v="HFRA"/>
    <x v="1"/>
    <s v="Yes"/>
    <s v="MIT20170025"/>
    <m/>
    <s v="1900315"/>
    <s v="17-0087215"/>
    <m/>
    <n v="202160"/>
    <b v="0"/>
    <b v="0"/>
    <b v="0"/>
    <m/>
    <m/>
    <b v="1"/>
    <n v="0"/>
    <b v="0"/>
    <b v="0"/>
    <b v="0"/>
    <s v="OEIS Non-CAT - Large"/>
    <n v="0"/>
    <n v="0"/>
    <s v="structures &lt;= 100 "/>
    <s v="fatality = 0"/>
    <n v="0"/>
    <b v="0"/>
    <b v="1"/>
    <b v="1"/>
    <b v="1"/>
    <b v="0"/>
    <b v="1"/>
    <b v="1"/>
    <m/>
    <m/>
    <s v="KENWW"/>
    <s v="222"/>
    <n v="3.55"/>
    <s v="2017-10-13T23:00:00Z"/>
    <n v="8.210000000000001"/>
    <n v="18"/>
    <s v="RSAC1"/>
    <s v="2"/>
    <n v="7.72"/>
    <s v="2017-10-13T23:29:00Z"/>
    <x v="12"/>
    <n v="64"/>
  </r>
  <r>
    <m/>
    <m/>
    <s v="20171016-Bear"/>
    <s v="Santa Cruz"/>
    <s v="Bear"/>
    <m/>
    <m/>
    <n v="201710162230"/>
    <n v="201710171030"/>
    <n v="43024"/>
    <n v="0.9375"/>
    <n v="43024.9375"/>
    <n v="43109"/>
    <s v="13:41"/>
    <n v="43109.57013888889"/>
    <n v="391"/>
    <s v="Arson"/>
    <n v="6"/>
    <m/>
    <n v="0"/>
    <n v="37.18356"/>
    <n v="-122.07012"/>
    <s v="HFTD"/>
    <s v="HFRA"/>
    <x v="0"/>
    <m/>
    <m/>
    <m/>
    <m/>
    <m/>
    <m/>
    <m/>
    <b v="0"/>
    <b v="0"/>
    <b v="0"/>
    <n v="2017"/>
    <n v="10"/>
    <b v="0"/>
    <n v="0"/>
    <b v="0"/>
    <b v="0"/>
    <b v="0"/>
    <s v="OEIS Non-CAT - Large"/>
    <n v="0"/>
    <n v="0"/>
    <s v="structures &lt;= 100 "/>
    <s v="fatality = 0"/>
    <n v="6"/>
    <b v="0"/>
    <b v="1"/>
    <b v="1"/>
    <b v="1"/>
    <b v="0"/>
    <b v="1"/>
    <b v="1"/>
    <m/>
    <m/>
    <s v="D3546"/>
    <s v="65"/>
    <n v="4.07"/>
    <s v="2017-10-17T06:20:00Z"/>
    <n v="2.01"/>
    <n v="56"/>
    <s v="D8979"/>
    <s v="65"/>
    <n v="7.53"/>
    <s v="2017-10-17T04:39:00Z"/>
    <x v="41"/>
    <n v="378"/>
  </r>
  <r>
    <m/>
    <s v="ignition tracker only has size as 300-999. assume 700"/>
    <s v="20171020-Unamed 2"/>
    <s v="Kings"/>
    <s v="Unamed 2"/>
    <m/>
    <m/>
    <n v="201710201236"/>
    <n v="201710210036"/>
    <n v="43028"/>
    <n v="0.525"/>
    <n v="43028.525"/>
    <m/>
    <m/>
    <m/>
    <n v="700"/>
    <s v="Electrical Power"/>
    <m/>
    <m/>
    <m/>
    <n v="36.035986"/>
    <n v="-120.057971"/>
    <s v="non-HFTD"/>
    <s v="non-HFRA"/>
    <x v="1"/>
    <s v="Yes"/>
    <n v="20170449"/>
    <m/>
    <s v="1906078"/>
    <m/>
    <s v="INT-10298"/>
    <n v="603172"/>
    <b v="0"/>
    <b v="0"/>
    <b v="0"/>
    <n v="2017"/>
    <n v="10"/>
    <b v="0"/>
    <n v="0"/>
    <b v="0"/>
    <b v="0"/>
    <b v="0"/>
    <s v="OEIS Non-CAT - Large"/>
    <n v="0"/>
    <n v="0"/>
    <s v="structures &lt;= 100 "/>
    <s v="fatality = 0"/>
    <n v="0"/>
    <b v="0"/>
    <b v="0"/>
    <b v="0"/>
    <b v="0"/>
    <b v="0"/>
    <b v="0"/>
    <b v="0"/>
    <m/>
    <m/>
    <s v="KTLC1"/>
    <s v="2"/>
    <n v="0.38"/>
    <s v="2017-10-20T19:50:00Z"/>
    <n v="28.99"/>
    <n v="31"/>
    <s v="KTLC1"/>
    <s v="2"/>
    <n v="0.38"/>
    <s v="2017-10-20T19:50:00Z"/>
    <x v="35"/>
    <n v="37"/>
  </r>
  <r>
    <s v="Not in PG&amp;E service territory"/>
    <m/>
    <s v="20171204-Thomas"/>
    <s v="Santa Barbara, Ventura"/>
    <s v="Thomas"/>
    <m/>
    <m/>
    <n v="201712041828"/>
    <n v="201712050628"/>
    <n v="43073"/>
    <n v="0.7694444444444445"/>
    <n v="43073.76944444444"/>
    <n v="43112"/>
    <s v="11:24"/>
    <n v="43112.475"/>
    <n v="281893"/>
    <s v="Power line"/>
    <n v="1063"/>
    <n v="280"/>
    <n v="2"/>
    <n v="34.41521"/>
    <n v="-119.09124"/>
    <m/>
    <s v="HFRA"/>
    <x v="1"/>
    <m/>
    <m/>
    <m/>
    <m/>
    <m/>
    <m/>
    <m/>
    <b v="1"/>
    <b v="0"/>
    <b v="1"/>
    <n v="2017"/>
    <n v="12"/>
    <b v="1"/>
    <n v="1"/>
    <b v="1"/>
    <b v="1"/>
    <b v="0"/>
    <s v="OEIS CAT - Destructive - Fatal"/>
    <n v="1"/>
    <n v="1"/>
    <s v="structures &gt; 500"/>
    <s v="fatality &gt; 0"/>
    <n v="1063"/>
    <b v="0"/>
    <b v="1"/>
    <b v="1"/>
    <b v="1"/>
    <b v="0"/>
    <b v="0"/>
    <b v="1"/>
    <m/>
    <m/>
    <s v="AT490"/>
    <s v="65"/>
    <n v="3.89"/>
    <s v="2017-12-05T01:57:00Z"/>
    <n v="24"/>
    <n v="152"/>
    <s v="AT184"/>
    <s v="65"/>
    <n v="6.91"/>
    <s v="2017-12-05T01:57:00Z"/>
    <x v="48"/>
    <n v="173"/>
  </r>
  <r>
    <m/>
    <m/>
    <s v="20180502-Nees"/>
    <s v="Merced"/>
    <s v="Nees"/>
    <m/>
    <m/>
    <n v="201805021600"/>
    <n v="201805030400"/>
    <n v="43222"/>
    <n v="0.6666666666666666"/>
    <n v="43222.66666666666"/>
    <n v="43469"/>
    <s v="10:26"/>
    <n v="43469.43472222222"/>
    <n v="1756"/>
    <s v="Undetermined"/>
    <n v="0"/>
    <m/>
    <n v="0"/>
    <n v="36.85156"/>
    <n v="-120.77206"/>
    <s v="non-HFTD"/>
    <s v="non-HFRA"/>
    <x v="0"/>
    <m/>
    <m/>
    <m/>
    <m/>
    <m/>
    <m/>
    <m/>
    <b v="0"/>
    <b v="0"/>
    <b v="0"/>
    <n v="2018"/>
    <n v="5"/>
    <b v="0"/>
    <n v="0"/>
    <b v="0"/>
    <b v="0"/>
    <b v="0"/>
    <s v="OEIS Non-CAT - Large"/>
    <n v="0"/>
    <n v="0"/>
    <s v="structures &lt;= 100 "/>
    <s v="fatality = 0"/>
    <n v="0"/>
    <b v="0"/>
    <b v="0"/>
    <b v="0"/>
    <b v="0"/>
    <b v="0"/>
    <b v="0"/>
    <b v="0"/>
    <m/>
    <m/>
    <m/>
    <m/>
    <m/>
    <m/>
    <n v="0"/>
    <n v="0"/>
    <s v="PCEC1"/>
    <s v="2"/>
    <n v="8.6"/>
    <s v="2018-05-02T23:27:00Z"/>
    <x v="3"/>
    <n v="2"/>
  </r>
  <r>
    <m/>
    <m/>
    <s v="20180530-Grant"/>
    <s v="Alameda"/>
    <s v="Grant"/>
    <m/>
    <m/>
    <n v="201805301321"/>
    <n v="201805310121"/>
    <n v="43250"/>
    <n v="0.55625"/>
    <n v="43250.55625"/>
    <n v="43469"/>
    <s v="10:20"/>
    <n v="43469.43055555555"/>
    <n v="640"/>
    <s v="Undetermined"/>
    <n v="1"/>
    <m/>
    <n v="0"/>
    <n v="37.75375"/>
    <n v="-121.57918"/>
    <s v="non-HFTD"/>
    <s v="non-HFRA"/>
    <x v="0"/>
    <m/>
    <m/>
    <m/>
    <m/>
    <m/>
    <m/>
    <m/>
    <b v="0"/>
    <b v="0"/>
    <b v="0"/>
    <n v="2018"/>
    <n v="5"/>
    <b v="0"/>
    <n v="0"/>
    <b v="0"/>
    <b v="0"/>
    <b v="0"/>
    <s v="OEIS Non-CAT - Large"/>
    <n v="0"/>
    <n v="0"/>
    <s v="structures &lt;= 100 "/>
    <s v="fatality = 0"/>
    <n v="1"/>
    <b v="0"/>
    <b v="0"/>
    <b v="0"/>
    <b v="0"/>
    <b v="0"/>
    <b v="0"/>
    <b v="0"/>
    <m/>
    <m/>
    <s v="AATC1"/>
    <s v="2"/>
    <n v="4.51"/>
    <s v="2018-05-30T21:12:00Z"/>
    <n v="44.98"/>
    <n v="22"/>
    <s v="VAQC1"/>
    <s v="2"/>
    <n v="8.83"/>
    <s v="2018-05-30T19:45:00Z"/>
    <x v="52"/>
    <n v="64"/>
  </r>
  <r>
    <m/>
    <m/>
    <s v="20180604-Airline"/>
    <s v="San Benito"/>
    <s v="Airline"/>
    <m/>
    <m/>
    <n v="201806041701"/>
    <n v="201806050501"/>
    <n v="43255"/>
    <n v="0.7090277777777778"/>
    <n v="43255.70902777778"/>
    <n v="43469"/>
    <s v="10:15"/>
    <n v="43469.42708333334"/>
    <n v="1314"/>
    <s v="Undetermined"/>
    <n v="0"/>
    <m/>
    <n v="0"/>
    <n v="36.40755"/>
    <n v="-120.99322"/>
    <s v="non-HFTD"/>
    <s v="HFRA"/>
    <x v="1"/>
    <s v="Yes"/>
    <n v="20180235"/>
    <s v="EI180605A"/>
    <s v="101226"/>
    <s v="18-0047273"/>
    <m/>
    <n v="319671"/>
    <b v="0"/>
    <b v="0"/>
    <b v="0"/>
    <n v="2018"/>
    <n v="6"/>
    <b v="0"/>
    <n v="0"/>
    <b v="0"/>
    <b v="0"/>
    <b v="0"/>
    <s v="OEIS Non-CAT - Large"/>
    <n v="0"/>
    <n v="0"/>
    <s v="structures &lt;= 100 "/>
    <s v="fatality = 0"/>
    <n v="0"/>
    <b v="0"/>
    <b v="0"/>
    <b v="1"/>
    <b v="1"/>
    <b v="1"/>
    <b v="0"/>
    <b v="1"/>
    <m/>
    <m/>
    <m/>
    <m/>
    <m/>
    <m/>
    <n v="0"/>
    <n v="0"/>
    <s v="PCLC1"/>
    <s v="2"/>
    <n v="9.609999999999999"/>
    <s v="2018-06-04T23:37:00Z"/>
    <x v="11"/>
    <n v="4"/>
  </r>
  <r>
    <m/>
    <m/>
    <s v="20180604-Eastern"/>
    <s v="San Benito"/>
    <s v="Eastern"/>
    <m/>
    <m/>
    <n v="201806041730"/>
    <n v="201806050530"/>
    <n v="43255"/>
    <n v="0.7291666666666666"/>
    <n v="43255.72916666666"/>
    <n v="43469"/>
    <s v="10:14"/>
    <n v="43469.42638888889"/>
    <n v="513"/>
    <s v="Undetermined"/>
    <n v="0"/>
    <m/>
    <n v="0"/>
    <n v="36.378333"/>
    <n v="-120.901167"/>
    <s v="non-HFTD"/>
    <s v="HFRA"/>
    <x v="1"/>
    <s v="Yes"/>
    <s v="EIR20180131"/>
    <s v="EI180605B"/>
    <s v="101226"/>
    <s v="18-0047273"/>
    <m/>
    <n v="319671"/>
    <b v="0"/>
    <b v="0"/>
    <b v="0"/>
    <n v="2018"/>
    <n v="6"/>
    <b v="0"/>
    <n v="0"/>
    <b v="0"/>
    <b v="0"/>
    <b v="0"/>
    <s v="OEIS Non-CAT - Large"/>
    <n v="0"/>
    <n v="0"/>
    <s v="structures &lt;= 100 "/>
    <s v="fatality = 0"/>
    <n v="0"/>
    <b v="0"/>
    <b v="0"/>
    <b v="1"/>
    <b v="1"/>
    <b v="1"/>
    <b v="0"/>
    <b v="1"/>
    <m/>
    <m/>
    <s v="HDZC1"/>
    <s v="2"/>
    <n v="2.54"/>
    <s v="2018-06-05T00:07:00Z"/>
    <n v="23"/>
    <n v="2"/>
    <s v="HDZC1"/>
    <s v="2"/>
    <n v="2.54"/>
    <s v="2018-06-05T00:07:00Z"/>
    <x v="26"/>
    <n v="4"/>
  </r>
  <r>
    <m/>
    <m/>
    <s v="20180604-Oneals"/>
    <s v="Madera"/>
    <s v="Oneals"/>
    <m/>
    <m/>
    <n v="201806041744"/>
    <n v="201806050544"/>
    <n v="43255"/>
    <n v="0.7388888888888889"/>
    <n v="43255.73888888889"/>
    <n v="43469"/>
    <s v="10:14"/>
    <n v="43469.42638888889"/>
    <n v="300"/>
    <s v="Undetermined"/>
    <n v="0"/>
    <m/>
    <n v="0"/>
    <n v="37.10181"/>
    <n v="-119.623981"/>
    <s v="HFTD"/>
    <s v="HFRA"/>
    <x v="0"/>
    <m/>
    <m/>
    <m/>
    <m/>
    <m/>
    <m/>
    <m/>
    <b v="0"/>
    <b v="0"/>
    <b v="0"/>
    <n v="2018"/>
    <n v="6"/>
    <b v="0"/>
    <n v="0"/>
    <b v="0"/>
    <b v="0"/>
    <b v="0"/>
    <s v="OEIS Non-CAT - Large"/>
    <n v="0"/>
    <n v="0"/>
    <s v="structures &lt;= 100 "/>
    <s v="fatality = 0"/>
    <n v="0"/>
    <b v="1"/>
    <b v="0"/>
    <b v="1"/>
    <b v="1"/>
    <b v="0"/>
    <b v="1"/>
    <b v="1"/>
    <m/>
    <m/>
    <m/>
    <m/>
    <m/>
    <m/>
    <n v="0"/>
    <n v="0"/>
    <s v="PRHC1"/>
    <s v="2"/>
    <n v="6.74"/>
    <s v="2018-06-05T01:27:00Z"/>
    <x v="12"/>
    <n v="9"/>
  </r>
  <r>
    <m/>
    <m/>
    <s v="20180609-Apple"/>
    <s v="Tehama"/>
    <s v="Apple"/>
    <m/>
    <m/>
    <n v="201806091410"/>
    <n v="201806100210"/>
    <n v="43260"/>
    <n v="0.5902777777777778"/>
    <n v="43260.59027777778"/>
    <n v="43469"/>
    <s v="10:10"/>
    <n v="43469.42361111111"/>
    <n v="2956"/>
    <s v="Undetermined"/>
    <n v="5"/>
    <m/>
    <n v="0"/>
    <n v="39.94355"/>
    <n v="-122.3571"/>
    <s v="non-HFTD"/>
    <s v="non-HFRA"/>
    <x v="0"/>
    <m/>
    <m/>
    <m/>
    <m/>
    <m/>
    <m/>
    <m/>
    <b v="0"/>
    <b v="0"/>
    <b v="0"/>
    <n v="2018"/>
    <n v="6"/>
    <b v="0"/>
    <n v="0"/>
    <b v="0"/>
    <b v="0"/>
    <b v="0"/>
    <s v="OEIS Non-CAT - Large"/>
    <n v="0"/>
    <n v="0"/>
    <s v="structures &lt;= 100 "/>
    <s v="fatality = 0"/>
    <n v="5"/>
    <b v="0"/>
    <b v="0"/>
    <b v="0"/>
    <b v="0"/>
    <b v="0"/>
    <b v="0"/>
    <b v="0"/>
    <m/>
    <m/>
    <m/>
    <m/>
    <m/>
    <m/>
    <n v="0"/>
    <n v="0"/>
    <s v="CRGC1"/>
    <s v="2"/>
    <n v="9.93"/>
    <s v="2018-06-09T21:55:00Z"/>
    <x v="31"/>
    <n v="2"/>
  </r>
  <r>
    <m/>
    <m/>
    <s v="20180609-Chrome"/>
    <s v="Glenn"/>
    <s v="Chrome"/>
    <m/>
    <m/>
    <n v="201806091532"/>
    <n v="201806100332"/>
    <n v="43260"/>
    <n v="0.6472222222222223"/>
    <n v="43260.64722222222"/>
    <n v="43469"/>
    <s v="10:09"/>
    <n v="43469.42291666667"/>
    <n v="2290"/>
    <s v="Undetermined"/>
    <n v="1"/>
    <m/>
    <n v="0"/>
    <n v="39.64978"/>
    <n v="-122.58218"/>
    <s v="HFTD"/>
    <s v="HFRA"/>
    <x v="0"/>
    <m/>
    <m/>
    <m/>
    <m/>
    <m/>
    <m/>
    <n v="179721"/>
    <b v="0"/>
    <b v="0"/>
    <b v="0"/>
    <n v="2018"/>
    <n v="6"/>
    <b v="0"/>
    <n v="0"/>
    <b v="0"/>
    <b v="0"/>
    <b v="0"/>
    <s v="OEIS Non-CAT - Large"/>
    <n v="0"/>
    <n v="0"/>
    <s v="structures &lt;= 100 "/>
    <s v="fatality = 0"/>
    <n v="1"/>
    <b v="1"/>
    <b v="0"/>
    <b v="1"/>
    <b v="1"/>
    <b v="0"/>
    <b v="1"/>
    <b v="1"/>
    <m/>
    <m/>
    <m/>
    <m/>
    <m/>
    <m/>
    <n v="0"/>
    <n v="0"/>
    <s v="ECKC1"/>
    <s v="2"/>
    <n v="7.57"/>
    <s v="2018-06-09T23:24:00Z"/>
    <x v="14"/>
    <n v="2"/>
  </r>
  <r>
    <m/>
    <m/>
    <s v="20180611-Lions"/>
    <s v="Madera"/>
    <s v="Lions"/>
    <m/>
    <m/>
    <n v="201806111200"/>
    <n v="201806120000"/>
    <n v="43262"/>
    <n v="0.5"/>
    <n v="43262.5"/>
    <n v="43469"/>
    <s v="10:03"/>
    <n v="43469.41875"/>
    <n v="4064"/>
    <s v="Undetermined"/>
    <n v="0"/>
    <m/>
    <n v="0"/>
    <n v="37.571"/>
    <n v="-119.118"/>
    <s v="non-HFTD"/>
    <s v="non-HFRA"/>
    <x v="0"/>
    <m/>
    <m/>
    <m/>
    <m/>
    <m/>
    <m/>
    <m/>
    <b v="0"/>
    <b v="0"/>
    <b v="0"/>
    <n v="2018"/>
    <n v="6"/>
    <b v="0"/>
    <n v="0"/>
    <b v="0"/>
    <b v="0"/>
    <b v="0"/>
    <s v="OEIS Non-CAT - Large"/>
    <n v="0"/>
    <n v="0"/>
    <s v="structures &lt;= 100 "/>
    <s v="fatality = 0"/>
    <n v="0"/>
    <b v="0"/>
    <b v="0"/>
    <b v="0"/>
    <b v="0"/>
    <b v="0"/>
    <b v="0"/>
    <b v="0"/>
    <m/>
    <m/>
    <m/>
    <m/>
    <m/>
    <m/>
    <n v="0"/>
    <n v="0"/>
    <s v="D5868"/>
    <s v="65"/>
    <n v="8.43"/>
    <s v="2018-06-11T18:53:00Z"/>
    <x v="2"/>
    <n v="8"/>
  </r>
  <r>
    <m/>
    <m/>
    <s v="20180614-Tumbleweed"/>
    <s v="Lassen"/>
    <s v="Tumbleweed"/>
    <m/>
    <m/>
    <n v="201806141745"/>
    <n v="201806150545"/>
    <n v="43265"/>
    <n v="0.7395833333333334"/>
    <n v="43265.73958333334"/>
    <n v="43469"/>
    <s v="10:06"/>
    <n v="43469.42083333333"/>
    <n v="646"/>
    <s v="Undetermined"/>
    <n v="0"/>
    <m/>
    <n v="0"/>
    <n v="40.3768"/>
    <n v="-120.36403"/>
    <s v="non-HFTD"/>
    <s v="non-HFRA"/>
    <x v="0"/>
    <m/>
    <m/>
    <m/>
    <m/>
    <m/>
    <m/>
    <m/>
    <b v="0"/>
    <b v="0"/>
    <b v="0"/>
    <n v="2018"/>
    <n v="6"/>
    <b v="0"/>
    <n v="0"/>
    <b v="0"/>
    <b v="0"/>
    <b v="0"/>
    <s v="OEIS Non-CAT - Large"/>
    <n v="0"/>
    <n v="0"/>
    <s v="structures &lt;= 100 "/>
    <s v="fatality = 0"/>
    <n v="0"/>
    <b v="0"/>
    <b v="0"/>
    <b v="0"/>
    <b v="0"/>
    <b v="0"/>
    <b v="0"/>
    <b v="0"/>
    <m/>
    <m/>
    <m/>
    <m/>
    <m/>
    <m/>
    <n v="0"/>
    <n v="0"/>
    <s v="CF087"/>
    <s v="59"/>
    <n v="9.51"/>
    <s v="2018-06-15T01:30:00Z"/>
    <x v="53"/>
    <n v="9"/>
  </r>
  <r>
    <m/>
    <m/>
    <s v="20180615-Planada"/>
    <s v="Merced"/>
    <s v="Planada"/>
    <m/>
    <m/>
    <n v="201806151034"/>
    <n v="201806152234"/>
    <n v="43266"/>
    <n v="0.4402777777777778"/>
    <n v="43266.44027777778"/>
    <n v="43469"/>
    <s v="10:06"/>
    <n v="43469.42083333333"/>
    <n v="4564"/>
    <s v="Undetermined"/>
    <n v="0"/>
    <m/>
    <n v="0"/>
    <n v="37.39339"/>
    <n v="-120.34207"/>
    <s v="non-HFTD"/>
    <s v="non-HFRA"/>
    <x v="0"/>
    <m/>
    <m/>
    <m/>
    <m/>
    <m/>
    <m/>
    <m/>
    <b v="0"/>
    <b v="0"/>
    <b v="0"/>
    <n v="2018"/>
    <n v="6"/>
    <b v="0"/>
    <n v="0"/>
    <b v="0"/>
    <b v="0"/>
    <b v="0"/>
    <s v="OEIS Non-CAT - Large"/>
    <n v="0"/>
    <n v="0"/>
    <s v="structures &lt;= 100 "/>
    <s v="fatality = 0"/>
    <n v="0"/>
    <b v="0"/>
    <b v="0"/>
    <b v="0"/>
    <b v="0"/>
    <b v="0"/>
    <b v="0"/>
    <b v="0"/>
    <m/>
    <m/>
    <m/>
    <m/>
    <m/>
    <m/>
    <n v="0"/>
    <n v="0"/>
    <s v="F0864"/>
    <s v="65"/>
    <n v="9.960000000000001"/>
    <s v="2018-06-15T17:54:00Z"/>
    <x v="13"/>
    <n v="16"/>
  </r>
  <r>
    <m/>
    <m/>
    <s v="20180620-Yankee"/>
    <s v="San Luis Obispo"/>
    <s v="Yankee"/>
    <m/>
    <m/>
    <n v="201806201822"/>
    <n v="201806210622"/>
    <n v="43271"/>
    <n v="0.7652777777777777"/>
    <n v="43271.76527777778"/>
    <n v="43469"/>
    <s v="10:03"/>
    <n v="43469.41875"/>
    <n v="1500"/>
    <s v="Undetermined"/>
    <n v="0"/>
    <m/>
    <n v="0"/>
    <n v="35.73629"/>
    <n v="-120.75593"/>
    <s v="HFTD"/>
    <s v="HFRA"/>
    <x v="0"/>
    <m/>
    <m/>
    <m/>
    <m/>
    <m/>
    <m/>
    <m/>
    <b v="0"/>
    <b v="0"/>
    <b v="0"/>
    <n v="2018"/>
    <n v="6"/>
    <b v="0"/>
    <n v="0"/>
    <b v="0"/>
    <b v="0"/>
    <b v="0"/>
    <s v="OEIS Non-CAT - Large"/>
    <n v="0"/>
    <n v="0"/>
    <s v="structures &lt;= 100 "/>
    <s v="fatality = 0"/>
    <n v="0"/>
    <b v="1"/>
    <b v="0"/>
    <b v="1"/>
    <b v="1"/>
    <b v="0"/>
    <b v="1"/>
    <b v="1"/>
    <m/>
    <m/>
    <m/>
    <m/>
    <m/>
    <m/>
    <n v="0"/>
    <n v="0"/>
    <s v="RBYC1"/>
    <s v="2"/>
    <n v="9.24"/>
    <s v="2018-06-21T02:12:00Z"/>
    <x v="54"/>
    <n v="12"/>
  </r>
  <r>
    <m/>
    <m/>
    <s v="20180623-Lane"/>
    <s v="Tehama"/>
    <s v="Lane"/>
    <m/>
    <m/>
    <n v="201806231138"/>
    <n v="201806232338"/>
    <n v="43274"/>
    <n v="0.4847222222222222"/>
    <n v="43274.48472222222"/>
    <n v="43469"/>
    <s v="10:02"/>
    <n v="43469.41805555556"/>
    <n v="3716"/>
    <s v="Undetermined"/>
    <n v="0"/>
    <m/>
    <n v="0"/>
    <n v="40.35068"/>
    <n v="-121.77867"/>
    <s v="HFTD"/>
    <s v="HFRA"/>
    <x v="0"/>
    <m/>
    <m/>
    <m/>
    <m/>
    <m/>
    <m/>
    <m/>
    <b v="0"/>
    <b v="0"/>
    <b v="0"/>
    <n v="2018"/>
    <n v="6"/>
    <b v="0"/>
    <n v="0"/>
    <b v="0"/>
    <b v="0"/>
    <b v="0"/>
    <s v="OEIS Non-CAT - Large"/>
    <n v="0"/>
    <n v="0"/>
    <s v="structures &lt;= 100 "/>
    <s v="fatality = 0"/>
    <n v="0"/>
    <b v="1"/>
    <b v="0"/>
    <b v="1"/>
    <b v="1"/>
    <b v="0"/>
    <b v="1"/>
    <b v="1"/>
    <m/>
    <m/>
    <s v="LSNC1"/>
    <s v="2"/>
    <n v="3.45"/>
    <s v="2018-06-23T17:50:00Z"/>
    <n v="8.99"/>
    <n v="2"/>
    <s v="TR145"/>
    <s v="2"/>
    <n v="7.33"/>
    <s v="2018-06-23T18:47:00Z"/>
    <x v="31"/>
    <n v="6"/>
  </r>
  <r>
    <m/>
    <m/>
    <s v="20180623-Bascom"/>
    <s v="Shasta"/>
    <s v="Bascom"/>
    <m/>
    <m/>
    <n v="201806231254"/>
    <n v="201806240054"/>
    <n v="43274"/>
    <n v="0.5375"/>
    <n v="43274.5375"/>
    <n v="43469"/>
    <s v="10:02"/>
    <n v="43469.41805555556"/>
    <n v="328"/>
    <s v="Undetermined"/>
    <n v="0"/>
    <m/>
    <n v="0"/>
    <n v="40.52909"/>
    <n v="-122.17457"/>
    <s v="HFTD"/>
    <s v="HFRA"/>
    <x v="0"/>
    <m/>
    <m/>
    <m/>
    <m/>
    <m/>
    <m/>
    <n v="12408"/>
    <b v="0"/>
    <b v="0"/>
    <b v="0"/>
    <n v="2018"/>
    <n v="6"/>
    <b v="1"/>
    <n v="0"/>
    <b v="0"/>
    <b v="0"/>
    <b v="0"/>
    <s v="OEIS Non-CAT - Large"/>
    <n v="0"/>
    <n v="0"/>
    <s v="structures &lt;= 100 "/>
    <s v="fatality = 0"/>
    <n v="0"/>
    <b v="1"/>
    <b v="0"/>
    <b v="1"/>
    <b v="1"/>
    <b v="0"/>
    <b v="1"/>
    <b v="1"/>
    <m/>
    <m/>
    <m/>
    <m/>
    <m/>
    <m/>
    <n v="0"/>
    <n v="0"/>
    <s v="KRDD"/>
    <s v="1"/>
    <n v="6.54"/>
    <s v="2018-06-23T19:53:00Z"/>
    <x v="55"/>
    <n v="45"/>
  </r>
  <r>
    <m/>
    <m/>
    <s v="20180623-Pawnee"/>
    <s v="Lake"/>
    <s v="Pawnee"/>
    <m/>
    <m/>
    <n v="201806231721"/>
    <n v="201806240521"/>
    <n v="43274"/>
    <n v="0.7229166666666667"/>
    <n v="43274.72291666667"/>
    <n v="43469"/>
    <s v="10:01"/>
    <n v="43469.41736111111"/>
    <n v="15185"/>
    <s v="Undetermined"/>
    <n v="22"/>
    <m/>
    <n v="0"/>
    <n v="39.0674"/>
    <n v="-122.59848"/>
    <s v="non-HFTD"/>
    <s v="non-HFRA"/>
    <x v="0"/>
    <m/>
    <m/>
    <m/>
    <m/>
    <m/>
    <m/>
    <n v="170008"/>
    <b v="1"/>
    <b v="1"/>
    <b v="0"/>
    <n v="2018"/>
    <n v="6"/>
    <b v="1"/>
    <n v="0"/>
    <b v="0"/>
    <b v="0"/>
    <b v="0"/>
    <s v="OEIS CAT - Large"/>
    <n v="1"/>
    <n v="0"/>
    <s v="structures &lt;= 100 "/>
    <s v="fatality = 0"/>
    <n v="22"/>
    <b v="0"/>
    <b v="0"/>
    <b v="0"/>
    <b v="0"/>
    <b v="0"/>
    <b v="1"/>
    <b v="0"/>
    <m/>
    <m/>
    <m/>
    <m/>
    <m/>
    <m/>
    <n v="0"/>
    <n v="0"/>
    <m/>
    <m/>
    <m/>
    <m/>
    <x v="5"/>
    <n v="0"/>
  </r>
  <r>
    <m/>
    <m/>
    <s v="20180624-Creek"/>
    <s v="Shasta"/>
    <s v="Creek"/>
    <m/>
    <m/>
    <n v="201806241229"/>
    <n v="201806250029"/>
    <n v="43275"/>
    <n v="0.5201388888888889"/>
    <n v="43275.52013888889"/>
    <n v="43469"/>
    <s v="10:01"/>
    <n v="43469.41736111111"/>
    <n v="1678"/>
    <s v="Undetermined"/>
    <n v="11"/>
    <m/>
    <n v="0"/>
    <n v="40.50318"/>
    <n v="-122.42308"/>
    <s v="non-HFTD"/>
    <s v="non-HFRA"/>
    <x v="0"/>
    <m/>
    <m/>
    <m/>
    <m/>
    <m/>
    <m/>
    <m/>
    <b v="0"/>
    <b v="0"/>
    <b v="0"/>
    <n v="2018"/>
    <n v="6"/>
    <b v="1"/>
    <n v="0"/>
    <b v="0"/>
    <b v="0"/>
    <b v="0"/>
    <s v="OEIS Non-CAT - Large"/>
    <n v="0"/>
    <n v="0"/>
    <s v="structures &lt;= 100 "/>
    <s v="fatality = 0"/>
    <n v="11"/>
    <b v="0"/>
    <b v="0"/>
    <b v="0"/>
    <b v="0"/>
    <b v="0"/>
    <b v="1"/>
    <b v="0"/>
    <m/>
    <m/>
    <s v="E6886"/>
    <s v="65"/>
    <n v="1.37"/>
    <s v="2018-06-24T18:52:00Z"/>
    <n v="14"/>
    <n v="8"/>
    <s v="RRAC1"/>
    <s v="2"/>
    <n v="6.93"/>
    <s v="2018-06-24T19:24:00Z"/>
    <x v="20"/>
    <n v="39"/>
  </r>
  <r>
    <m/>
    <s v="(6/18/2022):  corrected the lat"/>
    <s v="20180626-San Ardo"/>
    <s v="Monterey"/>
    <s v="San Ardo"/>
    <m/>
    <m/>
    <n v="201806260711"/>
    <n v="201806261911"/>
    <n v="43277"/>
    <n v="0.2993055555555555"/>
    <n v="43277.29930555556"/>
    <n v="43637"/>
    <s v="08:51"/>
    <n v="43637.36875"/>
    <n v="375"/>
    <s v="Undetermined"/>
    <m/>
    <m/>
    <m/>
    <n v="39.95515"/>
    <n v="-120.86256"/>
    <s v="HFTD"/>
    <s v="HFRA"/>
    <x v="0"/>
    <m/>
    <m/>
    <m/>
    <m/>
    <m/>
    <m/>
    <m/>
    <b v="0"/>
    <b v="0"/>
    <b v="0"/>
    <n v="2018"/>
    <n v="6"/>
    <b v="0"/>
    <n v="0"/>
    <b v="0"/>
    <b v="0"/>
    <b v="0"/>
    <s v="OEIS Non-CAT - Large"/>
    <n v="0"/>
    <n v="0"/>
    <s v="structures &lt;= 100 "/>
    <s v="fatality = 0"/>
    <n v="0"/>
    <b v="1"/>
    <b v="0"/>
    <b v="1"/>
    <b v="1"/>
    <b v="0"/>
    <b v="1"/>
    <b v="1"/>
    <m/>
    <m/>
    <s v="CTSPG"/>
    <s v="59"/>
    <n v="3.66"/>
    <s v="2018-06-26T13:52:00Z"/>
    <n v="3.11"/>
    <n v="12"/>
    <s v="CTSPG"/>
    <s v="59"/>
    <n v="3.66"/>
    <s v="2018-06-26T13:52:00Z"/>
    <x v="56"/>
    <n v="14"/>
  </r>
  <r>
    <m/>
    <m/>
    <s v="20180626-Shippee"/>
    <s v="Butte"/>
    <s v="Shippee"/>
    <m/>
    <m/>
    <n v="201806261256"/>
    <n v="201806270056"/>
    <n v="43277"/>
    <n v="0.5388888888888889"/>
    <n v="43277.53888888889"/>
    <n v="43469"/>
    <s v="09:59"/>
    <n v="43469.41597222222"/>
    <n v="347"/>
    <s v="Undetermined"/>
    <n v="0"/>
    <m/>
    <n v="0"/>
    <n v="39.59872"/>
    <n v="-121.78208"/>
    <s v="non-HFTD"/>
    <s v="non-HFRA"/>
    <x v="1"/>
    <s v="Yes"/>
    <n v="20180378"/>
    <m/>
    <s v="118900"/>
    <m/>
    <m/>
    <m/>
    <b v="0"/>
    <b v="0"/>
    <b v="0"/>
    <n v="2018"/>
    <n v="6"/>
    <b v="0"/>
    <n v="0"/>
    <b v="0"/>
    <b v="0"/>
    <b v="0"/>
    <s v="OEIS Non-CAT - Large"/>
    <n v="0"/>
    <n v="0"/>
    <s v="structures &lt;= 100 "/>
    <s v="fatality = 0"/>
    <n v="0"/>
    <b v="0"/>
    <b v="0"/>
    <b v="0"/>
    <b v="0"/>
    <b v="0"/>
    <b v="0"/>
    <b v="0"/>
    <m/>
    <m/>
    <m/>
    <m/>
    <m/>
    <m/>
    <n v="0"/>
    <n v="0"/>
    <s v="CICC1"/>
    <s v="2"/>
    <n v="7.85"/>
    <s v="2018-06-26T20:54:00Z"/>
    <x v="10"/>
    <n v="2"/>
  </r>
  <r>
    <m/>
    <m/>
    <s v="20180627-Hyatt"/>
    <s v="Lassen"/>
    <s v="Hyatt"/>
    <m/>
    <m/>
    <n v="201806271509"/>
    <n v="201806280309"/>
    <n v="43278"/>
    <n v="0.63125"/>
    <n v="43278.63125"/>
    <n v="43469"/>
    <s v="09:59"/>
    <n v="43469.41597222222"/>
    <n v="441"/>
    <s v="Undetermined"/>
    <n v="4"/>
    <m/>
    <n v="0"/>
    <n v="40.316137"/>
    <n v="-120.45053"/>
    <s v="HFTD"/>
    <s v="HFRA"/>
    <x v="0"/>
    <m/>
    <m/>
    <m/>
    <m/>
    <m/>
    <m/>
    <m/>
    <b v="0"/>
    <b v="0"/>
    <b v="0"/>
    <n v="2018"/>
    <n v="6"/>
    <b v="0"/>
    <n v="0"/>
    <b v="0"/>
    <b v="0"/>
    <b v="0"/>
    <s v="OEIS Non-CAT - Large"/>
    <n v="0"/>
    <n v="0"/>
    <s v="structures &lt;= 100 "/>
    <s v="fatality = 0"/>
    <n v="4"/>
    <b v="1"/>
    <b v="0"/>
    <b v="1"/>
    <b v="1"/>
    <b v="0"/>
    <b v="0"/>
    <b v="1"/>
    <m/>
    <m/>
    <s v="D5697"/>
    <s v="65"/>
    <n v="4.35"/>
    <s v="2018-06-27T23:00:00Z"/>
    <n v="24.99"/>
    <n v="15"/>
    <s v="D2000"/>
    <s v="65"/>
    <n v="8.800000000000001"/>
    <s v="2018-06-27T21:14:00Z"/>
    <x v="23"/>
    <n v="40"/>
  </r>
  <r>
    <m/>
    <m/>
    <s v="20180628-Flat"/>
    <s v="Trinity"/>
    <s v="Flat"/>
    <m/>
    <m/>
    <n v="201806281801"/>
    <n v="201806290601"/>
    <n v="43279"/>
    <n v="0.7506944444444444"/>
    <n v="43279.75069444445"/>
    <n v="43469"/>
    <s v="09:59"/>
    <n v="43469.41597222222"/>
    <n v="300"/>
    <s v="Undetermined"/>
    <n v="0"/>
    <m/>
    <n v="0"/>
    <n v="40.60402"/>
    <n v="-122.9144"/>
    <s v="HFTD"/>
    <s v="HFRA"/>
    <x v="0"/>
    <m/>
    <m/>
    <m/>
    <m/>
    <m/>
    <m/>
    <m/>
    <b v="0"/>
    <b v="0"/>
    <b v="0"/>
    <n v="2018"/>
    <n v="6"/>
    <b v="0"/>
    <n v="0"/>
    <b v="0"/>
    <b v="0"/>
    <b v="0"/>
    <s v="OEIS Non-CAT - Large"/>
    <n v="0"/>
    <n v="0"/>
    <s v="structures &lt;= 100 "/>
    <s v="fatality = 0"/>
    <n v="0"/>
    <b v="1"/>
    <b v="0"/>
    <b v="1"/>
    <b v="1"/>
    <b v="0"/>
    <b v="1"/>
    <b v="1"/>
    <m/>
    <m/>
    <m/>
    <m/>
    <m/>
    <m/>
    <n v="0"/>
    <n v="0"/>
    <s v="KO54"/>
    <s v="1"/>
    <n v="9.82"/>
    <s v="2018-06-29T00:55:00Z"/>
    <x v="57"/>
    <n v="14"/>
  </r>
  <r>
    <m/>
    <m/>
    <s v="20180629-Waverly"/>
    <s v="San Joaquin"/>
    <s v="Waverly"/>
    <m/>
    <m/>
    <n v="201806291511"/>
    <n v="201806300311"/>
    <n v="43280"/>
    <n v="0.6326388888888889"/>
    <n v="43280.63263888889"/>
    <n v="43469"/>
    <s v="09:58"/>
    <n v="43469.41527777778"/>
    <n v="12300"/>
    <s v="Undetermined"/>
    <n v="1"/>
    <m/>
    <n v="0"/>
    <n v="38.052055"/>
    <n v="-120.945482"/>
    <s v="non-HFTD"/>
    <s v="non-HFRA"/>
    <x v="1"/>
    <s v="Yes"/>
    <n v="20180396"/>
    <s v="EI180629A"/>
    <s v="121215"/>
    <s v="18-0055786"/>
    <m/>
    <n v="10065"/>
    <b v="1"/>
    <b v="1"/>
    <b v="0"/>
    <n v="2018"/>
    <n v="6"/>
    <b v="0"/>
    <n v="0"/>
    <b v="0"/>
    <b v="0"/>
    <b v="0"/>
    <s v="OEIS CAT - Large"/>
    <n v="1"/>
    <n v="0"/>
    <s v="structures &lt;= 100 "/>
    <s v="fatality = 0"/>
    <n v="1"/>
    <b v="0"/>
    <b v="0"/>
    <b v="0"/>
    <b v="0"/>
    <b v="0"/>
    <b v="0"/>
    <b v="0"/>
    <m/>
    <m/>
    <m/>
    <m/>
    <m/>
    <m/>
    <n v="0"/>
    <n v="0"/>
    <s v="LOKWW"/>
    <s v="223"/>
    <n v="7.52"/>
    <s v="2018-06-29T23:00:00Z"/>
    <x v="58"/>
    <n v="4"/>
  </r>
  <r>
    <m/>
    <m/>
    <s v="20180630-County"/>
    <s v="Napa And Yolo"/>
    <s v="County"/>
    <m/>
    <m/>
    <n v="201806301412"/>
    <n v="201806310212"/>
    <n v="43281"/>
    <n v="0.5916666666666667"/>
    <n v="43281.59166666667"/>
    <n v="43469"/>
    <s v="09:57"/>
    <n v="43469.41458333333"/>
    <n v="90288"/>
    <s v="Electrical Power"/>
    <n v="29"/>
    <m/>
    <n v="0"/>
    <n v="38.80583"/>
    <n v="-122.18183"/>
    <s v="non-HFTD"/>
    <s v="non-HFRA"/>
    <x v="1"/>
    <m/>
    <m/>
    <m/>
    <m/>
    <m/>
    <m/>
    <n v="651680"/>
    <b v="1"/>
    <b v="1"/>
    <b v="0"/>
    <n v="2018"/>
    <n v="6"/>
    <b v="1"/>
    <n v="0"/>
    <b v="0"/>
    <b v="0"/>
    <b v="0"/>
    <s v="OEIS CAT - Large"/>
    <n v="1"/>
    <n v="0"/>
    <s v="structures &lt;= 100 "/>
    <s v="fatality = 0"/>
    <n v="29"/>
    <b v="0"/>
    <b v="0"/>
    <b v="0"/>
    <b v="0"/>
    <b v="0"/>
    <b v="0"/>
    <b v="0"/>
    <m/>
    <m/>
    <m/>
    <m/>
    <m/>
    <m/>
    <n v="0"/>
    <n v="0"/>
    <s v="BKSC1"/>
    <s v="2"/>
    <n v="5.07"/>
    <s v="2018-06-30T20:59:00Z"/>
    <x v="14"/>
    <n v="2"/>
  </r>
  <r>
    <m/>
    <m/>
    <s v="20180704-Shingle"/>
    <s v="El Dorado"/>
    <s v="Shingle"/>
    <m/>
    <m/>
    <n v="201807041709"/>
    <n v="201807050509"/>
    <n v="43285"/>
    <n v="0.7145833333333333"/>
    <n v="43285.71458333333"/>
    <n v="43469"/>
    <s v="09:56"/>
    <n v="43469.41388888889"/>
    <n v="316"/>
    <s v="Undetermined"/>
    <n v="0"/>
    <m/>
    <n v="0"/>
    <n v="38.539806"/>
    <n v="-121.059979"/>
    <s v="non-HFTD"/>
    <s v="non-HFRA"/>
    <x v="0"/>
    <m/>
    <m/>
    <m/>
    <m/>
    <m/>
    <m/>
    <m/>
    <b v="0"/>
    <b v="0"/>
    <b v="0"/>
    <n v="2018"/>
    <n v="7"/>
    <b v="0"/>
    <n v="0"/>
    <b v="0"/>
    <b v="0"/>
    <b v="0"/>
    <s v="OEIS Non-CAT - Large"/>
    <n v="0"/>
    <n v="0"/>
    <s v="structures &lt;= 100 "/>
    <s v="fatality = 0"/>
    <n v="0"/>
    <b v="0"/>
    <b v="0"/>
    <b v="0"/>
    <b v="0"/>
    <b v="0"/>
    <b v="0"/>
    <b v="0"/>
    <m/>
    <m/>
    <m/>
    <m/>
    <m/>
    <m/>
    <n v="0"/>
    <n v="0"/>
    <s v="SLHWW"/>
    <s v="223"/>
    <n v="6.28"/>
    <s v="2018-07-05T00:00:00Z"/>
    <x v="59"/>
    <n v="93"/>
  </r>
  <r>
    <s v="Not in PG&amp;E service territory"/>
    <m/>
    <s v="20180705-Klamathon"/>
    <s v="Siskiyou"/>
    <s v="Klamathon"/>
    <m/>
    <m/>
    <n v="201807051231"/>
    <n v="201807060031"/>
    <n v="43286"/>
    <n v="0.5215277777777778"/>
    <n v="43286.52152777778"/>
    <n v="43469"/>
    <s v="09:55"/>
    <n v="43469.41319444445"/>
    <n v="38008"/>
    <s v="Undetermined"/>
    <n v="83"/>
    <m/>
    <n v="1"/>
    <n v="41.893332"/>
    <n v="-122.534655"/>
    <s v="HFTD"/>
    <s v="HFRA"/>
    <x v="0"/>
    <m/>
    <m/>
    <m/>
    <m/>
    <m/>
    <m/>
    <m/>
    <b v="1"/>
    <b v="1"/>
    <b v="0"/>
    <n v="2018"/>
    <n v="7"/>
    <b v="0"/>
    <n v="1"/>
    <b v="0"/>
    <b v="0"/>
    <b v="0"/>
    <s v="OEIS CAT - Large"/>
    <n v="1"/>
    <n v="0"/>
    <s v="structures &lt;= 100 "/>
    <s v="fatality &gt; 0"/>
    <n v="83"/>
    <b v="1"/>
    <b v="0"/>
    <b v="1"/>
    <b v="1"/>
    <b v="0"/>
    <b v="0"/>
    <b v="1"/>
    <m/>
    <m/>
    <s v="CTHRN"/>
    <s v="59"/>
    <n v="1.92"/>
    <s v="2018-07-05T20:26:00Z"/>
    <n v="14.29"/>
    <n v="6"/>
    <s v="CTAND"/>
    <s v="59"/>
    <n v="7.51"/>
    <s v="2018-07-05T20:17:00Z"/>
    <x v="60"/>
    <n v="26"/>
  </r>
  <r>
    <m/>
    <m/>
    <s v="20180706-Irish"/>
    <s v="Amador"/>
    <s v="Irish"/>
    <m/>
    <m/>
    <n v="201807061442"/>
    <n v="201807070242"/>
    <n v="43287"/>
    <n v="0.6125"/>
    <n v="43287.6125"/>
    <n v="43469"/>
    <s v="09:54"/>
    <n v="43469.4125"/>
    <n v="825"/>
    <s v="Undetermined"/>
    <n v="1"/>
    <m/>
    <n v="0"/>
    <n v="38.42623"/>
    <n v="-120.95408"/>
    <s v="HFTD"/>
    <s v="HFRA"/>
    <x v="0"/>
    <m/>
    <m/>
    <m/>
    <m/>
    <m/>
    <m/>
    <m/>
    <b v="0"/>
    <b v="0"/>
    <b v="0"/>
    <n v="2018"/>
    <n v="7"/>
    <b v="0"/>
    <n v="0"/>
    <b v="0"/>
    <b v="0"/>
    <b v="0"/>
    <s v="OEIS Non-CAT - Large"/>
    <n v="0"/>
    <n v="0"/>
    <s v="structures &lt;= 100 "/>
    <s v="fatality = 0"/>
    <n v="1"/>
    <b v="1"/>
    <b v="0"/>
    <b v="1"/>
    <b v="1"/>
    <b v="0"/>
    <b v="1"/>
    <b v="1"/>
    <m/>
    <m/>
    <s v="CFAC1"/>
    <s v="2"/>
    <n v="3.44"/>
    <s v="2018-07-06T22:05:00Z"/>
    <n v="18.01"/>
    <n v="2"/>
    <s v="CFAC1"/>
    <s v="2"/>
    <n v="3.44"/>
    <s v="2018-07-06T22:05:00Z"/>
    <x v="31"/>
    <n v="9"/>
  </r>
  <r>
    <m/>
    <m/>
    <s v="20180708-Grant"/>
    <s v="Alameda"/>
    <s v="Grant"/>
    <m/>
    <m/>
    <n v="201807081738"/>
    <n v="201807090538"/>
    <n v="43289"/>
    <n v="0.7347222222222223"/>
    <n v="43289.73472222222"/>
    <n v="43469"/>
    <s v="09:53"/>
    <n v="43469.41180555556"/>
    <n v="640"/>
    <s v="Undetermined"/>
    <n v="0"/>
    <m/>
    <n v="0"/>
    <n v="37.75646"/>
    <n v="-121.60646"/>
    <s v="non-HFTD"/>
    <s v="non-HFRA"/>
    <x v="0"/>
    <m/>
    <m/>
    <m/>
    <m/>
    <m/>
    <m/>
    <m/>
    <b v="0"/>
    <b v="0"/>
    <b v="0"/>
    <n v="2018"/>
    <n v="7"/>
    <b v="0"/>
    <n v="0"/>
    <b v="0"/>
    <b v="0"/>
    <b v="0"/>
    <s v="OEIS Non-CAT - Large"/>
    <n v="0"/>
    <n v="0"/>
    <s v="structures &lt;= 100 "/>
    <s v="fatality = 0"/>
    <n v="0"/>
    <b v="0"/>
    <b v="0"/>
    <b v="0"/>
    <b v="0"/>
    <b v="0"/>
    <b v="0"/>
    <b v="0"/>
    <m/>
    <m/>
    <s v="AATC1"/>
    <s v="2"/>
    <n v="4.39"/>
    <s v="2018-07-09T01:12:00Z"/>
    <n v="32.01"/>
    <n v="14"/>
    <s v="AATC1"/>
    <s v="2"/>
    <n v="4.39"/>
    <s v="2018-07-09T01:12:00Z"/>
    <x v="49"/>
    <n v="54"/>
  </r>
  <r>
    <m/>
    <m/>
    <s v="20180709-Dale"/>
    <s v="Tehama"/>
    <s v="Dale"/>
    <m/>
    <m/>
    <n v="201807091830"/>
    <n v="201807100630"/>
    <n v="43290"/>
    <n v="0.7708333333333334"/>
    <n v="43290.77083333334"/>
    <n v="43469"/>
    <s v="09:52"/>
    <n v="43469.41111111111"/>
    <n v="856"/>
    <s v="Undetermined"/>
    <n v="0"/>
    <m/>
    <n v="0"/>
    <n v="40.33682"/>
    <n v="-121.93908"/>
    <s v="HFTD"/>
    <s v="HFRA"/>
    <x v="0"/>
    <m/>
    <m/>
    <m/>
    <m/>
    <m/>
    <m/>
    <m/>
    <b v="0"/>
    <b v="0"/>
    <b v="0"/>
    <n v="2018"/>
    <n v="7"/>
    <b v="0"/>
    <n v="0"/>
    <b v="0"/>
    <b v="0"/>
    <b v="0"/>
    <s v="OEIS Non-CAT - Large"/>
    <n v="0"/>
    <n v="0"/>
    <s v="structures &lt;= 100 "/>
    <s v="fatality = 0"/>
    <n v="0"/>
    <b v="1"/>
    <b v="0"/>
    <b v="1"/>
    <b v="1"/>
    <b v="0"/>
    <b v="1"/>
    <b v="1"/>
    <m/>
    <m/>
    <m/>
    <m/>
    <m/>
    <m/>
    <n v="0"/>
    <n v="0"/>
    <s v="TR145"/>
    <s v="2"/>
    <n v="5.98"/>
    <s v="2018-07-10T01:47:00Z"/>
    <x v="27"/>
    <n v="2"/>
  </r>
  <r>
    <m/>
    <m/>
    <s v="20180712-Stoney"/>
    <s v="Butte"/>
    <s v="Stoney"/>
    <m/>
    <m/>
    <n v="201807122245"/>
    <n v="201807131045"/>
    <n v="43293"/>
    <n v="0.9479166666666666"/>
    <n v="43293.94791666666"/>
    <n v="43469"/>
    <s v="09:48"/>
    <n v="43469.40833333333"/>
    <n v="962"/>
    <s v="Undetermined"/>
    <n v="0"/>
    <m/>
    <n v="0"/>
    <n v="39.77124"/>
    <n v="-121.76859"/>
    <s v="non-HFTD"/>
    <s v="HFRA"/>
    <x v="0"/>
    <m/>
    <m/>
    <m/>
    <m/>
    <m/>
    <m/>
    <n v="108693"/>
    <b v="0"/>
    <b v="0"/>
    <b v="0"/>
    <n v="2018"/>
    <n v="7"/>
    <b v="0"/>
    <n v="0"/>
    <b v="0"/>
    <b v="0"/>
    <b v="0"/>
    <s v="OEIS Non-CAT - Large"/>
    <n v="0"/>
    <n v="0"/>
    <s v="structures &lt;= 100 "/>
    <s v="fatality = 0"/>
    <n v="0"/>
    <b v="0"/>
    <b v="0"/>
    <b v="1"/>
    <b v="1"/>
    <b v="1"/>
    <b v="0"/>
    <b v="1"/>
    <m/>
    <m/>
    <s v="D8204"/>
    <s v="65"/>
    <n v="3.95"/>
    <s v="2018-07-13T06:39:00Z"/>
    <n v="13"/>
    <n v="40"/>
    <s v="D8204"/>
    <s v="65"/>
    <n v="3.95"/>
    <s v="2018-07-13T06:39:00Z"/>
    <x v="19"/>
    <n v="80"/>
  </r>
  <r>
    <m/>
    <m/>
    <s v="20180713-Ferguson"/>
    <s v="Mariposa"/>
    <s v="Ferguson"/>
    <m/>
    <m/>
    <n v="201807132136"/>
    <n v="201807140936"/>
    <n v="43294"/>
    <n v="0.9"/>
    <n v="43294.9"/>
    <n v="43469"/>
    <s v="09:48"/>
    <n v="43469.40833333333"/>
    <n v="96901"/>
    <s v="Undetermined"/>
    <n v="10"/>
    <m/>
    <n v="2"/>
    <n v="37.652"/>
    <n v="-119.881"/>
    <s v="HFTD"/>
    <s v="HFRA"/>
    <x v="0"/>
    <m/>
    <m/>
    <m/>
    <m/>
    <m/>
    <m/>
    <n v="11291022"/>
    <b v="1"/>
    <b v="1"/>
    <b v="0"/>
    <n v="2018"/>
    <n v="7"/>
    <b v="0"/>
    <n v="1"/>
    <b v="0"/>
    <b v="0"/>
    <b v="0"/>
    <s v="OEIS CAT - Large"/>
    <n v="1"/>
    <n v="0"/>
    <s v="structures &lt;= 100 "/>
    <s v="fatality &gt; 0"/>
    <n v="10"/>
    <b v="1"/>
    <b v="0"/>
    <b v="1"/>
    <b v="1"/>
    <b v="0"/>
    <b v="1"/>
    <b v="1"/>
    <n v="118500000"/>
    <s v="https://en.wikipedia.org/wiki/Ferguson_Fire"/>
    <m/>
    <m/>
    <m/>
    <m/>
    <n v="0"/>
    <n v="0"/>
    <s v="CNFC1"/>
    <s v="2"/>
    <n v="8.130000000000001"/>
    <s v="2018-07-14T05:00:00Z"/>
    <x v="4"/>
    <n v="8"/>
  </r>
  <r>
    <m/>
    <m/>
    <s v="20180718-Eighty Eight"/>
    <s v="Yolo"/>
    <s v="Eighty Eight"/>
    <m/>
    <m/>
    <n v="201807181424"/>
    <n v="201807190224"/>
    <n v="43299"/>
    <n v="0.6"/>
    <n v="43299.6"/>
    <n v="43469"/>
    <s v="09:40"/>
    <n v="43469.40277777778"/>
    <n v="822"/>
    <s v="Undetermined"/>
    <n v="0"/>
    <m/>
    <n v="0"/>
    <n v="38.59694444"/>
    <n v="-121.99388889"/>
    <s v="non-HFTD"/>
    <s v="non-HFRA"/>
    <x v="0"/>
    <m/>
    <m/>
    <m/>
    <m/>
    <m/>
    <m/>
    <m/>
    <b v="0"/>
    <b v="0"/>
    <b v="0"/>
    <n v="2018"/>
    <n v="7"/>
    <b v="0"/>
    <n v="0"/>
    <b v="0"/>
    <b v="0"/>
    <b v="0"/>
    <s v="OEIS Non-CAT - Large"/>
    <n v="0"/>
    <n v="0"/>
    <s v="structures &lt;= 100 "/>
    <s v="fatality = 0"/>
    <n v="0"/>
    <b v="0"/>
    <b v="0"/>
    <b v="0"/>
    <b v="0"/>
    <b v="0"/>
    <b v="0"/>
    <b v="0"/>
    <m/>
    <m/>
    <m/>
    <m/>
    <m/>
    <m/>
    <n v="0"/>
    <n v="0"/>
    <m/>
    <m/>
    <m/>
    <m/>
    <x v="5"/>
    <n v="0"/>
  </r>
  <r>
    <m/>
    <m/>
    <s v="20180722-Country"/>
    <s v="Santa Clara"/>
    <s v="Country"/>
    <m/>
    <m/>
    <n v="201807221306"/>
    <n v="201807230106"/>
    <n v="43303"/>
    <n v="0.5458333333333333"/>
    <n v="43303.54583333333"/>
    <n v="43469"/>
    <s v="09:37"/>
    <n v="43469.40069444444"/>
    <n v="320"/>
    <s v="Undetermined"/>
    <n v="1"/>
    <m/>
    <n v="0"/>
    <n v="37.449425"/>
    <n v="-121.88807"/>
    <s v="non-HFTD"/>
    <s v="non-HFRA"/>
    <x v="0"/>
    <m/>
    <m/>
    <m/>
    <m/>
    <m/>
    <m/>
    <n v="4992"/>
    <b v="0"/>
    <b v="0"/>
    <b v="0"/>
    <n v="2018"/>
    <n v="7"/>
    <b v="0"/>
    <n v="0"/>
    <b v="0"/>
    <b v="0"/>
    <b v="0"/>
    <s v="OEIS Non-CAT - Large"/>
    <n v="0"/>
    <n v="0"/>
    <s v="structures &lt;= 100 "/>
    <s v="fatality = 0"/>
    <n v="1"/>
    <b v="0"/>
    <b v="0"/>
    <b v="0"/>
    <b v="0"/>
    <b v="0"/>
    <b v="0"/>
    <b v="0"/>
    <m/>
    <m/>
    <s v="E3968"/>
    <s v="65"/>
    <n v="1.6"/>
    <s v="2018-07-22T21:06:00Z"/>
    <n v="14"/>
    <n v="9"/>
    <s v="PEAC1"/>
    <s v="2"/>
    <n v="7.56"/>
    <s v="2018-07-22T20:18:00Z"/>
    <x v="20"/>
    <n v="137"/>
  </r>
  <r>
    <m/>
    <m/>
    <s v="20180723-Carr"/>
    <s v="Shasta And Trinity"/>
    <s v="Carr"/>
    <m/>
    <m/>
    <n v="201807231315"/>
    <n v="201807240115"/>
    <n v="43304"/>
    <n v="0.5520833333333334"/>
    <n v="43304.55208333334"/>
    <n v="43342"/>
    <s v="09:37"/>
    <n v="43342.40069444444"/>
    <n v="229651"/>
    <s v="Vehicle"/>
    <n v="1614"/>
    <m/>
    <n v="3"/>
    <n v="40.65428"/>
    <n v="-122.62357"/>
    <s v="HFTD"/>
    <s v="HFRA"/>
    <x v="0"/>
    <m/>
    <m/>
    <m/>
    <m/>
    <m/>
    <m/>
    <n v="40770919"/>
    <b v="1"/>
    <b v="0"/>
    <b v="1"/>
    <n v="2018"/>
    <n v="7"/>
    <b v="0"/>
    <n v="1"/>
    <b v="1"/>
    <b v="1"/>
    <b v="0"/>
    <s v="OEIS CAT - Destructive - Fatal"/>
    <n v="1"/>
    <n v="1"/>
    <s v="structures &gt; 500"/>
    <s v="fatality &gt; 0"/>
    <n v="1614"/>
    <b v="1"/>
    <b v="0"/>
    <b v="1"/>
    <b v="1"/>
    <b v="0"/>
    <b v="1"/>
    <b v="1"/>
    <m/>
    <m/>
    <s v="WYTC1"/>
    <s v="123"/>
    <n v="0.92"/>
    <s v="2018-07-23T21:00:00Z"/>
    <n v="6.53"/>
    <n v="2"/>
    <s v="MMOC1"/>
    <s v="2"/>
    <n v="8.630000000000001"/>
    <s v="2018-07-23T21:00:00Z"/>
    <x v="27"/>
    <n v="18"/>
  </r>
  <r>
    <m/>
    <m/>
    <s v="20180727-Ranch"/>
    <s v="Colusa, Glenn, Lake And Mendocino"/>
    <s v="Ranch"/>
    <m/>
    <s v="Mendocino Complex"/>
    <n v="201807271205"/>
    <n v="201807280005"/>
    <n v="43308"/>
    <n v="0.5034722222222222"/>
    <n v="43308.50347222222"/>
    <m/>
    <m/>
    <m/>
    <n v="410203"/>
    <s v="Human"/>
    <n v="246"/>
    <m/>
    <n v="1"/>
    <n v="39.243283"/>
    <n v="-123.103367"/>
    <s v="HFTD"/>
    <s v="HFRA"/>
    <x v="0"/>
    <m/>
    <m/>
    <m/>
    <m/>
    <m/>
    <m/>
    <n v="13036262.24"/>
    <b v="1"/>
    <b v="0"/>
    <b v="1"/>
    <n v="2018"/>
    <n v="7"/>
    <b v="0"/>
    <n v="1"/>
    <b v="1"/>
    <b v="1"/>
    <b v="0"/>
    <s v="OEIS CAT - Destructive - Fatal"/>
    <n v="1"/>
    <n v="0"/>
    <s v="100 &lt; structures &lt;= 500"/>
    <s v="fatality &gt; 0"/>
    <n v="246"/>
    <b v="1"/>
    <b v="0"/>
    <b v="1"/>
    <b v="1"/>
    <b v="0"/>
    <b v="1"/>
    <b v="1"/>
    <m/>
    <m/>
    <m/>
    <m/>
    <m/>
    <m/>
    <n v="0"/>
    <n v="0"/>
    <s v="COWC1"/>
    <s v="2"/>
    <n v="8.27"/>
    <s v="2018-07-27T20:01:00Z"/>
    <x v="35"/>
    <n v="40"/>
  </r>
  <r>
    <m/>
    <m/>
    <s v="20180727-River"/>
    <s v="Colusa, Lake And Mendocino"/>
    <s v="River"/>
    <m/>
    <s v="Mendocino Complex"/>
    <n v="201807271301"/>
    <n v="201807280101"/>
    <n v="43308"/>
    <n v="0.5423611111111111"/>
    <n v="43308.54236111111"/>
    <m/>
    <m/>
    <m/>
    <n v="48920"/>
    <s v="Undetermined"/>
    <n v="35"/>
    <m/>
    <n v="0"/>
    <n v="39.04786"/>
    <n v="-123.11971"/>
    <s v="HFTD"/>
    <s v="HFRA"/>
    <x v="0"/>
    <m/>
    <m/>
    <m/>
    <m/>
    <m/>
    <m/>
    <n v="1854752.758"/>
    <b v="1"/>
    <b v="1"/>
    <b v="0"/>
    <n v="2018"/>
    <n v="7"/>
    <b v="0"/>
    <n v="0"/>
    <b v="0"/>
    <b v="0"/>
    <b v="0"/>
    <s v="OEIS CAT - Large"/>
    <n v="1"/>
    <n v="0"/>
    <s v="structures &lt;= 100 "/>
    <s v="fatality = 0"/>
    <n v="35"/>
    <b v="1"/>
    <b v="0"/>
    <b v="1"/>
    <b v="1"/>
    <b v="0"/>
    <b v="1"/>
    <b v="1"/>
    <m/>
    <m/>
    <s v="HPDC1"/>
    <s v="2"/>
    <n v="2.41"/>
    <s v="2018-07-27T20:15:00Z"/>
    <n v="21"/>
    <n v="2"/>
    <s v="COWC1"/>
    <s v="2"/>
    <n v="5.93"/>
    <s v="2018-07-27T20:01:00Z"/>
    <x v="35"/>
    <n v="9"/>
  </r>
  <r>
    <m/>
    <m/>
    <s v="20180727-Whaleback"/>
    <s v="Lassen"/>
    <s v="Whaleback"/>
    <m/>
    <m/>
    <n v="201807271332"/>
    <n v="201807280132"/>
    <n v="43308"/>
    <n v="0.5638888888888889"/>
    <n v="43308.56388888889"/>
    <n v="43469"/>
    <s v="09:32"/>
    <n v="43469.39722222222"/>
    <n v="18703"/>
    <s v="Undetermined"/>
    <n v="0"/>
    <m/>
    <n v="0"/>
    <n v="40.633536"/>
    <n v="-120.868091"/>
    <s v="HFTD"/>
    <s v="HFRA"/>
    <x v="0"/>
    <m/>
    <m/>
    <m/>
    <m/>
    <m/>
    <m/>
    <m/>
    <b v="1"/>
    <b v="1"/>
    <b v="0"/>
    <n v="2018"/>
    <n v="7"/>
    <b v="0"/>
    <n v="0"/>
    <b v="0"/>
    <b v="0"/>
    <b v="0"/>
    <s v="OEIS CAT - Large"/>
    <n v="1"/>
    <n v="0"/>
    <s v="structures &lt;= 100 "/>
    <s v="fatality = 0"/>
    <n v="0"/>
    <b v="1"/>
    <b v="0"/>
    <b v="1"/>
    <b v="1"/>
    <b v="0"/>
    <b v="1"/>
    <b v="1"/>
    <m/>
    <m/>
    <m/>
    <m/>
    <m/>
    <m/>
    <n v="0"/>
    <n v="0"/>
    <s v="GORC1"/>
    <s v="2"/>
    <n v="8.57"/>
    <s v="2018-07-27T21:04:00Z"/>
    <x v="19"/>
    <n v="2"/>
  </r>
  <r>
    <m/>
    <m/>
    <s v="20180727-Breckenridge"/>
    <s v="Kern"/>
    <s v="Breckenridge"/>
    <m/>
    <m/>
    <n v="201807271612"/>
    <n v="201807280412"/>
    <n v="43308"/>
    <n v="0.675"/>
    <n v="43308.675"/>
    <n v="43469"/>
    <s v="09:32"/>
    <n v="43469.39722222222"/>
    <n v="993"/>
    <s v="Undetermined"/>
    <n v="0"/>
    <m/>
    <n v="0"/>
    <n v="35.387408"/>
    <n v="-118.817934"/>
    <s v="non-HFTD"/>
    <s v="HFRA"/>
    <x v="0"/>
    <m/>
    <m/>
    <m/>
    <m/>
    <m/>
    <m/>
    <m/>
    <b v="0"/>
    <b v="0"/>
    <b v="0"/>
    <n v="2018"/>
    <n v="7"/>
    <b v="0"/>
    <n v="0"/>
    <b v="0"/>
    <b v="0"/>
    <b v="0"/>
    <s v="OEIS Non-CAT - Large"/>
    <n v="0"/>
    <n v="0"/>
    <s v="structures &lt;= 100 "/>
    <s v="fatality = 0"/>
    <n v="0"/>
    <b v="0"/>
    <b v="0"/>
    <b v="1"/>
    <b v="1"/>
    <b v="0"/>
    <b v="0"/>
    <b v="0"/>
    <m/>
    <m/>
    <s v="C6825"/>
    <s v="65"/>
    <n v="3.77"/>
    <s v="2018-07-27T22:36:00Z"/>
    <n v="14"/>
    <n v="18"/>
    <s v="AU562"/>
    <s v="65"/>
    <n v="7.14"/>
    <s v="2018-07-27T23:57:00Z"/>
    <x v="7"/>
    <n v="34"/>
  </r>
  <r>
    <m/>
    <m/>
    <s v="20180731-Eel"/>
    <s v="Mendocino"/>
    <s v="Eel"/>
    <m/>
    <m/>
    <n v="201807311528"/>
    <n v="201807320328"/>
    <n v="43312"/>
    <n v="0.6444444444444445"/>
    <n v="43312.64444444444"/>
    <n v="43469"/>
    <s v="09:29"/>
    <n v="43469.39513888889"/>
    <n v="972"/>
    <s v="Undetermined"/>
    <n v="0"/>
    <m/>
    <n v="0"/>
    <n v="39.832"/>
    <n v="-123.048"/>
    <s v="HFTD"/>
    <s v="HFRA"/>
    <x v="0"/>
    <m/>
    <m/>
    <m/>
    <m/>
    <m/>
    <m/>
    <m/>
    <b v="0"/>
    <b v="0"/>
    <b v="0"/>
    <n v="2018"/>
    <n v="7"/>
    <b v="0"/>
    <n v="0"/>
    <b v="0"/>
    <b v="0"/>
    <b v="0"/>
    <s v="OEIS Non-CAT - Large"/>
    <n v="0"/>
    <n v="0"/>
    <s v="structures &lt;= 100 "/>
    <s v="fatality = 0"/>
    <n v="0"/>
    <b v="1"/>
    <b v="0"/>
    <b v="1"/>
    <b v="1"/>
    <b v="0"/>
    <b v="1"/>
    <b v="1"/>
    <m/>
    <m/>
    <s v="EELC1"/>
    <s v="2"/>
    <n v="1.99"/>
    <s v="2018-07-31T22:45:00Z"/>
    <n v="12.01"/>
    <n v="2"/>
    <s v="MASC1"/>
    <s v="2"/>
    <n v="5.72"/>
    <s v="2018-07-31T23:04:00Z"/>
    <x v="3"/>
    <n v="4"/>
  </r>
  <r>
    <m/>
    <m/>
    <s v="20180731-Butte"/>
    <s v="Sutter"/>
    <s v="Butte"/>
    <m/>
    <m/>
    <n v="201807311734"/>
    <n v="201807320534"/>
    <n v="43312"/>
    <n v="0.7319444444444444"/>
    <n v="43312.73194444444"/>
    <n v="43469"/>
    <s v="09:28"/>
    <n v="43469.39444444444"/>
    <n v="1200"/>
    <s v="Undetermined"/>
    <n v="0"/>
    <m/>
    <n v="0"/>
    <n v="39.186144"/>
    <n v="-121.79288"/>
    <s v="non-HFTD"/>
    <s v="non-HFRA"/>
    <x v="0"/>
    <m/>
    <m/>
    <m/>
    <m/>
    <m/>
    <m/>
    <m/>
    <b v="0"/>
    <b v="0"/>
    <b v="0"/>
    <n v="2018"/>
    <n v="7"/>
    <b v="0"/>
    <n v="0"/>
    <b v="0"/>
    <b v="0"/>
    <b v="0"/>
    <s v="OEIS Non-CAT - Large"/>
    <n v="0"/>
    <n v="0"/>
    <s v="structures &lt;= 100 "/>
    <s v="fatality = 0"/>
    <n v="0"/>
    <b v="0"/>
    <b v="0"/>
    <b v="0"/>
    <b v="0"/>
    <b v="0"/>
    <b v="0"/>
    <b v="0"/>
    <m/>
    <m/>
    <m/>
    <m/>
    <m/>
    <m/>
    <n v="0"/>
    <n v="0"/>
    <s v="E9574"/>
    <s v="65"/>
    <n v="8.58"/>
    <s v="2018-08-01T00:22:00Z"/>
    <x v="41"/>
    <n v="57"/>
  </r>
  <r>
    <m/>
    <m/>
    <s v="20180801-Sunset"/>
    <s v="Placer"/>
    <s v="Sunset"/>
    <m/>
    <m/>
    <n v="201808011311"/>
    <n v="201808020111"/>
    <n v="43313"/>
    <n v="0.5493055555555556"/>
    <n v="43313.54930555556"/>
    <n v="43469"/>
    <s v="09:28"/>
    <n v="43469.39444444444"/>
    <n v="700"/>
    <s v="Undetermined"/>
    <n v="0"/>
    <m/>
    <n v="0"/>
    <n v="38.82426"/>
    <n v="-121.451307"/>
    <s v="non-HFTD"/>
    <s v="non-HFRA"/>
    <x v="0"/>
    <m/>
    <m/>
    <m/>
    <m/>
    <m/>
    <m/>
    <m/>
    <b v="0"/>
    <b v="0"/>
    <b v="0"/>
    <n v="2018"/>
    <n v="8"/>
    <b v="0"/>
    <n v="0"/>
    <b v="0"/>
    <b v="0"/>
    <b v="0"/>
    <s v="OEIS Non-CAT - Large"/>
    <n v="0"/>
    <n v="0"/>
    <s v="structures &lt;= 100 "/>
    <s v="fatality = 0"/>
    <n v="0"/>
    <b v="0"/>
    <b v="0"/>
    <b v="0"/>
    <b v="0"/>
    <b v="0"/>
    <b v="0"/>
    <b v="0"/>
    <m/>
    <m/>
    <m/>
    <m/>
    <m/>
    <m/>
    <n v="0"/>
    <n v="0"/>
    <s v="AR944"/>
    <s v="65"/>
    <n v="8.99"/>
    <s v="2018-08-01T20:30:00Z"/>
    <x v="4"/>
    <n v="8"/>
  </r>
  <r>
    <m/>
    <m/>
    <s v="20180801-Donnell"/>
    <s v="Tuolumne"/>
    <s v="Donnell"/>
    <m/>
    <m/>
    <n v="201808011748"/>
    <n v="201808020548"/>
    <n v="43313"/>
    <n v="0.7416666666666667"/>
    <n v="43313.74166666667"/>
    <n v="43469"/>
    <s v="09:26"/>
    <n v="43469.39305555556"/>
    <n v="36450"/>
    <s v="Undetermined"/>
    <n v="54"/>
    <m/>
    <n v="0"/>
    <n v="38.349"/>
    <n v="-119.929"/>
    <s v="HFTD"/>
    <s v="HFRA"/>
    <x v="0"/>
    <m/>
    <m/>
    <m/>
    <m/>
    <m/>
    <m/>
    <m/>
    <b v="1"/>
    <b v="1"/>
    <b v="0"/>
    <n v="2018"/>
    <n v="8"/>
    <b v="0"/>
    <n v="0"/>
    <b v="0"/>
    <b v="0"/>
    <b v="0"/>
    <s v="OEIS CAT - Large"/>
    <n v="1"/>
    <n v="0"/>
    <s v="structures &lt;= 100 "/>
    <s v="fatality = 0"/>
    <n v="54"/>
    <b v="1"/>
    <b v="0"/>
    <b v="1"/>
    <b v="1"/>
    <b v="0"/>
    <b v="1"/>
    <b v="1"/>
    <m/>
    <m/>
    <m/>
    <m/>
    <m/>
    <m/>
    <n v="0"/>
    <n v="0"/>
    <m/>
    <m/>
    <m/>
    <m/>
    <x v="5"/>
    <n v="0"/>
  </r>
  <r>
    <m/>
    <m/>
    <s v="20180803-Tarina"/>
    <s v="Kern"/>
    <s v="Tarina"/>
    <m/>
    <m/>
    <n v="201808031448"/>
    <n v="201808040248"/>
    <n v="43315"/>
    <n v="0.6166666666666667"/>
    <n v="43315.61666666667"/>
    <n v="43469"/>
    <s v="09:26"/>
    <n v="43469.39305555556"/>
    <n v="2950"/>
    <s v="Undetermined"/>
    <n v="0"/>
    <m/>
    <n v="0"/>
    <n v="35.37444"/>
    <n v="-118.83556"/>
    <s v="non-HFTD"/>
    <s v="HFRA"/>
    <x v="0"/>
    <m/>
    <m/>
    <m/>
    <m/>
    <m/>
    <m/>
    <m/>
    <b v="0"/>
    <b v="0"/>
    <b v="0"/>
    <n v="2018"/>
    <n v="8"/>
    <b v="0"/>
    <n v="0"/>
    <b v="0"/>
    <b v="0"/>
    <b v="0"/>
    <s v="OEIS Non-CAT - Large"/>
    <n v="0"/>
    <n v="0"/>
    <s v="structures &lt;= 100 "/>
    <s v="fatality = 0"/>
    <n v="0"/>
    <b v="0"/>
    <b v="0"/>
    <b v="1"/>
    <b v="1"/>
    <b v="0"/>
    <b v="0"/>
    <b v="0"/>
    <m/>
    <m/>
    <s v="F0196"/>
    <s v="65"/>
    <n v="4.04"/>
    <s v="2018-08-03T20:50:00Z"/>
    <n v="24"/>
    <n v="20"/>
    <s v="F0196"/>
    <s v="65"/>
    <n v="4.04"/>
    <s v="2018-08-03T20:50:00Z"/>
    <x v="22"/>
    <n v="41"/>
  </r>
  <r>
    <m/>
    <m/>
    <s v="20180806-Turkey"/>
    <s v="Monterey"/>
    <s v="Turkey"/>
    <m/>
    <m/>
    <n v="201808061259"/>
    <n v="201808070059"/>
    <n v="43318"/>
    <n v="0.5409722222222222"/>
    <n v="43318.54097222222"/>
    <n v="43469"/>
    <s v="09:23"/>
    <n v="43469.39097222222"/>
    <n v="2225"/>
    <s v="Undetermined"/>
    <n v="0"/>
    <m/>
    <n v="0"/>
    <n v="35.847778"/>
    <n v="-120.343056"/>
    <s v="non-HFTD"/>
    <s v="non-HFRA"/>
    <x v="0"/>
    <m/>
    <m/>
    <m/>
    <m/>
    <m/>
    <m/>
    <m/>
    <b v="0"/>
    <b v="0"/>
    <b v="0"/>
    <n v="2018"/>
    <n v="8"/>
    <b v="0"/>
    <n v="0"/>
    <b v="0"/>
    <b v="0"/>
    <b v="0"/>
    <s v="OEIS Non-CAT - Large"/>
    <n v="0"/>
    <n v="0"/>
    <s v="structures &lt;= 100 "/>
    <s v="fatality = 0"/>
    <n v="0"/>
    <b v="0"/>
    <b v="0"/>
    <b v="0"/>
    <b v="0"/>
    <b v="0"/>
    <b v="0"/>
    <b v="0"/>
    <m/>
    <m/>
    <m/>
    <m/>
    <m/>
    <m/>
    <n v="0"/>
    <n v="0"/>
    <s v="PKFC1"/>
    <s v="2"/>
    <n v="6.14"/>
    <s v="2018-08-06T20:55:00Z"/>
    <x v="31"/>
    <n v="2"/>
  </r>
  <r>
    <m/>
    <m/>
    <s v="20180806-Five"/>
    <s v="Kings"/>
    <s v="Five"/>
    <m/>
    <m/>
    <n v="201808061729"/>
    <n v="201808070529"/>
    <n v="43318"/>
    <n v="0.7284722222222222"/>
    <n v="43318.72847222222"/>
    <n v="43469"/>
    <s v="09:23"/>
    <n v="43469.39097222222"/>
    <n v="2995"/>
    <s v="Undetermined"/>
    <n v="0"/>
    <m/>
    <n v="0"/>
    <n v="35.97896"/>
    <n v="-119.98329"/>
    <s v="non-HFTD"/>
    <s v="non-HFRA"/>
    <x v="0"/>
    <m/>
    <m/>
    <m/>
    <m/>
    <m/>
    <m/>
    <m/>
    <b v="0"/>
    <b v="0"/>
    <b v="0"/>
    <n v="2018"/>
    <n v="8"/>
    <b v="0"/>
    <n v="0"/>
    <b v="0"/>
    <b v="0"/>
    <b v="0"/>
    <s v="OEIS Non-CAT - Large"/>
    <n v="0"/>
    <n v="0"/>
    <s v="structures &lt;= 100 "/>
    <s v="fatality = 0"/>
    <n v="0"/>
    <b v="0"/>
    <b v="0"/>
    <b v="0"/>
    <b v="0"/>
    <b v="0"/>
    <b v="0"/>
    <b v="0"/>
    <m/>
    <m/>
    <s v="CF085"/>
    <s v="59"/>
    <n v="2.07"/>
    <s v="2018-08-07T00:11:00Z"/>
    <n v="21.74"/>
    <n v="11"/>
    <s v="KTLC1"/>
    <s v="2"/>
    <n v="5.38"/>
    <s v="2018-08-07T00:50:00Z"/>
    <x v="28"/>
    <n v="13"/>
  </r>
  <r>
    <m/>
    <m/>
    <s v="20180809-Hirz"/>
    <s v="Shasta"/>
    <s v="Hirz"/>
    <m/>
    <m/>
    <n v="201808090155"/>
    <n v="201808091355"/>
    <n v="43321"/>
    <n v="0.0798611111111111"/>
    <n v="43321.07986111111"/>
    <n v="43469"/>
    <s v="09:21"/>
    <n v="43469.38958333333"/>
    <n v="46150"/>
    <s v="Undetermined"/>
    <n v="0"/>
    <m/>
    <n v="0"/>
    <n v="40.896"/>
    <n v="-122.219"/>
    <s v="HFTD"/>
    <s v="HFRA"/>
    <x v="0"/>
    <m/>
    <m/>
    <m/>
    <m/>
    <m/>
    <m/>
    <m/>
    <b v="1"/>
    <b v="1"/>
    <b v="0"/>
    <n v="2018"/>
    <n v="8"/>
    <b v="0"/>
    <n v="0"/>
    <b v="0"/>
    <b v="0"/>
    <b v="0"/>
    <s v="OEIS CAT - Large"/>
    <n v="1"/>
    <n v="0"/>
    <s v="structures &lt;= 100 "/>
    <s v="fatality = 0"/>
    <n v="0"/>
    <b v="1"/>
    <b v="0"/>
    <b v="1"/>
    <b v="1"/>
    <b v="0"/>
    <b v="1"/>
    <b v="1"/>
    <m/>
    <m/>
    <m/>
    <m/>
    <m/>
    <m/>
    <n v="0"/>
    <n v="0"/>
    <s v="CTANT"/>
    <s v="59"/>
    <n v="7.91"/>
    <s v="2018-08-09T09:15:00Z"/>
    <x v="61"/>
    <n v="7"/>
  </r>
  <r>
    <m/>
    <m/>
    <s v="20180809-Hat"/>
    <s v="Shasta"/>
    <s v="Hat"/>
    <m/>
    <m/>
    <n v="201808091434"/>
    <n v="201808100234"/>
    <n v="43321"/>
    <n v="0.6069444444444444"/>
    <n v="43321.60694444444"/>
    <n v="43469"/>
    <s v="09:21"/>
    <n v="43469.38958333333"/>
    <n v="1900"/>
    <s v="Undetermined"/>
    <n v="0"/>
    <m/>
    <n v="0"/>
    <n v="40.99344"/>
    <n v="-121.52225"/>
    <s v="HFTD"/>
    <s v="HFRA"/>
    <x v="0"/>
    <m/>
    <m/>
    <m/>
    <m/>
    <m/>
    <m/>
    <n v="12717791"/>
    <b v="0"/>
    <b v="0"/>
    <b v="0"/>
    <n v="2018"/>
    <n v="8"/>
    <b v="1"/>
    <n v="0"/>
    <b v="0"/>
    <b v="0"/>
    <b v="0"/>
    <s v="OEIS Non-CAT - Large"/>
    <n v="0"/>
    <n v="0"/>
    <s v="structures &lt;= 100 "/>
    <s v="fatality = 0"/>
    <n v="0"/>
    <b v="1"/>
    <b v="0"/>
    <b v="1"/>
    <b v="1"/>
    <b v="0"/>
    <b v="1"/>
    <b v="1"/>
    <m/>
    <m/>
    <m/>
    <m/>
    <m/>
    <m/>
    <n v="0"/>
    <n v="0"/>
    <s v="SDRC1"/>
    <s v="2"/>
    <n v="5.63"/>
    <s v="2018-08-09T22:13:00Z"/>
    <x v="20"/>
    <n v="14"/>
  </r>
  <r>
    <m/>
    <m/>
    <s v="20180810-Nelson"/>
    <s v="Solano"/>
    <s v="Nelson"/>
    <m/>
    <m/>
    <n v="201808101657"/>
    <n v="201808110457"/>
    <n v="43322"/>
    <n v="0.70625"/>
    <n v="43322.70625"/>
    <n v="43469"/>
    <s v="09:20"/>
    <n v="43469.38888888889"/>
    <n v="2162"/>
    <s v="Undetermined"/>
    <n v="1"/>
    <m/>
    <n v="0"/>
    <n v="38.431278"/>
    <n v="-122.043747"/>
    <s v="HFTD"/>
    <s v="HFRA"/>
    <x v="0"/>
    <m/>
    <m/>
    <m/>
    <m/>
    <m/>
    <m/>
    <m/>
    <b v="0"/>
    <b v="0"/>
    <b v="0"/>
    <n v="2018"/>
    <n v="8"/>
    <b v="0"/>
    <n v="0"/>
    <b v="0"/>
    <b v="0"/>
    <b v="0"/>
    <s v="OEIS Non-CAT - Large"/>
    <n v="0"/>
    <n v="0"/>
    <s v="structures &lt;= 100 "/>
    <s v="fatality = 0"/>
    <n v="1"/>
    <b v="1"/>
    <b v="0"/>
    <b v="1"/>
    <b v="1"/>
    <b v="0"/>
    <b v="1"/>
    <b v="1"/>
    <m/>
    <m/>
    <m/>
    <m/>
    <m/>
    <m/>
    <n v="0"/>
    <n v="0"/>
    <m/>
    <m/>
    <m/>
    <m/>
    <x v="5"/>
    <n v="0"/>
  </r>
  <r>
    <m/>
    <m/>
    <s v="20180811-Gulch"/>
    <s v="Monterey"/>
    <s v="Gulch"/>
    <m/>
    <m/>
    <n v="201808111412"/>
    <n v="201808120212"/>
    <n v="43323"/>
    <n v="0.5916666666666667"/>
    <n v="43323.59166666667"/>
    <n v="43469"/>
    <s v="09:20"/>
    <n v="43469.38888888889"/>
    <n v="650"/>
    <s v="Undetermined"/>
    <n v="0"/>
    <m/>
    <n v="0"/>
    <n v="36.00912"/>
    <n v="-120.82226"/>
    <s v="non-HFTD"/>
    <s v="non-HFRA"/>
    <x v="0"/>
    <m/>
    <m/>
    <m/>
    <m/>
    <m/>
    <m/>
    <m/>
    <b v="0"/>
    <b v="0"/>
    <b v="0"/>
    <n v="2018"/>
    <n v="8"/>
    <b v="0"/>
    <n v="0"/>
    <b v="0"/>
    <b v="0"/>
    <b v="0"/>
    <s v="OEIS Non-CAT - Large"/>
    <n v="0"/>
    <n v="0"/>
    <s v="structures &lt;= 100 "/>
    <s v="fatality = 0"/>
    <n v="0"/>
    <b v="0"/>
    <b v="0"/>
    <b v="0"/>
    <b v="0"/>
    <b v="0"/>
    <b v="0"/>
    <b v="0"/>
    <m/>
    <m/>
    <m/>
    <m/>
    <m/>
    <m/>
    <n v="0"/>
    <n v="0"/>
    <m/>
    <m/>
    <m/>
    <m/>
    <x v="5"/>
    <n v="0"/>
  </r>
  <r>
    <m/>
    <m/>
    <s v="20180815-River"/>
    <s v="Tulare"/>
    <s v="River"/>
    <m/>
    <m/>
    <n v="201808151714"/>
    <n v="201808160514"/>
    <n v="43327"/>
    <n v="0.7180555555555556"/>
    <n v="43327.71805555555"/>
    <n v="43469"/>
    <s v="09:19"/>
    <n v="43469.38819444444"/>
    <n v="668"/>
    <s v="Undetermined"/>
    <n v="0"/>
    <m/>
    <n v="0"/>
    <n v="35.79012"/>
    <n v="-118.7393"/>
    <s v="HFTD"/>
    <s v="HFRA"/>
    <x v="0"/>
    <m/>
    <m/>
    <m/>
    <m/>
    <m/>
    <m/>
    <m/>
    <b v="0"/>
    <b v="0"/>
    <b v="0"/>
    <n v="2018"/>
    <n v="8"/>
    <b v="0"/>
    <n v="0"/>
    <b v="0"/>
    <b v="0"/>
    <b v="0"/>
    <s v="OEIS Non-CAT - Large"/>
    <n v="0"/>
    <n v="0"/>
    <s v="structures &lt;= 100 "/>
    <s v="fatality = 0"/>
    <n v="0"/>
    <b v="1"/>
    <b v="0"/>
    <b v="1"/>
    <b v="1"/>
    <b v="0"/>
    <b v="1"/>
    <b v="1"/>
    <m/>
    <m/>
    <m/>
    <m/>
    <m/>
    <m/>
    <n v="0"/>
    <n v="0"/>
    <s v="WOCC1"/>
    <s v="2"/>
    <n v="7.81"/>
    <s v="2018-08-16T00:13:00Z"/>
    <x v="10"/>
    <n v="28"/>
  </r>
  <r>
    <m/>
    <m/>
    <s v="20180816-Mill Creek 1"/>
    <s v="Humboldt"/>
    <s v="Mill Creek 1"/>
    <m/>
    <m/>
    <n v="201808160918"/>
    <n v="201808162118"/>
    <n v="43328"/>
    <n v="0.3875"/>
    <n v="43328.3875"/>
    <n v="43469"/>
    <s v="09:17"/>
    <n v="43469.38680555556"/>
    <n v="3674"/>
    <s v="Undetermined"/>
    <n v="0"/>
    <m/>
    <n v="0"/>
    <n v="41.14"/>
    <n v="-123.66"/>
    <s v="HFTD"/>
    <s v="HFRA"/>
    <x v="0"/>
    <m/>
    <m/>
    <m/>
    <m/>
    <m/>
    <m/>
    <m/>
    <b v="0"/>
    <b v="0"/>
    <b v="0"/>
    <n v="2018"/>
    <n v="8"/>
    <b v="0"/>
    <n v="0"/>
    <b v="0"/>
    <b v="0"/>
    <b v="0"/>
    <s v="OEIS Non-CAT - Large"/>
    <n v="0"/>
    <n v="0"/>
    <s v="structures &lt;= 100 "/>
    <s v="fatality = 0"/>
    <n v="0"/>
    <b v="1"/>
    <b v="0"/>
    <b v="1"/>
    <b v="1"/>
    <b v="0"/>
    <b v="1"/>
    <b v="1"/>
    <m/>
    <m/>
    <s v="BIIC1"/>
    <s v="2"/>
    <n v="3.2"/>
    <s v="2018-08-16T15:40:00Z"/>
    <n v="8.99"/>
    <n v="2"/>
    <s v="BIIC1"/>
    <s v="2"/>
    <n v="3.2"/>
    <s v="2018-08-16T15:40:00Z"/>
    <x v="4"/>
    <n v="4"/>
  </r>
  <r>
    <m/>
    <m/>
    <s v="20180818-Call"/>
    <s v="Kern"/>
    <s v="Call"/>
    <m/>
    <m/>
    <n v="201808181517"/>
    <n v="201808190317"/>
    <n v="43330"/>
    <n v="0.6368055555555555"/>
    <n v="43330.63680555556"/>
    <n v="43469"/>
    <s v="09:16"/>
    <n v="43469.38611111111"/>
    <n v="367"/>
    <s v="Undetermined"/>
    <n v="0"/>
    <m/>
    <n v="0"/>
    <n v="35.524"/>
    <n v="-118.669"/>
    <s v="HFTD"/>
    <s v="HFRA"/>
    <x v="0"/>
    <m/>
    <m/>
    <m/>
    <m/>
    <m/>
    <m/>
    <m/>
    <b v="0"/>
    <b v="0"/>
    <b v="0"/>
    <n v="2018"/>
    <n v="8"/>
    <b v="0"/>
    <n v="0"/>
    <b v="0"/>
    <b v="0"/>
    <b v="0"/>
    <s v="OEIS Non-CAT - Large"/>
    <n v="0"/>
    <n v="0"/>
    <s v="structures &lt;= 100 "/>
    <s v="fatality = 0"/>
    <n v="0"/>
    <b v="1"/>
    <b v="0"/>
    <b v="1"/>
    <b v="1"/>
    <b v="0"/>
    <b v="1"/>
    <b v="1"/>
    <m/>
    <m/>
    <s v="DEMC1"/>
    <s v="2"/>
    <n v="2.23"/>
    <s v="2018-08-18T21:25:00Z"/>
    <n v="18.99"/>
    <n v="2"/>
    <s v="DEMC1"/>
    <s v="2"/>
    <n v="2.23"/>
    <s v="2018-08-18T21:25:00Z"/>
    <x v="20"/>
    <n v="4"/>
  </r>
  <r>
    <m/>
    <m/>
    <s v="20180819-Front"/>
    <s v="Santa Barbara"/>
    <s v="Front"/>
    <m/>
    <m/>
    <n v="201808191337"/>
    <n v="201808200137"/>
    <n v="43331"/>
    <n v="0.5673611111111111"/>
    <n v="43331.56736111111"/>
    <n v="43469"/>
    <s v="09:16"/>
    <n v="43469.38611111111"/>
    <n v="1014"/>
    <s v="Undetermined"/>
    <n v="0"/>
    <m/>
    <n v="0"/>
    <n v="35.11416667"/>
    <n v="-120.09222222"/>
    <s v="HFTD"/>
    <s v="HFRA"/>
    <x v="0"/>
    <m/>
    <m/>
    <m/>
    <m/>
    <m/>
    <m/>
    <m/>
    <b v="0"/>
    <b v="0"/>
    <b v="0"/>
    <n v="2018"/>
    <n v="8"/>
    <b v="0"/>
    <n v="0"/>
    <b v="0"/>
    <b v="0"/>
    <b v="0"/>
    <s v="OEIS Non-CAT - Large"/>
    <n v="0"/>
    <n v="0"/>
    <s v="structures &lt;= 100 "/>
    <s v="fatality = 0"/>
    <n v="0"/>
    <b v="0"/>
    <b v="1"/>
    <b v="1"/>
    <b v="1"/>
    <b v="0"/>
    <b v="1"/>
    <b v="1"/>
    <m/>
    <m/>
    <s v="BRHC1"/>
    <s v="2"/>
    <n v="4.93"/>
    <s v="2018-08-19T21:35:00Z"/>
    <n v="12.01"/>
    <n v="2"/>
    <s v="BRHC1"/>
    <s v="2"/>
    <n v="4.93"/>
    <s v="2018-08-19T21:35:00Z"/>
    <x v="27"/>
    <n v="2"/>
  </r>
  <r>
    <m/>
    <m/>
    <s v="20180903-North"/>
    <s v="Placer"/>
    <s v="North"/>
    <m/>
    <m/>
    <n v="201809031638"/>
    <n v="201809040438"/>
    <n v="43346"/>
    <n v="0.6930555555555555"/>
    <n v="43346.69305555556"/>
    <n v="43469"/>
    <s v="09:10"/>
    <n v="43469.38194444445"/>
    <n v="1120"/>
    <s v="Undetermined"/>
    <n v="0"/>
    <m/>
    <n v="0"/>
    <n v="39.268611"/>
    <n v="-120.658333"/>
    <s v="HFTD"/>
    <s v="HFRA"/>
    <x v="0"/>
    <m/>
    <m/>
    <m/>
    <m/>
    <m/>
    <m/>
    <n v="20415"/>
    <b v="0"/>
    <b v="0"/>
    <b v="0"/>
    <n v="2018"/>
    <n v="9"/>
    <b v="0"/>
    <n v="0"/>
    <b v="0"/>
    <b v="0"/>
    <b v="0"/>
    <s v="OEIS Non-CAT - Large"/>
    <n v="0"/>
    <n v="0"/>
    <s v="structures &lt;= 100 "/>
    <s v="fatality = 0"/>
    <n v="0"/>
    <b v="1"/>
    <b v="0"/>
    <b v="1"/>
    <b v="1"/>
    <b v="0"/>
    <b v="1"/>
    <b v="1"/>
    <m/>
    <m/>
    <s v="KBLU"/>
    <s v="1"/>
    <n v="2.71"/>
    <s v="2018-09-03T22:52:00Z"/>
    <n v="18.41"/>
    <n v="3"/>
    <s v="KBLU"/>
    <s v="1"/>
    <n v="2.71"/>
    <s v="2018-09-03T22:52:00Z"/>
    <x v="62"/>
    <n v="16"/>
  </r>
  <r>
    <m/>
    <m/>
    <s v="20180904-Kerlin"/>
    <s v="Trinity"/>
    <s v="Kerlin"/>
    <m/>
    <m/>
    <n v="201809041520"/>
    <n v="201809050320"/>
    <n v="43347"/>
    <n v="0.6388888888888888"/>
    <n v="43347.63888888889"/>
    <n v="43469"/>
    <s v="09:08"/>
    <n v="43469.38055555556"/>
    <n v="1751"/>
    <s v="Undetermined"/>
    <n v="0"/>
    <m/>
    <n v="0"/>
    <n v="40.616251"/>
    <n v="-123.52019"/>
    <s v="HFTD"/>
    <s v="HFRA"/>
    <x v="0"/>
    <m/>
    <m/>
    <m/>
    <m/>
    <m/>
    <m/>
    <m/>
    <b v="0"/>
    <b v="0"/>
    <b v="0"/>
    <n v="2018"/>
    <n v="9"/>
    <b v="0"/>
    <n v="0"/>
    <b v="0"/>
    <b v="0"/>
    <b v="0"/>
    <s v="OEIS Non-CAT - Large"/>
    <n v="0"/>
    <n v="0"/>
    <s v="structures &lt;= 100 "/>
    <s v="fatality = 0"/>
    <n v="0"/>
    <b v="1"/>
    <b v="0"/>
    <b v="1"/>
    <b v="1"/>
    <b v="0"/>
    <b v="1"/>
    <b v="1"/>
    <m/>
    <m/>
    <m/>
    <m/>
    <m/>
    <m/>
    <n v="0"/>
    <n v="0"/>
    <s v="UDWC1"/>
    <s v="2"/>
    <n v="7.38"/>
    <s v="2018-09-04T22:24:00Z"/>
    <x v="2"/>
    <n v="2"/>
  </r>
  <r>
    <m/>
    <m/>
    <s v="20180905-Delta"/>
    <s v="Shasta"/>
    <s v="Delta"/>
    <m/>
    <m/>
    <n v="201809051251"/>
    <n v="201809060051"/>
    <n v="43348"/>
    <n v="0.5354166666666667"/>
    <n v="43348.53541666667"/>
    <n v="43469"/>
    <s v="09:07"/>
    <n v="43469.37986111111"/>
    <n v="63311"/>
    <s v="Undetermined"/>
    <n v="42"/>
    <m/>
    <n v="0"/>
    <n v="40.923"/>
    <n v="-122.408"/>
    <s v="HFTD"/>
    <s v="HFRA"/>
    <x v="0"/>
    <m/>
    <m/>
    <m/>
    <m/>
    <m/>
    <m/>
    <m/>
    <b v="1"/>
    <b v="1"/>
    <b v="0"/>
    <n v="2018"/>
    <n v="9"/>
    <b v="0"/>
    <n v="0"/>
    <b v="0"/>
    <b v="0"/>
    <b v="0"/>
    <s v="OEIS CAT - Large"/>
    <n v="1"/>
    <n v="0"/>
    <s v="structures &lt;= 100 "/>
    <s v="fatality = 0"/>
    <n v="42"/>
    <b v="1"/>
    <b v="0"/>
    <b v="1"/>
    <b v="1"/>
    <b v="0"/>
    <b v="1"/>
    <b v="1"/>
    <m/>
    <m/>
    <s v="SLFC1"/>
    <s v="2"/>
    <n v="1.48"/>
    <s v="2018-09-05T20:19:00Z"/>
    <n v="17"/>
    <n v="16"/>
    <s v="SLFC1"/>
    <s v="2"/>
    <n v="1.48"/>
    <s v="2018-09-05T20:19:00Z"/>
    <x v="12"/>
    <n v="16"/>
  </r>
  <r>
    <m/>
    <m/>
    <s v="20180908-Tulloch"/>
    <s v="Tuolumne"/>
    <s v="Tulloch"/>
    <m/>
    <m/>
    <n v="201809081334"/>
    <n v="201809090134"/>
    <n v="43351"/>
    <n v="0.5652777777777778"/>
    <n v="43351.56527777778"/>
    <n v="43469"/>
    <s v="09:06"/>
    <n v="43469.37916666667"/>
    <n v="573"/>
    <s v="Undetermined"/>
    <n v="0"/>
    <m/>
    <n v="0"/>
    <n v="37.83388"/>
    <n v="-120.61746"/>
    <s v="non-HFTD"/>
    <s v="non-HFRA"/>
    <x v="0"/>
    <m/>
    <m/>
    <m/>
    <m/>
    <m/>
    <m/>
    <m/>
    <b v="0"/>
    <b v="0"/>
    <b v="0"/>
    <n v="2018"/>
    <n v="9"/>
    <b v="0"/>
    <n v="0"/>
    <b v="0"/>
    <b v="0"/>
    <b v="0"/>
    <s v="OEIS Non-CAT - Large"/>
    <n v="0"/>
    <n v="0"/>
    <s v="structures &lt;= 100 "/>
    <s v="fatality = 0"/>
    <n v="0"/>
    <b v="0"/>
    <b v="0"/>
    <b v="0"/>
    <b v="0"/>
    <b v="0"/>
    <b v="0"/>
    <b v="0"/>
    <m/>
    <m/>
    <s v="LRMC1"/>
    <s v="106"/>
    <n v="2.11"/>
    <s v="2018-09-08T21:00:00Z"/>
    <n v="10.25"/>
    <n v="2"/>
    <s v="D1155"/>
    <s v="65"/>
    <n v="6.37"/>
    <s v="2018-09-08T20:14:00Z"/>
    <x v="31"/>
    <n v="33"/>
  </r>
  <r>
    <m/>
    <m/>
    <s v="20180908-Snell"/>
    <s v="Napa"/>
    <s v="Snell"/>
    <m/>
    <m/>
    <n v="201809081429"/>
    <n v="201809090229"/>
    <n v="43351"/>
    <n v="0.6034722222222222"/>
    <n v="43351.60347222222"/>
    <n v="43469"/>
    <s v="09:06"/>
    <n v="43469.37916666667"/>
    <n v="2490"/>
    <s v="Under Investigation"/>
    <n v="0"/>
    <m/>
    <n v="0"/>
    <n v="38.69601"/>
    <n v="-122.44468"/>
    <s v="HFTD"/>
    <s v="HFRA"/>
    <x v="0"/>
    <m/>
    <m/>
    <m/>
    <m/>
    <m/>
    <m/>
    <m/>
    <b v="0"/>
    <b v="0"/>
    <b v="0"/>
    <n v="2018"/>
    <n v="9"/>
    <b v="0"/>
    <n v="0"/>
    <b v="0"/>
    <b v="0"/>
    <b v="0"/>
    <s v="OEIS Non-CAT - Large"/>
    <n v="0"/>
    <n v="0"/>
    <s v="structures &lt;= 100 "/>
    <s v="fatality = 0"/>
    <n v="0"/>
    <b v="0"/>
    <b v="1"/>
    <b v="1"/>
    <b v="1"/>
    <b v="0"/>
    <b v="1"/>
    <b v="1"/>
    <m/>
    <m/>
    <s v="PG051"/>
    <s v="229"/>
    <n v="3.54"/>
    <s v="2018-09-08T20:50:00Z"/>
    <n v="20.6"/>
    <n v="20"/>
    <s v="PG085"/>
    <s v="229"/>
    <n v="7.89"/>
    <s v="2018-09-08T22:10:00Z"/>
    <x v="63"/>
    <n v="68"/>
  </r>
  <r>
    <m/>
    <m/>
    <s v="20180913-Metz"/>
    <s v="Monterey"/>
    <s v="Metz"/>
    <m/>
    <m/>
    <n v="201809131537"/>
    <n v="201809140337"/>
    <n v="43356"/>
    <n v="0.6506944444444445"/>
    <n v="43356.65069444444"/>
    <n v="43469"/>
    <s v="09:04"/>
    <n v="43469.37777777778"/>
    <n v="400"/>
    <s v="Undetermined"/>
    <n v="0"/>
    <m/>
    <n v="0"/>
    <n v="36.35502"/>
    <n v="-121.1563"/>
    <s v="non-HFTD"/>
    <s v="non-HFRA"/>
    <x v="0"/>
    <m/>
    <m/>
    <m/>
    <m/>
    <m/>
    <m/>
    <m/>
    <b v="0"/>
    <b v="0"/>
    <b v="0"/>
    <n v="2018"/>
    <n v="9"/>
    <b v="0"/>
    <n v="0"/>
    <b v="0"/>
    <b v="0"/>
    <b v="0"/>
    <s v="OEIS Non-CAT - Large"/>
    <n v="0"/>
    <n v="0"/>
    <s v="structures &lt;= 100 "/>
    <s v="fatality = 0"/>
    <n v="0"/>
    <b v="0"/>
    <b v="0"/>
    <b v="0"/>
    <b v="0"/>
    <b v="0"/>
    <b v="0"/>
    <b v="0"/>
    <m/>
    <m/>
    <m/>
    <m/>
    <m/>
    <m/>
    <n v="0"/>
    <n v="0"/>
    <s v="PCLC1"/>
    <s v="2"/>
    <n v="8.01"/>
    <s v="2018-09-13T23:37:00Z"/>
    <x v="20"/>
    <n v="3"/>
  </r>
  <r>
    <m/>
    <m/>
    <s v="20180922-Oak"/>
    <s v="Madera"/>
    <s v="Oak"/>
    <m/>
    <m/>
    <n v="201809221544"/>
    <n v="201809230344"/>
    <n v="43365"/>
    <n v="0.6555555555555556"/>
    <n v="43365.65555555555"/>
    <n v="43469"/>
    <s v="09:03"/>
    <n v="43469.37708333333"/>
    <n v="360"/>
    <s v="Undetermined"/>
    <n v="0"/>
    <m/>
    <n v="0"/>
    <n v="37.38789"/>
    <n v="-119.68912"/>
    <s v="HFTD"/>
    <s v="HFRA"/>
    <x v="0"/>
    <m/>
    <m/>
    <m/>
    <m/>
    <m/>
    <m/>
    <m/>
    <b v="0"/>
    <b v="0"/>
    <b v="0"/>
    <n v="2018"/>
    <n v="9"/>
    <b v="0"/>
    <n v="0"/>
    <b v="0"/>
    <b v="0"/>
    <b v="0"/>
    <s v="OEIS Non-CAT - Large"/>
    <n v="0"/>
    <n v="0"/>
    <s v="structures &lt;= 100 "/>
    <s v="fatality = 0"/>
    <n v="0"/>
    <b v="0"/>
    <b v="1"/>
    <b v="1"/>
    <b v="1"/>
    <b v="0"/>
    <b v="1"/>
    <b v="1"/>
    <m/>
    <m/>
    <s v="MIAC1"/>
    <s v="2"/>
    <n v="3.77"/>
    <s v="2018-09-22T21:59:00Z"/>
    <n v="18.01"/>
    <n v="58"/>
    <s v="MIAC1"/>
    <s v="2"/>
    <n v="3.77"/>
    <s v="2018-09-22T21:59:00Z"/>
    <x v="31"/>
    <n v="142"/>
  </r>
  <r>
    <m/>
    <m/>
    <s v="20181007-Sun"/>
    <s v="Tehama"/>
    <s v="Sun"/>
    <m/>
    <m/>
    <n v="201810071251"/>
    <n v="201810080051"/>
    <n v="43380"/>
    <n v="0.5354166666666667"/>
    <n v="43380.53541666667"/>
    <n v="43469"/>
    <s v="08:57"/>
    <n v="43469.37291666667"/>
    <n v="3889"/>
    <s v="Undetermined"/>
    <n v="0"/>
    <m/>
    <n v="0"/>
    <n v="40.22027778"/>
    <n v="-122.18"/>
    <s v="HFTD"/>
    <s v="HFRA"/>
    <x v="0"/>
    <m/>
    <m/>
    <m/>
    <m/>
    <m/>
    <m/>
    <n v="7128"/>
    <b v="0"/>
    <b v="0"/>
    <b v="0"/>
    <n v="2018"/>
    <n v="10"/>
    <b v="1"/>
    <n v="0"/>
    <b v="0"/>
    <b v="0"/>
    <b v="0"/>
    <s v="OEIS Non-CAT - Large"/>
    <n v="0"/>
    <n v="0"/>
    <s v="structures &lt;= 100 "/>
    <s v="fatality = 0"/>
    <n v="0"/>
    <b v="1"/>
    <b v="0"/>
    <b v="1"/>
    <b v="1"/>
    <b v="0"/>
    <b v="1"/>
    <b v="1"/>
    <m/>
    <m/>
    <m/>
    <m/>
    <m/>
    <m/>
    <n v="0"/>
    <n v="0"/>
    <s v="KRBL"/>
    <s v="1"/>
    <n v="6.14"/>
    <s v="2018-10-07T19:54:00Z"/>
    <x v="64"/>
    <n v="16"/>
  </r>
  <r>
    <m/>
    <s v="(2/17/2023): add 1 structure destroyed and lat/lon based on https://www.dailyrepublic.com/all-dr-news/solano-news/fairfield/officials-report-branscombe-fire-fully-contained"/>
    <s v="20181007-Branscombe"/>
    <s v="Solano"/>
    <s v="Branscombe"/>
    <m/>
    <m/>
    <n v="201810071300"/>
    <n v="201810080100"/>
    <n v="43380"/>
    <n v="0.5416666666666666"/>
    <n v="43380.54166666666"/>
    <m/>
    <m/>
    <m/>
    <n v="4500"/>
    <s v="Undetermined"/>
    <n v="1"/>
    <m/>
    <n v="0"/>
    <n v="38.237"/>
    <n v="-121.952"/>
    <s v="non-HFTD"/>
    <s v="non-HFRA"/>
    <x v="0"/>
    <m/>
    <m/>
    <m/>
    <m/>
    <m/>
    <m/>
    <m/>
    <b v="0"/>
    <b v="0"/>
    <b v="0"/>
    <n v="2018"/>
    <n v="10"/>
    <b v="1"/>
    <n v="0"/>
    <b v="0"/>
    <b v="0"/>
    <b v="0"/>
    <s v="OEIS Non-CAT - Large"/>
    <n v="0"/>
    <n v="0"/>
    <s v="structures &lt;= 100 "/>
    <s v="fatality = 0"/>
    <n v="1"/>
    <b v="0"/>
    <b v="0"/>
    <b v="0"/>
    <b v="0"/>
    <b v="0"/>
    <b v="0"/>
    <b v="0"/>
    <m/>
    <m/>
    <s v="SFXC1"/>
    <s v="188"/>
    <n v="4.12"/>
    <s v="2018-10-07T20:30:00Z"/>
    <n v="32.23"/>
    <n v="11"/>
    <s v="UCJP"/>
    <s v="62"/>
    <n v="7.07"/>
    <s v="2018-10-07T19:50:00Z"/>
    <x v="65"/>
    <n v="65"/>
  </r>
  <r>
    <m/>
    <m/>
    <s v="20181030-June"/>
    <s v="Butte"/>
    <s v="June"/>
    <m/>
    <m/>
    <n v="201810301446"/>
    <n v="201810310246"/>
    <n v="43403"/>
    <n v="0.6152777777777778"/>
    <n v="43403.61527777778"/>
    <n v="43469"/>
    <s v="08:50"/>
    <n v="43469.36805555555"/>
    <n v="550"/>
    <s v="Undetermined"/>
    <n v="0"/>
    <m/>
    <n v="0"/>
    <n v="39.36529"/>
    <n v="-121.51707"/>
    <s v="non-HFTD"/>
    <s v="non-HFRA"/>
    <x v="0"/>
    <m/>
    <m/>
    <m/>
    <m/>
    <m/>
    <m/>
    <m/>
    <b v="0"/>
    <b v="0"/>
    <b v="0"/>
    <n v="2018"/>
    <n v="10"/>
    <b v="1"/>
    <n v="0"/>
    <b v="0"/>
    <b v="0"/>
    <b v="0"/>
    <s v="OEIS Non-CAT - Large"/>
    <n v="0"/>
    <n v="0"/>
    <s v="structures &lt;= 100 "/>
    <s v="fatality = 0"/>
    <n v="0"/>
    <b v="0"/>
    <b v="0"/>
    <b v="0"/>
    <b v="0"/>
    <b v="0"/>
    <b v="0"/>
    <b v="0"/>
    <m/>
    <m/>
    <m/>
    <m/>
    <m/>
    <m/>
    <n v="0"/>
    <n v="0"/>
    <s v="BNGC1"/>
    <s v="2"/>
    <n v="7.07"/>
    <s v="2018-10-30T21:51:00Z"/>
    <x v="3"/>
    <n v="4"/>
  </r>
  <r>
    <m/>
    <s v="(3/24/2023): added second igniton point using ignition tracker info, not in original cal fire data"/>
    <s v="20181108-Camp D"/>
    <s v="Butte"/>
    <s v="Camp D"/>
    <s v="Camp T"/>
    <m/>
    <n v="201811080645"/>
    <n v="201811081845"/>
    <n v="43412"/>
    <n v="0.28125"/>
    <n v="43412.28125"/>
    <n v="43429"/>
    <s v="08:00"/>
    <n v="43429.33333333334"/>
    <n v="153336"/>
    <s v="Electrical Power"/>
    <n v="18804"/>
    <m/>
    <n v="85"/>
    <n v="39.79846999"/>
    <n v="-121.486279"/>
    <s v="HFTD"/>
    <s v="HFRA"/>
    <x v="1"/>
    <s v="Yes"/>
    <s v="20180938B"/>
    <s v="EI171008S"/>
    <s v="211086"/>
    <s v="18-0098064"/>
    <m/>
    <n v="826291590"/>
    <b v="1"/>
    <b v="0"/>
    <b v="1"/>
    <n v="2018"/>
    <n v="11"/>
    <b v="1"/>
    <n v="1"/>
    <b v="1"/>
    <b v="1"/>
    <b v="0"/>
    <s v="OEIS CAT - Destructive - Fatal"/>
    <n v="1"/>
    <n v="1"/>
    <s v="structures &gt; 500"/>
    <s v="fatality &gt; 0"/>
    <n v="18804"/>
    <b v="1"/>
    <b v="0"/>
    <b v="1"/>
    <b v="1"/>
    <b v="0"/>
    <b v="1"/>
    <b v="1"/>
    <m/>
    <m/>
    <s v="JBGC1"/>
    <s v="2"/>
    <n v="4.33"/>
    <s v="2018-11-08T14:13:00Z"/>
    <n v="40"/>
    <n v="2"/>
    <s v="PG131"/>
    <s v="229"/>
    <n v="8.140000000000001"/>
    <s v="2018-11-08T14:00:00Z"/>
    <x v="66"/>
    <n v="72"/>
  </r>
  <r>
    <m/>
    <m/>
    <s v="20181108-Nurse"/>
    <s v="Solano"/>
    <s v="Nurse"/>
    <m/>
    <m/>
    <n v="201811081328"/>
    <n v="201811090128"/>
    <n v="43412"/>
    <n v="0.5611111111111111"/>
    <n v="43412.56111111111"/>
    <n v="43469"/>
    <s v="08:47"/>
    <n v="43469.36597222222"/>
    <n v="1500"/>
    <s v="Undetermined"/>
    <n v="0"/>
    <m/>
    <n v="0"/>
    <n v="38.21396"/>
    <n v="-121.9424"/>
    <s v="non-HFTD"/>
    <s v="non-HFRA"/>
    <x v="0"/>
    <m/>
    <m/>
    <m/>
    <m/>
    <m/>
    <m/>
    <m/>
    <b v="0"/>
    <b v="0"/>
    <b v="0"/>
    <n v="2018"/>
    <n v="11"/>
    <b v="1"/>
    <n v="0"/>
    <b v="0"/>
    <b v="0"/>
    <b v="0"/>
    <s v="OEIS Non-CAT - Large"/>
    <n v="0"/>
    <n v="0"/>
    <s v="structures &lt;= 100 "/>
    <s v="fatality = 0"/>
    <n v="0"/>
    <b v="0"/>
    <b v="0"/>
    <b v="0"/>
    <b v="0"/>
    <b v="0"/>
    <b v="0"/>
    <b v="0"/>
    <m/>
    <m/>
    <s v="KSUU"/>
    <s v="1"/>
    <n v="3.67"/>
    <s v="2018-11-08T20:56:00Z"/>
    <n v="35.68"/>
    <n v="10"/>
    <s v="UCJP"/>
    <s v="62"/>
    <n v="7.26"/>
    <s v="2018-11-08T21:00:00Z"/>
    <x v="67"/>
    <n v="53"/>
  </r>
  <r>
    <m/>
    <m/>
    <s v="20190507-Refuge"/>
    <s v="Kern"/>
    <s v="Refuge"/>
    <m/>
    <m/>
    <n v="201905071547"/>
    <n v="201905080347"/>
    <n v="43592"/>
    <n v="0.6576388888888889"/>
    <n v="43592.65763888889"/>
    <n v="43594"/>
    <s v="09:37"/>
    <n v="43594.40069444444"/>
    <n v="2500"/>
    <s v="Unknown"/>
    <m/>
    <m/>
    <n v="0"/>
    <n v="35.72057"/>
    <n v="-119.62762"/>
    <s v="non-HFTD"/>
    <s v="non-HFRA"/>
    <x v="0"/>
    <m/>
    <m/>
    <m/>
    <m/>
    <m/>
    <m/>
    <m/>
    <b v="0"/>
    <b v="0"/>
    <b v="0"/>
    <n v="2019"/>
    <n v="5"/>
    <b v="0"/>
    <n v="0"/>
    <b v="0"/>
    <b v="0"/>
    <b v="0"/>
    <s v="OEIS Non-CAT - Large"/>
    <n v="0"/>
    <n v="0"/>
    <s v="structures &lt;= 100 "/>
    <s v="fatality = 0"/>
    <n v="0"/>
    <b v="0"/>
    <b v="0"/>
    <b v="0"/>
    <b v="0"/>
    <b v="0"/>
    <b v="0"/>
    <b v="0"/>
    <m/>
    <m/>
    <m/>
    <m/>
    <m/>
    <m/>
    <n v="0"/>
    <n v="0"/>
    <m/>
    <m/>
    <m/>
    <m/>
    <x v="5"/>
    <n v="0"/>
  </r>
  <r>
    <m/>
    <m/>
    <s v="20190529-Belmont"/>
    <s v="San Luis Obispo"/>
    <s v="Belmont"/>
    <m/>
    <m/>
    <n v="201905291710"/>
    <n v="201905300510"/>
    <n v="43614"/>
    <n v="0.7152777777777778"/>
    <n v="43614.71527777778"/>
    <n v="43619"/>
    <s v="08:44"/>
    <n v="43619.36388888889"/>
    <n v="835"/>
    <s v="Unknown"/>
    <m/>
    <m/>
    <n v="0"/>
    <n v="35.30759"/>
    <n v="-119.96498"/>
    <s v="non-HFTD"/>
    <s v="non-HFRA"/>
    <x v="0"/>
    <m/>
    <m/>
    <m/>
    <m/>
    <m/>
    <m/>
    <m/>
    <b v="0"/>
    <b v="0"/>
    <b v="0"/>
    <n v="2019"/>
    <n v="5"/>
    <b v="0"/>
    <n v="0"/>
    <b v="0"/>
    <b v="0"/>
    <b v="0"/>
    <s v="OEIS Non-CAT - Large"/>
    <n v="0"/>
    <n v="0"/>
    <s v="structures &lt;= 100 "/>
    <s v="fatality = 0"/>
    <n v="0"/>
    <b v="0"/>
    <b v="0"/>
    <b v="0"/>
    <b v="0"/>
    <b v="0"/>
    <b v="0"/>
    <b v="0"/>
    <m/>
    <m/>
    <m/>
    <m/>
    <m/>
    <m/>
    <n v="0"/>
    <n v="0"/>
    <s v="TWMC1"/>
    <s v="2"/>
    <n v="8.84"/>
    <s v="2019-05-29T23:13:00Z"/>
    <x v="14"/>
    <n v="7"/>
  </r>
  <r>
    <m/>
    <m/>
    <s v="20190605-Boulder"/>
    <s v="San Luis Obispo"/>
    <s v="Boulder"/>
    <m/>
    <m/>
    <n v="201906051049"/>
    <n v="201906052249"/>
    <n v="43621"/>
    <n v="0.4506944444444445"/>
    <n v="43621.45069444444"/>
    <n v="43627"/>
    <s v="14:49"/>
    <n v="43627.61736111111"/>
    <n v="1127"/>
    <s v="Unknown"/>
    <m/>
    <m/>
    <n v="0"/>
    <n v="35.343761"/>
    <n v="-119.913717"/>
    <s v="non-HFTD"/>
    <s v="non-HFRA"/>
    <x v="0"/>
    <m/>
    <m/>
    <m/>
    <m/>
    <m/>
    <m/>
    <m/>
    <b v="0"/>
    <b v="0"/>
    <b v="0"/>
    <n v="2019"/>
    <n v="6"/>
    <b v="0"/>
    <n v="0"/>
    <b v="0"/>
    <b v="0"/>
    <b v="0"/>
    <s v="OEIS Non-CAT - Large"/>
    <n v="0"/>
    <n v="0"/>
    <s v="structures &lt;= 100 "/>
    <s v="fatality = 0"/>
    <n v="0"/>
    <b v="0"/>
    <b v="0"/>
    <b v="0"/>
    <b v="0"/>
    <b v="0"/>
    <b v="0"/>
    <b v="0"/>
    <m/>
    <m/>
    <m/>
    <m/>
    <m/>
    <m/>
    <n v="0"/>
    <n v="0"/>
    <m/>
    <m/>
    <m/>
    <m/>
    <x v="5"/>
    <n v="0"/>
  </r>
  <r>
    <m/>
    <m/>
    <s v="20190607-Stuhr"/>
    <s v="Stanislaus"/>
    <s v="Stuhr"/>
    <m/>
    <m/>
    <n v="201906071655"/>
    <n v="201906080455"/>
    <n v="43623"/>
    <n v="0.7048611111111112"/>
    <n v="43623.70486111111"/>
    <n v="43627"/>
    <s v="17:14"/>
    <n v="43627.71805555555"/>
    <n v="600"/>
    <s v="Unknown"/>
    <m/>
    <m/>
    <n v="0"/>
    <n v="37.25988"/>
    <n v="-121.09375"/>
    <s v="non-HFTD"/>
    <s v="non-HFRA"/>
    <x v="0"/>
    <m/>
    <m/>
    <m/>
    <m/>
    <m/>
    <m/>
    <m/>
    <b v="0"/>
    <b v="0"/>
    <b v="0"/>
    <n v="2019"/>
    <n v="6"/>
    <b v="0"/>
    <n v="0"/>
    <b v="0"/>
    <b v="0"/>
    <b v="0"/>
    <s v="OEIS Non-CAT - Large"/>
    <n v="0"/>
    <n v="0"/>
    <s v="structures &lt;= 100 "/>
    <s v="fatality = 0"/>
    <n v="0"/>
    <b v="0"/>
    <b v="0"/>
    <b v="0"/>
    <b v="0"/>
    <b v="0"/>
    <b v="0"/>
    <b v="0"/>
    <m/>
    <m/>
    <m/>
    <m/>
    <m/>
    <m/>
    <n v="0"/>
    <n v="0"/>
    <s v="AU767"/>
    <s v="65"/>
    <n v="7.04"/>
    <s v="2019-06-07T23:29:00Z"/>
    <x v="35"/>
    <n v="22"/>
  </r>
  <r>
    <m/>
    <m/>
    <s v="20190608-West Butte"/>
    <s v="Sutter"/>
    <s v="West Butte"/>
    <m/>
    <m/>
    <n v="201906081437"/>
    <n v="201906090237"/>
    <n v="43624"/>
    <n v="0.6090277777777777"/>
    <n v="43624.60902777778"/>
    <n v="43633"/>
    <s v="15:16"/>
    <n v="43633.63611111111"/>
    <n v="1350"/>
    <s v="Unknown"/>
    <m/>
    <m/>
    <n v="0"/>
    <n v="39.28926"/>
    <n v="121.85906"/>
    <s v="non-HFTD"/>
    <s v="non-HFRA"/>
    <x v="0"/>
    <m/>
    <m/>
    <m/>
    <m/>
    <m/>
    <m/>
    <m/>
    <b v="0"/>
    <b v="0"/>
    <b v="0"/>
    <n v="2019"/>
    <n v="6"/>
    <b v="0"/>
    <n v="0"/>
    <b v="0"/>
    <b v="0"/>
    <b v="0"/>
    <s v="OEIS Non-CAT - Large"/>
    <n v="0"/>
    <n v="0"/>
    <s v="structures &lt;= 100 "/>
    <s v="fatality = 0"/>
    <n v="0"/>
    <b v="0"/>
    <b v="0"/>
    <b v="0"/>
    <b v="0"/>
    <b v="0"/>
    <b v="0"/>
    <b v="0"/>
    <m/>
    <m/>
    <m/>
    <m/>
    <m/>
    <m/>
    <n v="0"/>
    <n v="0"/>
    <m/>
    <m/>
    <m/>
    <m/>
    <x v="5"/>
    <n v="0"/>
  </r>
  <r>
    <m/>
    <m/>
    <s v="20190608-Sand"/>
    <s v="Yolo"/>
    <s v="Sand"/>
    <m/>
    <m/>
    <n v="201906081450"/>
    <n v="201906090250"/>
    <n v="43624"/>
    <n v="0.6180555555555556"/>
    <n v="43624.61805555555"/>
    <n v="43633"/>
    <s v="10:40"/>
    <n v="43633.44444444445"/>
    <n v="2512"/>
    <s v="Unknown"/>
    <n v="7"/>
    <m/>
    <n v="0"/>
    <n v="38.88978"/>
    <n v="-122.23922"/>
    <s v="non-HFTD"/>
    <s v="non-HFRA"/>
    <x v="0"/>
    <m/>
    <m/>
    <m/>
    <m/>
    <m/>
    <m/>
    <n v="135305"/>
    <b v="0"/>
    <b v="0"/>
    <b v="0"/>
    <n v="2019"/>
    <n v="6"/>
    <b v="1"/>
    <n v="0"/>
    <b v="0"/>
    <b v="0"/>
    <b v="0"/>
    <s v="OEIS Non-CAT - Large"/>
    <n v="0"/>
    <n v="0"/>
    <s v="structures &lt;= 100 "/>
    <s v="fatality = 0"/>
    <n v="7"/>
    <b v="0"/>
    <b v="0"/>
    <b v="0"/>
    <b v="0"/>
    <b v="0"/>
    <b v="0"/>
    <b v="0"/>
    <m/>
    <m/>
    <m/>
    <m/>
    <m/>
    <m/>
    <n v="0"/>
    <n v="0"/>
    <s v="PG358"/>
    <s v="229"/>
    <n v="8.039999999999999"/>
    <s v="2019-06-08T21:20:00Z"/>
    <x v="68"/>
    <n v="28"/>
  </r>
  <r>
    <m/>
    <m/>
    <s v="20190612-Mcmillan"/>
    <s v="San Luis Obispo"/>
    <s v="Mcmillan"/>
    <m/>
    <m/>
    <n v="201906121248"/>
    <n v="201906130048"/>
    <n v="43628"/>
    <n v="0.5333333333333333"/>
    <n v="43628.53333333333"/>
    <n v="43640"/>
    <s v="10:25"/>
    <n v="43640.43402777778"/>
    <n v="1764"/>
    <s v="Unknown"/>
    <m/>
    <m/>
    <n v="0"/>
    <n v="35.66318"/>
    <n v="-120.41128"/>
    <s v="non-HFTD"/>
    <s v="non-HFRA"/>
    <x v="0"/>
    <m/>
    <m/>
    <m/>
    <m/>
    <m/>
    <m/>
    <m/>
    <b v="0"/>
    <b v="0"/>
    <b v="0"/>
    <n v="2019"/>
    <n v="6"/>
    <b v="0"/>
    <n v="0"/>
    <b v="0"/>
    <b v="0"/>
    <b v="0"/>
    <s v="OEIS Non-CAT - Large"/>
    <n v="0"/>
    <n v="0"/>
    <s v="structures &lt;= 100 "/>
    <s v="fatality = 0"/>
    <n v="0"/>
    <b v="0"/>
    <b v="0"/>
    <b v="0"/>
    <b v="0"/>
    <b v="0"/>
    <b v="0"/>
    <b v="0"/>
    <m/>
    <m/>
    <m/>
    <m/>
    <m/>
    <m/>
    <n v="0"/>
    <n v="0"/>
    <s v="PG147"/>
    <s v="229"/>
    <n v="6.9"/>
    <s v="2019-06-12T20:40:00Z"/>
    <x v="69"/>
    <n v="12"/>
  </r>
  <r>
    <m/>
    <m/>
    <s v="20190626-Rock"/>
    <s v="Stanislaus"/>
    <s v="Rock"/>
    <m/>
    <m/>
    <n v="201906260854"/>
    <n v="201906262054"/>
    <n v="43642"/>
    <n v="0.3708333333333333"/>
    <n v="43642.37083333333"/>
    <n v="43643"/>
    <s v="19:06"/>
    <n v="43643.79583333333"/>
    <n v="2422"/>
    <s v="Under Investigation"/>
    <m/>
    <m/>
    <n v="0"/>
    <n v="37.46577"/>
    <n v="-121.28312"/>
    <s v="HFTD"/>
    <s v="HFRA"/>
    <x v="0"/>
    <m/>
    <m/>
    <m/>
    <m/>
    <m/>
    <m/>
    <m/>
    <b v="0"/>
    <b v="0"/>
    <b v="0"/>
    <n v="2019"/>
    <n v="6"/>
    <b v="0"/>
    <n v="0"/>
    <b v="0"/>
    <b v="0"/>
    <b v="0"/>
    <s v="OEIS Non-CAT - Large"/>
    <n v="0"/>
    <n v="0"/>
    <s v="structures &lt;= 100 "/>
    <s v="fatality = 0"/>
    <n v="0"/>
    <b v="1"/>
    <b v="0"/>
    <b v="1"/>
    <b v="1"/>
    <b v="0"/>
    <b v="1"/>
    <b v="1"/>
    <m/>
    <m/>
    <s v="WESC1"/>
    <s v="106"/>
    <n v="4.44"/>
    <s v="2019-06-26T16:24:00Z"/>
    <n v="5.99"/>
    <n v="2"/>
    <s v="DBLC1"/>
    <s v="2"/>
    <n v="9.460000000000001"/>
    <s v="2019-06-26T15:00:00Z"/>
    <x v="13"/>
    <n v="4"/>
  </r>
  <r>
    <m/>
    <m/>
    <s v="20190626-Lonoak"/>
    <s v="Monterey"/>
    <s v="Lonoak"/>
    <m/>
    <m/>
    <n v="201906260918"/>
    <n v="201906262118"/>
    <n v="43642"/>
    <n v="0.3875"/>
    <n v="43642.3875"/>
    <n v="43642"/>
    <s v="18:02"/>
    <n v="43642.75138888889"/>
    <n v="2546"/>
    <s v="Under Investigation"/>
    <m/>
    <m/>
    <n v="0"/>
    <n v="36.28426"/>
    <n v="-120.94771"/>
    <s v="non-HFTD"/>
    <s v="non-HFRA"/>
    <x v="1"/>
    <s v="Yes"/>
    <n v="20190449"/>
    <s v="EI190625A"/>
    <s v="428969"/>
    <s v="19-0071999"/>
    <m/>
    <n v="52017"/>
    <b v="0"/>
    <b v="0"/>
    <b v="0"/>
    <n v="2019"/>
    <n v="6"/>
    <b v="0"/>
    <n v="0"/>
    <b v="0"/>
    <b v="0"/>
    <b v="0"/>
    <s v="OEIS Non-CAT - Large"/>
    <n v="0"/>
    <n v="0"/>
    <s v="structures &lt;= 100 "/>
    <s v="fatality = 0"/>
    <n v="0"/>
    <b v="0"/>
    <b v="0"/>
    <b v="0"/>
    <b v="0"/>
    <b v="0"/>
    <b v="0"/>
    <b v="0"/>
    <m/>
    <m/>
    <m/>
    <m/>
    <m/>
    <m/>
    <n v="0"/>
    <n v="0"/>
    <s v="PG260"/>
    <s v="229"/>
    <n v="8.67"/>
    <s v="2019-06-26T17:00:00Z"/>
    <x v="39"/>
    <n v="14"/>
  </r>
  <r>
    <m/>
    <m/>
    <s v="20190708-Gillis"/>
    <s v="San Luis Obispo"/>
    <s v="Gillis"/>
    <m/>
    <m/>
    <n v="201907081644"/>
    <n v="201907090444"/>
    <n v="43654"/>
    <n v="0.6972222222222222"/>
    <n v="43654.69722222222"/>
    <n v="43655"/>
    <s v="18:22"/>
    <n v="43655.76527777778"/>
    <n v="974"/>
    <s v="Under Investigation"/>
    <m/>
    <m/>
    <n v="0"/>
    <n v="35.63111111"/>
    <n v="-120.26916667"/>
    <s v="non-HFTD"/>
    <s v="non-HFRA"/>
    <x v="0"/>
    <m/>
    <m/>
    <m/>
    <m/>
    <m/>
    <m/>
    <m/>
    <b v="0"/>
    <b v="0"/>
    <b v="0"/>
    <n v="2019"/>
    <n v="7"/>
    <b v="0"/>
    <n v="0"/>
    <b v="0"/>
    <b v="0"/>
    <b v="0"/>
    <s v="OEIS Non-CAT - Large"/>
    <n v="0"/>
    <n v="0"/>
    <s v="structures &lt;= 100 "/>
    <s v="fatality = 0"/>
    <n v="0"/>
    <b v="0"/>
    <b v="0"/>
    <b v="0"/>
    <b v="0"/>
    <b v="0"/>
    <b v="0"/>
    <b v="0"/>
    <m/>
    <m/>
    <s v="PG147"/>
    <s v="229"/>
    <n v="4.22"/>
    <s v="2019-07-09T00:30:00Z"/>
    <n v="24.34"/>
    <n v="12"/>
    <s v="PG147"/>
    <s v="229"/>
    <n v="4.22"/>
    <s v="2019-07-09T00:30:00Z"/>
    <x v="70"/>
    <n v="12"/>
  </r>
  <r>
    <m/>
    <m/>
    <s v="20190729-Lake"/>
    <s v="Monterey"/>
    <s v="Lake"/>
    <m/>
    <m/>
    <n v="201907291543"/>
    <n v="201907300343"/>
    <n v="43675"/>
    <n v="0.6548611111111111"/>
    <n v="43675.65486111111"/>
    <m/>
    <m/>
    <m/>
    <n v="316"/>
    <s v="Under Investigation"/>
    <m/>
    <m/>
    <m/>
    <n v="35.908333"/>
    <n v="-120.984167"/>
    <s v="HFTD"/>
    <s v="HFRA"/>
    <x v="0"/>
    <m/>
    <m/>
    <m/>
    <m/>
    <m/>
    <m/>
    <m/>
    <b v="0"/>
    <b v="0"/>
    <b v="0"/>
    <n v="2019"/>
    <n v="7"/>
    <b v="0"/>
    <n v="0"/>
    <b v="0"/>
    <b v="0"/>
    <b v="0"/>
    <s v="OEIS Non-CAT - Large"/>
    <n v="0"/>
    <n v="0"/>
    <s v="structures &lt;= 100 "/>
    <s v="fatality = 0"/>
    <n v="0"/>
    <b v="1"/>
    <b v="0"/>
    <b v="1"/>
    <b v="1"/>
    <b v="0"/>
    <b v="1"/>
    <b v="1"/>
    <m/>
    <m/>
    <s v="PG360"/>
    <s v="229"/>
    <n v="3.11"/>
    <s v="2019-07-29T23:20:00Z"/>
    <n v="17.09"/>
    <n v="12"/>
    <s v="PG495"/>
    <s v="229"/>
    <n v="8.800000000000001"/>
    <s v="2019-07-29T23:10:00Z"/>
    <x v="71"/>
    <n v="48"/>
  </r>
  <r>
    <m/>
    <m/>
    <s v="20190731-Mesa"/>
    <s v="Kern"/>
    <s v="Mesa"/>
    <m/>
    <m/>
    <n v="201907311713"/>
    <n v="201907320513"/>
    <n v="43677"/>
    <n v="0.7173611111111111"/>
    <n v="43677.71736111111"/>
    <m/>
    <m/>
    <m/>
    <n v="448"/>
    <s v="Under Investigation"/>
    <m/>
    <m/>
    <n v="0"/>
    <n v="35.60989"/>
    <n v="-118.41204"/>
    <s v="HFTD"/>
    <s v="HFRA"/>
    <x v="0"/>
    <m/>
    <m/>
    <m/>
    <m/>
    <m/>
    <m/>
    <m/>
    <b v="0"/>
    <b v="0"/>
    <b v="0"/>
    <n v="2019"/>
    <n v="7"/>
    <b v="0"/>
    <n v="0"/>
    <b v="0"/>
    <b v="0"/>
    <b v="0"/>
    <s v="OEIS Non-CAT - Large"/>
    <n v="0"/>
    <n v="0"/>
    <s v="structures &lt;= 100 "/>
    <s v="fatality = 0"/>
    <n v="0"/>
    <b v="0"/>
    <b v="1"/>
    <b v="1"/>
    <b v="1"/>
    <b v="0"/>
    <b v="1"/>
    <b v="1"/>
    <m/>
    <m/>
    <s v="SE258"/>
    <s v="231"/>
    <n v="0.86"/>
    <s v="2019-08-01T00:10:00Z"/>
    <n v="27.63"/>
    <n v="37"/>
    <s v="SE258"/>
    <s v="231"/>
    <n v="0.86"/>
    <s v="2019-08-01T00:10:00Z"/>
    <x v="72"/>
    <n v="131"/>
  </r>
  <r>
    <m/>
    <m/>
    <s v="20190803-Marsh Complex"/>
    <s v="Contra Costa"/>
    <s v="Marsh Complex"/>
    <m/>
    <m/>
    <n v="201908030316"/>
    <n v="201908031516"/>
    <n v="43680"/>
    <n v="0.1361111111111111"/>
    <n v="43680.13611111111"/>
    <n v="43683"/>
    <s v="18:42"/>
    <n v="43683.77916666667"/>
    <n v="757"/>
    <s v="Under Investigation"/>
    <m/>
    <m/>
    <m/>
    <n v="37.908362"/>
    <n v="-121.872941"/>
    <s v="HFTD"/>
    <s v="HFRA"/>
    <x v="0"/>
    <m/>
    <m/>
    <m/>
    <m/>
    <m/>
    <m/>
    <m/>
    <b v="0"/>
    <b v="0"/>
    <b v="0"/>
    <n v="2019"/>
    <n v="8"/>
    <b v="0"/>
    <n v="0"/>
    <b v="0"/>
    <b v="0"/>
    <b v="0"/>
    <s v="OEIS Non-CAT - Large"/>
    <n v="0"/>
    <n v="0"/>
    <s v="structures &lt;= 100 "/>
    <s v="fatality = 0"/>
    <n v="0"/>
    <b v="1"/>
    <b v="0"/>
    <b v="1"/>
    <b v="1"/>
    <b v="0"/>
    <b v="1"/>
    <b v="1"/>
    <m/>
    <m/>
    <s v="PIBC1"/>
    <s v="2"/>
    <n v="2.94"/>
    <s v="2019-08-03T10:28:00Z"/>
    <n v="22.01"/>
    <n v="50"/>
    <s v="PIBC1"/>
    <s v="2"/>
    <n v="2.94"/>
    <s v="2019-08-03T10:28:00Z"/>
    <x v="14"/>
    <n v="458"/>
  </r>
  <r>
    <m/>
    <m/>
    <s v="20190808-W1 Mcdonald"/>
    <s v="Lassen"/>
    <s v="W1 Mcdonald"/>
    <m/>
    <m/>
    <n v="201908081842"/>
    <n v="201908090642"/>
    <n v="43685"/>
    <n v="0.7791666666666667"/>
    <n v="43685.77916666667"/>
    <n v="43688"/>
    <s v="11:35"/>
    <n v="43688.48263888889"/>
    <n v="1020"/>
    <s v="Under Investigation"/>
    <m/>
    <m/>
    <n v="0"/>
    <n v="40.943799"/>
    <n v="-120.275298"/>
    <s v="HFTD"/>
    <s v="HFRA"/>
    <x v="0"/>
    <m/>
    <m/>
    <m/>
    <m/>
    <m/>
    <m/>
    <m/>
    <b v="0"/>
    <b v="0"/>
    <b v="0"/>
    <n v="2019"/>
    <n v="8"/>
    <b v="0"/>
    <n v="0"/>
    <b v="0"/>
    <b v="0"/>
    <b v="0"/>
    <s v="OEIS Non-CAT - Large"/>
    <n v="0"/>
    <n v="0"/>
    <s v="structures &lt;= 100 "/>
    <s v="fatality = 0"/>
    <n v="0"/>
    <b v="1"/>
    <b v="0"/>
    <b v="1"/>
    <b v="1"/>
    <b v="0"/>
    <b v="0"/>
    <b v="1"/>
    <m/>
    <m/>
    <m/>
    <m/>
    <m/>
    <m/>
    <n v="0"/>
    <n v="0"/>
    <s v="BDOC1"/>
    <s v="2"/>
    <n v="8.279999999999999"/>
    <s v="2019-08-09T00:59:00Z"/>
    <x v="26"/>
    <n v="2"/>
  </r>
  <r>
    <m/>
    <m/>
    <s v="20190815-Hunter"/>
    <s v="Mariposa"/>
    <s v="Hunter"/>
    <m/>
    <m/>
    <n v="201908151515"/>
    <n v="201908160315"/>
    <n v="43692"/>
    <n v="0.6354166666666666"/>
    <n v="43692.63541666666"/>
    <m/>
    <m/>
    <m/>
    <n v="423"/>
    <s v="Under Investigation"/>
    <m/>
    <m/>
    <n v="0"/>
    <n v="37.532028"/>
    <n v="-120.208019"/>
    <s v="non-HFTD"/>
    <s v="non-HFRA"/>
    <x v="0"/>
    <m/>
    <m/>
    <m/>
    <m/>
    <m/>
    <m/>
    <n v="16363"/>
    <b v="0"/>
    <b v="0"/>
    <b v="0"/>
    <n v="2019"/>
    <n v="8"/>
    <b v="0"/>
    <n v="0"/>
    <b v="0"/>
    <b v="0"/>
    <b v="0"/>
    <s v="OEIS Non-CAT - Large"/>
    <n v="0"/>
    <n v="0"/>
    <s v="structures &lt;= 100 "/>
    <s v="fatality = 0"/>
    <n v="0"/>
    <b v="0"/>
    <b v="0"/>
    <b v="0"/>
    <b v="0"/>
    <b v="0"/>
    <b v="0"/>
    <b v="0"/>
    <m/>
    <m/>
    <m/>
    <m/>
    <m/>
    <m/>
    <n v="0"/>
    <n v="0"/>
    <s v="PG575"/>
    <s v="229"/>
    <n v="8.550000000000001"/>
    <s v="2019-08-15T23:10:00Z"/>
    <x v="73"/>
    <n v="24"/>
  </r>
  <r>
    <m/>
    <m/>
    <s v="20190816-Gaines"/>
    <s v="Mariposa"/>
    <s v="Gaines"/>
    <m/>
    <m/>
    <n v="201908161411"/>
    <n v="201908170211"/>
    <n v="43693"/>
    <n v="0.5909722222222222"/>
    <n v="43693.59097222222"/>
    <m/>
    <m/>
    <m/>
    <n v="1300"/>
    <s v="Under Investigation"/>
    <m/>
    <m/>
    <n v="0"/>
    <n v="37.536069"/>
    <n v="-120.177018"/>
    <s v="HFTD"/>
    <s v="HFRA"/>
    <x v="0"/>
    <m/>
    <m/>
    <m/>
    <m/>
    <m/>
    <m/>
    <m/>
    <b v="0"/>
    <b v="0"/>
    <b v="0"/>
    <n v="2019"/>
    <n v="8"/>
    <b v="0"/>
    <n v="0"/>
    <b v="0"/>
    <b v="0"/>
    <b v="0"/>
    <s v="OEIS Non-CAT - Large"/>
    <n v="0"/>
    <n v="0"/>
    <s v="structures &lt;= 100 "/>
    <s v="fatality = 0"/>
    <n v="0"/>
    <b v="1"/>
    <b v="0"/>
    <b v="1"/>
    <b v="1"/>
    <b v="0"/>
    <b v="1"/>
    <b v="1"/>
    <m/>
    <m/>
    <m/>
    <m/>
    <m/>
    <m/>
    <n v="0"/>
    <n v="0"/>
    <s v="PG575"/>
    <s v="229"/>
    <n v="6.86"/>
    <s v="2019-08-16T21:00:00Z"/>
    <x v="74"/>
    <n v="36"/>
  </r>
  <r>
    <m/>
    <m/>
    <s v="20190822-Mountain"/>
    <s v="Shasta"/>
    <s v="Mountain"/>
    <m/>
    <m/>
    <n v="201908221102"/>
    <n v="201908222302"/>
    <n v="43699"/>
    <n v="0.4597222222222222"/>
    <n v="43699.45972222222"/>
    <n v="43703"/>
    <s v="17:00"/>
    <n v="43703.70833333334"/>
    <n v="600"/>
    <s v="Under Investigation"/>
    <n v="14"/>
    <m/>
    <m/>
    <n v="40.715556"/>
    <n v="-122.241944"/>
    <s v="HFTD"/>
    <s v="HFRA"/>
    <x v="0"/>
    <m/>
    <m/>
    <m/>
    <m/>
    <m/>
    <m/>
    <n v="871893"/>
    <b v="0"/>
    <b v="0"/>
    <b v="0"/>
    <n v="2019"/>
    <n v="8"/>
    <b v="0"/>
    <n v="0"/>
    <b v="0"/>
    <b v="0"/>
    <b v="0"/>
    <s v="OEIS Non-CAT - Large"/>
    <n v="0"/>
    <n v="0"/>
    <s v="structures &lt;= 100 "/>
    <s v="fatality = 0"/>
    <n v="14"/>
    <b v="1"/>
    <b v="0"/>
    <b v="1"/>
    <b v="1"/>
    <b v="0"/>
    <b v="1"/>
    <b v="1"/>
    <m/>
    <m/>
    <s v="PG519"/>
    <s v="229"/>
    <n v="4.16"/>
    <s v="2019-08-22T17:10:00Z"/>
    <n v="31.56"/>
    <n v="36"/>
    <s v="PG519"/>
    <s v="229"/>
    <n v="4.16"/>
    <s v="2019-08-22T17:10:00Z"/>
    <x v="75"/>
    <n v="93"/>
  </r>
  <r>
    <m/>
    <m/>
    <s v="20190824-Long Valley"/>
    <s v="Lassen"/>
    <s v="Long Valley"/>
    <m/>
    <m/>
    <n v="201908241725"/>
    <n v="201908250525"/>
    <n v="43701"/>
    <n v="0.7256944444444444"/>
    <n v="43701.72569444445"/>
    <n v="43704"/>
    <s v="09:01"/>
    <n v="43704.37569444445"/>
    <n v="2438"/>
    <s v="Under Investigation"/>
    <m/>
    <m/>
    <n v="0"/>
    <n v="39.892222"/>
    <n v="-120.029722"/>
    <s v="HFTD"/>
    <s v="HFRA"/>
    <x v="0"/>
    <m/>
    <m/>
    <m/>
    <m/>
    <m/>
    <m/>
    <m/>
    <b v="0"/>
    <b v="0"/>
    <b v="0"/>
    <n v="2019"/>
    <n v="8"/>
    <b v="0"/>
    <n v="0"/>
    <b v="0"/>
    <b v="0"/>
    <b v="0"/>
    <s v="OEIS Non-CAT - Large"/>
    <n v="0"/>
    <n v="0"/>
    <s v="structures &lt;= 100 "/>
    <s v="fatality = 0"/>
    <n v="0"/>
    <b v="1"/>
    <b v="0"/>
    <b v="1"/>
    <b v="1"/>
    <b v="0"/>
    <b v="0"/>
    <b v="1"/>
    <m/>
    <m/>
    <s v="AV084"/>
    <s v="65"/>
    <n v="3.45"/>
    <s v="2019-08-25T00:16:00Z"/>
    <n v="17"/>
    <n v="27"/>
    <s v="AV084"/>
    <s v="65"/>
    <n v="3.45"/>
    <s v="2019-08-25T00:16:00Z"/>
    <x v="12"/>
    <n v="27"/>
  </r>
  <r>
    <m/>
    <m/>
    <s v="20190828-R-1"/>
    <s v="Lassen"/>
    <s v="R-1"/>
    <m/>
    <m/>
    <n v="201908281948"/>
    <n v="201908290748"/>
    <n v="43705"/>
    <n v="0.825"/>
    <n v="43705.825"/>
    <n v="43712"/>
    <s v="16:22"/>
    <n v="43712.68194444444"/>
    <n v="3380"/>
    <s v="Lightning"/>
    <m/>
    <m/>
    <m/>
    <n v="40.593"/>
    <n v="-120.581"/>
    <s v="HFTD"/>
    <s v="HFRA"/>
    <x v="0"/>
    <m/>
    <m/>
    <m/>
    <m/>
    <m/>
    <m/>
    <m/>
    <b v="0"/>
    <b v="0"/>
    <b v="0"/>
    <n v="2019"/>
    <n v="8"/>
    <b v="1"/>
    <n v="0"/>
    <b v="0"/>
    <b v="0"/>
    <b v="0"/>
    <s v="OEIS Non-CAT - Large"/>
    <n v="0"/>
    <n v="0"/>
    <s v="structures &lt;= 100 "/>
    <s v="fatality = 0"/>
    <n v="0"/>
    <b v="1"/>
    <b v="0"/>
    <b v="1"/>
    <b v="1"/>
    <b v="0"/>
    <b v="0"/>
    <b v="1"/>
    <m/>
    <m/>
    <m/>
    <m/>
    <m/>
    <m/>
    <n v="0"/>
    <n v="0"/>
    <s v="HLKC1"/>
    <s v="2"/>
    <n v="5.81"/>
    <s v="2019-08-29T02:40:00Z"/>
    <x v="16"/>
    <n v="2"/>
  </r>
  <r>
    <m/>
    <m/>
    <s v="20190831-Creek"/>
    <s v="Tulare"/>
    <s v="Creek"/>
    <m/>
    <m/>
    <n v="201908311531"/>
    <n v="201908320331"/>
    <n v="43708"/>
    <n v="0.6465277777777778"/>
    <n v="43708.64652777778"/>
    <m/>
    <m/>
    <m/>
    <n v="756"/>
    <s v="Under Investigation"/>
    <m/>
    <m/>
    <n v="0"/>
    <n v="36.40193"/>
    <n v="-119.030621"/>
    <s v="non-HFTD"/>
    <s v="non-HFRA"/>
    <x v="0"/>
    <m/>
    <m/>
    <m/>
    <m/>
    <m/>
    <m/>
    <m/>
    <b v="0"/>
    <b v="0"/>
    <b v="0"/>
    <n v="2019"/>
    <n v="8"/>
    <b v="0"/>
    <n v="0"/>
    <b v="0"/>
    <b v="0"/>
    <b v="0"/>
    <s v="OEIS Non-CAT - Large"/>
    <n v="0"/>
    <n v="0"/>
    <s v="structures &lt;= 100 "/>
    <s v="fatality = 0"/>
    <n v="0"/>
    <b v="0"/>
    <b v="0"/>
    <b v="0"/>
    <b v="0"/>
    <b v="0"/>
    <b v="0"/>
    <b v="0"/>
    <m/>
    <m/>
    <s v="SE324"/>
    <s v="231"/>
    <n v="1.21"/>
    <s v="2019-08-31T21:50:00Z"/>
    <n v="14.16"/>
    <n v="36"/>
    <s v="PG426"/>
    <s v="229"/>
    <n v="6.56"/>
    <s v="2019-08-31T23:00:00Z"/>
    <x v="76"/>
    <n v="100"/>
  </r>
  <r>
    <m/>
    <m/>
    <s v="20190904-Walker"/>
    <s v="Plumas"/>
    <s v="Walker"/>
    <m/>
    <m/>
    <n v="201909041517"/>
    <n v="201909050317"/>
    <n v="43712"/>
    <n v="0.6368055555555555"/>
    <n v="43712.63680555556"/>
    <m/>
    <m/>
    <m/>
    <n v="54612"/>
    <s v="Under Investigation"/>
    <m/>
    <m/>
    <n v="0"/>
    <n v="40.061389"/>
    <n v="-120.680556"/>
    <s v="HFTD"/>
    <s v="HFRA"/>
    <x v="0"/>
    <m/>
    <m/>
    <m/>
    <m/>
    <m/>
    <m/>
    <m/>
    <b v="1"/>
    <b v="1"/>
    <b v="0"/>
    <n v="2019"/>
    <n v="9"/>
    <b v="0"/>
    <n v="0"/>
    <b v="0"/>
    <b v="0"/>
    <b v="0"/>
    <s v="OEIS CAT - Large"/>
    <n v="1"/>
    <n v="0"/>
    <s v="structures &lt;= 100 "/>
    <s v="fatality = 0"/>
    <n v="0"/>
    <b v="1"/>
    <b v="0"/>
    <b v="1"/>
    <b v="1"/>
    <b v="0"/>
    <b v="1"/>
    <b v="1"/>
    <m/>
    <m/>
    <m/>
    <m/>
    <m/>
    <m/>
    <n v="0"/>
    <n v="0"/>
    <m/>
    <m/>
    <m/>
    <m/>
    <x v="5"/>
    <n v="0"/>
  </r>
  <r>
    <m/>
    <m/>
    <s v="20190905-Red Bank"/>
    <s v="Tehama"/>
    <s v="Red Bank"/>
    <m/>
    <m/>
    <n v="201909051319"/>
    <n v="201909060119"/>
    <n v="43713"/>
    <n v="0.5548611111111111"/>
    <n v="43713.55486111111"/>
    <n v="43721"/>
    <s v="19:00"/>
    <n v="43721.79166666666"/>
    <n v="8838"/>
    <s v="Lightning"/>
    <n v="2"/>
    <m/>
    <n v="0"/>
    <n v="40.12"/>
    <n v="-122.64"/>
    <s v="HFTD"/>
    <s v="HFRA"/>
    <x v="0"/>
    <m/>
    <m/>
    <m/>
    <m/>
    <m/>
    <m/>
    <m/>
    <b v="1"/>
    <b v="1"/>
    <b v="0"/>
    <n v="2019"/>
    <n v="9"/>
    <b v="0"/>
    <n v="0"/>
    <b v="0"/>
    <b v="0"/>
    <b v="0"/>
    <s v="OEIS CAT - Large"/>
    <n v="1"/>
    <n v="0"/>
    <s v="structures &lt;= 100 "/>
    <s v="fatality = 0"/>
    <n v="2"/>
    <b v="1"/>
    <b v="0"/>
    <b v="1"/>
    <b v="1"/>
    <b v="0"/>
    <b v="1"/>
    <b v="1"/>
    <m/>
    <m/>
    <m/>
    <m/>
    <m/>
    <m/>
    <n v="0"/>
    <n v="0"/>
    <m/>
    <m/>
    <m/>
    <m/>
    <x v="5"/>
    <n v="0"/>
  </r>
  <r>
    <m/>
    <m/>
    <s v="20190905-South"/>
    <s v="Tehama"/>
    <s v="South"/>
    <m/>
    <m/>
    <n v="201909051959"/>
    <n v="201909060759"/>
    <n v="43713"/>
    <n v="0.8326388888888889"/>
    <n v="43713.83263888889"/>
    <n v="43801"/>
    <s v="16:12"/>
    <n v="43801.675"/>
    <n v="5332"/>
    <s v="Lightning"/>
    <m/>
    <m/>
    <m/>
    <n v="40.109"/>
    <n v="-122.789"/>
    <s v="HFTD"/>
    <s v="HFRA"/>
    <x v="0"/>
    <m/>
    <m/>
    <m/>
    <m/>
    <m/>
    <m/>
    <m/>
    <b v="1"/>
    <b v="1"/>
    <b v="0"/>
    <n v="2019"/>
    <n v="9"/>
    <b v="0"/>
    <n v="0"/>
    <b v="0"/>
    <b v="0"/>
    <b v="0"/>
    <s v="OEIS CAT - Large"/>
    <n v="1"/>
    <n v="0"/>
    <s v="structures &lt;= 100 "/>
    <s v="fatality = 0"/>
    <n v="0"/>
    <b v="1"/>
    <b v="0"/>
    <b v="1"/>
    <b v="1"/>
    <b v="0"/>
    <b v="1"/>
    <b v="1"/>
    <m/>
    <m/>
    <m/>
    <m/>
    <m/>
    <m/>
    <n v="0"/>
    <n v="0"/>
    <m/>
    <m/>
    <m/>
    <m/>
    <x v="5"/>
    <n v="0"/>
  </r>
  <r>
    <m/>
    <s v="(3/22/2021) Corrected start date to  09/06/2019"/>
    <s v="20190906-Broder"/>
    <s v="Tulare"/>
    <s v="Broder"/>
    <m/>
    <m/>
    <n v="201909061239"/>
    <n v="201909070039"/>
    <n v="43714"/>
    <n v="0.5270833333333333"/>
    <n v="43714.52708333333"/>
    <m/>
    <m/>
    <m/>
    <n v="381"/>
    <s v="Lightning"/>
    <m/>
    <m/>
    <n v="0"/>
    <n v="36.151"/>
    <n v="-118.185"/>
    <s v="HFTD"/>
    <s v="HFRA"/>
    <x v="0"/>
    <m/>
    <m/>
    <m/>
    <m/>
    <m/>
    <m/>
    <m/>
    <b v="0"/>
    <b v="0"/>
    <b v="0"/>
    <n v="2019"/>
    <n v="9"/>
    <b v="0"/>
    <n v="0"/>
    <b v="0"/>
    <b v="0"/>
    <b v="0"/>
    <s v="OEIS Non-CAT - Large"/>
    <n v="0"/>
    <n v="0"/>
    <s v="structures &lt;= 100 "/>
    <s v="fatality = 0"/>
    <n v="0"/>
    <b v="1"/>
    <b v="0"/>
    <b v="1"/>
    <b v="1"/>
    <b v="0"/>
    <b v="1"/>
    <b v="1"/>
    <m/>
    <m/>
    <m/>
    <m/>
    <m/>
    <m/>
    <n v="0"/>
    <n v="0"/>
    <s v="BKRC1"/>
    <s v="2"/>
    <n v="5.82"/>
    <s v="2019-09-06T18:52:00Z"/>
    <x v="27"/>
    <n v="2"/>
  </r>
  <r>
    <s v="Not in PG&amp;E service territory"/>
    <m/>
    <s v="20190907-Lime"/>
    <s v="Siskiyou"/>
    <s v="Lime"/>
    <m/>
    <m/>
    <n v="201909070836"/>
    <n v="201909072036"/>
    <n v="43715"/>
    <n v="0.3583333333333333"/>
    <n v="43715.35833333333"/>
    <m/>
    <m/>
    <m/>
    <n v="1872"/>
    <s v="Lightning"/>
    <m/>
    <m/>
    <n v="0"/>
    <n v="41.862237"/>
    <n v="-122.662258"/>
    <s v="HFTD"/>
    <s v="HFRA"/>
    <x v="0"/>
    <m/>
    <m/>
    <m/>
    <m/>
    <m/>
    <m/>
    <m/>
    <b v="0"/>
    <b v="0"/>
    <b v="0"/>
    <n v="2019"/>
    <n v="9"/>
    <b v="0"/>
    <n v="0"/>
    <b v="0"/>
    <b v="0"/>
    <b v="0"/>
    <s v="OEIS Non-CAT - Large"/>
    <n v="0"/>
    <n v="0"/>
    <s v="structures &lt;= 100 "/>
    <s v="fatality = 0"/>
    <n v="0"/>
    <b v="1"/>
    <b v="0"/>
    <b v="1"/>
    <b v="1"/>
    <b v="0"/>
    <b v="0"/>
    <b v="1"/>
    <m/>
    <m/>
    <m/>
    <m/>
    <m/>
    <m/>
    <n v="0"/>
    <n v="0"/>
    <s v="OKNC1"/>
    <s v="2"/>
    <n v="9.81"/>
    <s v="2019-09-07T16:22:00Z"/>
    <x v="77"/>
    <n v="2"/>
  </r>
  <r>
    <m/>
    <m/>
    <s v="20190907-Swedes"/>
    <s v="Butte"/>
    <s v="Swedes"/>
    <m/>
    <m/>
    <n v="201909071506"/>
    <n v="201909080306"/>
    <n v="43715"/>
    <n v="0.6291666666666667"/>
    <n v="43715.62916666667"/>
    <n v="43721"/>
    <s v="19:00"/>
    <n v="43721.79166666666"/>
    <n v="496"/>
    <s v="Under Investigation"/>
    <n v="2"/>
    <m/>
    <n v="0"/>
    <n v="35.45296"/>
    <n v="-121.412619"/>
    <s v="non-HFTD"/>
    <s v="non-HFRA"/>
    <x v="0"/>
    <m/>
    <m/>
    <m/>
    <m/>
    <m/>
    <m/>
    <n v="2721"/>
    <b v="0"/>
    <b v="0"/>
    <b v="0"/>
    <n v="2019"/>
    <n v="9"/>
    <b v="0"/>
    <n v="0"/>
    <b v="0"/>
    <b v="0"/>
    <b v="0"/>
    <s v="OEIS Non-CAT - Large"/>
    <n v="0"/>
    <n v="0"/>
    <s v="structures &lt;= 100 "/>
    <s v="fatality = 0"/>
    <n v="2"/>
    <b v="0"/>
    <b v="0"/>
    <b v="0"/>
    <b v="0"/>
    <b v="0"/>
    <b v="0"/>
    <b v="0"/>
    <m/>
    <m/>
    <m/>
    <m/>
    <m/>
    <m/>
    <n v="0"/>
    <n v="0"/>
    <m/>
    <m/>
    <m/>
    <m/>
    <x v="5"/>
    <n v="0"/>
  </r>
  <r>
    <m/>
    <m/>
    <s v="20190920-Baseline"/>
    <s v="Placer"/>
    <s v="Baseline"/>
    <m/>
    <m/>
    <n v="201909201502"/>
    <n v="201909210302"/>
    <n v="43728"/>
    <n v="0.6263888888888889"/>
    <n v="43728.62638888889"/>
    <m/>
    <m/>
    <m/>
    <n v="604"/>
    <s v="Under Investigation"/>
    <m/>
    <m/>
    <n v="0"/>
    <n v="38.751648"/>
    <n v="-121.432636"/>
    <s v="non-HFTD"/>
    <s v="non-HFRA"/>
    <x v="0"/>
    <m/>
    <m/>
    <m/>
    <m/>
    <m/>
    <m/>
    <m/>
    <b v="0"/>
    <b v="0"/>
    <b v="0"/>
    <n v="2019"/>
    <n v="9"/>
    <b v="0"/>
    <n v="0"/>
    <b v="0"/>
    <b v="0"/>
    <b v="0"/>
    <s v="OEIS Non-CAT - Large"/>
    <n v="0"/>
    <n v="0"/>
    <s v="structures &lt;= 100 "/>
    <s v="fatality = 0"/>
    <n v="0"/>
    <b v="0"/>
    <b v="0"/>
    <b v="0"/>
    <b v="0"/>
    <b v="0"/>
    <b v="0"/>
    <b v="0"/>
    <m/>
    <m/>
    <m/>
    <m/>
    <m/>
    <m/>
    <n v="0"/>
    <n v="0"/>
    <s v="KSMF"/>
    <s v="1"/>
    <n v="9.42"/>
    <s v="2019-09-20T21:53:00Z"/>
    <x v="36"/>
    <n v="54"/>
  </r>
  <r>
    <m/>
    <m/>
    <s v="20190928-Hwy"/>
    <s v="Butte"/>
    <s v="Hwy"/>
    <m/>
    <m/>
    <n v="201909281748"/>
    <n v="201909290548"/>
    <n v="43736"/>
    <n v="0.7416666666666667"/>
    <n v="43736.74166666667"/>
    <n v="43736"/>
    <s v="18:40"/>
    <n v="43736.77777777778"/>
    <n v="300"/>
    <s v="Under Investigation"/>
    <m/>
    <m/>
    <n v="0"/>
    <n v="39.622137"/>
    <n v="-121.693472"/>
    <s v="non-HFTD"/>
    <s v="non-HFRA"/>
    <x v="1"/>
    <s v="Yes"/>
    <n v="20191140"/>
    <m/>
    <s v="628264"/>
    <m/>
    <m/>
    <m/>
    <b v="0"/>
    <b v="0"/>
    <b v="0"/>
    <n v="2019"/>
    <n v="9"/>
    <b v="0"/>
    <n v="0"/>
    <b v="0"/>
    <b v="0"/>
    <b v="0"/>
    <s v="OEIS Non-CAT - Large"/>
    <n v="0"/>
    <n v="0"/>
    <s v="structures &lt;= 100 "/>
    <s v="fatality = 0"/>
    <n v="0"/>
    <b v="0"/>
    <b v="0"/>
    <b v="0"/>
    <b v="0"/>
    <b v="0"/>
    <b v="0"/>
    <b v="0"/>
    <m/>
    <m/>
    <s v="CICC1"/>
    <s v="2"/>
    <n v="3.82"/>
    <s v="2019-09-28T23:54:00Z"/>
    <n v="21"/>
    <n v="2"/>
    <s v="PG339"/>
    <s v="229"/>
    <n v="9.550000000000001"/>
    <s v="2019-09-29T01:10:00Z"/>
    <x v="78"/>
    <n v="93"/>
  </r>
  <r>
    <m/>
    <m/>
    <s v="20191006-Briceburg"/>
    <s v="Mariposa"/>
    <s v="Briceburg"/>
    <m/>
    <m/>
    <n v="201910061615"/>
    <n v="201910070415"/>
    <n v="43744"/>
    <n v="0.6770833333333334"/>
    <n v="43744.67708333334"/>
    <m/>
    <m/>
    <m/>
    <n v="5563"/>
    <m/>
    <n v="1"/>
    <m/>
    <n v="0"/>
    <n v="37.604638"/>
    <n v="-119.96606"/>
    <s v="HFTD"/>
    <s v="HFRA"/>
    <x v="0"/>
    <m/>
    <m/>
    <m/>
    <m/>
    <m/>
    <m/>
    <m/>
    <b v="1"/>
    <b v="1"/>
    <b v="0"/>
    <n v="2019"/>
    <n v="10"/>
    <b v="0"/>
    <n v="0"/>
    <b v="0"/>
    <b v="0"/>
    <b v="0"/>
    <s v="OEIS CAT - Large"/>
    <n v="1"/>
    <n v="0"/>
    <s v="structures &lt;= 100 "/>
    <s v="fatality = 0"/>
    <n v="1"/>
    <b v="0"/>
    <b v="1"/>
    <b v="1"/>
    <b v="1"/>
    <b v="0"/>
    <b v="1"/>
    <b v="1"/>
    <m/>
    <m/>
    <s v="PG421"/>
    <s v="229"/>
    <n v="4.27"/>
    <s v="2019-10-06T22:50:00Z"/>
    <n v="7.96"/>
    <n v="12"/>
    <s v="PG575"/>
    <s v="229"/>
    <n v="6.85"/>
    <s v="2019-10-06T23:20:00Z"/>
    <x v="79"/>
    <n v="66"/>
  </r>
  <r>
    <m/>
    <m/>
    <s v="20191006-American"/>
    <s v="Napa"/>
    <s v="American"/>
    <m/>
    <m/>
    <n v="201910061636"/>
    <n v="201910070436"/>
    <n v="43744"/>
    <n v="0.6916666666666667"/>
    <n v="43744.69166666667"/>
    <n v="43745"/>
    <s v="18:34"/>
    <n v="43745.77361111111"/>
    <n v="526"/>
    <m/>
    <n v="1"/>
    <m/>
    <n v="0"/>
    <n v="38.165873"/>
    <n v="-122.211671"/>
    <s v="non-HFTD"/>
    <s v="non-HFRA"/>
    <x v="0"/>
    <m/>
    <m/>
    <m/>
    <m/>
    <m/>
    <m/>
    <m/>
    <b v="0"/>
    <b v="0"/>
    <b v="0"/>
    <n v="2019"/>
    <n v="10"/>
    <b v="0"/>
    <n v="0"/>
    <b v="0"/>
    <b v="0"/>
    <b v="0"/>
    <s v="OEIS Non-CAT - Large"/>
    <n v="0"/>
    <n v="0"/>
    <s v="structures &lt;= 100 "/>
    <s v="fatality = 0"/>
    <n v="1"/>
    <b v="0"/>
    <b v="0"/>
    <b v="0"/>
    <b v="0"/>
    <b v="0"/>
    <b v="0"/>
    <b v="0"/>
    <m/>
    <m/>
    <s v="F1818"/>
    <s v="65"/>
    <n v="4.72"/>
    <s v="2019-10-06T22:39:00Z"/>
    <n v="18.99"/>
    <n v="42"/>
    <s v="F1818"/>
    <s v="65"/>
    <n v="4.72"/>
    <s v="2019-10-06T22:39:00Z"/>
    <x v="20"/>
    <n v="82"/>
  </r>
  <r>
    <m/>
    <m/>
    <s v="20191011-Caples"/>
    <s v="El Dorado"/>
    <s v="Caples"/>
    <m/>
    <m/>
    <n v="201910111247"/>
    <n v="201910120047"/>
    <n v="43749"/>
    <n v="0.5326388888888889"/>
    <n v="43749.53263888889"/>
    <m/>
    <m/>
    <m/>
    <n v="3435"/>
    <m/>
    <m/>
    <m/>
    <n v="0"/>
    <n v="38.724"/>
    <n v="-120.145"/>
    <s v="HFTD"/>
    <s v="HFRA"/>
    <x v="0"/>
    <m/>
    <m/>
    <m/>
    <m/>
    <m/>
    <m/>
    <m/>
    <b v="0"/>
    <b v="0"/>
    <b v="0"/>
    <n v="2019"/>
    <n v="10"/>
    <b v="0"/>
    <n v="0"/>
    <b v="0"/>
    <b v="0"/>
    <b v="0"/>
    <s v="OEIS Non-CAT - Large"/>
    <n v="0"/>
    <n v="0"/>
    <s v="structures &lt;= 100 "/>
    <s v="fatality = 0"/>
    <n v="0"/>
    <b v="1"/>
    <b v="0"/>
    <b v="1"/>
    <b v="1"/>
    <b v="0"/>
    <b v="1"/>
    <b v="1"/>
    <m/>
    <m/>
    <m/>
    <m/>
    <m/>
    <m/>
    <n v="0"/>
    <n v="0"/>
    <s v="OWNC1"/>
    <s v="2"/>
    <n v="5.27"/>
    <s v="2019-10-11T20:02:00Z"/>
    <x v="13"/>
    <n v="28"/>
  </r>
  <r>
    <m/>
    <m/>
    <s v="20191017-Real"/>
    <s v="Santa Barbara"/>
    <s v="Real"/>
    <m/>
    <m/>
    <n v="201910171631"/>
    <n v="201910180431"/>
    <n v="43755"/>
    <n v="0.6881944444444444"/>
    <n v="43755.68819444445"/>
    <n v="43759"/>
    <s v="06:00"/>
    <n v="43759.25"/>
    <n v="420"/>
    <m/>
    <m/>
    <m/>
    <n v="0"/>
    <n v="34.484722"/>
    <n v="-120.190833"/>
    <s v="HFTD"/>
    <s v="HFRA"/>
    <x v="0"/>
    <m/>
    <m/>
    <m/>
    <m/>
    <m/>
    <m/>
    <m/>
    <b v="0"/>
    <b v="0"/>
    <b v="0"/>
    <n v="2019"/>
    <n v="10"/>
    <b v="0"/>
    <n v="0"/>
    <b v="0"/>
    <b v="0"/>
    <b v="0"/>
    <s v="OEIS Non-CAT - Large"/>
    <n v="0"/>
    <n v="0"/>
    <s v="structures &lt;= 100 "/>
    <s v="fatality = 0"/>
    <n v="0"/>
    <b v="1"/>
    <b v="0"/>
    <b v="1"/>
    <b v="1"/>
    <b v="0"/>
    <b v="1"/>
    <b v="1"/>
    <m/>
    <m/>
    <s v="GVTC1"/>
    <s v="2"/>
    <n v="2.57"/>
    <s v="2019-10-18T00:09:00Z"/>
    <n v="53.02"/>
    <n v="15"/>
    <s v="GVTC1"/>
    <s v="2"/>
    <n v="2.57"/>
    <s v="2019-10-18T00:09:00Z"/>
    <x v="80"/>
    <n v="60"/>
  </r>
  <r>
    <m/>
    <m/>
    <s v="20191023-Kincade"/>
    <s v="Sonoma"/>
    <s v="Kincade"/>
    <m/>
    <m/>
    <n v="201910232127"/>
    <n v="201910240927"/>
    <n v="43761"/>
    <n v="0.89375"/>
    <n v="43761.89375"/>
    <n v="43775"/>
    <s v="19:00"/>
    <n v="43775.79166666666"/>
    <n v="77758"/>
    <s v="Electrical Power"/>
    <n v="374"/>
    <n v="60"/>
    <n v="0"/>
    <n v="38.792458"/>
    <n v="-122.780053"/>
    <s v="HFTD"/>
    <s v="HFRA"/>
    <x v="1"/>
    <s v="Yes"/>
    <n v="20191611"/>
    <s v="EI191023A"/>
    <m/>
    <m/>
    <s v="INT-12817"/>
    <n v="1272117"/>
    <b v="1"/>
    <b v="0"/>
    <b v="1"/>
    <n v="2019"/>
    <n v="10"/>
    <b v="1"/>
    <n v="0"/>
    <b v="0"/>
    <b v="1"/>
    <b v="1"/>
    <s v="OEIS CAT - Destructive - Non-fatal"/>
    <n v="1"/>
    <n v="0"/>
    <s v="100 &lt; structures &lt;= 500"/>
    <s v="fatality = 0"/>
    <n v="374"/>
    <b v="0"/>
    <b v="1"/>
    <b v="1"/>
    <b v="1"/>
    <b v="0"/>
    <b v="1"/>
    <b v="1"/>
    <m/>
    <m/>
    <s v="PG305"/>
    <s v="229"/>
    <n v="2.18"/>
    <s v="2019-10-24T05:10:00Z"/>
    <n v="79.63"/>
    <n v="84"/>
    <s v="PG305"/>
    <s v="229"/>
    <n v="2.18"/>
    <s v="2019-10-24T05:10:00Z"/>
    <x v="81"/>
    <n v="196"/>
  </r>
  <r>
    <m/>
    <m/>
    <s v="20191026-Rawson"/>
    <s v="Tehama"/>
    <s v="Rawson"/>
    <m/>
    <m/>
    <n v="201910260247"/>
    <n v="201910261447"/>
    <n v="43764"/>
    <n v="0.1159722222222222"/>
    <n v="43764.11597222222"/>
    <n v="43766"/>
    <s v="07:22"/>
    <n v="43766.30694444444"/>
    <n v="605"/>
    <m/>
    <m/>
    <m/>
    <n v="0"/>
    <n v="40.00171"/>
    <n v="-122.25421"/>
    <s v="non-HFTD"/>
    <s v="non-HFRA"/>
    <x v="0"/>
    <m/>
    <m/>
    <m/>
    <m/>
    <m/>
    <m/>
    <n v="20988"/>
    <b v="0"/>
    <b v="0"/>
    <b v="0"/>
    <n v="2019"/>
    <n v="10"/>
    <b v="1"/>
    <n v="0"/>
    <b v="0"/>
    <b v="0"/>
    <b v="0"/>
    <s v="OEIS Non-CAT - Large"/>
    <n v="0"/>
    <n v="0"/>
    <s v="structures &lt;= 100 "/>
    <s v="fatality = 0"/>
    <n v="0"/>
    <b v="0"/>
    <b v="0"/>
    <b v="0"/>
    <b v="0"/>
    <b v="0"/>
    <b v="0"/>
    <b v="0"/>
    <m/>
    <m/>
    <m/>
    <m/>
    <m/>
    <m/>
    <n v="0"/>
    <n v="0"/>
    <s v="PG603"/>
    <s v="229"/>
    <n v="8.039999999999999"/>
    <s v="2019-10-26T10:00:00Z"/>
    <x v="82"/>
    <n v="14"/>
  </r>
  <r>
    <m/>
    <m/>
    <s v="20191027-Burris"/>
    <s v="Mendocino"/>
    <s v="Burris"/>
    <m/>
    <m/>
    <n v="201910271454"/>
    <n v="201910280254"/>
    <n v="43765"/>
    <n v="0.6208333333333333"/>
    <n v="43765.62083333333"/>
    <n v="43772"/>
    <s v="18:52"/>
    <n v="43772.78611111111"/>
    <n v="703"/>
    <m/>
    <m/>
    <m/>
    <n v="0"/>
    <n v="39.22431"/>
    <n v="-123.12887"/>
    <s v="HFTD"/>
    <s v="HFRA"/>
    <x v="0"/>
    <m/>
    <m/>
    <m/>
    <m/>
    <m/>
    <m/>
    <m/>
    <b v="0"/>
    <b v="0"/>
    <b v="0"/>
    <n v="2019"/>
    <n v="10"/>
    <b v="1"/>
    <n v="0"/>
    <b v="0"/>
    <b v="0"/>
    <b v="0"/>
    <s v="OEIS Non-CAT - Large"/>
    <n v="0"/>
    <n v="0"/>
    <s v="structures &lt;= 100 "/>
    <s v="fatality = 0"/>
    <n v="0"/>
    <b v="1"/>
    <b v="0"/>
    <b v="1"/>
    <b v="1"/>
    <b v="0"/>
    <b v="1"/>
    <b v="1"/>
    <m/>
    <m/>
    <s v="PG187"/>
    <s v="229"/>
    <n v="2.58"/>
    <s v="2019-10-27T21:10:00Z"/>
    <n v="38.36"/>
    <n v="12"/>
    <s v="PG187"/>
    <s v="229"/>
    <n v="2.58"/>
    <s v="2019-10-27T21:10:00Z"/>
    <x v="83"/>
    <n v="86"/>
  </r>
  <r>
    <m/>
    <m/>
    <s v="20191027-Grizzly"/>
    <s v="Solano"/>
    <s v="Grizzly"/>
    <m/>
    <m/>
    <n v="201910271456"/>
    <n v="201910280256"/>
    <n v="43765"/>
    <n v="0.6222222222222222"/>
    <n v="43765.62222222222"/>
    <m/>
    <m/>
    <m/>
    <n v="2400"/>
    <s v="Electrical Power"/>
    <m/>
    <m/>
    <m/>
    <n v="38.1430245"/>
    <n v="-121.958302"/>
    <s v="non-HFTD"/>
    <s v="non-HFRA"/>
    <x v="1"/>
    <s v="Yes"/>
    <n v="20191324"/>
    <s v="EI191027J"/>
    <s v="689855, 690154"/>
    <s v="19-0117497"/>
    <m/>
    <n v="202824"/>
    <b v="0"/>
    <b v="0"/>
    <b v="0"/>
    <n v="2019"/>
    <n v="10"/>
    <b v="1"/>
    <n v="0"/>
    <b v="0"/>
    <b v="0"/>
    <b v="0"/>
    <s v="OEIS Non-CAT - Large"/>
    <n v="0"/>
    <n v="0"/>
    <s v="structures &lt;= 100 "/>
    <s v="fatality = 0"/>
    <n v="0"/>
    <b v="0"/>
    <b v="0"/>
    <b v="0"/>
    <b v="0"/>
    <b v="0"/>
    <b v="0"/>
    <b v="0"/>
    <m/>
    <m/>
    <m/>
    <m/>
    <m/>
    <m/>
    <n v="0"/>
    <n v="0"/>
    <s v="F1818"/>
    <s v="65"/>
    <n v="9.140000000000001"/>
    <s v="2019-10-27T22:49:00Z"/>
    <x v="80"/>
    <n v="142"/>
  </r>
  <r>
    <m/>
    <m/>
    <s v="20191103-Ranch"/>
    <s v="Tehama"/>
    <s v="Ranch"/>
    <m/>
    <m/>
    <n v="201911031416"/>
    <n v="201911040216"/>
    <n v="43772"/>
    <n v="0.5944444444444444"/>
    <n v="43772.59444444445"/>
    <n v="43783"/>
    <s v="18:02"/>
    <n v="43783.75138888889"/>
    <n v="2534"/>
    <m/>
    <m/>
    <m/>
    <n v="0"/>
    <n v="40.036379"/>
    <n v="-122.637837"/>
    <s v="HFTD"/>
    <s v="HFRA"/>
    <x v="0"/>
    <m/>
    <m/>
    <m/>
    <m/>
    <m/>
    <m/>
    <m/>
    <b v="0"/>
    <b v="0"/>
    <b v="0"/>
    <n v="2019"/>
    <n v="11"/>
    <b v="0"/>
    <n v="0"/>
    <b v="0"/>
    <b v="0"/>
    <b v="0"/>
    <s v="OEIS Non-CAT - Large"/>
    <n v="0"/>
    <n v="0"/>
    <s v="structures &lt;= 100 "/>
    <s v="fatality = 0"/>
    <n v="0"/>
    <b v="1"/>
    <b v="0"/>
    <b v="1"/>
    <b v="1"/>
    <b v="0"/>
    <b v="1"/>
    <b v="1"/>
    <m/>
    <m/>
    <s v="PG336"/>
    <s v="229"/>
    <n v="4.53"/>
    <s v="2019-11-03T22:00:00Z"/>
    <n v="8.25"/>
    <n v="12"/>
    <s v="PG336"/>
    <s v="229"/>
    <n v="4.53"/>
    <s v="2019-11-03T22:00:00Z"/>
    <x v="84"/>
    <n v="14"/>
  </r>
  <r>
    <m/>
    <m/>
    <s v="20191125-Foothills"/>
    <s v="Placer"/>
    <s v="Foothills"/>
    <m/>
    <m/>
    <n v="201911251239"/>
    <n v="201911260039"/>
    <n v="43794"/>
    <n v="0.5270833333333333"/>
    <n v="43794.52708333333"/>
    <m/>
    <m/>
    <m/>
    <n v="355"/>
    <m/>
    <m/>
    <m/>
    <n v="0"/>
    <n v="38.838992"/>
    <n v="-121.325842"/>
    <s v="non-HFTD"/>
    <s v="non-HFRA"/>
    <x v="0"/>
    <m/>
    <m/>
    <m/>
    <m/>
    <m/>
    <m/>
    <m/>
    <b v="0"/>
    <b v="0"/>
    <b v="0"/>
    <n v="2019"/>
    <n v="11"/>
    <b v="0"/>
    <n v="0"/>
    <b v="0"/>
    <b v="0"/>
    <b v="0"/>
    <s v="OEIS Non-CAT - Large"/>
    <n v="0"/>
    <n v="0"/>
    <s v="structures &lt;= 100 "/>
    <s v="fatality = 0"/>
    <n v="0"/>
    <b v="0"/>
    <b v="0"/>
    <b v="0"/>
    <b v="0"/>
    <b v="0"/>
    <b v="0"/>
    <b v="0"/>
    <m/>
    <m/>
    <s v="LICC1"/>
    <s v="2"/>
    <n v="4.31"/>
    <s v="2019-11-25T21:13:00Z"/>
    <n v="31"/>
    <n v="35"/>
    <s v="KLHM"/>
    <s v="1"/>
    <n v="5.04"/>
    <s v="2019-11-25T20:35:00Z"/>
    <x v="85"/>
    <n v="68"/>
  </r>
  <r>
    <m/>
    <m/>
    <s v="20191125-Cave"/>
    <s v="Santa Barbara"/>
    <s v="Cave"/>
    <m/>
    <m/>
    <n v="201911251959"/>
    <n v="201911260759"/>
    <n v="43794"/>
    <n v="0.8326388888888889"/>
    <n v="43794.83263888889"/>
    <n v="43813"/>
    <s v="08:22"/>
    <n v="43813.34861111111"/>
    <n v="3126"/>
    <m/>
    <m/>
    <m/>
    <m/>
    <n v="34.5025"/>
    <n v="-119.785"/>
    <s v="HFTD"/>
    <s v="HFRA"/>
    <x v="0"/>
    <m/>
    <m/>
    <m/>
    <m/>
    <m/>
    <m/>
    <m/>
    <b v="0"/>
    <b v="0"/>
    <b v="0"/>
    <n v="2019"/>
    <n v="11"/>
    <b v="0"/>
    <n v="0"/>
    <b v="0"/>
    <b v="0"/>
    <b v="0"/>
    <s v="OEIS Non-CAT - Large"/>
    <n v="0"/>
    <n v="0"/>
    <s v="structures &lt;= 100 "/>
    <s v="fatality = 0"/>
    <n v="0"/>
    <b v="0"/>
    <b v="1"/>
    <b v="1"/>
    <b v="1"/>
    <b v="0"/>
    <b v="1"/>
    <b v="1"/>
    <m/>
    <m/>
    <s v="AV377"/>
    <s v="65"/>
    <n v="4.13"/>
    <s v="2019-11-26T04:45:00Z"/>
    <n v="55.99"/>
    <n v="240"/>
    <s v="MTIC1"/>
    <s v="2"/>
    <n v="8.25"/>
    <s v="2019-11-26T03:47:00Z"/>
    <x v="86"/>
    <n v="395"/>
  </r>
  <r>
    <m/>
    <m/>
    <s v="20200503-Interstate 5"/>
    <s v="Kings"/>
    <s v="Interstate 5"/>
    <m/>
    <m/>
    <n v="202005031552"/>
    <n v="202005040352"/>
    <n v="43954"/>
    <n v="0.6611111111111111"/>
    <n v="43954.66111111111"/>
    <n v="43954"/>
    <s v="13:31"/>
    <n v="43954.56319444445"/>
    <n v="2060"/>
    <s v="Under Investigation"/>
    <n v="0"/>
    <n v="0"/>
    <n v="0"/>
    <n v="36.075003"/>
    <n v="-120.106407"/>
    <s v="non-HFTD"/>
    <s v="non-HFRA"/>
    <x v="0"/>
    <m/>
    <m/>
    <m/>
    <m/>
    <m/>
    <m/>
    <m/>
    <b v="0"/>
    <b v="0"/>
    <b v="0"/>
    <n v="2020"/>
    <n v="5"/>
    <b v="0"/>
    <n v="0"/>
    <b v="0"/>
    <b v="0"/>
    <b v="0"/>
    <s v="OEIS Non-CAT - Large"/>
    <n v="0"/>
    <n v="0"/>
    <s v="structures &lt;= 100 "/>
    <s v="fatality = 0"/>
    <n v="0"/>
    <b v="0"/>
    <b v="0"/>
    <b v="0"/>
    <b v="0"/>
    <b v="0"/>
    <b v="0"/>
    <b v="0"/>
    <m/>
    <m/>
    <s v="KTLC1"/>
    <s v="2"/>
    <n v="4.18"/>
    <s v="2020-05-03T23:50:00Z"/>
    <n v="24"/>
    <n v="43"/>
    <s v="KTLC1"/>
    <s v="2"/>
    <n v="4.18"/>
    <s v="2020-05-03T23:50:00Z"/>
    <x v="22"/>
    <n v="138"/>
  </r>
  <r>
    <m/>
    <m/>
    <s v="20200527-Range"/>
    <s v="San Luis Obispo"/>
    <s v="Range"/>
    <m/>
    <m/>
    <n v="202005271933"/>
    <n v="202005280733"/>
    <n v="43978"/>
    <n v="0.8145833333333333"/>
    <n v="43978.81458333333"/>
    <n v="43979"/>
    <s v="06:45"/>
    <n v="43979.28125"/>
    <n v="5000"/>
    <s v="Under Investigation"/>
    <n v="0"/>
    <n v="0"/>
    <n v="0"/>
    <n v="35.34237"/>
    <n v="-120.70524"/>
    <s v="HFTD"/>
    <s v="HFRA"/>
    <x v="0"/>
    <m/>
    <m/>
    <m/>
    <m/>
    <m/>
    <m/>
    <m/>
    <b v="0"/>
    <b v="0"/>
    <b v="0"/>
    <n v="2020"/>
    <n v="5"/>
    <b v="0"/>
    <n v="0"/>
    <b v="0"/>
    <b v="0"/>
    <b v="0"/>
    <s v="OEIS Non-CAT - Large"/>
    <n v="0"/>
    <n v="0"/>
    <s v="structures &lt;= 100 "/>
    <s v="fatality = 0"/>
    <n v="0"/>
    <b v="1"/>
    <b v="0"/>
    <b v="1"/>
    <b v="1"/>
    <b v="0"/>
    <b v="1"/>
    <b v="1"/>
    <m/>
    <m/>
    <s v="PG223"/>
    <s v="229"/>
    <n v="3.6"/>
    <s v="2020-05-28T01:50:00Z"/>
    <n v="29.8"/>
    <n v="26"/>
    <s v="PG210"/>
    <s v="229"/>
    <n v="7.19"/>
    <s v="2020-05-28T01:40:00Z"/>
    <x v="87"/>
    <n v="182"/>
  </r>
  <r>
    <m/>
    <m/>
    <s v="20200531-Scorpion"/>
    <s v="Santa Barbara"/>
    <s v="Scorpion"/>
    <m/>
    <m/>
    <n v="202005311809"/>
    <n v="202005320609"/>
    <n v="43982"/>
    <n v="0.75625"/>
    <n v="43982.75625"/>
    <m/>
    <m/>
    <m/>
    <n v="1395"/>
    <s v="Under Investigation"/>
    <n v="0"/>
    <n v="0"/>
    <n v="0"/>
    <n v="34.01389"/>
    <n v="-119.74577"/>
    <s v="non-HFTD"/>
    <s v="non-HFRA"/>
    <x v="0"/>
    <m/>
    <m/>
    <m/>
    <m/>
    <m/>
    <m/>
    <m/>
    <b v="0"/>
    <b v="0"/>
    <b v="0"/>
    <n v="2020"/>
    <n v="5"/>
    <b v="0"/>
    <n v="0"/>
    <b v="0"/>
    <b v="0"/>
    <b v="0"/>
    <s v="OEIS Non-CAT - Large"/>
    <n v="0"/>
    <n v="0"/>
    <s v="structures &lt;= 100 "/>
    <s v="fatality = 0"/>
    <n v="0"/>
    <b v="0"/>
    <b v="0"/>
    <b v="0"/>
    <b v="0"/>
    <b v="0"/>
    <b v="0"/>
    <b v="0"/>
    <m/>
    <m/>
    <s v="SNCC1"/>
    <s v="2"/>
    <n v="2.22"/>
    <s v="2020-06-01T01:13:00Z"/>
    <n v="19"/>
    <n v="14"/>
    <s v="SNCC1"/>
    <s v="2"/>
    <n v="2.22"/>
    <s v="2020-06-01T01:13:00Z"/>
    <x v="88"/>
    <n v="14"/>
  </r>
  <r>
    <m/>
    <m/>
    <s v="20200601-Amoruso"/>
    <s v="Placer"/>
    <s v="Amoruso"/>
    <m/>
    <m/>
    <n v="202006011552"/>
    <n v="202006020352"/>
    <n v="43983"/>
    <n v="0.6611111111111111"/>
    <n v="43983.66111111111"/>
    <m/>
    <m/>
    <m/>
    <n v="650"/>
    <s v="Under Investigation"/>
    <n v="0"/>
    <n v="0"/>
    <n v="0"/>
    <n v="38.824371"/>
    <n v="-121.390862"/>
    <s v="non-HFTD"/>
    <s v="non-HFRA"/>
    <x v="0"/>
    <m/>
    <m/>
    <m/>
    <m/>
    <m/>
    <m/>
    <m/>
    <b v="0"/>
    <b v="0"/>
    <b v="0"/>
    <n v="2020"/>
    <n v="6"/>
    <b v="0"/>
    <n v="0"/>
    <b v="0"/>
    <b v="0"/>
    <b v="0"/>
    <s v="OEIS Non-CAT - Large"/>
    <n v="0"/>
    <n v="0"/>
    <s v="structures &lt;= 100 "/>
    <s v="fatality = 0"/>
    <n v="0"/>
    <b v="0"/>
    <b v="0"/>
    <b v="0"/>
    <b v="0"/>
    <b v="0"/>
    <b v="0"/>
    <b v="0"/>
    <m/>
    <m/>
    <m/>
    <m/>
    <m/>
    <m/>
    <n v="0"/>
    <n v="0"/>
    <s v="LICC1"/>
    <s v="2"/>
    <n v="7.74"/>
    <s v="2020-06-01T23:13:00Z"/>
    <x v="89"/>
    <n v="48"/>
  </r>
  <r>
    <m/>
    <m/>
    <s v="20200603-Wildlife"/>
    <s v="Solano"/>
    <s v="Wildlife"/>
    <m/>
    <m/>
    <n v="202006031826"/>
    <n v="202006040626"/>
    <n v="43985"/>
    <n v="0.7680555555555556"/>
    <n v="43985.76805555556"/>
    <n v="43986"/>
    <s v="09:26"/>
    <n v="43986.39305555556"/>
    <n v="300"/>
    <s v="Under Investigation"/>
    <n v="0"/>
    <n v="0"/>
    <n v="0"/>
    <n v="38.232281"/>
    <n v="-122.042199"/>
    <s v="non-HFTD"/>
    <s v="non-HFRA"/>
    <x v="0"/>
    <m/>
    <m/>
    <m/>
    <m/>
    <m/>
    <m/>
    <n v="179183"/>
    <b v="0"/>
    <b v="0"/>
    <b v="0"/>
    <n v="2020"/>
    <n v="6"/>
    <b v="0"/>
    <n v="0"/>
    <b v="0"/>
    <b v="0"/>
    <b v="0"/>
    <s v="OEIS Non-CAT - Large"/>
    <n v="0"/>
    <n v="0"/>
    <s v="structures &lt;= 100 "/>
    <s v="fatality = 0"/>
    <n v="0"/>
    <b v="0"/>
    <b v="0"/>
    <b v="0"/>
    <b v="0"/>
    <b v="0"/>
    <b v="0"/>
    <b v="0"/>
    <m/>
    <m/>
    <s v="SFXC1"/>
    <s v="188"/>
    <n v="1.13"/>
    <s v="2020-06-04T01:00:00Z"/>
    <n v="22.77"/>
    <n v="31"/>
    <s v="F1818"/>
    <s v="65"/>
    <n v="6.93"/>
    <s v="2020-06-04T00:54:00Z"/>
    <x v="90"/>
    <n v="100"/>
  </r>
  <r>
    <m/>
    <m/>
    <s v="20200606-Quail"/>
    <s v="Solano"/>
    <s v="Quail"/>
    <m/>
    <m/>
    <n v="202006061636"/>
    <n v="202006070436"/>
    <n v="43988"/>
    <n v="0.6916666666666667"/>
    <n v="43988.69166666667"/>
    <n v="43992"/>
    <s v="07:48"/>
    <n v="43992.325"/>
    <n v="1837"/>
    <s v="Under Investigation"/>
    <n v="3"/>
    <n v="0"/>
    <n v="0"/>
    <n v="38.470809"/>
    <n v="-122.038208"/>
    <s v="HFTD"/>
    <s v="HFRA"/>
    <x v="0"/>
    <m/>
    <m/>
    <m/>
    <m/>
    <m/>
    <m/>
    <m/>
    <b v="0"/>
    <b v="0"/>
    <b v="0"/>
    <n v="2020"/>
    <n v="6"/>
    <b v="0"/>
    <n v="0"/>
    <b v="0"/>
    <b v="0"/>
    <b v="0"/>
    <s v="OEIS Non-CAT - Large"/>
    <n v="0"/>
    <n v="0"/>
    <s v="structures &lt;= 100 "/>
    <s v="fatality = 0"/>
    <n v="3"/>
    <b v="1"/>
    <b v="0"/>
    <b v="1"/>
    <b v="1"/>
    <b v="0"/>
    <b v="1"/>
    <b v="1"/>
    <m/>
    <m/>
    <s v="TG583"/>
    <s v="1008"/>
    <n v="4.25"/>
    <s v="2020-06-07T00:20:00Z"/>
    <n v="33.1"/>
    <n v="24"/>
    <s v="HF006"/>
    <s v="224"/>
    <n v="6.09"/>
    <s v="2020-06-07T00:15:00Z"/>
    <x v="91"/>
    <n v="92"/>
  </r>
  <r>
    <m/>
    <m/>
    <s v="20200612-Grant"/>
    <s v="Sacramento"/>
    <s v="Grant"/>
    <m/>
    <m/>
    <n v="202006121241"/>
    <n v="202006130041"/>
    <n v="43994"/>
    <n v="0.5284722222222222"/>
    <n v="43994.52847222222"/>
    <n v="43999"/>
    <s v="08:11"/>
    <n v="43999.34097222222"/>
    <n v="5042"/>
    <s v="Under Investigation"/>
    <n v="0"/>
    <n v="1"/>
    <n v="0"/>
    <n v="38.520981"/>
    <n v="-121.201927"/>
    <s v="non-HFTD"/>
    <s v="non-HFRA"/>
    <x v="0"/>
    <m/>
    <m/>
    <m/>
    <m/>
    <m/>
    <m/>
    <m/>
    <b v="1"/>
    <b v="1"/>
    <b v="0"/>
    <n v="2020"/>
    <n v="6"/>
    <b v="0"/>
    <n v="0"/>
    <b v="0"/>
    <b v="0"/>
    <b v="0"/>
    <s v="OEIS CAT - Large"/>
    <n v="1"/>
    <n v="0"/>
    <s v="structures &lt;= 100 "/>
    <s v="fatality = 0"/>
    <n v="0"/>
    <b v="0"/>
    <b v="0"/>
    <b v="0"/>
    <b v="0"/>
    <b v="0"/>
    <b v="0"/>
    <b v="0"/>
    <m/>
    <m/>
    <s v="SLHWW"/>
    <s v="223"/>
    <n v="3.36"/>
    <s v="2020-06-12T20:15:00Z"/>
    <n v="23.88"/>
    <n v="32"/>
    <s v="SLHWW"/>
    <s v="223"/>
    <n v="3.36"/>
    <s v="2020-06-12T20:15:00Z"/>
    <x v="92"/>
    <n v="98"/>
  </r>
  <r>
    <m/>
    <m/>
    <s v="20200614-Drum"/>
    <s v="Santa Barbara"/>
    <s v="Drum"/>
    <m/>
    <m/>
    <n v="202006141503"/>
    <n v="202006150303"/>
    <n v="43996"/>
    <n v="0.6270833333333333"/>
    <n v="43996.62708333333"/>
    <m/>
    <m/>
    <m/>
    <n v="696"/>
    <s v="Electrical Power"/>
    <n v="0"/>
    <n v="0"/>
    <n v="0"/>
    <n v="34.63309"/>
    <n v="-120.28867"/>
    <s v="HFTD"/>
    <s v="HFRA"/>
    <x v="1"/>
    <s v="Yes"/>
    <n v="20200585"/>
    <s v="EI200614A"/>
    <m/>
    <s v="20-0061004"/>
    <m/>
    <n v="66502"/>
    <b v="0"/>
    <b v="0"/>
    <b v="0"/>
    <n v="2020"/>
    <n v="6"/>
    <b v="0"/>
    <n v="0"/>
    <b v="0"/>
    <b v="0"/>
    <b v="0"/>
    <s v="OEIS Non-CAT - Large"/>
    <n v="0"/>
    <n v="0"/>
    <s v="structures &lt;= 100 "/>
    <s v="fatality = 0"/>
    <n v="0"/>
    <b v="1"/>
    <b v="0"/>
    <b v="1"/>
    <b v="1"/>
    <b v="0"/>
    <b v="1"/>
    <b v="1"/>
    <m/>
    <m/>
    <s v="PG765"/>
    <s v="229"/>
    <n v="1.32"/>
    <s v="2020-06-14T21:40:00Z"/>
    <n v="29.67"/>
    <n v="12"/>
    <s v="PG778"/>
    <s v="229"/>
    <n v="8.74"/>
    <s v="2020-06-14T22:50:00Z"/>
    <x v="93"/>
    <n v="62"/>
  </r>
  <r>
    <m/>
    <m/>
    <s v="20200615-Avila"/>
    <s v="San Luis Obispo"/>
    <s v="Avila"/>
    <m/>
    <m/>
    <n v="202006151644"/>
    <n v="202006160444"/>
    <n v="43997"/>
    <n v="0.6972222222222222"/>
    <n v="43997.69722222222"/>
    <n v="44001"/>
    <s v="07:27"/>
    <n v="44001.31041666667"/>
    <n v="445"/>
    <s v="Under Investigation"/>
    <n v="0"/>
    <n v="0"/>
    <n v="0"/>
    <n v="35.17977"/>
    <n v="-120.69959"/>
    <s v="HFTD"/>
    <s v="HFRA"/>
    <x v="0"/>
    <m/>
    <m/>
    <m/>
    <m/>
    <m/>
    <m/>
    <n v="4869"/>
    <b v="0"/>
    <b v="0"/>
    <b v="0"/>
    <n v="2020"/>
    <n v="6"/>
    <b v="0"/>
    <n v="0"/>
    <b v="0"/>
    <b v="0"/>
    <b v="0"/>
    <s v="OEIS Non-CAT - Large"/>
    <n v="0"/>
    <n v="0"/>
    <s v="structures &lt;= 100 "/>
    <s v="fatality = 0"/>
    <n v="0"/>
    <b v="1"/>
    <b v="0"/>
    <b v="0"/>
    <b v="0"/>
    <b v="0"/>
    <b v="1"/>
    <b v="1"/>
    <m/>
    <m/>
    <s v="PSLC1"/>
    <s v="122"/>
    <n v="3.42"/>
    <s v="2020-06-15T23:36:00Z"/>
    <n v="40.97"/>
    <n v="51"/>
    <s v="PSLC1"/>
    <s v="122"/>
    <n v="3.42"/>
    <s v="2020-06-15T23:36:00Z"/>
    <x v="94"/>
    <n v="179"/>
  </r>
  <r>
    <m/>
    <m/>
    <s v="20200616-Bitter"/>
    <s v="San Benito"/>
    <s v="Bitter"/>
    <m/>
    <m/>
    <n v="202006161411"/>
    <n v="202006170211"/>
    <n v="43998"/>
    <n v="0.5909722222222222"/>
    <n v="43998.59097222222"/>
    <n v="44003"/>
    <s v="19:27"/>
    <n v="44003.81041666667"/>
    <n v="895"/>
    <s v="Under Investigation"/>
    <n v="0"/>
    <n v="0"/>
    <n v="0"/>
    <n v="36.3011"/>
    <n v="-120.92925"/>
    <s v="non-HFTD"/>
    <s v="non-HFRA"/>
    <x v="0"/>
    <m/>
    <m/>
    <m/>
    <m/>
    <m/>
    <m/>
    <m/>
    <b v="0"/>
    <b v="0"/>
    <b v="0"/>
    <n v="2020"/>
    <n v="6"/>
    <b v="0"/>
    <n v="0"/>
    <b v="0"/>
    <b v="0"/>
    <b v="0"/>
    <s v="OEIS Non-CAT - Large"/>
    <n v="0"/>
    <n v="0"/>
    <s v="structures &lt;= 100 "/>
    <s v="fatality = 0"/>
    <n v="0"/>
    <b v="0"/>
    <b v="0"/>
    <b v="0"/>
    <b v="0"/>
    <b v="0"/>
    <b v="0"/>
    <b v="0"/>
    <m/>
    <m/>
    <m/>
    <m/>
    <m/>
    <m/>
    <n v="0"/>
    <n v="0"/>
    <s v="HDZC1"/>
    <s v="2"/>
    <n v="6.95"/>
    <s v="2020-06-16T22:07:00Z"/>
    <x v="95"/>
    <n v="16"/>
  </r>
  <r>
    <m/>
    <m/>
    <s v="20200616-Walker"/>
    <s v="Calaveras"/>
    <s v="Walker"/>
    <m/>
    <m/>
    <n v="202006161658"/>
    <n v="202006170458"/>
    <n v="43998"/>
    <n v="0.7069444444444445"/>
    <n v="43998.70694444444"/>
    <n v="44002"/>
    <s v="19:10"/>
    <n v="44002.79861111111"/>
    <n v="1455"/>
    <s v="Under Investigation"/>
    <n v="2"/>
    <n v="0"/>
    <n v="0"/>
    <n v="38.07741"/>
    <n v="-120.72958"/>
    <s v="HFTD"/>
    <s v="HFRA"/>
    <x v="0"/>
    <m/>
    <m/>
    <m/>
    <m/>
    <m/>
    <m/>
    <m/>
    <b v="0"/>
    <b v="0"/>
    <b v="0"/>
    <n v="2020"/>
    <n v="6"/>
    <b v="0"/>
    <n v="0"/>
    <b v="0"/>
    <b v="0"/>
    <b v="0"/>
    <s v="OEIS Non-CAT - Large"/>
    <n v="0"/>
    <n v="0"/>
    <s v="structures &lt;= 100 "/>
    <s v="fatality = 0"/>
    <n v="2"/>
    <b v="1"/>
    <b v="0"/>
    <b v="1"/>
    <b v="1"/>
    <b v="0"/>
    <b v="1"/>
    <b v="1"/>
    <n v="1743364"/>
    <s v="https://upload.wikimedia.org/wikipedia/commons/c/c9/2020_National_Large_Incident_YTD_Report.pdf"/>
    <s v="PG314"/>
    <s v="229"/>
    <n v="0.88"/>
    <s v="2020-06-16T23:30:00Z"/>
    <n v="17.17"/>
    <n v="48"/>
    <s v="PG334"/>
    <s v="229"/>
    <n v="7.66"/>
    <s v="2020-06-16T23:50:00Z"/>
    <x v="96"/>
    <n v="134"/>
  </r>
  <r>
    <m/>
    <m/>
    <s v="20200622-Grade"/>
    <s v="Tulare"/>
    <s v="Grade"/>
    <m/>
    <m/>
    <n v="202006220816"/>
    <n v="202006222016"/>
    <n v="44004"/>
    <n v="0.3444444444444444"/>
    <n v="44004.34444444445"/>
    <n v="44008"/>
    <s v="06:39"/>
    <n v="44008.27708333333"/>
    <n v="1050"/>
    <s v="Under Investigation"/>
    <n v="0"/>
    <n v="0"/>
    <n v="0"/>
    <n v="36.5537"/>
    <n v="-119.19677"/>
    <s v="non-HFTD"/>
    <s v="non-HFRA"/>
    <x v="0"/>
    <m/>
    <m/>
    <m/>
    <m/>
    <m/>
    <m/>
    <m/>
    <b v="0"/>
    <b v="0"/>
    <b v="0"/>
    <n v="2020"/>
    <n v="6"/>
    <b v="0"/>
    <n v="0"/>
    <b v="0"/>
    <b v="0"/>
    <b v="0"/>
    <s v="OEIS Non-CAT - Large"/>
    <n v="0"/>
    <n v="0"/>
    <s v="structures &lt;= 100 "/>
    <s v="fatality = 0"/>
    <n v="0"/>
    <b v="0"/>
    <b v="0"/>
    <b v="0"/>
    <b v="0"/>
    <b v="0"/>
    <b v="0"/>
    <b v="0"/>
    <m/>
    <m/>
    <s v="PG327"/>
    <s v="229"/>
    <n v="4.9"/>
    <s v="2020-06-22T16:10:00Z"/>
    <n v="13.74"/>
    <n v="24"/>
    <s v="PG327"/>
    <s v="229"/>
    <n v="4.9"/>
    <s v="2020-06-22T16:10:00Z"/>
    <x v="97"/>
    <n v="48"/>
  </r>
  <r>
    <m/>
    <m/>
    <s v="20200622-Rico"/>
    <s v="Monterey"/>
    <s v="Rico"/>
    <m/>
    <m/>
    <n v="202006221555"/>
    <n v="202006230355"/>
    <n v="44004"/>
    <n v="0.6631944444444444"/>
    <n v="44004.66319444445"/>
    <n v="44005"/>
    <s v="07:07"/>
    <n v="44005.29652777778"/>
    <n v="338"/>
    <s v="Under Investigation"/>
    <n v="0"/>
    <n v="0"/>
    <n v="0"/>
    <n v="35.9789"/>
    <n v="-120.87858"/>
    <s v="non-HFTD"/>
    <s v="non-HFRA"/>
    <x v="0"/>
    <m/>
    <m/>
    <m/>
    <m/>
    <m/>
    <m/>
    <m/>
    <b v="0"/>
    <b v="0"/>
    <b v="0"/>
    <n v="2020"/>
    <n v="6"/>
    <b v="0"/>
    <n v="0"/>
    <b v="0"/>
    <b v="0"/>
    <b v="0"/>
    <s v="OEIS Non-CAT - Large"/>
    <n v="0"/>
    <n v="0"/>
    <s v="structures &lt;= 100 "/>
    <s v="fatality = 0"/>
    <n v="0"/>
    <b v="0"/>
    <b v="0"/>
    <b v="0"/>
    <b v="0"/>
    <b v="0"/>
    <b v="0"/>
    <b v="0"/>
    <m/>
    <m/>
    <m/>
    <m/>
    <m/>
    <m/>
    <n v="0"/>
    <n v="0"/>
    <s v="PG360"/>
    <s v="229"/>
    <n v="7.17"/>
    <s v="2020-06-22T22:10:00Z"/>
    <x v="98"/>
    <n v="26"/>
  </r>
  <r>
    <m/>
    <m/>
    <s v="20200623-R-2"/>
    <s v="Lassen"/>
    <s v="R-2"/>
    <m/>
    <m/>
    <n v="202006232112"/>
    <n v="202006240912"/>
    <n v="44005"/>
    <n v="0.8833333333333333"/>
    <n v="44005.88333333333"/>
    <n v="44008"/>
    <s v="18:00"/>
    <n v="44008.75"/>
    <n v="563"/>
    <s v="Under Investigation"/>
    <n v="0"/>
    <n v="0"/>
    <n v="0"/>
    <n v="40.43203"/>
    <n v="-120.28147"/>
    <s v="HFTD"/>
    <s v="HFRA"/>
    <x v="0"/>
    <m/>
    <m/>
    <m/>
    <m/>
    <m/>
    <m/>
    <m/>
    <b v="0"/>
    <b v="0"/>
    <b v="0"/>
    <n v="2020"/>
    <n v="6"/>
    <b v="0"/>
    <n v="0"/>
    <b v="0"/>
    <b v="0"/>
    <b v="0"/>
    <s v="OEIS Non-CAT - Large"/>
    <n v="0"/>
    <n v="0"/>
    <s v="structures &lt;= 100 "/>
    <s v="fatality = 0"/>
    <n v="0"/>
    <b v="1"/>
    <b v="0"/>
    <b v="1"/>
    <b v="1"/>
    <b v="0"/>
    <b v="0"/>
    <b v="1"/>
    <m/>
    <m/>
    <m/>
    <m/>
    <m/>
    <m/>
    <n v="0"/>
    <n v="0"/>
    <s v="BUFC1"/>
    <s v="2"/>
    <n v="9.390000000000001"/>
    <s v="2020-06-24T04:40:00Z"/>
    <x v="23"/>
    <n v="2"/>
  </r>
  <r>
    <m/>
    <m/>
    <s v="20200628-Pass"/>
    <s v="Merced"/>
    <s v="Pass"/>
    <m/>
    <m/>
    <n v="202006281328"/>
    <n v="202006290128"/>
    <n v="44010"/>
    <n v="0.5611111111111111"/>
    <n v="44010.56111111111"/>
    <n v="44015"/>
    <s v="07:34"/>
    <n v="44015.31527777778"/>
    <n v="2192"/>
    <s v="Under Investigation"/>
    <n v="0"/>
    <n v="0"/>
    <n v="0"/>
    <n v="37.06641"/>
    <n v="-121.21912"/>
    <s v="HFTD"/>
    <s v="HFRA"/>
    <x v="0"/>
    <m/>
    <m/>
    <m/>
    <m/>
    <m/>
    <m/>
    <m/>
    <b v="0"/>
    <b v="0"/>
    <b v="0"/>
    <n v="2020"/>
    <n v="6"/>
    <b v="0"/>
    <n v="0"/>
    <b v="0"/>
    <b v="0"/>
    <b v="0"/>
    <s v="OEIS Non-CAT - Large"/>
    <n v="0"/>
    <n v="0"/>
    <s v="structures &lt;= 100 "/>
    <s v="fatality = 0"/>
    <n v="0"/>
    <b v="1"/>
    <b v="0"/>
    <b v="1"/>
    <b v="1"/>
    <b v="0"/>
    <b v="1"/>
    <b v="1"/>
    <m/>
    <m/>
    <s v="AT423"/>
    <s v="65"/>
    <n v="2.36"/>
    <s v="2020-06-28T20:34:00Z"/>
    <n v="51"/>
    <n v="48"/>
    <s v="AT423"/>
    <s v="65"/>
    <n v="2.36"/>
    <s v="2020-06-28T20:34:00Z"/>
    <x v="99"/>
    <n v="62"/>
  </r>
  <r>
    <m/>
    <m/>
    <s v="20200701-Bena"/>
    <s v="Kern"/>
    <s v="Bena"/>
    <m/>
    <m/>
    <n v="202007011632"/>
    <n v="202007020432"/>
    <n v="44013"/>
    <n v="0.6888888888888889"/>
    <n v="44013.68888888889"/>
    <n v="44015"/>
    <s v="07:30"/>
    <n v="44015.3125"/>
    <n v="2900"/>
    <m/>
    <n v="0"/>
    <n v="0"/>
    <n v="0"/>
    <n v="35.310132"/>
    <n v="-118.702732"/>
    <s v="HFTD"/>
    <s v="HFRA"/>
    <x v="0"/>
    <m/>
    <m/>
    <m/>
    <m/>
    <m/>
    <m/>
    <m/>
    <b v="0"/>
    <b v="0"/>
    <b v="0"/>
    <n v="2020"/>
    <n v="7"/>
    <b v="0"/>
    <n v="0"/>
    <b v="0"/>
    <b v="0"/>
    <b v="0"/>
    <s v="OEIS Non-CAT - Large"/>
    <n v="0"/>
    <n v="0"/>
    <s v="structures &lt;= 100 "/>
    <s v="fatality = 0"/>
    <n v="0"/>
    <b v="1"/>
    <b v="0"/>
    <b v="1"/>
    <b v="1"/>
    <b v="0"/>
    <b v="1"/>
    <b v="1"/>
    <m/>
    <m/>
    <s v="PG449"/>
    <s v="229"/>
    <n v="4.1"/>
    <s v="2020-07-01T23:30:00Z"/>
    <n v="25.43"/>
    <n v="25"/>
    <s v="PG449"/>
    <s v="229"/>
    <n v="4.1"/>
    <s v="2020-07-01T23:30:00Z"/>
    <x v="100"/>
    <n v="108"/>
  </r>
  <r>
    <m/>
    <m/>
    <s v="20200702-Bonadelle"/>
    <s v="Madera"/>
    <s v="Bonadelle"/>
    <m/>
    <m/>
    <n v="202007021527"/>
    <n v="202007030327"/>
    <n v="44014"/>
    <n v="0.64375"/>
    <n v="44014.64375"/>
    <n v="44015"/>
    <s v="07:33"/>
    <n v="44015.31458333333"/>
    <n v="597"/>
    <m/>
    <n v="0"/>
    <n v="0"/>
    <n v="0"/>
    <n v="36.9678542"/>
    <n v="-119.9252132"/>
    <s v="non-HFTD"/>
    <s v="non-HFRA"/>
    <x v="0"/>
    <m/>
    <m/>
    <m/>
    <m/>
    <m/>
    <m/>
    <m/>
    <b v="0"/>
    <b v="0"/>
    <b v="0"/>
    <n v="2020"/>
    <n v="7"/>
    <b v="0"/>
    <n v="0"/>
    <b v="0"/>
    <b v="0"/>
    <b v="0"/>
    <s v="OEIS Non-CAT - Large"/>
    <n v="0"/>
    <n v="0"/>
    <s v="structures &lt;= 100 "/>
    <s v="fatality = 0"/>
    <n v="0"/>
    <b v="0"/>
    <b v="0"/>
    <b v="0"/>
    <b v="0"/>
    <b v="0"/>
    <b v="0"/>
    <b v="0"/>
    <m/>
    <m/>
    <m/>
    <m/>
    <m/>
    <m/>
    <n v="0"/>
    <n v="0"/>
    <s v="CF078"/>
    <s v="59"/>
    <n v="8.130000000000001"/>
    <s v="2020-07-02T21:49:00Z"/>
    <x v="101"/>
    <n v="120"/>
  </r>
  <r>
    <m/>
    <m/>
    <s v="20200705-Lake"/>
    <s v="San Luis Obispo"/>
    <s v="Lake"/>
    <m/>
    <m/>
    <n v="202007050709"/>
    <n v="202007051909"/>
    <n v="44017"/>
    <n v="0.2979166666666667"/>
    <n v="44017.29791666667"/>
    <m/>
    <m/>
    <m/>
    <n v="588"/>
    <m/>
    <n v="0"/>
    <n v="0"/>
    <n v="0"/>
    <n v="35.351065"/>
    <n v="-120.00485"/>
    <s v="non-HFTD"/>
    <s v="non-HFRA"/>
    <x v="0"/>
    <m/>
    <m/>
    <m/>
    <m/>
    <m/>
    <m/>
    <m/>
    <b v="0"/>
    <b v="0"/>
    <b v="0"/>
    <n v="2020"/>
    <n v="7"/>
    <b v="0"/>
    <n v="0"/>
    <b v="0"/>
    <b v="0"/>
    <b v="0"/>
    <s v="OEIS Non-CAT - Large"/>
    <n v="0"/>
    <n v="0"/>
    <s v="structures &lt;= 100 "/>
    <s v="fatality = 0"/>
    <n v="0"/>
    <b v="0"/>
    <b v="0"/>
    <b v="0"/>
    <b v="0"/>
    <b v="0"/>
    <b v="0"/>
    <b v="0"/>
    <m/>
    <m/>
    <m/>
    <m/>
    <m/>
    <m/>
    <n v="0"/>
    <n v="0"/>
    <s v="PG907"/>
    <s v="229"/>
    <n v="6.77"/>
    <s v="2020-07-05T14:00:00Z"/>
    <x v="102"/>
    <n v="24"/>
  </r>
  <r>
    <m/>
    <m/>
    <s v="20200705-Park"/>
    <s v="Santa Clara"/>
    <s v="Park"/>
    <m/>
    <m/>
    <n v="202007050713"/>
    <n v="202007051913"/>
    <n v="44017"/>
    <n v="0.3006944444444444"/>
    <n v="44017.30069444444"/>
    <n v="44018"/>
    <s v="19:23"/>
    <n v="44018.80763888889"/>
    <n v="343"/>
    <s v="Under Investigation"/>
    <n v="0"/>
    <n v="0"/>
    <n v="0"/>
    <n v="37.166733"/>
    <n v="-121.567505"/>
    <s v="HFTD"/>
    <s v="HFRA"/>
    <x v="0"/>
    <m/>
    <m/>
    <m/>
    <m/>
    <m/>
    <m/>
    <m/>
    <b v="0"/>
    <b v="0"/>
    <b v="0"/>
    <n v="2020"/>
    <n v="7"/>
    <b v="0"/>
    <n v="0"/>
    <b v="0"/>
    <b v="0"/>
    <b v="0"/>
    <s v="OEIS Non-CAT - Large"/>
    <n v="0"/>
    <n v="0"/>
    <s v="structures &lt;= 100 "/>
    <s v="fatality = 0"/>
    <n v="0"/>
    <b v="1"/>
    <b v="0"/>
    <b v="1"/>
    <b v="1"/>
    <b v="0"/>
    <b v="1"/>
    <b v="1"/>
    <m/>
    <m/>
    <s v="CZRC1"/>
    <s v="2"/>
    <n v="2.15"/>
    <s v="2020-07-05T15:02:00Z"/>
    <n v="8"/>
    <n v="29"/>
    <s v="CZRC1"/>
    <s v="2"/>
    <n v="2.15"/>
    <s v="2020-07-05T15:02:00Z"/>
    <x v="103"/>
    <n v="116"/>
  </r>
  <r>
    <m/>
    <m/>
    <s v="20200705-Crews"/>
    <s v="Santa Clara"/>
    <s v="Crews"/>
    <m/>
    <m/>
    <n v="202007051455"/>
    <n v="202007060255"/>
    <n v="44017"/>
    <n v="0.6215277777777778"/>
    <n v="44017.62152777778"/>
    <n v="44025"/>
    <s v="19:06"/>
    <n v="44025.79583333333"/>
    <n v="5513"/>
    <s v="Under Investigation"/>
    <n v="7"/>
    <n v="0"/>
    <n v="0"/>
    <n v="37.034839"/>
    <n v="-121.501532"/>
    <s v="HFTD"/>
    <s v="HFRA"/>
    <x v="0"/>
    <m/>
    <m/>
    <m/>
    <m/>
    <m/>
    <m/>
    <n v="146783"/>
    <b v="1"/>
    <b v="1"/>
    <b v="0"/>
    <n v="2020"/>
    <n v="7"/>
    <b v="0"/>
    <n v="0"/>
    <b v="0"/>
    <b v="0"/>
    <b v="0"/>
    <s v="OEIS CAT - Large"/>
    <n v="1"/>
    <n v="0"/>
    <s v="structures &lt;= 100 "/>
    <s v="fatality = 0"/>
    <n v="7"/>
    <b v="1"/>
    <b v="0"/>
    <b v="1"/>
    <b v="1"/>
    <b v="0"/>
    <b v="1"/>
    <b v="1"/>
    <m/>
    <m/>
    <s v="PG509"/>
    <s v="229"/>
    <n v="2.69"/>
    <s v="2020-07-05T22:50:00Z"/>
    <n v="23.97"/>
    <n v="73"/>
    <s v="PG509"/>
    <s v="229"/>
    <n v="2.69"/>
    <s v="2020-07-05T22:50:00Z"/>
    <x v="104"/>
    <n v="143"/>
  </r>
  <r>
    <m/>
    <m/>
    <s v="20200713-Mineral"/>
    <s v="Fresno"/>
    <s v="Mineral"/>
    <m/>
    <m/>
    <n v="202007131640"/>
    <n v="202007140440"/>
    <n v="44025"/>
    <n v="0.6944444444444444"/>
    <n v="44025.69444444445"/>
    <n v="44038"/>
    <s v="19:41"/>
    <n v="44038.82013888889"/>
    <n v="29667"/>
    <s v="Under Investigation"/>
    <n v="7"/>
    <n v="0"/>
    <n v="0"/>
    <n v="36.09493"/>
    <n v="-120.52193"/>
    <s v="non-HFTD"/>
    <s v="HFRA"/>
    <x v="0"/>
    <m/>
    <m/>
    <m/>
    <m/>
    <m/>
    <m/>
    <n v="381650"/>
    <b v="1"/>
    <b v="1"/>
    <b v="0"/>
    <n v="2020"/>
    <n v="7"/>
    <b v="0"/>
    <n v="0"/>
    <b v="0"/>
    <b v="0"/>
    <b v="0"/>
    <s v="OEIS CAT - Large"/>
    <n v="1"/>
    <n v="0"/>
    <s v="structures &lt;= 100 "/>
    <s v="fatality = 0"/>
    <n v="7"/>
    <b v="0"/>
    <b v="0"/>
    <b v="1"/>
    <b v="1"/>
    <b v="1"/>
    <b v="0"/>
    <b v="1"/>
    <m/>
    <m/>
    <m/>
    <m/>
    <m/>
    <m/>
    <n v="0"/>
    <n v="0"/>
    <s v="LDEC1"/>
    <s v="2"/>
    <n v="6.25"/>
    <s v="2020-07-13T23:20:00Z"/>
    <x v="11"/>
    <n v="41"/>
  </r>
  <r>
    <m/>
    <m/>
    <s v="20200715-Coyote"/>
    <s v="San Benito"/>
    <s v="Coyote"/>
    <m/>
    <m/>
    <n v="202007151404"/>
    <n v="202007160204"/>
    <n v="44027"/>
    <n v="0.5861111111111111"/>
    <n v="44027.58611111111"/>
    <n v="44030"/>
    <s v="07:36"/>
    <n v="44030.31666666667"/>
    <n v="1508"/>
    <m/>
    <n v="0"/>
    <n v="0"/>
    <n v="0"/>
    <n v="36.653"/>
    <n v="-121.04401"/>
    <s v="HFTD"/>
    <s v="HFRA"/>
    <x v="0"/>
    <m/>
    <m/>
    <m/>
    <m/>
    <m/>
    <m/>
    <m/>
    <b v="0"/>
    <b v="0"/>
    <b v="0"/>
    <n v="2020"/>
    <n v="7"/>
    <b v="0"/>
    <n v="0"/>
    <b v="0"/>
    <b v="0"/>
    <b v="0"/>
    <s v="OEIS Non-CAT - Large"/>
    <n v="0"/>
    <n v="0"/>
    <s v="structures &lt;= 100 "/>
    <s v="fatality = 0"/>
    <n v="0"/>
    <b v="1"/>
    <b v="0"/>
    <b v="1"/>
    <b v="1"/>
    <b v="0"/>
    <b v="1"/>
    <b v="1"/>
    <m/>
    <m/>
    <s v="PG391"/>
    <s v="229"/>
    <n v="2.88"/>
    <s v="2020-07-15T21:30:00Z"/>
    <n v="13.23"/>
    <n v="12"/>
    <s v="PG836"/>
    <s v="229"/>
    <n v="8.91"/>
    <s v="2020-07-15T22:00:00Z"/>
    <x v="105"/>
    <n v="36"/>
  </r>
  <r>
    <m/>
    <m/>
    <s v="20200715-Valley"/>
    <s v="Yuba"/>
    <s v="Valley"/>
    <m/>
    <m/>
    <n v="202007151718"/>
    <n v="202007160518"/>
    <n v="44027"/>
    <n v="0.7208333333333333"/>
    <n v="44027.72083333333"/>
    <n v="44027"/>
    <s v="19:11"/>
    <n v="44027.79930555556"/>
    <n v="500"/>
    <m/>
    <n v="0"/>
    <n v="0"/>
    <n v="0"/>
    <n v="39.10112"/>
    <n v="-121.33589"/>
    <s v="non-HFTD"/>
    <s v="non-HFRA"/>
    <x v="0"/>
    <m/>
    <m/>
    <m/>
    <m/>
    <m/>
    <m/>
    <m/>
    <b v="0"/>
    <b v="0"/>
    <b v="0"/>
    <n v="2020"/>
    <n v="7"/>
    <b v="0"/>
    <n v="0"/>
    <b v="0"/>
    <b v="0"/>
    <b v="0"/>
    <s v="OEIS Non-CAT - Large"/>
    <n v="0"/>
    <n v="0"/>
    <s v="structures &lt;= 100 "/>
    <s v="fatality = 0"/>
    <n v="0"/>
    <b v="0"/>
    <b v="0"/>
    <b v="0"/>
    <b v="0"/>
    <b v="0"/>
    <b v="0"/>
    <b v="0"/>
    <m/>
    <m/>
    <m/>
    <m/>
    <m/>
    <m/>
    <n v="0"/>
    <n v="0"/>
    <s v="D7902"/>
    <s v="65"/>
    <n v="7.51"/>
    <s v="2020-07-16T01:10:00Z"/>
    <x v="106"/>
    <n v="72"/>
  </r>
  <r>
    <s v="Not in PG&amp;E service territory"/>
    <m/>
    <s v="20200718-Badger"/>
    <s v="Siskiyou"/>
    <s v="Badger"/>
    <m/>
    <m/>
    <n v="202007181718"/>
    <n v="202007190518"/>
    <n v="44030"/>
    <n v="0.7208333333333333"/>
    <n v="44030.72083333333"/>
    <n v="44040"/>
    <s v="18:21"/>
    <n v="44040.76458333333"/>
    <n v="557"/>
    <s v="Under Investigation"/>
    <n v="0"/>
    <n v="0"/>
    <n v="0"/>
    <n v="41.79319"/>
    <n v="-122.69296"/>
    <s v="HFTD"/>
    <s v="HFRA"/>
    <x v="0"/>
    <m/>
    <m/>
    <m/>
    <m/>
    <m/>
    <m/>
    <m/>
    <b v="0"/>
    <b v="0"/>
    <b v="0"/>
    <n v="2020"/>
    <n v="7"/>
    <b v="0"/>
    <n v="0"/>
    <b v="0"/>
    <b v="0"/>
    <b v="0"/>
    <s v="OEIS Non-CAT - Large"/>
    <n v="0"/>
    <n v="0"/>
    <s v="structures &lt;= 100 "/>
    <s v="fatality = 0"/>
    <n v="0"/>
    <b v="1"/>
    <b v="0"/>
    <b v="1"/>
    <b v="1"/>
    <b v="0"/>
    <b v="0"/>
    <b v="1"/>
    <m/>
    <m/>
    <m/>
    <m/>
    <m/>
    <m/>
    <n v="0"/>
    <n v="0"/>
    <s v="CF114"/>
    <s v="59"/>
    <n v="7.51"/>
    <s v="2020-07-19T01:16:00Z"/>
    <x v="107"/>
    <n v="20"/>
  </r>
  <r>
    <m/>
    <m/>
    <s v="20200718-Hog"/>
    <s v="Lassen"/>
    <s v="Hog"/>
    <m/>
    <m/>
    <n v="202007181728"/>
    <n v="202007190528"/>
    <n v="44030"/>
    <n v="0.7277777777777777"/>
    <n v="44030.72777777778"/>
    <n v="44060"/>
    <s v="21:07"/>
    <n v="44060.87986111111"/>
    <n v="9564"/>
    <s v="Under Investigation"/>
    <n v="2"/>
    <n v="0"/>
    <n v="0"/>
    <n v="40.420886"/>
    <n v="-120.86375"/>
    <s v="HFTD"/>
    <s v="HFRA"/>
    <x v="0"/>
    <m/>
    <m/>
    <m/>
    <m/>
    <m/>
    <m/>
    <m/>
    <b v="1"/>
    <b v="1"/>
    <b v="0"/>
    <n v="2020"/>
    <n v="7"/>
    <b v="0"/>
    <n v="0"/>
    <b v="0"/>
    <b v="0"/>
    <b v="0"/>
    <s v="OEIS CAT - Large"/>
    <n v="1"/>
    <n v="0"/>
    <s v="structures &lt;= 100 "/>
    <s v="fatality = 0"/>
    <n v="2"/>
    <b v="1"/>
    <b v="0"/>
    <b v="1"/>
    <b v="1"/>
    <b v="0"/>
    <b v="1"/>
    <b v="1"/>
    <m/>
    <m/>
    <s v="CTFPE"/>
    <s v="59"/>
    <n v="3.81"/>
    <s v="2020-07-19T00:08:00Z"/>
    <n v="8.5"/>
    <n v="32"/>
    <s v="WWDC1"/>
    <s v="2"/>
    <n v="8.220000000000001"/>
    <s v="2020-07-18T23:56:00Z"/>
    <x v="108"/>
    <n v="34"/>
  </r>
  <r>
    <m/>
    <m/>
    <s v="20200719-Platina"/>
    <s v="Shasta"/>
    <s v="Platina"/>
    <m/>
    <m/>
    <n v="202007191705"/>
    <n v="202007200505"/>
    <n v="44031"/>
    <n v="0.7118055555555556"/>
    <n v="44031.71180555555"/>
    <n v="44039"/>
    <s v="19:20"/>
    <n v="44039.80555555555"/>
    <n v="340"/>
    <s v="Under Investigation"/>
    <n v="0"/>
    <n v="0"/>
    <n v="0"/>
    <n v="40.462621"/>
    <n v="-122.792645"/>
    <s v="HFTD"/>
    <s v="HFRA"/>
    <x v="0"/>
    <m/>
    <m/>
    <m/>
    <m/>
    <m/>
    <m/>
    <m/>
    <b v="0"/>
    <b v="0"/>
    <b v="0"/>
    <n v="2020"/>
    <n v="7"/>
    <b v="0"/>
    <n v="0"/>
    <b v="0"/>
    <b v="0"/>
    <b v="0"/>
    <s v="OEIS Non-CAT - Large"/>
    <n v="0"/>
    <n v="0"/>
    <s v="structures &lt;= 100 "/>
    <s v="fatality = 0"/>
    <n v="0"/>
    <b v="1"/>
    <b v="0"/>
    <b v="1"/>
    <b v="1"/>
    <b v="0"/>
    <b v="1"/>
    <b v="1"/>
    <m/>
    <m/>
    <s v="PLIC1"/>
    <s v="2"/>
    <n v="2.64"/>
    <s v="2020-07-20T00:54:00Z"/>
    <n v="20"/>
    <n v="2"/>
    <s v="PG768"/>
    <s v="229"/>
    <n v="8.44"/>
    <s v="2020-07-20T00:20:00Z"/>
    <x v="109"/>
    <n v="62"/>
  </r>
  <r>
    <m/>
    <m/>
    <s v="20200720-Gold"/>
    <s v="Lassen"/>
    <s v="Gold"/>
    <m/>
    <m/>
    <n v="202007201412"/>
    <n v="202007210212"/>
    <n v="44032"/>
    <n v="0.5916666666666667"/>
    <n v="44032.59166666667"/>
    <n v="44055"/>
    <s v="19:21"/>
    <n v="44055.80625"/>
    <n v="22634"/>
    <s v="Under Investigation"/>
    <n v="13"/>
    <n v="5"/>
    <n v="0"/>
    <n v="41.11037"/>
    <n v="-120.923293"/>
    <s v="HFTD"/>
    <s v="HFRA"/>
    <x v="0"/>
    <m/>
    <m/>
    <m/>
    <m/>
    <m/>
    <m/>
    <m/>
    <b v="1"/>
    <b v="1"/>
    <b v="0"/>
    <n v="2020"/>
    <n v="7"/>
    <b v="0"/>
    <n v="0"/>
    <b v="0"/>
    <b v="0"/>
    <b v="0"/>
    <s v="OEIS CAT - Large"/>
    <n v="1"/>
    <n v="0"/>
    <s v="structures &lt;= 100 "/>
    <s v="fatality = 0"/>
    <n v="13"/>
    <b v="1"/>
    <b v="0"/>
    <b v="1"/>
    <b v="1"/>
    <b v="0"/>
    <b v="1"/>
    <b v="1"/>
    <m/>
    <m/>
    <m/>
    <m/>
    <m/>
    <m/>
    <n v="0"/>
    <n v="0"/>
    <m/>
    <m/>
    <m/>
    <m/>
    <x v="5"/>
    <n v="0"/>
  </r>
  <r>
    <s v="Not in PG&amp;E service territory"/>
    <m/>
    <s v="20200724-July Complex"/>
    <s v="Siskiyou And Modoc"/>
    <s v="July Complex"/>
    <m/>
    <m/>
    <n v="202007240733"/>
    <n v="202007241933"/>
    <n v="44036"/>
    <n v="0.3145833333333333"/>
    <n v="44036.31458333333"/>
    <n v="44063"/>
    <s v="14:27"/>
    <n v="44063.60208333333"/>
    <n v="83261"/>
    <s v="Under Investigation"/>
    <n v="15"/>
    <n v="0"/>
    <n v="0"/>
    <n v="41.699"/>
    <n v="-121.477"/>
    <s v="non-HFTD"/>
    <s v="non-HFRA"/>
    <x v="0"/>
    <m/>
    <m/>
    <m/>
    <m/>
    <m/>
    <m/>
    <m/>
    <b v="1"/>
    <b v="1"/>
    <b v="0"/>
    <n v="2020"/>
    <n v="7"/>
    <b v="0"/>
    <n v="0"/>
    <b v="0"/>
    <b v="0"/>
    <b v="0"/>
    <s v="OEIS CAT - Large"/>
    <n v="1"/>
    <n v="0"/>
    <s v="structures &lt;= 100 "/>
    <s v="fatality = 0"/>
    <n v="15"/>
    <b v="0"/>
    <b v="0"/>
    <b v="0"/>
    <b v="0"/>
    <b v="0"/>
    <b v="0"/>
    <b v="0"/>
    <n v="35000000"/>
    <s v="https://upload.wikimedia.org/wikipedia/commons/c/c9/2020_National_Large_Incident_YTD_Report.pdf"/>
    <s v="IDWC1"/>
    <s v="2"/>
    <n v="1.75"/>
    <s v="2020-07-24T14:01:00Z"/>
    <n v="9"/>
    <n v="2"/>
    <s v="IDWC1"/>
    <s v="2"/>
    <n v="1.75"/>
    <s v="2020-07-24T14:01:00Z"/>
    <x v="110"/>
    <n v="2"/>
  </r>
  <r>
    <m/>
    <m/>
    <s v="20200727-Cottonwood"/>
    <s v="Merced"/>
    <s v="Cottonwood"/>
    <m/>
    <m/>
    <n v="202007270928"/>
    <n v="202007272128"/>
    <n v="44039"/>
    <n v="0.3944444444444444"/>
    <n v="44039.39444444444"/>
    <m/>
    <m/>
    <m/>
    <n v="788"/>
    <s v="Under Investigation"/>
    <n v="0"/>
    <n v="0"/>
    <n v="0"/>
    <n v="37.083806"/>
    <n v="-121.101634"/>
    <s v="non-HFTD"/>
    <s v="HFRA"/>
    <x v="0"/>
    <m/>
    <m/>
    <m/>
    <m/>
    <m/>
    <m/>
    <m/>
    <b v="0"/>
    <b v="0"/>
    <b v="0"/>
    <n v="2020"/>
    <n v="7"/>
    <b v="0"/>
    <n v="0"/>
    <b v="0"/>
    <b v="0"/>
    <b v="0"/>
    <s v="OEIS Non-CAT - Large"/>
    <n v="0"/>
    <n v="0"/>
    <s v="structures &lt;= 100 "/>
    <s v="fatality = 0"/>
    <n v="0"/>
    <b v="0"/>
    <b v="0"/>
    <b v="1"/>
    <b v="1"/>
    <b v="1"/>
    <b v="0"/>
    <b v="1"/>
    <m/>
    <m/>
    <s v="SLRC1"/>
    <s v="2"/>
    <n v="3.34"/>
    <s v="2020-07-27T17:02:00Z"/>
    <n v="14.01"/>
    <n v="2"/>
    <s v="AT423"/>
    <s v="65"/>
    <n v="5.49"/>
    <s v="2020-07-27T16:09:00Z"/>
    <x v="3"/>
    <n v="36"/>
  </r>
  <r>
    <m/>
    <m/>
    <s v="20200728-Branch"/>
    <s v="San Luis Obispo"/>
    <s v="Branch"/>
    <m/>
    <m/>
    <n v="202007281459"/>
    <n v="202007290259"/>
    <n v="44040"/>
    <n v="0.6243055555555556"/>
    <n v="44040.62430555555"/>
    <n v="44044"/>
    <s v="19:45"/>
    <n v="44044.82291666666"/>
    <n v="3022"/>
    <s v="Under Investigation"/>
    <n v="0"/>
    <n v="0"/>
    <n v="0"/>
    <n v="35.35146"/>
    <n v="-120.00521"/>
    <s v="non-HFTD"/>
    <s v="non-HFRA"/>
    <x v="0"/>
    <m/>
    <m/>
    <m/>
    <m/>
    <m/>
    <m/>
    <n v="30802"/>
    <b v="0"/>
    <b v="0"/>
    <b v="0"/>
    <n v="2020"/>
    <n v="7"/>
    <b v="0"/>
    <n v="0"/>
    <b v="0"/>
    <b v="0"/>
    <b v="0"/>
    <s v="OEIS Non-CAT - Large"/>
    <n v="0"/>
    <n v="0"/>
    <s v="structures &lt;= 100 "/>
    <s v="fatality = 0"/>
    <n v="0"/>
    <b v="0"/>
    <b v="0"/>
    <b v="0"/>
    <b v="0"/>
    <b v="0"/>
    <b v="0"/>
    <b v="0"/>
    <m/>
    <m/>
    <m/>
    <m/>
    <m/>
    <m/>
    <n v="0"/>
    <n v="0"/>
    <s v="PG907"/>
    <s v="229"/>
    <n v="6.75"/>
    <s v="2020-07-28T22:10:00Z"/>
    <x v="100"/>
    <n v="24"/>
  </r>
  <r>
    <m/>
    <m/>
    <s v="20200729-Clay"/>
    <s v="Sacramento"/>
    <s v="Clay"/>
    <m/>
    <m/>
    <n v="202007291805"/>
    <n v="202007300605"/>
    <n v="44041"/>
    <n v="0.7534722222222222"/>
    <n v="44041.75347222222"/>
    <n v="44042"/>
    <s v="07:27"/>
    <n v="44042.31041666667"/>
    <n v="730"/>
    <s v="Under Investigation"/>
    <n v="0"/>
    <n v="0"/>
    <n v="0"/>
    <n v="38.40329"/>
    <n v="-121.17197"/>
    <s v="non-HFTD"/>
    <s v="non-HFRA"/>
    <x v="0"/>
    <m/>
    <m/>
    <m/>
    <m/>
    <m/>
    <m/>
    <m/>
    <b v="0"/>
    <b v="0"/>
    <b v="0"/>
    <n v="2020"/>
    <n v="7"/>
    <b v="0"/>
    <n v="0"/>
    <b v="0"/>
    <b v="0"/>
    <b v="0"/>
    <s v="OEIS Non-CAT - Large"/>
    <n v="0"/>
    <n v="0"/>
    <s v="structures &lt;= 100 "/>
    <s v="fatality = 0"/>
    <n v="0"/>
    <b v="0"/>
    <b v="0"/>
    <b v="0"/>
    <b v="0"/>
    <b v="0"/>
    <b v="0"/>
    <b v="0"/>
    <m/>
    <m/>
    <m/>
    <m/>
    <m/>
    <m/>
    <n v="0"/>
    <n v="0"/>
    <s v="SILWW"/>
    <s v="223"/>
    <n v="8.17"/>
    <s v="2020-07-30T01:30:00Z"/>
    <x v="111"/>
    <n v="72"/>
  </r>
  <r>
    <m/>
    <m/>
    <s v="20200801-Stump"/>
    <s v="Tehama"/>
    <s v="Stump"/>
    <m/>
    <m/>
    <n v="202008011639"/>
    <n v="202008020439"/>
    <n v="44044"/>
    <n v="0.69375"/>
    <n v="44044.69375"/>
    <n v="44088"/>
    <s v="14:25"/>
    <n v="44088.60069444445"/>
    <n v="684"/>
    <m/>
    <n v="0"/>
    <n v="0"/>
    <n v="0"/>
    <n v="40.34659"/>
    <n v="-121.6415"/>
    <s v="HFTD"/>
    <s v="HFRA"/>
    <x v="0"/>
    <m/>
    <m/>
    <m/>
    <m/>
    <m/>
    <m/>
    <m/>
    <b v="0"/>
    <b v="0"/>
    <b v="0"/>
    <n v="2020"/>
    <n v="8"/>
    <b v="0"/>
    <n v="0"/>
    <b v="0"/>
    <b v="0"/>
    <b v="0"/>
    <s v="OEIS Non-CAT - Large"/>
    <n v="0"/>
    <n v="0"/>
    <s v="structures &lt;= 100 "/>
    <s v="fatality = 0"/>
    <n v="0"/>
    <b v="1"/>
    <b v="0"/>
    <b v="1"/>
    <b v="1"/>
    <b v="0"/>
    <b v="1"/>
    <b v="1"/>
    <m/>
    <m/>
    <s v="LSNC1"/>
    <s v="2"/>
    <n v="3.81"/>
    <s v="2020-08-01T23:50:00Z"/>
    <n v="7"/>
    <n v="2"/>
    <s v="PG193"/>
    <s v="229"/>
    <n v="7.99"/>
    <s v="2020-08-02T00:00:00Z"/>
    <x v="112"/>
    <n v="38"/>
  </r>
  <r>
    <m/>
    <m/>
    <s v="20200801-Pond"/>
    <s v="San Luis Obispo"/>
    <s v="Pond"/>
    <m/>
    <m/>
    <n v="202008011844"/>
    <n v="202008020644"/>
    <n v="44044"/>
    <n v="0.7805555555555556"/>
    <n v="44044.78055555555"/>
    <n v="44052"/>
    <s v="19:17"/>
    <n v="44052.80347222222"/>
    <n v="1962"/>
    <m/>
    <n v="1"/>
    <n v="1"/>
    <n v="0"/>
    <n v="35.43128"/>
    <n v="-120.47346"/>
    <s v="HFTD"/>
    <s v="HFRA"/>
    <x v="0"/>
    <m/>
    <m/>
    <m/>
    <m/>
    <m/>
    <m/>
    <n v="147490"/>
    <b v="0"/>
    <b v="0"/>
    <b v="0"/>
    <n v="2020"/>
    <n v="8"/>
    <b v="0"/>
    <n v="0"/>
    <b v="0"/>
    <b v="0"/>
    <b v="0"/>
    <s v="OEIS Non-CAT - Large"/>
    <n v="0"/>
    <n v="0"/>
    <s v="structures &lt;= 100 "/>
    <s v="fatality = 0"/>
    <n v="1"/>
    <b v="1"/>
    <b v="0"/>
    <b v="1"/>
    <b v="1"/>
    <b v="0"/>
    <b v="1"/>
    <b v="1"/>
    <m/>
    <m/>
    <s v="PG190"/>
    <s v="229"/>
    <n v="3.18"/>
    <s v="2020-08-02T01:10:00Z"/>
    <n v="16.22"/>
    <n v="60"/>
    <s v="E2260"/>
    <s v="65"/>
    <n v="8.93"/>
    <s v="2020-08-02T01:44:00Z"/>
    <x v="12"/>
    <n v="133"/>
  </r>
  <r>
    <m/>
    <m/>
    <s v="20200802-North"/>
    <s v="Lassen"/>
    <s v="North"/>
    <m/>
    <m/>
    <n v="202008021651"/>
    <n v="202008030451"/>
    <n v="44045"/>
    <n v="0.7020833333333333"/>
    <n v="44045.70208333333"/>
    <n v="44053"/>
    <s v="11:27"/>
    <n v="44053.47708333333"/>
    <n v="6882"/>
    <s v="Under Investigation"/>
    <n v="0"/>
    <n v="0"/>
    <n v="0"/>
    <n v="40.36764"/>
    <n v="-120.44811"/>
    <s v="non-HFTD"/>
    <s v="non-HFRA"/>
    <x v="0"/>
    <m/>
    <m/>
    <m/>
    <m/>
    <m/>
    <m/>
    <m/>
    <b v="1"/>
    <b v="1"/>
    <b v="0"/>
    <n v="2020"/>
    <n v="8"/>
    <b v="0"/>
    <n v="0"/>
    <b v="0"/>
    <b v="0"/>
    <b v="0"/>
    <s v="OEIS CAT - Large"/>
    <n v="1"/>
    <n v="0"/>
    <s v="structures &lt;= 100 "/>
    <s v="fatality = 0"/>
    <n v="0"/>
    <b v="0"/>
    <b v="0"/>
    <b v="0"/>
    <b v="0"/>
    <b v="0"/>
    <b v="0"/>
    <b v="0"/>
    <m/>
    <m/>
    <m/>
    <m/>
    <m/>
    <m/>
    <n v="0"/>
    <n v="0"/>
    <s v="D2000"/>
    <s v="65"/>
    <n v="7.85"/>
    <s v="2020-08-02T22:56:00Z"/>
    <x v="11"/>
    <n v="40"/>
  </r>
  <r>
    <m/>
    <m/>
    <s v="20200802-Sites"/>
    <s v="Colusa"/>
    <s v="Sites"/>
    <m/>
    <m/>
    <n v="202008021713"/>
    <n v="202008030513"/>
    <n v="44045"/>
    <n v="0.7173611111111111"/>
    <n v="44045.71736111111"/>
    <n v="44048"/>
    <s v="07:16"/>
    <n v="44048.30277777778"/>
    <n v="560"/>
    <m/>
    <n v="0"/>
    <n v="0"/>
    <n v="0"/>
    <n v="39.31313"/>
    <n v="-122.48525"/>
    <s v="HFTD"/>
    <s v="HFRA"/>
    <x v="0"/>
    <m/>
    <m/>
    <m/>
    <m/>
    <m/>
    <m/>
    <m/>
    <b v="0"/>
    <b v="0"/>
    <b v="0"/>
    <n v="2020"/>
    <n v="8"/>
    <b v="0"/>
    <n v="0"/>
    <b v="0"/>
    <b v="0"/>
    <b v="0"/>
    <s v="OEIS Non-CAT - Large"/>
    <n v="0"/>
    <n v="0"/>
    <s v="structures &lt;= 100 "/>
    <s v="fatality = 0"/>
    <n v="0"/>
    <b v="1"/>
    <b v="0"/>
    <b v="1"/>
    <b v="1"/>
    <b v="0"/>
    <b v="1"/>
    <b v="1"/>
    <m/>
    <m/>
    <s v="PG289"/>
    <s v="229"/>
    <n v="2.2"/>
    <s v="2020-08-03T00:00:00Z"/>
    <n v="21.12"/>
    <n v="24"/>
    <s v="PG324"/>
    <s v="229"/>
    <n v="8.960000000000001"/>
    <s v="2020-08-03T01:10:00Z"/>
    <x v="113"/>
    <n v="56"/>
  </r>
  <r>
    <m/>
    <m/>
    <s v="20200802-Beale"/>
    <s v="Yuba"/>
    <s v="Beale"/>
    <m/>
    <m/>
    <n v="202008022224"/>
    <n v="202008031024"/>
    <n v="44045"/>
    <n v="0.9333333333333333"/>
    <n v="44045.93333333333"/>
    <n v="44046"/>
    <s v="07:22"/>
    <n v="44046.30694444444"/>
    <n v="600"/>
    <m/>
    <n v="0"/>
    <n v="0"/>
    <n v="0"/>
    <n v="39.11307"/>
    <n v="-121.38178"/>
    <s v="non-HFTD"/>
    <s v="non-HFRA"/>
    <x v="0"/>
    <m/>
    <m/>
    <m/>
    <m/>
    <m/>
    <m/>
    <m/>
    <b v="0"/>
    <b v="0"/>
    <b v="0"/>
    <n v="2020"/>
    <n v="8"/>
    <b v="0"/>
    <n v="0"/>
    <b v="0"/>
    <b v="0"/>
    <b v="0"/>
    <s v="OEIS Non-CAT - Large"/>
    <n v="0"/>
    <n v="0"/>
    <s v="structures &lt;= 100 "/>
    <s v="fatality = 0"/>
    <n v="0"/>
    <b v="0"/>
    <b v="0"/>
    <b v="0"/>
    <b v="0"/>
    <b v="0"/>
    <b v="0"/>
    <b v="0"/>
    <m/>
    <m/>
    <m/>
    <m/>
    <m/>
    <m/>
    <n v="0"/>
    <n v="0"/>
    <s v="PG822"/>
    <s v="229"/>
    <n v="9.359999999999999"/>
    <s v="2020-08-03T06:20:00Z"/>
    <x v="114"/>
    <n v="36"/>
  </r>
  <r>
    <m/>
    <m/>
    <s v="20200803-Stagecoach"/>
    <s v="Kern"/>
    <s v="Stagecoach"/>
    <m/>
    <m/>
    <n v="202008031733"/>
    <n v="202008040533"/>
    <n v="44046"/>
    <n v="0.73125"/>
    <n v="44046.73125"/>
    <n v="44061"/>
    <s v="17:50"/>
    <n v="44061.74305555555"/>
    <n v="7760"/>
    <s v="Under Investigation"/>
    <n v="0"/>
    <n v="0"/>
    <n v="0"/>
    <n v="35.43044"/>
    <n v="-118.53361"/>
    <s v="HFTD"/>
    <s v="HFRA"/>
    <x v="0"/>
    <m/>
    <m/>
    <m/>
    <m/>
    <m/>
    <m/>
    <m/>
    <b v="1"/>
    <b v="1"/>
    <b v="0"/>
    <n v="2020"/>
    <n v="8"/>
    <b v="0"/>
    <n v="0"/>
    <b v="0"/>
    <b v="0"/>
    <b v="0"/>
    <s v="OEIS CAT - Large"/>
    <n v="1"/>
    <n v="0"/>
    <s v="structures &lt;= 100 "/>
    <s v="fatality = 0"/>
    <n v="0"/>
    <b v="1"/>
    <b v="0"/>
    <b v="1"/>
    <b v="1"/>
    <b v="0"/>
    <b v="1"/>
    <b v="1"/>
    <m/>
    <m/>
    <s v="SE304"/>
    <s v="231"/>
    <n v="2.76"/>
    <s v="2020-08-03T23:50:00Z"/>
    <n v="32.73"/>
    <n v="43"/>
    <s v="SE304"/>
    <s v="231"/>
    <n v="2.76"/>
    <s v="2020-08-03T23:50:00Z"/>
    <x v="115"/>
    <n v="74"/>
  </r>
  <r>
    <m/>
    <m/>
    <s v="20200804-Trimmer"/>
    <s v="Fresno"/>
    <s v="Trimmer"/>
    <m/>
    <m/>
    <n v="202008040944"/>
    <n v="202008042144"/>
    <n v="44047"/>
    <n v="0.4055555555555556"/>
    <n v="44047.40555555555"/>
    <n v="44063"/>
    <s v="14:23"/>
    <n v="44063.59930555556"/>
    <n v="594"/>
    <s v="Under Investigation"/>
    <n v="0"/>
    <n v="0"/>
    <n v="0"/>
    <n v="36.90933"/>
    <n v="-119.2439"/>
    <s v="HFTD"/>
    <s v="HFRA"/>
    <x v="0"/>
    <m/>
    <m/>
    <m/>
    <m/>
    <m/>
    <m/>
    <m/>
    <b v="0"/>
    <b v="0"/>
    <b v="0"/>
    <n v="2020"/>
    <n v="8"/>
    <b v="0"/>
    <n v="0"/>
    <b v="0"/>
    <b v="0"/>
    <b v="0"/>
    <s v="OEIS Non-CAT - Large"/>
    <n v="0"/>
    <n v="0"/>
    <s v="structures &lt;= 100 "/>
    <s v="fatality = 0"/>
    <n v="0"/>
    <b v="1"/>
    <b v="0"/>
    <b v="1"/>
    <b v="1"/>
    <b v="0"/>
    <b v="1"/>
    <b v="1"/>
    <m/>
    <m/>
    <s v="TRMC1"/>
    <s v="2"/>
    <n v="3.47"/>
    <s v="2020-08-04T16:52:00Z"/>
    <n v="5"/>
    <n v="2"/>
    <s v="PG658"/>
    <s v="229"/>
    <n v="9.81"/>
    <s v="2020-08-04T17:40:00Z"/>
    <x v="116"/>
    <n v="63"/>
  </r>
  <r>
    <m/>
    <m/>
    <s v="20200812-Soda"/>
    <s v="Kern"/>
    <s v="Soda"/>
    <m/>
    <m/>
    <n v="202008121143"/>
    <n v="202008122343"/>
    <n v="44055"/>
    <n v="0.4881944444444444"/>
    <n v="44055.48819444444"/>
    <n v="44055"/>
    <s v="16:22"/>
    <n v="44055.68194444444"/>
    <n v="424"/>
    <m/>
    <n v="0"/>
    <n v="0"/>
    <n v="0"/>
    <n v="34.962524"/>
    <n v="-119.444977"/>
    <s v="non-HFTD"/>
    <s v="non-HFRA"/>
    <x v="1"/>
    <s v="Yes"/>
    <n v="20200994"/>
    <m/>
    <s v="993745"/>
    <s v="20-0082550"/>
    <m/>
    <n v="4578"/>
    <b v="0"/>
    <b v="0"/>
    <b v="0"/>
    <n v="2020"/>
    <n v="8"/>
    <b v="0"/>
    <n v="0"/>
    <b v="0"/>
    <b v="0"/>
    <b v="0"/>
    <s v="OEIS Non-CAT - Large"/>
    <n v="0"/>
    <n v="0"/>
    <s v="structures &lt;= 100 "/>
    <s v="fatality = 0"/>
    <n v="0"/>
    <b v="0"/>
    <b v="0"/>
    <b v="0"/>
    <b v="0"/>
    <b v="0"/>
    <b v="0"/>
    <b v="0"/>
    <m/>
    <m/>
    <s v="PG632"/>
    <s v="229"/>
    <n v="3.66"/>
    <s v="2020-08-12T19:40:00Z"/>
    <n v="20.46"/>
    <n v="12"/>
    <s v="PG632"/>
    <s v="229"/>
    <n v="3.66"/>
    <s v="2020-08-12T19:40:00Z"/>
    <x v="117"/>
    <n v="36"/>
  </r>
  <r>
    <m/>
    <s v="(8/23/2022) Revised the cause to electrical power"/>
    <s v="20200813-Meiss"/>
    <s v="Sacramento"/>
    <s v="Meiss"/>
    <m/>
    <m/>
    <n v="202008131701"/>
    <n v="202008140501"/>
    <n v="44056"/>
    <n v="0.7090277777777778"/>
    <n v="44056.70902777778"/>
    <n v="44057"/>
    <s v="07:16"/>
    <n v="44057.30277777778"/>
    <n v="512"/>
    <m/>
    <n v="0"/>
    <n v="0"/>
    <n v="0"/>
    <n v="38.474502"/>
    <n v="-121.172572"/>
    <s v="non-HFTD"/>
    <s v="non-HFRA"/>
    <x v="1"/>
    <s v="Yes"/>
    <n v="20200755"/>
    <m/>
    <m/>
    <m/>
    <s v="INT-13808"/>
    <n v="0"/>
    <b v="0"/>
    <b v="0"/>
    <b v="0"/>
    <n v="2020"/>
    <n v="8"/>
    <b v="0"/>
    <n v="0"/>
    <b v="0"/>
    <b v="0"/>
    <b v="0"/>
    <s v="OEIS Non-CAT - Large"/>
    <n v="0"/>
    <n v="0"/>
    <s v="structures &lt;= 100 "/>
    <s v="fatality = 0"/>
    <n v="0"/>
    <b v="0"/>
    <b v="0"/>
    <b v="0"/>
    <b v="0"/>
    <b v="0"/>
    <b v="0"/>
    <b v="0"/>
    <m/>
    <m/>
    <s v="SLHWW"/>
    <s v="223"/>
    <n v="1.32"/>
    <s v="2020-08-14T00:15:00Z"/>
    <n v="13.82"/>
    <n v="17"/>
    <s v="SLHWW"/>
    <s v="223"/>
    <n v="1.32"/>
    <s v="2020-08-14T00:15:00Z"/>
    <x v="118"/>
    <n v="41"/>
  </r>
  <r>
    <m/>
    <m/>
    <s v="20200814-Loyalton"/>
    <s v="Sierra"/>
    <s v="Loyalton"/>
    <m/>
    <m/>
    <n v="202008141852"/>
    <n v="202008150652"/>
    <n v="44057"/>
    <n v="0.7861111111111111"/>
    <n v="44057.78611111111"/>
    <n v="44069"/>
    <s v="06:54"/>
    <n v="44069.2875"/>
    <n v="47029"/>
    <m/>
    <n v="35"/>
    <n v="0"/>
    <n v="0"/>
    <n v="39.702438"/>
    <n v="-120.143473"/>
    <s v="HFTD"/>
    <s v="HFRA"/>
    <x v="0"/>
    <m/>
    <m/>
    <m/>
    <m/>
    <m/>
    <m/>
    <m/>
    <b v="1"/>
    <b v="1"/>
    <b v="0"/>
    <n v="2020"/>
    <n v="8"/>
    <b v="0"/>
    <n v="0"/>
    <b v="0"/>
    <b v="0"/>
    <b v="0"/>
    <s v="OEIS CAT - Large"/>
    <n v="1"/>
    <n v="0"/>
    <s v="structures &lt;= 100 "/>
    <s v="fatality = 0"/>
    <n v="35"/>
    <b v="1"/>
    <b v="0"/>
    <b v="1"/>
    <b v="1"/>
    <b v="0"/>
    <b v="0"/>
    <b v="1"/>
    <n v="50000"/>
    <s v="https://upload.wikimedia.org/wikipedia/commons/c/c9/2020_National_Large_Incident_YTD_Report.pdf"/>
    <m/>
    <m/>
    <m/>
    <m/>
    <n v="0"/>
    <n v="0"/>
    <s v="CLDNV"/>
    <s v="22"/>
    <n v="9.57"/>
    <s v="2020-08-15T01:07:00Z"/>
    <x v="119"/>
    <n v="13"/>
  </r>
  <r>
    <m/>
    <m/>
    <s v="20200815-Whale"/>
    <s v="San Luis Obispo"/>
    <s v="Whale"/>
    <m/>
    <m/>
    <n v="202008151321"/>
    <n v="202008160121"/>
    <n v="44058"/>
    <n v="0.55625"/>
    <n v="44058.55625"/>
    <n v="44062"/>
    <s v="14:50"/>
    <n v="44062.61805555555"/>
    <n v="312"/>
    <m/>
    <n v="0"/>
    <n v="0"/>
    <n v="0"/>
    <n v="35.472114"/>
    <n v="-120.856731"/>
    <s v="non-HFTD"/>
    <s v="non-HFRA"/>
    <x v="0"/>
    <m/>
    <m/>
    <m/>
    <m/>
    <m/>
    <m/>
    <m/>
    <b v="0"/>
    <b v="0"/>
    <b v="0"/>
    <n v="2020"/>
    <n v="8"/>
    <b v="1"/>
    <n v="0"/>
    <b v="0"/>
    <b v="0"/>
    <b v="0"/>
    <s v="OEIS Non-CAT - Large"/>
    <n v="0"/>
    <n v="0"/>
    <s v="structures &lt;= 100 "/>
    <s v="fatality = 0"/>
    <n v="0"/>
    <b v="0"/>
    <b v="0"/>
    <b v="0"/>
    <b v="0"/>
    <b v="0"/>
    <b v="0"/>
    <b v="0"/>
    <m/>
    <m/>
    <s v="PG141"/>
    <s v="229"/>
    <n v="3.6"/>
    <s v="2020-08-15T19:30:00Z"/>
    <n v="26.01"/>
    <n v="36"/>
    <s v="PG141"/>
    <s v="229"/>
    <n v="3.6"/>
    <s v="2020-08-15T19:30:00Z"/>
    <x v="120"/>
    <n v="166"/>
  </r>
  <r>
    <m/>
    <m/>
    <s v="20200815-Hills"/>
    <s v="Fresno"/>
    <s v="Hills"/>
    <m/>
    <m/>
    <n v="202008151700"/>
    <n v="202008160500"/>
    <n v="44058"/>
    <n v="0.7083333333333334"/>
    <n v="44058.70833333334"/>
    <m/>
    <m/>
    <m/>
    <n v="2121"/>
    <m/>
    <n v="0"/>
    <n v="0"/>
    <n v="1"/>
    <n v="36.09876"/>
    <n v="-120.427342"/>
    <s v="non-HFTD"/>
    <s v="HFRA"/>
    <x v="0"/>
    <m/>
    <m/>
    <m/>
    <m/>
    <m/>
    <m/>
    <m/>
    <b v="1"/>
    <b v="1"/>
    <b v="0"/>
    <n v="2020"/>
    <n v="8"/>
    <b v="0"/>
    <n v="1"/>
    <b v="0"/>
    <b v="0"/>
    <b v="0"/>
    <s v="OEIS CAT - Large"/>
    <n v="0"/>
    <n v="0"/>
    <s v="structures &lt;= 100 "/>
    <s v="fatality &gt; 0"/>
    <n v="0"/>
    <b v="0"/>
    <b v="0"/>
    <b v="1"/>
    <b v="1"/>
    <b v="1"/>
    <b v="0"/>
    <b v="1"/>
    <m/>
    <m/>
    <s v="AU699"/>
    <s v="65"/>
    <n v="4.83"/>
    <s v="2020-08-15T23:55:00Z"/>
    <n v="11"/>
    <n v="23"/>
    <s v="LDEC1"/>
    <s v="2"/>
    <n v="7.07"/>
    <s v="2020-08-16T00:20:00Z"/>
    <x v="121"/>
    <n v="25"/>
  </r>
  <r>
    <m/>
    <s v=" Includes Hennessey, Gamble, 15-10, Spanish, Markley, 13-4, 11-16, Walbridge"/>
    <s v="20200816-Lnu Lightning Complex"/>
    <s v="Napa, Sonoma, Lake, Yolo And Solano"/>
    <s v="Lnu Lightning Complex"/>
    <m/>
    <m/>
    <n v="202008160640"/>
    <n v="202008161840"/>
    <n v="44059"/>
    <n v="0.2777777777777778"/>
    <n v="44059.27777777778"/>
    <n v="44106"/>
    <s v="10:38"/>
    <n v="44106.44305555556"/>
    <n v="363220"/>
    <m/>
    <n v="1479"/>
    <n v="0"/>
    <n v="0"/>
    <n v="38.48193"/>
    <n v="-122.14864"/>
    <s v="HFTD"/>
    <s v="HFRA"/>
    <x v="0"/>
    <m/>
    <m/>
    <m/>
    <m/>
    <m/>
    <m/>
    <n v="42806678"/>
    <b v="1"/>
    <b v="0"/>
    <b v="1"/>
    <n v="2020"/>
    <n v="8"/>
    <b v="1"/>
    <n v="0"/>
    <b v="0"/>
    <b v="1"/>
    <b v="1"/>
    <s v="OEIS CAT - Destructive - Non-fatal"/>
    <n v="1"/>
    <n v="1"/>
    <s v="structures &gt; 500"/>
    <s v="fatality = 0"/>
    <n v="1479"/>
    <b v="1"/>
    <b v="0"/>
    <b v="1"/>
    <b v="1"/>
    <b v="0"/>
    <b v="1"/>
    <b v="1"/>
    <n v="94646381"/>
    <s v="https://upload.wikimedia.org/wikipedia/commons/c/c9/2020_National_Large_Incident_YTD_Report.pdf"/>
    <s v="PG048"/>
    <s v="229"/>
    <n v="4"/>
    <s v="2020-08-16T13:10:00Z"/>
    <n v="13.3"/>
    <n v="26"/>
    <s v="TG583"/>
    <s v="1008"/>
    <n v="5.49"/>
    <s v="2020-08-16T12:50:00Z"/>
    <x v="122"/>
    <n v="133"/>
  </r>
  <r>
    <m/>
    <m/>
    <s v="20200816-Jones"/>
    <s v="Nevada"/>
    <s v="Jones"/>
    <m/>
    <m/>
    <n v="202008160650"/>
    <n v="202008161850"/>
    <n v="44059"/>
    <n v="0.2847222222222222"/>
    <n v="44059.28472222222"/>
    <n v="44071"/>
    <s v="16:19"/>
    <n v="44071.67986111111"/>
    <n v="705"/>
    <m/>
    <n v="21"/>
    <n v="3"/>
    <n v="0"/>
    <n v="39.29241"/>
    <n v="-121.100352"/>
    <s v="HFTD"/>
    <s v="HFRA"/>
    <x v="0"/>
    <m/>
    <m/>
    <m/>
    <m/>
    <m/>
    <m/>
    <n v="4640248"/>
    <b v="0"/>
    <b v="0"/>
    <b v="0"/>
    <n v="2020"/>
    <n v="8"/>
    <b v="0"/>
    <n v="0"/>
    <b v="0"/>
    <b v="0"/>
    <b v="0"/>
    <s v="OEIS Non-CAT - Large"/>
    <n v="0"/>
    <n v="0"/>
    <s v="structures &lt;= 100 "/>
    <s v="fatality = 0"/>
    <n v="21"/>
    <b v="0"/>
    <b v="1"/>
    <b v="1"/>
    <b v="1"/>
    <b v="0"/>
    <b v="1"/>
    <b v="1"/>
    <m/>
    <m/>
    <s v="PG348"/>
    <s v="229"/>
    <n v="4.27"/>
    <s v="2020-08-16T13:10:00Z"/>
    <n v="22.8"/>
    <n v="104"/>
    <s v="AV504"/>
    <s v="65"/>
    <n v="7.06"/>
    <s v="2020-08-16T13:16:00Z"/>
    <x v="121"/>
    <n v="347"/>
  </r>
  <r>
    <m/>
    <s v=" Includes Warnella"/>
    <s v="20200816-Czu Lightning Complex"/>
    <s v="Santa Cruz And San Mateo"/>
    <s v="Czu Lightning Complex"/>
    <m/>
    <m/>
    <n v="202008160800"/>
    <n v="202008162000"/>
    <n v="44059"/>
    <n v="0.3333333333333333"/>
    <n v="44059.33333333334"/>
    <m/>
    <m/>
    <m/>
    <n v="86509"/>
    <s v="Lightning"/>
    <n v="1490"/>
    <n v="140"/>
    <n v="1"/>
    <n v="37.17162"/>
    <n v="-122.22275"/>
    <s v="HFTD"/>
    <s v="HFRA"/>
    <x v="0"/>
    <m/>
    <m/>
    <m/>
    <m/>
    <m/>
    <m/>
    <n v="21158165"/>
    <b v="1"/>
    <b v="0"/>
    <b v="1"/>
    <n v="2020"/>
    <n v="8"/>
    <b v="1"/>
    <n v="1"/>
    <b v="1"/>
    <b v="1"/>
    <b v="0"/>
    <s v="OEIS CAT - Destructive - Fatal"/>
    <n v="1"/>
    <n v="1"/>
    <s v="structures &gt; 500"/>
    <s v="fatality &gt; 0"/>
    <n v="1490"/>
    <b v="1"/>
    <b v="0"/>
    <b v="1"/>
    <b v="1"/>
    <b v="0"/>
    <b v="1"/>
    <b v="1"/>
    <m/>
    <m/>
    <s v="BNDC1"/>
    <s v="2"/>
    <n v="3.94"/>
    <s v="2020-08-16T14:50:00Z"/>
    <n v="16"/>
    <n v="28"/>
    <s v="PG192"/>
    <s v="229"/>
    <n v="9.66"/>
    <s v="2020-08-16T14:30:00Z"/>
    <x v="53"/>
    <n v="173"/>
  </r>
  <r>
    <m/>
    <m/>
    <s v="20200816-Elk"/>
    <s v="Glenn"/>
    <s v="Elk"/>
    <m/>
    <m/>
    <n v="202008161014"/>
    <n v="202008162214"/>
    <n v="44059"/>
    <n v="0.4263888888888889"/>
    <n v="44059.42638888889"/>
    <n v="44060"/>
    <s v="21:01"/>
    <n v="44060.87569444445"/>
    <n v="727"/>
    <m/>
    <n v="0"/>
    <n v="0"/>
    <n v="0"/>
    <n v="39.52452"/>
    <n v="-122.427358"/>
    <s v="HFTD"/>
    <s v="HFRA"/>
    <x v="0"/>
    <m/>
    <m/>
    <m/>
    <m/>
    <m/>
    <m/>
    <m/>
    <b v="0"/>
    <b v="0"/>
    <b v="0"/>
    <n v="2020"/>
    <n v="8"/>
    <b v="1"/>
    <n v="0"/>
    <b v="0"/>
    <b v="0"/>
    <b v="0"/>
    <s v="OEIS Non-CAT - Large"/>
    <n v="0"/>
    <n v="0"/>
    <s v="structures &lt;= 100 "/>
    <s v="fatality = 0"/>
    <n v="0"/>
    <b v="1"/>
    <b v="0"/>
    <b v="1"/>
    <b v="1"/>
    <b v="0"/>
    <b v="1"/>
    <b v="1"/>
    <m/>
    <m/>
    <s v="UWNC1"/>
    <s v="106"/>
    <n v="4.98"/>
    <s v="2020-08-16T17:00:00Z"/>
    <n v="23.2"/>
    <n v="26"/>
    <s v="PG294"/>
    <s v="229"/>
    <n v="5.49"/>
    <s v="2020-08-16T16:50:00Z"/>
    <x v="123"/>
    <n v="49"/>
  </r>
  <r>
    <m/>
    <m/>
    <s v="20200816-River"/>
    <s v="Monterey"/>
    <s v="River"/>
    <m/>
    <m/>
    <n v="202008161456"/>
    <n v="202008170256"/>
    <n v="44059"/>
    <n v="0.6222222222222222"/>
    <n v="44059.62222222222"/>
    <m/>
    <m/>
    <m/>
    <n v="48088"/>
    <m/>
    <n v="30"/>
    <n v="13"/>
    <n v="0"/>
    <n v="36.60239"/>
    <n v="-121.62161"/>
    <s v="non-HFTD"/>
    <s v="non-HFRA"/>
    <x v="0"/>
    <m/>
    <m/>
    <m/>
    <m/>
    <m/>
    <m/>
    <n v="958882"/>
    <b v="1"/>
    <b v="1"/>
    <b v="0"/>
    <n v="2020"/>
    <n v="8"/>
    <b v="1"/>
    <n v="0"/>
    <b v="0"/>
    <b v="0"/>
    <b v="0"/>
    <s v="OEIS CAT - Large"/>
    <n v="1"/>
    <n v="0"/>
    <s v="structures &lt;= 100 "/>
    <s v="fatality = 0"/>
    <n v="30"/>
    <b v="0"/>
    <b v="0"/>
    <b v="0"/>
    <b v="0"/>
    <b v="0"/>
    <b v="0"/>
    <b v="0"/>
    <n v="24493709"/>
    <s v="https://upload.wikimedia.org/wikipedia/commons/c/c9/2020_National_Large_Incident_YTD_Report.pdf"/>
    <s v="KSNS"/>
    <s v="1"/>
    <n v="4.3"/>
    <s v="2020-08-16T22:55:00Z"/>
    <n v="19.56"/>
    <n v="13"/>
    <s v="PG797"/>
    <s v="229"/>
    <n v="7.18"/>
    <s v="2020-08-16T22:30:00Z"/>
    <x v="124"/>
    <n v="69"/>
  </r>
  <r>
    <m/>
    <s v=" Includes Doe"/>
    <s v="20200816-August Complex"/>
    <s v="Mendocino, Humboldt, Trinity, Tehama, Glenn, Lake And Colusa"/>
    <s v="August Complex"/>
    <m/>
    <m/>
    <n v="202008162037"/>
    <n v="202008170837"/>
    <n v="44059"/>
    <n v="0.8590277777777777"/>
    <n v="44059.85902777778"/>
    <m/>
    <m/>
    <m/>
    <n v="1032648"/>
    <s v="Lightning"/>
    <n v="446"/>
    <n v="0"/>
    <n v="1"/>
    <n v="39.776"/>
    <n v="-122.673"/>
    <s v="HFTD"/>
    <s v="HFRA"/>
    <x v="0"/>
    <m/>
    <m/>
    <m/>
    <m/>
    <m/>
    <m/>
    <n v="9888326"/>
    <b v="1"/>
    <b v="0"/>
    <b v="1"/>
    <n v="2020"/>
    <n v="8"/>
    <b v="1"/>
    <n v="1"/>
    <b v="1"/>
    <b v="1"/>
    <b v="0"/>
    <s v="OEIS CAT - Destructive - Fatal"/>
    <n v="1"/>
    <n v="0"/>
    <s v="100 &lt; structures &lt;= 500"/>
    <s v="fatality &gt; 0"/>
    <n v="446"/>
    <b v="1"/>
    <b v="0"/>
    <b v="1"/>
    <b v="1"/>
    <b v="0"/>
    <b v="1"/>
    <b v="1"/>
    <n v="115511217.89"/>
    <s v="https://upload.wikimedia.org/wikipedia/commons/c/c9/2020_National_Large_Incident_YTD_Report.pdf"/>
    <s v="PG524"/>
    <s v="229"/>
    <n v="4.8"/>
    <s v="2020-08-17T03:50:00Z"/>
    <n v="5.04"/>
    <n v="12"/>
    <s v="PG497"/>
    <s v="229"/>
    <n v="8.75"/>
    <s v="2020-08-17T03:50:00Z"/>
    <x v="125"/>
    <n v="40"/>
  </r>
  <r>
    <m/>
    <s v="(2/17/2023) add time based on wiki"/>
    <s v="20200817-North Complex"/>
    <s v="Plumas, Butte"/>
    <s v="North Complex"/>
    <m/>
    <m/>
    <n v="202008170900"/>
    <n v="202008172100"/>
    <n v="44060"/>
    <n v="0.375"/>
    <n v="44060.375"/>
    <m/>
    <m/>
    <m/>
    <n v="318935"/>
    <s v="Lightning"/>
    <n v="2352"/>
    <n v="15"/>
    <m/>
    <n v="39.85879648"/>
    <n v="-120.9281152"/>
    <s v="non-HFTD"/>
    <s v="HFRA"/>
    <x v="0"/>
    <m/>
    <m/>
    <m/>
    <m/>
    <m/>
    <m/>
    <m/>
    <b v="1"/>
    <b v="0"/>
    <b v="1"/>
    <n v="2020"/>
    <n v="8"/>
    <b v="1"/>
    <n v="0"/>
    <b v="0"/>
    <b v="1"/>
    <b v="1"/>
    <s v="OEIS CAT - Destructive - Non-fatal"/>
    <n v="1"/>
    <n v="1"/>
    <s v="structures &gt; 500"/>
    <s v="fatality = 0"/>
    <n v="2352"/>
    <b v="0"/>
    <b v="1"/>
    <b v="1"/>
    <b v="1"/>
    <b v="0"/>
    <b v="1"/>
    <b v="1"/>
    <m/>
    <m/>
    <m/>
    <m/>
    <m/>
    <m/>
    <n v="0"/>
    <n v="0"/>
    <s v="CHAC1"/>
    <s v="2"/>
    <n v="9.92"/>
    <s v="2020-08-17T16:47:00Z"/>
    <x v="121"/>
    <n v="93"/>
  </r>
  <r>
    <m/>
    <m/>
    <s v="20200818-Scu Lightning Complex"/>
    <s v="Santa Clara, Alameda, Contra Costa, San Joaquin And Stanislaus"/>
    <s v="Scu Lightning Complex"/>
    <m/>
    <m/>
    <n v="202008180925"/>
    <n v="202008182125"/>
    <n v="44061"/>
    <n v="0.3923611111111111"/>
    <n v="44061.39236111111"/>
    <n v="44105"/>
    <s v="10:29"/>
    <n v="44105.43680555555"/>
    <n v="396624"/>
    <m/>
    <n v="222"/>
    <n v="26"/>
    <n v="0"/>
    <n v="37.439437"/>
    <n v="-121.30435"/>
    <s v="HFTD"/>
    <s v="HFRA"/>
    <x v="0"/>
    <m/>
    <m/>
    <m/>
    <m/>
    <m/>
    <m/>
    <n v="4197405"/>
    <b v="1"/>
    <b v="0"/>
    <b v="1"/>
    <n v="2020"/>
    <n v="8"/>
    <b v="0"/>
    <n v="0"/>
    <b v="0"/>
    <b v="1"/>
    <b v="1"/>
    <s v="OEIS CAT - Destructive - Non-fatal"/>
    <n v="1"/>
    <n v="0"/>
    <s v="100 &lt; structures &lt;= 500"/>
    <s v="fatality = 0"/>
    <n v="222"/>
    <b v="1"/>
    <b v="0"/>
    <b v="1"/>
    <b v="1"/>
    <b v="0"/>
    <b v="1"/>
    <b v="1"/>
    <m/>
    <m/>
    <m/>
    <m/>
    <m/>
    <m/>
    <n v="0"/>
    <n v="0"/>
    <s v="DBLC1"/>
    <s v="2"/>
    <n v="7.63"/>
    <s v="2020-08-18T17:00:00Z"/>
    <x v="46"/>
    <n v="1"/>
  </r>
  <r>
    <m/>
    <m/>
    <s v="20200818-Carmel"/>
    <s v="Monterey"/>
    <s v="Carmel"/>
    <m/>
    <m/>
    <n v="202008181424"/>
    <n v="202008190224"/>
    <n v="44061"/>
    <n v="0.6"/>
    <n v="44061.6"/>
    <m/>
    <m/>
    <m/>
    <n v="6905"/>
    <s v="Unknown"/>
    <n v="73"/>
    <n v="7"/>
    <n v="0"/>
    <n v="36.4463"/>
    <n v="-121.68181"/>
    <s v="HFTD"/>
    <s v="HFRA"/>
    <x v="0"/>
    <m/>
    <m/>
    <m/>
    <m/>
    <m/>
    <m/>
    <n v="3569443"/>
    <b v="1"/>
    <b v="1"/>
    <b v="0"/>
    <n v="2020"/>
    <n v="8"/>
    <b v="0"/>
    <n v="0"/>
    <b v="0"/>
    <b v="0"/>
    <b v="0"/>
    <s v="OEIS CAT - Large"/>
    <n v="1"/>
    <n v="0"/>
    <s v="structures &lt;= 100 "/>
    <s v="fatality = 0"/>
    <n v="73"/>
    <b v="1"/>
    <b v="0"/>
    <b v="1"/>
    <b v="1"/>
    <b v="0"/>
    <b v="1"/>
    <b v="1"/>
    <m/>
    <m/>
    <s v="PG203"/>
    <s v="229"/>
    <n v="3.45"/>
    <s v="2020-08-18T22:20:00Z"/>
    <n v="16.66"/>
    <n v="36"/>
    <s v="CAHC1"/>
    <s v="2"/>
    <n v="8.27"/>
    <s v="2020-08-18T22:11:00Z"/>
    <x v="88"/>
    <n v="93"/>
  </r>
  <r>
    <m/>
    <m/>
    <s v="20200818-Woodward"/>
    <s v="Marin"/>
    <s v="Woodward"/>
    <m/>
    <m/>
    <n v="202008181427"/>
    <n v="202008190227"/>
    <n v="44061"/>
    <n v="0.6020833333333333"/>
    <n v="44061.60208333333"/>
    <n v="44106"/>
    <s v="07:21"/>
    <n v="44106.30625"/>
    <n v="4929"/>
    <m/>
    <n v="0"/>
    <n v="0"/>
    <n v="0"/>
    <n v="38.018089"/>
    <n v="-122.836701"/>
    <s v="HFTD"/>
    <s v="HFRA"/>
    <x v="0"/>
    <m/>
    <m/>
    <m/>
    <m/>
    <m/>
    <m/>
    <m/>
    <b v="0"/>
    <b v="0"/>
    <b v="0"/>
    <n v="2020"/>
    <n v="8"/>
    <b v="0"/>
    <n v="0"/>
    <b v="0"/>
    <b v="0"/>
    <b v="0"/>
    <s v="OEIS Non-CAT - Large"/>
    <n v="0"/>
    <n v="0"/>
    <s v="structures &lt;= 100 "/>
    <s v="fatality = 0"/>
    <n v="0"/>
    <b v="1"/>
    <b v="0"/>
    <b v="1"/>
    <b v="1"/>
    <b v="0"/>
    <b v="1"/>
    <b v="1"/>
    <m/>
    <m/>
    <s v="PG046"/>
    <s v="229"/>
    <n v="4.58"/>
    <s v="2020-08-18T22:10:00Z"/>
    <n v="26.74"/>
    <n v="11"/>
    <s v="PG046"/>
    <s v="229"/>
    <n v="4.58"/>
    <s v="2020-08-18T22:10:00Z"/>
    <x v="126"/>
    <n v="135"/>
  </r>
  <r>
    <m/>
    <m/>
    <s v="20200818-Salt"/>
    <s v="Calaveras"/>
    <s v="Salt"/>
    <m/>
    <m/>
    <n v="202008181633"/>
    <n v="202008190433"/>
    <n v="44061"/>
    <n v="0.6895833333333333"/>
    <n v="44061.68958333333"/>
    <m/>
    <m/>
    <m/>
    <n v="1789"/>
    <s v="Under Investigation"/>
    <n v="0"/>
    <n v="0"/>
    <n v="0"/>
    <n v="38.027921"/>
    <n v="-120.763258"/>
    <s v="HFTD"/>
    <s v="HFRA"/>
    <x v="0"/>
    <m/>
    <m/>
    <m/>
    <m/>
    <m/>
    <m/>
    <m/>
    <b v="0"/>
    <b v="0"/>
    <b v="0"/>
    <n v="2020"/>
    <n v="8"/>
    <b v="1"/>
    <n v="0"/>
    <b v="0"/>
    <b v="0"/>
    <b v="0"/>
    <s v="OEIS Non-CAT - Large"/>
    <n v="0"/>
    <n v="0"/>
    <s v="structures &lt;= 100 "/>
    <s v="fatality = 0"/>
    <n v="0"/>
    <b v="1"/>
    <b v="0"/>
    <b v="1"/>
    <b v="1"/>
    <b v="0"/>
    <b v="1"/>
    <b v="1"/>
    <m/>
    <m/>
    <s v="PG314"/>
    <s v="229"/>
    <n v="3.03"/>
    <s v="2020-08-18T22:40:00Z"/>
    <n v="19"/>
    <n v="12"/>
    <s v="PG334"/>
    <s v="229"/>
    <n v="6.36"/>
    <s v="2020-08-19T00:30:00Z"/>
    <x v="127"/>
    <n v="95"/>
  </r>
  <r>
    <m/>
    <m/>
    <s v="20200818-Creek"/>
    <s v="Mendocino"/>
    <s v="Creek"/>
    <m/>
    <m/>
    <n v="202008181758"/>
    <n v="202008190558"/>
    <n v="44061"/>
    <n v="0.7486111111111111"/>
    <n v="44061.74861111111"/>
    <n v="44064"/>
    <s v="21:00"/>
    <n v="44064.875"/>
    <n v="820"/>
    <s v="Under Investigation"/>
    <n v="2"/>
    <n v="0"/>
    <n v="0"/>
    <n v="39.8174372"/>
    <n v="-123.2111007"/>
    <s v="HFTD"/>
    <s v="non-HFRA"/>
    <x v="0"/>
    <m/>
    <m/>
    <m/>
    <m/>
    <m/>
    <m/>
    <n v="10791"/>
    <b v="0"/>
    <b v="0"/>
    <b v="0"/>
    <n v="2020"/>
    <n v="8"/>
    <b v="0"/>
    <n v="0"/>
    <b v="0"/>
    <b v="0"/>
    <b v="0"/>
    <s v="OEIS Non-CAT - Large"/>
    <n v="0"/>
    <n v="0"/>
    <s v="structures &lt;= 100 "/>
    <s v="fatality = 0"/>
    <n v="2"/>
    <b v="0"/>
    <b v="0"/>
    <b v="0"/>
    <b v="0"/>
    <b v="0"/>
    <b v="0"/>
    <b v="0"/>
    <m/>
    <m/>
    <s v="PG353"/>
    <s v="229"/>
    <n v="4.66"/>
    <s v="2020-08-19T00:30:00Z"/>
    <n v="18.34"/>
    <n v="23"/>
    <s v="PG596"/>
    <s v="229"/>
    <n v="6.6"/>
    <s v="2020-08-19T01:50:00Z"/>
    <x v="88"/>
    <n v="49"/>
  </r>
  <r>
    <m/>
    <s v="Tehama/Glenn Zone"/>
    <s v="20200819-Butte/Tehama/Glenn Lightning Complex"/>
    <s v="Tehama And Glenn"/>
    <s v="Butte/Tehama/Glenn Lightning Complex"/>
    <m/>
    <m/>
    <n v="202008190912"/>
    <n v="202008192112"/>
    <n v="44062"/>
    <n v="0.3833333333333334"/>
    <n v="44062.38333333333"/>
    <n v="44113"/>
    <s v="15:20"/>
    <n v="44113.63888888889"/>
    <n v="19609"/>
    <m/>
    <n v="14"/>
    <n v="1"/>
    <n v="0"/>
    <n v="40.09571"/>
    <n v="-122.4393"/>
    <s v="HFTD"/>
    <s v="HFRA"/>
    <x v="0"/>
    <m/>
    <m/>
    <m/>
    <m/>
    <m/>
    <m/>
    <m/>
    <b v="1"/>
    <b v="1"/>
    <b v="0"/>
    <n v="2020"/>
    <n v="8"/>
    <b v="1"/>
    <n v="0"/>
    <b v="0"/>
    <b v="0"/>
    <b v="0"/>
    <s v="OEIS CAT - Large"/>
    <n v="1"/>
    <n v="0"/>
    <s v="structures &lt;= 100 "/>
    <s v="fatality = 0"/>
    <n v="14"/>
    <b v="1"/>
    <b v="0"/>
    <b v="1"/>
    <b v="1"/>
    <b v="0"/>
    <b v="1"/>
    <b v="1"/>
    <m/>
    <m/>
    <s v="PG276"/>
    <s v="229"/>
    <n v="1.01"/>
    <s v="2020-08-19T16:50:00Z"/>
    <n v="7.09"/>
    <n v="12"/>
    <s v="PG603"/>
    <s v="229"/>
    <n v="6.48"/>
    <s v="2020-08-19T17:00:00Z"/>
    <x v="128"/>
    <n v="36"/>
  </r>
  <r>
    <m/>
    <m/>
    <s v="20200820-Moc"/>
    <s v="Tuolumne"/>
    <s v="Moc"/>
    <m/>
    <m/>
    <n v="202008201426"/>
    <n v="202008210226"/>
    <n v="44063"/>
    <n v="0.6013888888888889"/>
    <n v="44063.60138888889"/>
    <n v="44073"/>
    <s v="19:14"/>
    <n v="44073.80138888889"/>
    <n v="2857"/>
    <s v="Equipment"/>
    <n v="0"/>
    <n v="0"/>
    <n v="0"/>
    <n v="37.813779"/>
    <n v="-120.312565"/>
    <s v="HFTD"/>
    <s v="HFRA"/>
    <x v="0"/>
    <m/>
    <m/>
    <m/>
    <m/>
    <m/>
    <m/>
    <m/>
    <b v="0"/>
    <b v="0"/>
    <b v="0"/>
    <n v="2020"/>
    <n v="8"/>
    <b v="0"/>
    <n v="0"/>
    <b v="0"/>
    <b v="0"/>
    <b v="0"/>
    <s v="OEIS Non-CAT - Large"/>
    <n v="0"/>
    <n v="0"/>
    <s v="structures &lt;= 100 "/>
    <s v="fatality = 0"/>
    <n v="0"/>
    <b v="1"/>
    <b v="0"/>
    <b v="1"/>
    <b v="1"/>
    <b v="0"/>
    <b v="1"/>
    <b v="1"/>
    <m/>
    <m/>
    <s v="PG792"/>
    <s v="229"/>
    <n v="1.75"/>
    <s v="2020-08-20T22:10:00Z"/>
    <n v="13.96"/>
    <n v="32"/>
    <s v="PG186"/>
    <s v="229"/>
    <n v="6.31"/>
    <s v="2020-08-20T22:10:00Z"/>
    <x v="129"/>
    <n v="204"/>
  </r>
  <r>
    <m/>
    <m/>
    <s v="20200822-Sheep"/>
    <s v="Plumas"/>
    <s v="Sheep"/>
    <m/>
    <m/>
    <n v="202008222202"/>
    <n v="202008231002"/>
    <n v="44065"/>
    <n v="0.9180555555555555"/>
    <n v="44065.91805555556"/>
    <n v="44083"/>
    <s v="09:00"/>
    <n v="44083.375"/>
    <n v="29570"/>
    <m/>
    <n v="26"/>
    <n v="0"/>
    <n v="0"/>
    <n v="40.274"/>
    <n v="-120.757"/>
    <s v="HFTD"/>
    <s v="HFRA"/>
    <x v="0"/>
    <m/>
    <m/>
    <m/>
    <m/>
    <m/>
    <m/>
    <m/>
    <b v="1"/>
    <b v="1"/>
    <b v="0"/>
    <n v="2020"/>
    <n v="8"/>
    <b v="0"/>
    <n v="0"/>
    <b v="0"/>
    <b v="0"/>
    <b v="0"/>
    <s v="OEIS CAT - Large"/>
    <n v="1"/>
    <n v="0"/>
    <s v="structures &lt;= 100 "/>
    <s v="fatality = 0"/>
    <n v="26"/>
    <b v="1"/>
    <b v="0"/>
    <b v="1"/>
    <b v="1"/>
    <b v="0"/>
    <b v="1"/>
    <b v="1"/>
    <m/>
    <m/>
    <m/>
    <m/>
    <m/>
    <m/>
    <n v="0"/>
    <n v="0"/>
    <s v="PIEC1"/>
    <s v="2"/>
    <n v="6.35"/>
    <s v="2020-08-23T05:15:00Z"/>
    <x v="13"/>
    <n v="12"/>
  </r>
  <r>
    <m/>
    <m/>
    <s v="20200823-W-5 Cold Springs"/>
    <s v="Lassen"/>
    <s v="W-5 Cold Springs"/>
    <m/>
    <m/>
    <n v="202008230824"/>
    <n v="202008232024"/>
    <n v="44066"/>
    <n v="0.35"/>
    <n v="44066.35"/>
    <n v="44090"/>
    <s v="11:18"/>
    <n v="44090.47083333333"/>
    <n v="84817"/>
    <s v="Lightning"/>
    <n v="1"/>
    <n v="0"/>
    <n v="0"/>
    <n v="41.028611"/>
    <n v="-120.281389"/>
    <s v="HFTD"/>
    <s v="HFRA"/>
    <x v="0"/>
    <m/>
    <m/>
    <m/>
    <m/>
    <m/>
    <m/>
    <m/>
    <b v="1"/>
    <b v="1"/>
    <b v="0"/>
    <n v="2020"/>
    <n v="8"/>
    <b v="1"/>
    <n v="0"/>
    <b v="0"/>
    <b v="0"/>
    <b v="0"/>
    <s v="OEIS CAT - Large"/>
    <n v="1"/>
    <n v="0"/>
    <s v="structures &lt;= 100 "/>
    <s v="fatality = 0"/>
    <n v="1"/>
    <b v="1"/>
    <b v="0"/>
    <b v="1"/>
    <b v="1"/>
    <b v="0"/>
    <b v="0"/>
    <b v="1"/>
    <n v="10300000"/>
    <s v="https://upload.wikimedia.org/wikipedia/commons/c/c9/2020_National_Large_Incident_YTD_Report.pdf"/>
    <s v="BDOC1"/>
    <s v="2"/>
    <n v="3.41"/>
    <s v="2020-08-23T15:59:00Z"/>
    <n v="5.99"/>
    <n v="2"/>
    <s v="BDOC1"/>
    <s v="2"/>
    <n v="3.41"/>
    <s v="2020-08-23T15:59:00Z"/>
    <x v="46"/>
    <n v="2"/>
  </r>
  <r>
    <m/>
    <m/>
    <s v="20200826-R-8 Pinecone"/>
    <s v="Lassen"/>
    <s v="R-8 Pinecone"/>
    <m/>
    <m/>
    <n v="202008260803"/>
    <n v="202008262003"/>
    <n v="44069"/>
    <n v="0.3354166666666666"/>
    <n v="44069.33541666667"/>
    <n v="44074"/>
    <s v="14:19"/>
    <n v="44074.59652777778"/>
    <n v="567"/>
    <m/>
    <n v="0"/>
    <n v="0"/>
    <n v="0"/>
    <n v="40.773"/>
    <n v="-120.536"/>
    <s v="HFTD"/>
    <s v="HFRA"/>
    <x v="0"/>
    <m/>
    <m/>
    <m/>
    <m/>
    <m/>
    <m/>
    <m/>
    <b v="0"/>
    <b v="0"/>
    <b v="0"/>
    <n v="2020"/>
    <n v="8"/>
    <b v="0"/>
    <n v="0"/>
    <b v="0"/>
    <b v="0"/>
    <b v="0"/>
    <s v="OEIS Non-CAT - Large"/>
    <n v="0"/>
    <n v="0"/>
    <s v="structures &lt;= 100 "/>
    <s v="fatality = 0"/>
    <n v="0"/>
    <b v="1"/>
    <b v="0"/>
    <b v="1"/>
    <b v="1"/>
    <b v="0"/>
    <b v="0"/>
    <b v="1"/>
    <m/>
    <m/>
    <m/>
    <m/>
    <m/>
    <m/>
    <n v="0"/>
    <n v="0"/>
    <m/>
    <m/>
    <m/>
    <m/>
    <x v="5"/>
    <n v="0"/>
  </r>
  <r>
    <m/>
    <m/>
    <s v="20200830-Hensley"/>
    <s v="Madera"/>
    <s v="Hensley"/>
    <m/>
    <m/>
    <n v="202008301111"/>
    <n v="202008302311"/>
    <n v="44073"/>
    <n v="0.4659722222222222"/>
    <n v="44073.46597222222"/>
    <n v="44073"/>
    <s v="19:11"/>
    <n v="44073.79930555556"/>
    <n v="688"/>
    <m/>
    <n v="0"/>
    <n v="0"/>
    <n v="0"/>
    <n v="37.08053"/>
    <n v="-119.88673"/>
    <s v="non-HFTD"/>
    <s v="non-HFRA"/>
    <x v="0"/>
    <m/>
    <m/>
    <m/>
    <m/>
    <m/>
    <m/>
    <m/>
    <b v="0"/>
    <b v="0"/>
    <b v="0"/>
    <n v="2020"/>
    <n v="8"/>
    <b v="0"/>
    <n v="0"/>
    <b v="0"/>
    <b v="0"/>
    <b v="0"/>
    <s v="OEIS Non-CAT - Large"/>
    <n v="0"/>
    <n v="0"/>
    <s v="structures &lt;= 100 "/>
    <s v="fatality = 0"/>
    <n v="0"/>
    <b v="0"/>
    <b v="0"/>
    <b v="0"/>
    <b v="0"/>
    <b v="0"/>
    <b v="0"/>
    <b v="0"/>
    <m/>
    <m/>
    <m/>
    <m/>
    <m/>
    <m/>
    <n v="0"/>
    <n v="0"/>
    <s v="PG887"/>
    <s v="229"/>
    <n v="6.9"/>
    <s v="2020-08-30T18:30:00Z"/>
    <x v="130"/>
    <n v="48"/>
  </r>
  <r>
    <m/>
    <m/>
    <s v="20200901-Hobo"/>
    <s v="Trinity"/>
    <s v="Hobo"/>
    <m/>
    <m/>
    <n v="202009010937"/>
    <n v="202009012137"/>
    <n v="44075"/>
    <n v="0.4006944444444445"/>
    <n v="44075.40069444444"/>
    <n v="44084"/>
    <s v="11:23"/>
    <n v="44084.47430555556"/>
    <n v="413"/>
    <s v="Under Investigation"/>
    <n v="0"/>
    <n v="0"/>
    <n v="0"/>
    <n v="40.82126"/>
    <n v="-123.12461"/>
    <s v="HFTD"/>
    <s v="HFRA"/>
    <x v="0"/>
    <m/>
    <m/>
    <m/>
    <m/>
    <m/>
    <m/>
    <m/>
    <b v="0"/>
    <b v="0"/>
    <b v="0"/>
    <n v="2020"/>
    <n v="9"/>
    <b v="0"/>
    <n v="0"/>
    <b v="0"/>
    <b v="0"/>
    <b v="0"/>
    <s v="OEIS Non-CAT - Large"/>
    <n v="0"/>
    <n v="0"/>
    <s v="structures &lt;= 100 "/>
    <s v="fatality = 0"/>
    <n v="0"/>
    <b v="1"/>
    <b v="0"/>
    <b v="1"/>
    <b v="1"/>
    <b v="0"/>
    <b v="1"/>
    <b v="1"/>
    <m/>
    <m/>
    <s v="BABC1"/>
    <s v="2"/>
    <n v="4.79"/>
    <s v="2020-09-01T16:32:00Z"/>
    <n v="5.99"/>
    <n v="2"/>
    <s v="CTOMS"/>
    <s v="59"/>
    <n v="9.029999999999999"/>
    <s v="2020-09-01T17:18:00Z"/>
    <x v="131"/>
    <n v="12"/>
  </r>
  <r>
    <m/>
    <m/>
    <s v="20200904-Creek"/>
    <s v="Fresno And Madera"/>
    <s v="Creek"/>
    <m/>
    <m/>
    <n v="202009041821"/>
    <n v="202009050621"/>
    <n v="44078"/>
    <n v="0.7645833333333333"/>
    <n v="44078.76458333333"/>
    <m/>
    <m/>
    <m/>
    <n v="379895"/>
    <s v="Under Investigation"/>
    <n v="856"/>
    <n v="71"/>
    <n v="0"/>
    <n v="37.19147"/>
    <n v="-119.261175"/>
    <s v="HFTD"/>
    <s v="HFRA"/>
    <x v="0"/>
    <m/>
    <m/>
    <m/>
    <m/>
    <m/>
    <m/>
    <n v="49989643"/>
    <b v="1"/>
    <b v="0"/>
    <b v="1"/>
    <n v="2020"/>
    <n v="9"/>
    <b v="0"/>
    <n v="0"/>
    <b v="0"/>
    <b v="1"/>
    <b v="1"/>
    <s v="OEIS CAT - Destructive - Non-fatal"/>
    <n v="1"/>
    <n v="1"/>
    <s v="structures &gt; 500"/>
    <s v="fatality = 0"/>
    <n v="856"/>
    <b v="0"/>
    <b v="1"/>
    <b v="1"/>
    <b v="1"/>
    <b v="0"/>
    <b v="1"/>
    <b v="1"/>
    <m/>
    <m/>
    <s v="SE379"/>
    <s v="231"/>
    <n v="2.12"/>
    <s v="2020-09-05T00:30:00Z"/>
    <n v="9.640000000000001"/>
    <n v="98"/>
    <s v="QUPC1"/>
    <s v="106"/>
    <n v="9.99"/>
    <s v="2020-09-05T00:30:00Z"/>
    <x v="132"/>
    <n v="214"/>
  </r>
  <r>
    <m/>
    <m/>
    <s v="20200907-Oak"/>
    <s v="Mendocino"/>
    <s v="Oak"/>
    <m/>
    <m/>
    <n v="202009071326"/>
    <n v="202009080126"/>
    <n v="44081"/>
    <n v="0.5597222222222222"/>
    <n v="44081.55972222222"/>
    <n v="44088"/>
    <s v="19:38"/>
    <n v="44088.81805555556"/>
    <n v="1100"/>
    <s v="Under Investigation"/>
    <n v="56"/>
    <n v="1"/>
    <n v="0"/>
    <n v="39.4935"/>
    <n v="-123.3965"/>
    <s v="HFTD"/>
    <s v="HFRA"/>
    <x v="0"/>
    <m/>
    <m/>
    <m/>
    <m/>
    <m/>
    <m/>
    <n v="858873"/>
    <b v="0"/>
    <b v="0"/>
    <b v="0"/>
    <n v="2020"/>
    <n v="9"/>
    <b v="0"/>
    <n v="0"/>
    <b v="0"/>
    <b v="0"/>
    <b v="0"/>
    <s v="OEIS Non-CAT - Large"/>
    <n v="0"/>
    <n v="0"/>
    <s v="structures &lt;= 100 "/>
    <s v="fatality = 0"/>
    <n v="56"/>
    <b v="1"/>
    <b v="0"/>
    <b v="1"/>
    <b v="1"/>
    <b v="0"/>
    <b v="1"/>
    <b v="1"/>
    <m/>
    <m/>
    <s v="PG118"/>
    <s v="229"/>
    <n v="1.67"/>
    <s v="2020-09-07T21:20:00Z"/>
    <n v="18.26"/>
    <n v="12"/>
    <s v="PG135"/>
    <s v="229"/>
    <n v="9.710000000000001"/>
    <s v="2020-09-07T20:50:00Z"/>
    <x v="133"/>
    <n v="66"/>
  </r>
  <r>
    <m/>
    <m/>
    <s v="20200908-Willow"/>
    <s v="Yuba"/>
    <s v="Willow"/>
    <m/>
    <m/>
    <n v="202009080604"/>
    <n v="202009081804"/>
    <n v="44082"/>
    <n v="0.2527777777777778"/>
    <n v="44082.25277777778"/>
    <n v="44088"/>
    <s v="17:35"/>
    <n v="44088.73263888889"/>
    <n v="1311"/>
    <m/>
    <n v="41"/>
    <n v="10"/>
    <n v="0"/>
    <n v="39.3637"/>
    <n v="-121.32361"/>
    <s v="HFTD"/>
    <s v="HFRA"/>
    <x v="0"/>
    <m/>
    <m/>
    <m/>
    <m/>
    <m/>
    <m/>
    <n v="4330276"/>
    <b v="0"/>
    <b v="0"/>
    <b v="0"/>
    <n v="2020"/>
    <n v="9"/>
    <b v="1"/>
    <n v="0"/>
    <b v="0"/>
    <b v="0"/>
    <b v="0"/>
    <s v="OEIS Non-CAT - Large"/>
    <n v="0"/>
    <n v="0"/>
    <s v="structures &lt;= 100 "/>
    <s v="fatality = 0"/>
    <n v="41"/>
    <b v="1"/>
    <b v="0"/>
    <b v="1"/>
    <b v="1"/>
    <b v="0"/>
    <b v="1"/>
    <b v="1"/>
    <m/>
    <m/>
    <s v="PG381"/>
    <s v="229"/>
    <n v="4.4"/>
    <s v="2020-09-08T12:20:00Z"/>
    <n v="33.55"/>
    <n v="56"/>
    <s v="PG904"/>
    <s v="229"/>
    <n v="7.23"/>
    <s v="2020-09-08T13:40:00Z"/>
    <x v="134"/>
    <n v="192"/>
  </r>
  <r>
    <m/>
    <m/>
    <s v="20200908-Fork"/>
    <s v="El Dorado"/>
    <s v="Fork"/>
    <m/>
    <m/>
    <n v="202009081303"/>
    <n v="202009090103"/>
    <n v="44082"/>
    <n v="0.54375"/>
    <n v="44082.54375"/>
    <n v="44144"/>
    <s v="17:48"/>
    <n v="44144.74166666667"/>
    <n v="1673"/>
    <s v="Under Investigation"/>
    <n v="0"/>
    <n v="0"/>
    <n v="0"/>
    <n v="38.99"/>
    <n v="-120.394"/>
    <s v="HFTD"/>
    <s v="HFRA"/>
    <x v="0"/>
    <m/>
    <m/>
    <m/>
    <m/>
    <m/>
    <m/>
    <m/>
    <b v="0"/>
    <b v="0"/>
    <b v="0"/>
    <n v="2020"/>
    <n v="9"/>
    <b v="1"/>
    <n v="0"/>
    <b v="0"/>
    <b v="0"/>
    <b v="0"/>
    <s v="OEIS Non-CAT - Large"/>
    <n v="0"/>
    <n v="0"/>
    <s v="structures &lt;= 100 "/>
    <s v="fatality = 0"/>
    <n v="0"/>
    <b v="1"/>
    <b v="0"/>
    <b v="1"/>
    <b v="1"/>
    <b v="0"/>
    <b v="1"/>
    <b v="1"/>
    <m/>
    <m/>
    <s v="RBXC1"/>
    <s v="2"/>
    <n v="4.62"/>
    <s v="2020-09-08T20:23:00Z"/>
    <n v="32"/>
    <n v="31"/>
    <s v="HLLC1"/>
    <s v="2"/>
    <n v="5.68"/>
    <s v="2020-09-08T19:09:00Z"/>
    <x v="135"/>
    <n v="45"/>
  </r>
  <r>
    <m/>
    <m/>
    <s v="20200912-Bullfrog"/>
    <s v="Fresno"/>
    <s v="Bullfrog"/>
    <m/>
    <m/>
    <n v="202009121357"/>
    <n v="202009130157"/>
    <n v="44086"/>
    <n v="0.58125"/>
    <n v="44086.58125"/>
    <n v="44144"/>
    <s v="14:06"/>
    <n v="44144.5875"/>
    <n v="1185"/>
    <m/>
    <n v="0"/>
    <n v="0"/>
    <n v="0"/>
    <n v="37.135474"/>
    <n v="-119.027309"/>
    <s v="non-HFTD"/>
    <s v="non-HFRA"/>
    <x v="0"/>
    <m/>
    <m/>
    <m/>
    <m/>
    <m/>
    <m/>
    <m/>
    <b v="0"/>
    <b v="0"/>
    <b v="0"/>
    <n v="2020"/>
    <n v="9"/>
    <b v="0"/>
    <n v="0"/>
    <b v="0"/>
    <b v="0"/>
    <b v="0"/>
    <s v="OEIS Non-CAT - Large"/>
    <n v="0"/>
    <n v="0"/>
    <s v="structures &lt;= 100 "/>
    <s v="fatality = 0"/>
    <n v="0"/>
    <b v="0"/>
    <b v="0"/>
    <b v="0"/>
    <b v="0"/>
    <b v="0"/>
    <b v="0"/>
    <b v="0"/>
    <m/>
    <m/>
    <m/>
    <m/>
    <m/>
    <m/>
    <n v="0"/>
    <n v="0"/>
    <s v="QUPC1"/>
    <s v="106"/>
    <n v="9.99"/>
    <s v="2020-09-12T21:45:00Z"/>
    <x v="136"/>
    <n v="46"/>
  </r>
  <r>
    <s v="Not in PG&amp;E service territory"/>
    <m/>
    <s v="20200916-Fox"/>
    <s v="Siskiyou"/>
    <s v="Fox"/>
    <m/>
    <m/>
    <n v="202009161108"/>
    <n v="202009162308"/>
    <n v="44090"/>
    <n v="0.4638888888888889"/>
    <n v="44090.46388888889"/>
    <n v="44104"/>
    <s v="08:31"/>
    <n v="44104.35486111111"/>
    <n v="2188"/>
    <m/>
    <n v="0"/>
    <n v="0"/>
    <n v="0"/>
    <n v="41.211022"/>
    <n v="-122.847359"/>
    <s v="non-HFTD"/>
    <s v="non-HFRA"/>
    <x v="0"/>
    <m/>
    <m/>
    <m/>
    <m/>
    <m/>
    <m/>
    <m/>
    <b v="0"/>
    <b v="0"/>
    <b v="0"/>
    <n v="2020"/>
    <n v="9"/>
    <b v="0"/>
    <n v="0"/>
    <b v="0"/>
    <b v="0"/>
    <b v="0"/>
    <s v="OEIS Non-CAT - Large"/>
    <n v="0"/>
    <n v="0"/>
    <s v="structures &lt;= 100 "/>
    <s v="fatality = 0"/>
    <n v="0"/>
    <b v="0"/>
    <b v="0"/>
    <b v="0"/>
    <b v="0"/>
    <b v="0"/>
    <b v="0"/>
    <b v="0"/>
    <m/>
    <m/>
    <m/>
    <m/>
    <m/>
    <m/>
    <n v="0"/>
    <n v="0"/>
    <s v="CLNC1"/>
    <s v="2"/>
    <n v="6.23"/>
    <s v="2020-09-16T18:16:00Z"/>
    <x v="103"/>
    <n v="2"/>
  </r>
  <r>
    <m/>
    <m/>
    <s v="20200926-Glass"/>
    <s v="Napa And Sonoma"/>
    <s v="Glass"/>
    <m/>
    <m/>
    <n v="202009260348"/>
    <n v="202009261548"/>
    <n v="44100"/>
    <n v="0.1583333333333333"/>
    <n v="44100.15833333333"/>
    <n v="44124"/>
    <s v="11:00"/>
    <n v="44124.45833333334"/>
    <n v="67484"/>
    <s v="Under Investigation"/>
    <n v="1555"/>
    <n v="282"/>
    <n v="0"/>
    <n v="38.56295"/>
    <n v="-122.49745"/>
    <s v="HFTD"/>
    <s v="HFRA"/>
    <x v="0"/>
    <m/>
    <m/>
    <m/>
    <m/>
    <m/>
    <m/>
    <n v="221131080"/>
    <b v="1"/>
    <b v="0"/>
    <b v="1"/>
    <n v="2020"/>
    <n v="9"/>
    <b v="0"/>
    <n v="0"/>
    <b v="0"/>
    <b v="1"/>
    <b v="1"/>
    <s v="OEIS CAT - Destructive - Non-fatal"/>
    <n v="1"/>
    <n v="1"/>
    <s v="structures &gt; 500"/>
    <s v="fatality = 0"/>
    <n v="1555"/>
    <b v="0"/>
    <b v="1"/>
    <b v="1"/>
    <b v="1"/>
    <b v="0"/>
    <b v="1"/>
    <b v="1"/>
    <m/>
    <m/>
    <s v="PG199"/>
    <s v="229"/>
    <n v="3.49"/>
    <s v="2020-09-26T10:10:00Z"/>
    <n v="12.86"/>
    <n v="87"/>
    <s v="PG162"/>
    <s v="229"/>
    <n v="5.68"/>
    <s v="2020-09-26T10:20:00Z"/>
    <x v="137"/>
    <n v="272"/>
  </r>
  <r>
    <m/>
    <m/>
    <s v="20200927-Zogg"/>
    <s v="Shasta And Tehama"/>
    <s v="Zogg"/>
    <m/>
    <m/>
    <n v="202009271603"/>
    <n v="202009280403"/>
    <n v="44101"/>
    <n v="0.66875"/>
    <n v="44101.66875"/>
    <n v="44117"/>
    <s v="17:02"/>
    <n v="44117.70972222222"/>
    <n v="56338"/>
    <s v="Electrical Power"/>
    <n v="204"/>
    <n v="27"/>
    <n v="4"/>
    <n v="40.53927"/>
    <n v="-122.56656"/>
    <s v="HFTD"/>
    <s v="HFRA"/>
    <x v="1"/>
    <s v="Yes"/>
    <n v="20201368"/>
    <s v="EI200927A"/>
    <s v="1095236"/>
    <s v="20-0102112"/>
    <m/>
    <n v="8354758"/>
    <b v="1"/>
    <b v="0"/>
    <b v="1"/>
    <n v="2020"/>
    <n v="9"/>
    <b v="1"/>
    <n v="1"/>
    <b v="1"/>
    <b v="1"/>
    <b v="0"/>
    <s v="OEIS CAT - Destructive - Fatal"/>
    <n v="1"/>
    <n v="0"/>
    <s v="100 &lt; structures &lt;= 500"/>
    <s v="fatality &gt; 0"/>
    <n v="204"/>
    <b v="1"/>
    <b v="0"/>
    <b v="1"/>
    <b v="1"/>
    <b v="0"/>
    <b v="1"/>
    <b v="1"/>
    <m/>
    <m/>
    <s v="MMOC1"/>
    <s v="2"/>
    <n v="3.92"/>
    <s v="2020-09-28T00:00:00Z"/>
    <n v="36"/>
    <n v="26"/>
    <s v="MMOC1"/>
    <s v="2"/>
    <n v="3.92"/>
    <s v="2020-09-28T00:00:00Z"/>
    <x v="138"/>
    <n v="158"/>
  </r>
  <r>
    <m/>
    <m/>
    <s v="20210119-Wolf"/>
    <s v="Kern"/>
    <s v="Wolf"/>
    <m/>
    <m/>
    <n v="202101191147"/>
    <n v="202101192347"/>
    <n v="44215"/>
    <n v="0.4909722222222222"/>
    <n v="44215.49097222222"/>
    <n v="44216"/>
    <s v="07:12"/>
    <n v="44216.3"/>
    <n v="685"/>
    <s v="Electrical Power"/>
    <m/>
    <m/>
    <m/>
    <n v="34.99432"/>
    <n v="-119.185309"/>
    <s v="non-HFTD"/>
    <s v="non-HFRA"/>
    <x v="1"/>
    <s v="Yes"/>
    <n v="20210059"/>
    <m/>
    <m/>
    <s v="21-0010873"/>
    <m/>
    <n v="4116"/>
    <b v="0"/>
    <b v="0"/>
    <b v="0"/>
    <n v="2021"/>
    <n v="1"/>
    <b v="0"/>
    <n v="0"/>
    <b v="0"/>
    <b v="0"/>
    <b v="0"/>
    <s v="OEIS Non-CAT - Large"/>
    <n v="0"/>
    <n v="0"/>
    <s v="structures &lt;= 100 "/>
    <s v="fatality = 0"/>
    <n v="0"/>
    <b v="0"/>
    <b v="0"/>
    <b v="0"/>
    <b v="0"/>
    <b v="0"/>
    <b v="0"/>
    <b v="0"/>
    <m/>
    <m/>
    <m/>
    <m/>
    <m/>
    <m/>
    <n v="0"/>
    <n v="0"/>
    <s v="AU491"/>
    <s v="65"/>
    <n v="7.23"/>
    <s v="2021-01-19T20:36:00Z"/>
    <x v="139"/>
    <n v="22"/>
  </r>
  <r>
    <s v="Not in PG&amp;E service territory"/>
    <m/>
    <s v="20210327-Refuge"/>
    <s v="Siskiyou"/>
    <s v="Refuge"/>
    <m/>
    <m/>
    <n v="202103271702"/>
    <n v="202103280502"/>
    <n v="44282"/>
    <n v="0.7097222222222223"/>
    <n v="44282.70972222222"/>
    <n v="44284"/>
    <s v="17:21"/>
    <n v="44284.72291666667"/>
    <n v="873"/>
    <s v="Under Investigation"/>
    <m/>
    <m/>
    <m/>
    <n v="41.927772"/>
    <n v="-121.627082"/>
    <m/>
    <s v="non-HFRA"/>
    <x v="0"/>
    <m/>
    <m/>
    <m/>
    <m/>
    <m/>
    <m/>
    <m/>
    <b v="0"/>
    <b v="0"/>
    <b v="0"/>
    <n v="2021"/>
    <n v="3"/>
    <b v="0"/>
    <n v="0"/>
    <b v="0"/>
    <b v="0"/>
    <b v="0"/>
    <s v="OEIS Non-CAT - Large"/>
    <n v="0"/>
    <n v="0"/>
    <s v="structures &lt;= 100 "/>
    <s v="fatality = 0"/>
    <n v="0"/>
    <b v="0"/>
    <b v="0"/>
    <b v="0"/>
    <b v="0"/>
    <b v="0"/>
    <b v="0"/>
    <b v="0"/>
    <m/>
    <m/>
    <m/>
    <m/>
    <m/>
    <m/>
    <n v="0"/>
    <n v="0"/>
    <s v="LKNC1"/>
    <s v="2"/>
    <n v="6.2"/>
    <s v="2021-03-28T00:32:00Z"/>
    <x v="89"/>
    <n v="2"/>
  </r>
  <r>
    <m/>
    <m/>
    <s v="20210508-Gunnison"/>
    <s v="Butte"/>
    <s v="Gunnison"/>
    <m/>
    <m/>
    <n v="202105081344"/>
    <n v="202105090144"/>
    <n v="44324"/>
    <n v="0.5722222222222222"/>
    <n v="44324.57222222222"/>
    <n v="44324"/>
    <s v="10:13"/>
    <n v="44324.42569444444"/>
    <n v="549"/>
    <s v="Under Investigation"/>
    <m/>
    <m/>
    <m/>
    <n v="39.85479"/>
    <n v="-121.91936"/>
    <s v="non-HFTD"/>
    <s v="non-HFRA"/>
    <x v="0"/>
    <m/>
    <m/>
    <m/>
    <m/>
    <m/>
    <m/>
    <m/>
    <b v="0"/>
    <b v="0"/>
    <b v="0"/>
    <n v="2021"/>
    <n v="5"/>
    <b v="1"/>
    <n v="0"/>
    <b v="0"/>
    <b v="0"/>
    <b v="0"/>
    <s v="OEIS Non-CAT - Large"/>
    <n v="0"/>
    <n v="0"/>
    <s v="structures &lt;= 100 "/>
    <s v="fatality = 0"/>
    <n v="0"/>
    <b v="0"/>
    <b v="0"/>
    <b v="0"/>
    <b v="0"/>
    <b v="0"/>
    <b v="0"/>
    <b v="0"/>
    <m/>
    <m/>
    <s v="E3006"/>
    <s v="65"/>
    <n v="1.02"/>
    <s v="2021-05-08T19:50:00Z"/>
    <n v="29"/>
    <n v="12"/>
    <s v="KCIC"/>
    <s v="1"/>
    <n v="5.06"/>
    <s v="2021-05-08T19:50:00Z"/>
    <x v="140"/>
    <n v="60"/>
  </r>
  <r>
    <m/>
    <m/>
    <s v="20210527-Mile"/>
    <s v="Stanislaus  "/>
    <s v="Mile"/>
    <m/>
    <m/>
    <n v="202105271844"/>
    <n v="202105280644"/>
    <n v="44343"/>
    <n v="0.7805555555555556"/>
    <n v="44343.78055555555"/>
    <n v="44344"/>
    <s v="06:44"/>
    <n v="44344.28055555555"/>
    <n v="508"/>
    <m/>
    <m/>
    <m/>
    <m/>
    <n v="37.8934619685314"/>
    <n v="-120.839158711729"/>
    <s v="non-HFTD"/>
    <s v="non-HFRA"/>
    <x v="0"/>
    <m/>
    <m/>
    <m/>
    <m/>
    <m/>
    <m/>
    <m/>
    <b v="0"/>
    <b v="0"/>
    <b v="0"/>
    <n v="2021"/>
    <n v="5"/>
    <b v="0"/>
    <n v="0"/>
    <b v="0"/>
    <b v="0"/>
    <b v="0"/>
    <s v="OEIS Non-CAT - Large"/>
    <n v="0"/>
    <n v="0"/>
    <s v="structures &lt;= 100 "/>
    <s v="fatality = 0"/>
    <n v="0"/>
    <b v="0"/>
    <b v="0"/>
    <b v="0"/>
    <b v="0"/>
    <b v="0"/>
    <b v="0"/>
    <b v="0"/>
    <m/>
    <m/>
    <m/>
    <m/>
    <m/>
    <m/>
    <n v="0"/>
    <n v="0"/>
    <s v="D1155"/>
    <s v="65"/>
    <n v="7.42"/>
    <s v="2021-05-28T02:30:00Z"/>
    <x v="95"/>
    <n v="56"/>
  </r>
  <r>
    <m/>
    <m/>
    <s v="20210530-Sargents"/>
    <s v="Monterey"/>
    <s v="Sargents"/>
    <m/>
    <m/>
    <n v="202105301510"/>
    <n v="202105310310"/>
    <n v="44346"/>
    <n v="0.6319444444444444"/>
    <n v="44346.63194444445"/>
    <m/>
    <m/>
    <m/>
    <n v="1100"/>
    <s v="Under Investigation"/>
    <m/>
    <m/>
    <m/>
    <n v="35.9620527061822"/>
    <n v="-120.873273889138"/>
    <s v="non-HFTD"/>
    <s v="non-HFRA"/>
    <x v="0"/>
    <m/>
    <m/>
    <m/>
    <m/>
    <m/>
    <m/>
    <m/>
    <b v="0"/>
    <b v="0"/>
    <b v="0"/>
    <n v="2021"/>
    <n v="5"/>
    <b v="0"/>
    <n v="0"/>
    <b v="0"/>
    <b v="0"/>
    <b v="0"/>
    <s v="OEIS Non-CAT - Large"/>
    <n v="0"/>
    <n v="0"/>
    <s v="structures &lt;= 100 "/>
    <s v="fatality = 0"/>
    <n v="0"/>
    <b v="0"/>
    <b v="0"/>
    <b v="0"/>
    <b v="0"/>
    <b v="0"/>
    <b v="0"/>
    <b v="0"/>
    <m/>
    <m/>
    <m/>
    <m/>
    <m/>
    <m/>
    <n v="0"/>
    <n v="0"/>
    <s v="PG682"/>
    <s v="229"/>
    <n v="8.83"/>
    <s v="2021-05-30T22:30:00Z"/>
    <x v="141"/>
    <n v="54"/>
  </r>
  <r>
    <m/>
    <m/>
    <s v="20210608-Intanko"/>
    <s v="Yuba"/>
    <s v="Intanko"/>
    <m/>
    <m/>
    <n v="202106081359"/>
    <n v="202106090159"/>
    <n v="44355"/>
    <n v="0.5826388888888889"/>
    <n v="44355.58263888889"/>
    <m/>
    <m/>
    <m/>
    <n v="939"/>
    <m/>
    <m/>
    <m/>
    <m/>
    <n v="39.084872"/>
    <n v="-121.333346"/>
    <s v="non-HFTD"/>
    <s v="non-HFRA"/>
    <x v="0"/>
    <m/>
    <m/>
    <m/>
    <m/>
    <m/>
    <m/>
    <m/>
    <b v="0"/>
    <b v="0"/>
    <b v="0"/>
    <n v="2021"/>
    <n v="6"/>
    <b v="0"/>
    <n v="0"/>
    <b v="0"/>
    <b v="0"/>
    <b v="0"/>
    <s v="OEIS Non-CAT - Large"/>
    <n v="0"/>
    <n v="0"/>
    <s v="structures &lt;= 100 "/>
    <s v="fatality = 0"/>
    <n v="0"/>
    <b v="0"/>
    <b v="0"/>
    <b v="0"/>
    <b v="0"/>
    <b v="0"/>
    <b v="0"/>
    <b v="0"/>
    <m/>
    <m/>
    <m/>
    <m/>
    <m/>
    <m/>
    <n v="0"/>
    <n v="0"/>
    <s v="PG933"/>
    <s v="229"/>
    <n v="6.98"/>
    <s v="2021-06-08T20:30:00Z"/>
    <x v="57"/>
    <n v="85"/>
  </r>
  <r>
    <m/>
    <m/>
    <s v="20210617-Park"/>
    <s v="Butte"/>
    <s v="Park"/>
    <m/>
    <m/>
    <n v="202106172137"/>
    <n v="202106180937"/>
    <n v="44364"/>
    <n v="0.9006944444444445"/>
    <n v="44364.90069444444"/>
    <n v="44366"/>
    <s v="19:24"/>
    <n v="44366.80833333333"/>
    <n v="402"/>
    <s v="Under Investigation"/>
    <m/>
    <m/>
    <m/>
    <n v="36.199833"/>
    <n v="-118.722167"/>
    <s v="HFTD"/>
    <s v="HFRA"/>
    <x v="0"/>
    <m/>
    <m/>
    <m/>
    <m/>
    <m/>
    <m/>
    <m/>
    <b v="0"/>
    <b v="0"/>
    <b v="0"/>
    <n v="2021"/>
    <n v="6"/>
    <b v="0"/>
    <n v="0"/>
    <b v="0"/>
    <b v="0"/>
    <b v="0"/>
    <s v="OEIS Non-CAT - Large"/>
    <n v="0"/>
    <n v="0"/>
    <s v="structures &lt;= 100 "/>
    <s v="fatality = 0"/>
    <n v="0"/>
    <b v="1"/>
    <b v="0"/>
    <b v="1"/>
    <b v="1"/>
    <b v="0"/>
    <b v="1"/>
    <b v="1"/>
    <m/>
    <m/>
    <s v="AV342"/>
    <s v="65"/>
    <n v="2.87"/>
    <s v="2021-06-18T05:37:00Z"/>
    <n v="7"/>
    <n v="29"/>
    <s v="SE479"/>
    <s v="231"/>
    <n v="7.73"/>
    <s v="2021-06-18T05:20:00Z"/>
    <x v="142"/>
    <n v="113"/>
  </r>
  <r>
    <m/>
    <m/>
    <s v="20210618-Success"/>
    <s v="Tulare"/>
    <s v="Success"/>
    <m/>
    <m/>
    <n v="202106180117"/>
    <n v="202106181317"/>
    <n v="44365"/>
    <n v="0.05347222222222222"/>
    <n v="44365.05347222222"/>
    <n v="44369"/>
    <s v="18:00"/>
    <n v="44369.75"/>
    <n v="800"/>
    <m/>
    <m/>
    <m/>
    <m/>
    <n v="36.03223"/>
    <n v="-118.85799"/>
    <s v="HFTD"/>
    <s v="HFRA"/>
    <x v="0"/>
    <m/>
    <m/>
    <m/>
    <m/>
    <m/>
    <m/>
    <m/>
    <b v="0"/>
    <b v="0"/>
    <b v="0"/>
    <n v="2021"/>
    <n v="6"/>
    <b v="0"/>
    <n v="0"/>
    <b v="0"/>
    <b v="0"/>
    <b v="0"/>
    <s v="OEIS Non-CAT - Large"/>
    <n v="0"/>
    <n v="0"/>
    <s v="structures &lt;= 100 "/>
    <s v="fatality = 0"/>
    <n v="0"/>
    <b v="1"/>
    <b v="0"/>
    <b v="1"/>
    <b v="1"/>
    <b v="0"/>
    <b v="1"/>
    <b v="1"/>
    <m/>
    <m/>
    <s v="SE326"/>
    <s v="231"/>
    <n v="4.82"/>
    <s v="2021-06-18T08:40:00Z"/>
    <n v="29.37"/>
    <n v="36"/>
    <s v="SE282"/>
    <s v="231"/>
    <n v="6.95"/>
    <s v="2021-06-18T08:40:00Z"/>
    <x v="143"/>
    <n v="120"/>
  </r>
  <r>
    <m/>
    <m/>
    <s v="20210618-Nettle"/>
    <s v="Tulare"/>
    <s v="Nettle"/>
    <m/>
    <m/>
    <n v="202106181011"/>
    <n v="202106182211"/>
    <n v="44365"/>
    <n v="0.4243055555555555"/>
    <n v="44365.42430555556"/>
    <n v="44378"/>
    <s v="08:58"/>
    <n v="44378.37361111111"/>
    <n v="1265"/>
    <m/>
    <m/>
    <m/>
    <m/>
    <n v="36.03887"/>
    <n v="-118.76857"/>
    <s v="HFTD"/>
    <s v="HFRA"/>
    <x v="0"/>
    <m/>
    <m/>
    <m/>
    <m/>
    <m/>
    <m/>
    <m/>
    <b v="0"/>
    <b v="0"/>
    <b v="0"/>
    <n v="2021"/>
    <n v="6"/>
    <b v="0"/>
    <n v="0"/>
    <b v="0"/>
    <b v="0"/>
    <b v="0"/>
    <s v="OEIS Non-CAT - Large"/>
    <n v="0"/>
    <n v="0"/>
    <s v="structures &lt;= 100 "/>
    <s v="fatality = 0"/>
    <n v="0"/>
    <b v="1"/>
    <b v="0"/>
    <b v="1"/>
    <b v="1"/>
    <b v="0"/>
    <b v="1"/>
    <b v="1"/>
    <m/>
    <m/>
    <s v="SE278"/>
    <s v="231"/>
    <n v="1.71"/>
    <s v="2021-06-18T17:40:00Z"/>
    <n v="10.89"/>
    <n v="12"/>
    <s v="SE572"/>
    <s v="231"/>
    <n v="7.78"/>
    <s v="2021-06-18T18:10:00Z"/>
    <x v="144"/>
    <n v="72"/>
  </r>
  <r>
    <m/>
    <m/>
    <s v="20210618-Willow"/>
    <s v="Monterey"/>
    <s v="Willow"/>
    <m/>
    <m/>
    <n v="202106181149"/>
    <n v="202106182349"/>
    <n v="44365"/>
    <n v="0.4923611111111111"/>
    <n v="44365.49236111111"/>
    <n v="44388"/>
    <s v="08:24"/>
    <n v="44388.35"/>
    <n v="2877"/>
    <m/>
    <m/>
    <m/>
    <m/>
    <n v="36.151231"/>
    <n v="-121.558858"/>
    <s v="HFTD"/>
    <s v="HFRA"/>
    <x v="0"/>
    <m/>
    <m/>
    <m/>
    <m/>
    <m/>
    <m/>
    <m/>
    <b v="0"/>
    <b v="0"/>
    <b v="0"/>
    <n v="2021"/>
    <n v="6"/>
    <b v="0"/>
    <n v="0"/>
    <b v="0"/>
    <b v="0"/>
    <b v="0"/>
    <s v="OEIS Non-CAT - Large"/>
    <n v="0"/>
    <n v="0"/>
    <s v="structures &lt;= 100 "/>
    <s v="fatality = 0"/>
    <n v="0"/>
    <b v="1"/>
    <b v="0"/>
    <b v="1"/>
    <b v="1"/>
    <b v="0"/>
    <b v="1"/>
    <b v="1"/>
    <m/>
    <m/>
    <m/>
    <m/>
    <m/>
    <m/>
    <n v="0"/>
    <n v="0"/>
    <s v="ASRC1"/>
    <s v="2"/>
    <n v="7.3"/>
    <s v="2021-06-18T19:04:00Z"/>
    <x v="145"/>
    <n v="50"/>
  </r>
  <r>
    <m/>
    <m/>
    <s v="20210620-Cow"/>
    <s v="Shasta"/>
    <s v="Cow"/>
    <m/>
    <m/>
    <n v="202106201638"/>
    <n v="202106210438"/>
    <n v="44367"/>
    <n v="0.6930555555555555"/>
    <n v="44367.69305555556"/>
    <n v="44373"/>
    <s v="18:25"/>
    <n v="44373.76736111111"/>
    <n v="761"/>
    <s v="Vehicle"/>
    <n v="2"/>
    <m/>
    <m/>
    <n v="40.53297"/>
    <n v="-122.12107"/>
    <s v="HFTD"/>
    <s v="HFRA"/>
    <x v="0"/>
    <m/>
    <m/>
    <m/>
    <m/>
    <m/>
    <m/>
    <m/>
    <b v="0"/>
    <b v="0"/>
    <b v="0"/>
    <n v="2021"/>
    <n v="6"/>
    <b v="0"/>
    <n v="0"/>
    <b v="0"/>
    <b v="0"/>
    <b v="0"/>
    <s v="OEIS Non-CAT - Large"/>
    <n v="0"/>
    <n v="0"/>
    <s v="structures &lt;= 100 "/>
    <s v="fatality = 0"/>
    <n v="2"/>
    <b v="1"/>
    <b v="0"/>
    <b v="1"/>
    <b v="1"/>
    <b v="0"/>
    <b v="1"/>
    <b v="1"/>
    <m/>
    <m/>
    <s v="PG738"/>
    <s v="229"/>
    <n v="3.12"/>
    <s v="2021-06-20T23:20:00Z"/>
    <n v="16"/>
    <n v="24"/>
    <s v="KRDD"/>
    <s v="1"/>
    <n v="9.359999999999999"/>
    <s v="2021-06-20T22:53:00Z"/>
    <x v="146"/>
    <n v="135"/>
  </r>
  <r>
    <s v="Not in PG&amp;E service territory"/>
    <m/>
    <s v="20210624-Lava"/>
    <s v="Siskiyou"/>
    <s v="Lava"/>
    <m/>
    <m/>
    <n v="202106242035"/>
    <n v="202106250835"/>
    <n v="44371"/>
    <n v="0.8576388888888888"/>
    <n v="44371.85763888889"/>
    <n v="44442"/>
    <s v="06:51"/>
    <n v="44442.28541666667"/>
    <n v="26409"/>
    <s v="Lightning"/>
    <n v="23"/>
    <n v="6"/>
    <n v="0"/>
    <n v="41.459"/>
    <n v="-122.329"/>
    <m/>
    <s v="HFRA"/>
    <x v="0"/>
    <m/>
    <m/>
    <m/>
    <m/>
    <m/>
    <m/>
    <m/>
    <b v="1"/>
    <b v="1"/>
    <b v="0"/>
    <n v="2021"/>
    <n v="6"/>
    <b v="0"/>
    <n v="0"/>
    <b v="0"/>
    <b v="0"/>
    <b v="0"/>
    <s v="OEIS CAT - Large"/>
    <n v="1"/>
    <n v="0"/>
    <s v="structures &lt;= 100 "/>
    <s v="fatality = 0"/>
    <n v="23"/>
    <b v="1"/>
    <b v="0"/>
    <b v="1"/>
    <b v="1"/>
    <b v="0"/>
    <b v="0"/>
    <b v="1"/>
    <m/>
    <m/>
    <s v="PC002"/>
    <s v="247"/>
    <n v="3.11"/>
    <s v="2021-06-25T02:40:00Z"/>
    <n v="26.58"/>
    <n v="14"/>
    <s v="WEEC1"/>
    <s v="2"/>
    <n v="6.65"/>
    <s v="2021-06-25T02:48:00Z"/>
    <x v="147"/>
    <n v="121"/>
  </r>
  <r>
    <m/>
    <m/>
    <s v="20210625-Henry"/>
    <s v="Alpine"/>
    <s v="Henry"/>
    <m/>
    <m/>
    <n v="202106251953"/>
    <n v="202106260753"/>
    <n v="44372"/>
    <n v="0.8284722222222223"/>
    <n v="44372.82847222222"/>
    <n v="44407"/>
    <s v="09:47"/>
    <n v="44407.40763888889"/>
    <n v="1320"/>
    <s v="Lightning"/>
    <m/>
    <m/>
    <m/>
    <n v="38.4504695"/>
    <n v="-119.7512546"/>
    <s v="non-HFTD"/>
    <s v="non-HFRA"/>
    <x v="0"/>
    <m/>
    <m/>
    <m/>
    <m/>
    <m/>
    <m/>
    <m/>
    <b v="0"/>
    <b v="0"/>
    <b v="0"/>
    <n v="2021"/>
    <n v="6"/>
    <b v="0"/>
    <n v="0"/>
    <b v="0"/>
    <b v="0"/>
    <b v="0"/>
    <s v="OEIS Non-CAT - Large"/>
    <n v="0"/>
    <n v="0"/>
    <s v="structures &lt;= 100 "/>
    <s v="fatality = 0"/>
    <n v="0"/>
    <b v="0"/>
    <b v="0"/>
    <b v="0"/>
    <b v="0"/>
    <b v="0"/>
    <b v="0"/>
    <b v="0"/>
    <m/>
    <m/>
    <m/>
    <m/>
    <m/>
    <m/>
    <n v="0"/>
    <n v="0"/>
    <m/>
    <m/>
    <m/>
    <m/>
    <x v="5"/>
    <n v="0"/>
  </r>
  <r>
    <m/>
    <m/>
    <s v="20210627-Shell"/>
    <s v="Kern"/>
    <s v="Shell"/>
    <m/>
    <m/>
    <n v="202106271307"/>
    <n v="202106280107"/>
    <n v="44374"/>
    <n v="0.5465277777777777"/>
    <n v="44374.54652777778"/>
    <n v="44377"/>
    <s v="18:00"/>
    <n v="44377.75"/>
    <n v="1984"/>
    <s v="Caused By A Car Fire"/>
    <m/>
    <m/>
    <m/>
    <n v="34.919"/>
    <n v="-118.891"/>
    <s v="non-HFTD"/>
    <s v="HFRA"/>
    <x v="0"/>
    <m/>
    <m/>
    <m/>
    <m/>
    <m/>
    <m/>
    <m/>
    <b v="0"/>
    <b v="0"/>
    <b v="0"/>
    <n v="2021"/>
    <n v="6"/>
    <b v="0"/>
    <n v="0"/>
    <b v="0"/>
    <b v="0"/>
    <b v="0"/>
    <s v="OEIS Non-CAT - Large"/>
    <n v="0"/>
    <n v="0"/>
    <s v="structures &lt;= 100 "/>
    <s v="fatality = 0"/>
    <n v="0"/>
    <b v="0"/>
    <b v="0"/>
    <b v="1"/>
    <b v="1"/>
    <b v="1"/>
    <b v="0"/>
    <b v="1"/>
    <m/>
    <m/>
    <s v="AT714"/>
    <s v="65"/>
    <n v="3.94"/>
    <s v="2021-06-27T21:05:00Z"/>
    <n v="18"/>
    <n v="88"/>
    <s v="SE450"/>
    <s v="231"/>
    <n v="9.94"/>
    <s v="2021-06-27T19:40:00Z"/>
    <x v="148"/>
    <n v="136"/>
  </r>
  <r>
    <s v="Not in PG&amp;E service territory"/>
    <m/>
    <s v="20210628-Tennant"/>
    <s v="Siskiyou"/>
    <s v="Tennant"/>
    <m/>
    <m/>
    <n v="202106281607"/>
    <n v="202106290407"/>
    <n v="44375"/>
    <n v="0.6715277777777777"/>
    <n v="44375.67152777778"/>
    <n v="44392"/>
    <s v="16:13"/>
    <n v="44392.67569444444"/>
    <n v="10580"/>
    <m/>
    <n v="9"/>
    <m/>
    <m/>
    <n v="41.665191"/>
    <n v="-122.054254"/>
    <s v="non-HFTD"/>
    <s v="non-HFRA"/>
    <x v="0"/>
    <m/>
    <m/>
    <m/>
    <m/>
    <m/>
    <m/>
    <m/>
    <b v="1"/>
    <b v="1"/>
    <b v="0"/>
    <n v="2021"/>
    <n v="6"/>
    <b v="0"/>
    <n v="0"/>
    <b v="0"/>
    <b v="0"/>
    <b v="0"/>
    <s v="OEIS CAT - Large"/>
    <n v="1"/>
    <n v="0"/>
    <s v="structures &lt;= 100 "/>
    <s v="fatality = 0"/>
    <n v="9"/>
    <b v="0"/>
    <b v="0"/>
    <b v="0"/>
    <b v="0"/>
    <b v="0"/>
    <b v="0"/>
    <b v="0"/>
    <m/>
    <m/>
    <m/>
    <m/>
    <m/>
    <m/>
    <n v="0"/>
    <n v="0"/>
    <s v="JTAC1"/>
    <s v="2"/>
    <n v="9.869999999999999"/>
    <s v="2021-06-28T23:17:00Z"/>
    <x v="88"/>
    <n v="2"/>
  </r>
  <r>
    <m/>
    <m/>
    <s v="20210630-Salt"/>
    <s v="Shasta"/>
    <s v="Salt"/>
    <m/>
    <m/>
    <n v="202106301455"/>
    <n v="202106310255"/>
    <n v="44377"/>
    <n v="0.6215277777777778"/>
    <n v="44377.62152777778"/>
    <n v="44396"/>
    <s v="08:46"/>
    <n v="44396.36527777778"/>
    <n v="12660"/>
    <s v="Hot Material Falling Off Of A Vehicle"/>
    <n v="43"/>
    <m/>
    <m/>
    <n v="40.860525"/>
    <n v="-122.348956"/>
    <s v="HFTD"/>
    <s v="HFRA"/>
    <x v="0"/>
    <m/>
    <m/>
    <m/>
    <m/>
    <m/>
    <m/>
    <m/>
    <b v="1"/>
    <b v="1"/>
    <b v="0"/>
    <n v="2021"/>
    <n v="6"/>
    <b v="0"/>
    <n v="0"/>
    <b v="0"/>
    <b v="0"/>
    <b v="0"/>
    <s v="OEIS CAT - Large"/>
    <n v="1"/>
    <n v="0"/>
    <s v="structures &lt;= 100 "/>
    <s v="fatality = 0"/>
    <n v="43"/>
    <b v="0"/>
    <b v="1"/>
    <b v="1"/>
    <b v="1"/>
    <b v="0"/>
    <b v="1"/>
    <b v="1"/>
    <m/>
    <m/>
    <s v="PG954"/>
    <s v="229"/>
    <n v="3.84"/>
    <s v="2021-06-30T22:00:00Z"/>
    <n v="22.58"/>
    <n v="25"/>
    <s v="PG138"/>
    <s v="229"/>
    <n v="6.18"/>
    <s v="2021-06-30T21:40:00Z"/>
    <x v="149"/>
    <n v="59"/>
  </r>
  <r>
    <m/>
    <m/>
    <s v="20210703-Main"/>
    <s v="Tulare"/>
    <s v="Main"/>
    <m/>
    <m/>
    <n v="202107030800"/>
    <n v="202107032000"/>
    <n v="44380"/>
    <n v="0.3333333333333333"/>
    <n v="44380.33333333334"/>
    <n v="44381"/>
    <s v="17:39"/>
    <n v="44381.73541666667"/>
    <n v="384"/>
    <m/>
    <m/>
    <m/>
    <m/>
    <n v="36.10007"/>
    <n v="-119.017899"/>
    <s v="non-HFTD"/>
    <s v="non-HFRA"/>
    <x v="0"/>
    <m/>
    <m/>
    <m/>
    <m/>
    <m/>
    <m/>
    <m/>
    <b v="0"/>
    <b v="0"/>
    <b v="0"/>
    <n v="2021"/>
    <n v="7"/>
    <b v="0"/>
    <n v="0"/>
    <b v="0"/>
    <b v="0"/>
    <b v="0"/>
    <s v="OEIS Non-CAT - Large"/>
    <n v="0"/>
    <n v="0"/>
    <s v="structures &lt;= 100 "/>
    <s v="fatality = 0"/>
    <n v="0"/>
    <b v="0"/>
    <b v="0"/>
    <b v="0"/>
    <b v="0"/>
    <b v="0"/>
    <b v="0"/>
    <b v="0"/>
    <m/>
    <m/>
    <s v="SE562"/>
    <s v="231"/>
    <n v="0.65"/>
    <s v="2021-07-03T14:20:00Z"/>
    <n v="8.77"/>
    <n v="52"/>
    <s v="176SE"/>
    <s v="231"/>
    <n v="9.890000000000001"/>
    <s v="2021-07-03T16:00:00Z"/>
    <x v="144"/>
    <n v="117"/>
  </r>
  <r>
    <m/>
    <m/>
    <s v="20210704-Beckwourth Complex"/>
    <s v="Plumas"/>
    <s v="Beckwourth Complex"/>
    <m/>
    <m/>
    <n v="202107040926"/>
    <n v="202107042126"/>
    <n v="44381"/>
    <n v="0.3930555555555555"/>
    <n v="44381.39305555556"/>
    <n v="44461"/>
    <s v="08:37"/>
    <n v="44461.35902777778"/>
    <n v="105670"/>
    <m/>
    <n v="148"/>
    <n v="23"/>
    <m/>
    <n v="39.83203"/>
    <n v="-120.3415"/>
    <s v="non-HFTD"/>
    <s v="non-HFRA"/>
    <x v="0"/>
    <m/>
    <m/>
    <m/>
    <m/>
    <m/>
    <m/>
    <m/>
    <b v="1"/>
    <b v="0"/>
    <b v="1"/>
    <n v="2021"/>
    <n v="7"/>
    <b v="0"/>
    <n v="0"/>
    <b v="0"/>
    <b v="1"/>
    <b v="1"/>
    <s v="OEIS CAT - Destructive - Non-fatal"/>
    <n v="1"/>
    <n v="0"/>
    <s v="100 &lt; structures &lt;= 500"/>
    <s v="fatality = 0"/>
    <n v="148"/>
    <b v="0"/>
    <b v="0"/>
    <b v="0"/>
    <b v="0"/>
    <b v="0"/>
    <b v="0"/>
    <b v="0"/>
    <m/>
    <m/>
    <m/>
    <m/>
    <m/>
    <m/>
    <n v="0"/>
    <n v="0"/>
    <s v="LIB10"/>
    <s v="246"/>
    <n v="5.31"/>
    <s v="2021-07-04T17:00:00Z"/>
    <x v="150"/>
    <n v="24"/>
  </r>
  <r>
    <m/>
    <m/>
    <s v="20210704-Tamarack"/>
    <s v="Alpine"/>
    <s v="Tamarack"/>
    <m/>
    <m/>
    <n v="202107041157"/>
    <n v="202107042357"/>
    <n v="44381"/>
    <n v="0.4979166666666667"/>
    <n v="44381.49791666667"/>
    <n v="44494"/>
    <s v="22:16"/>
    <n v="44494.92777777778"/>
    <n v="68637"/>
    <s v="Lightning"/>
    <n v="25"/>
    <n v="7"/>
    <m/>
    <n v="38.6280042"/>
    <n v="-119.8591887"/>
    <s v="non-HFTD"/>
    <s v="non-HFRA"/>
    <x v="0"/>
    <m/>
    <m/>
    <m/>
    <m/>
    <m/>
    <m/>
    <m/>
    <b v="1"/>
    <b v="1"/>
    <b v="0"/>
    <n v="2021"/>
    <n v="7"/>
    <b v="0"/>
    <n v="0"/>
    <b v="0"/>
    <b v="0"/>
    <b v="0"/>
    <s v="OEIS CAT - Large"/>
    <n v="1"/>
    <n v="0"/>
    <s v="structures &lt;= 100 "/>
    <s v="fatality = 0"/>
    <n v="25"/>
    <b v="0"/>
    <b v="0"/>
    <b v="0"/>
    <b v="0"/>
    <b v="0"/>
    <b v="0"/>
    <b v="0"/>
    <m/>
    <m/>
    <m/>
    <m/>
    <m/>
    <m/>
    <n v="0"/>
    <n v="0"/>
    <s v="MKEC1"/>
    <s v="2"/>
    <n v="6.27"/>
    <s v="2021-07-04T19:48:00Z"/>
    <x v="10"/>
    <n v="14"/>
  </r>
  <r>
    <m/>
    <m/>
    <s v="20210711-River"/>
    <s v="Mariposa"/>
    <s v="River"/>
    <m/>
    <m/>
    <n v="202107111410"/>
    <n v="202107120210"/>
    <n v="44388"/>
    <n v="0.5902777777777778"/>
    <n v="44388.59027777778"/>
    <n v="44396"/>
    <s v="18:39"/>
    <n v="44396.77708333333"/>
    <n v="9656"/>
    <m/>
    <n v="12"/>
    <n v="2"/>
    <m/>
    <n v="39.08805"/>
    <n v="-121.01468"/>
    <s v="HFTD"/>
    <s v="HFRA"/>
    <x v="0"/>
    <m/>
    <m/>
    <m/>
    <m/>
    <m/>
    <m/>
    <m/>
    <b v="1"/>
    <b v="1"/>
    <b v="0"/>
    <n v="2021"/>
    <n v="7"/>
    <b v="0"/>
    <n v="0"/>
    <b v="0"/>
    <b v="0"/>
    <b v="0"/>
    <s v="OEIS CAT - Large"/>
    <n v="1"/>
    <n v="0"/>
    <s v="structures &lt;= 100 "/>
    <s v="fatality = 0"/>
    <n v="12"/>
    <b v="1"/>
    <b v="0"/>
    <b v="1"/>
    <b v="1"/>
    <b v="0"/>
    <b v="1"/>
    <b v="1"/>
    <m/>
    <m/>
    <s v="C5488"/>
    <s v="65"/>
    <n v="1.23"/>
    <s v="2021-07-11T20:41:00Z"/>
    <n v="16"/>
    <n v="73"/>
    <s v="PG918"/>
    <s v="229"/>
    <n v="5.72"/>
    <s v="2021-07-11T20:30:00Z"/>
    <x v="151"/>
    <n v="388"/>
  </r>
  <r>
    <s v="Not in PG&amp;E service territory"/>
    <m/>
    <s v="20210711-Bradley"/>
    <s v="Siskiyou"/>
    <s v="Bradley"/>
    <m/>
    <m/>
    <n v="202107111508"/>
    <n v="202107120308"/>
    <n v="44388"/>
    <n v="0.6305555555555555"/>
    <n v="44388.63055555556"/>
    <n v="44392"/>
    <s v="15:59"/>
    <n v="44392.66597222222"/>
    <n v="357"/>
    <m/>
    <m/>
    <m/>
    <m/>
    <n v="41.25272"/>
    <n v="-121.82403"/>
    <m/>
    <s v="HFRA"/>
    <x v="0"/>
    <m/>
    <m/>
    <m/>
    <m/>
    <m/>
    <m/>
    <m/>
    <b v="0"/>
    <b v="0"/>
    <b v="0"/>
    <n v="2021"/>
    <n v="7"/>
    <b v="0"/>
    <n v="0"/>
    <b v="0"/>
    <b v="0"/>
    <b v="0"/>
    <s v="OEIS Non-CAT - Large"/>
    <n v="0"/>
    <n v="0"/>
    <s v="structures &lt;= 100 "/>
    <s v="fatality = 0"/>
    <n v="0"/>
    <b v="1"/>
    <b v="0"/>
    <b v="1"/>
    <b v="1"/>
    <b v="0"/>
    <b v="1"/>
    <b v="1"/>
    <m/>
    <m/>
    <m/>
    <m/>
    <m/>
    <m/>
    <n v="0"/>
    <n v="0"/>
    <s v="MCCC1"/>
    <s v="2"/>
    <n v="8.300000000000001"/>
    <s v="2021-07-11T23:00:00Z"/>
    <x v="145"/>
    <n v="2"/>
  </r>
  <r>
    <m/>
    <m/>
    <s v="20210713-Dixie"/>
    <s v="Butte, Plumas, Shasta, Lassen And Tehama  "/>
    <s v="Dixie"/>
    <m/>
    <m/>
    <n v="202107131715"/>
    <n v="202107140515"/>
    <n v="44390"/>
    <n v="0.71875"/>
    <n v="44390.71875"/>
    <n v="44494"/>
    <s v="07:45"/>
    <n v="44494.32291666666"/>
    <n v="963309"/>
    <s v="Electrical Power"/>
    <n v="1329"/>
    <n v="95"/>
    <n v="1"/>
    <n v="39.871306"/>
    <n v="-121.389439"/>
    <s v="HFTD"/>
    <s v="HFRA"/>
    <x v="1"/>
    <s v="Yes"/>
    <n v="20211058"/>
    <s v="EI210713A"/>
    <s v="1403761, 1404951, 1407367"/>
    <s v="21-0089207, 21-0091389"/>
    <s v="T21-013153, T21-013152, T21-009302, T21-010765, T21-009704, T21-011029, T21-010399"/>
    <n v="21584608"/>
    <b v="1"/>
    <b v="0"/>
    <b v="1"/>
    <n v="2021"/>
    <n v="7"/>
    <b v="0"/>
    <n v="1"/>
    <b v="1"/>
    <b v="1"/>
    <b v="0"/>
    <s v="OEIS CAT - Destructive - Fatal"/>
    <n v="1"/>
    <n v="1"/>
    <s v="structures &gt; 500"/>
    <s v="fatality &gt; 0"/>
    <n v="1329"/>
    <b v="1"/>
    <b v="0"/>
    <b v="1"/>
    <b v="1"/>
    <b v="0"/>
    <b v="1"/>
    <b v="1"/>
    <m/>
    <m/>
    <m/>
    <m/>
    <m/>
    <m/>
    <n v="0"/>
    <n v="0"/>
    <s v="PG326"/>
    <s v="229"/>
    <n v="5.26"/>
    <s v="2021-07-13T23:40:00Z"/>
    <x v="124"/>
    <n v="36"/>
  </r>
  <r>
    <m/>
    <m/>
    <s v="20210720-Peak"/>
    <s v="Kern"/>
    <s v="Peak"/>
    <m/>
    <m/>
    <n v="202107201140"/>
    <n v="202107202340"/>
    <n v="44397"/>
    <n v="0.4861111111111111"/>
    <n v="44397.48611111111"/>
    <n v="44421"/>
    <s v="11:55"/>
    <n v="44421.49652777778"/>
    <n v="2098"/>
    <m/>
    <n v="1"/>
    <m/>
    <m/>
    <n v="35.41153"/>
    <n v="-118.46461"/>
    <s v="HFTD"/>
    <s v="HFRA"/>
    <x v="0"/>
    <m/>
    <m/>
    <m/>
    <m/>
    <m/>
    <m/>
    <m/>
    <b v="0"/>
    <b v="0"/>
    <b v="0"/>
    <n v="2021"/>
    <n v="7"/>
    <b v="0"/>
    <n v="0"/>
    <b v="0"/>
    <b v="0"/>
    <b v="0"/>
    <s v="OEIS Non-CAT - Large"/>
    <n v="0"/>
    <n v="0"/>
    <s v="structures &lt;= 100 "/>
    <s v="fatality = 0"/>
    <n v="1"/>
    <b v="1"/>
    <b v="0"/>
    <b v="1"/>
    <b v="1"/>
    <b v="0"/>
    <b v="1"/>
    <b v="1"/>
    <m/>
    <m/>
    <s v="SE303"/>
    <s v="231"/>
    <n v="1.71"/>
    <s v="2021-07-20T19:30:00Z"/>
    <n v="21.92"/>
    <n v="39"/>
    <s v="SE303"/>
    <s v="231"/>
    <n v="1.71"/>
    <s v="2021-07-20T19:30:00Z"/>
    <x v="152"/>
    <n v="93"/>
  </r>
  <r>
    <m/>
    <m/>
    <s v="20210722-Fly Fire"/>
    <s v="Plumas"/>
    <s v="Fly Fire"/>
    <s v="Dixie"/>
    <m/>
    <n v="202107221701"/>
    <n v="202107230501"/>
    <n v="44399"/>
    <n v="0.7090277777777778"/>
    <n v="44399.70902777778"/>
    <m/>
    <m/>
    <m/>
    <n v="4300"/>
    <m/>
    <n v="2"/>
    <m/>
    <m/>
    <n v="40.006388"/>
    <n v="-120.962447"/>
    <s v="HFTD"/>
    <s v="HFRA"/>
    <x v="1"/>
    <s v="Yes"/>
    <n v="20211113"/>
    <s v="EI210722B"/>
    <s v="1411749"/>
    <s v="21-0093767"/>
    <m/>
    <n v="9103736"/>
    <b v="0"/>
    <b v="0"/>
    <b v="0"/>
    <n v="2021"/>
    <n v="7"/>
    <b v="0"/>
    <n v="0"/>
    <b v="0"/>
    <b v="0"/>
    <b v="0"/>
    <s v="OEIS Non-CAT - Large"/>
    <n v="0"/>
    <n v="0"/>
    <s v="structures &lt;= 100 "/>
    <s v="fatality = 0"/>
    <n v="2"/>
    <b v="1"/>
    <b v="0"/>
    <b v="1"/>
    <b v="1"/>
    <b v="0"/>
    <b v="1"/>
    <b v="1"/>
    <m/>
    <m/>
    <s v="CHAC1"/>
    <s v="2"/>
    <n v="2.53"/>
    <s v="2021-07-22T23:47:00Z"/>
    <n v="31"/>
    <n v="68"/>
    <s v="CHAC1"/>
    <s v="2"/>
    <n v="2.53"/>
    <s v="2021-07-22T23:47:00Z"/>
    <x v="23"/>
    <n v="124"/>
  </r>
  <r>
    <m/>
    <m/>
    <s v="20210730-Monument"/>
    <m/>
    <s v="Monument"/>
    <m/>
    <m/>
    <n v="202107301228"/>
    <n v="202107310028"/>
    <n v="44407"/>
    <n v="0.5194444444444445"/>
    <n v="44407.51944444444"/>
    <n v="44495"/>
    <s v="13:15"/>
    <n v="44495.55208333334"/>
    <n v="223124"/>
    <s v="Lightning"/>
    <n v="52"/>
    <n v="3"/>
    <m/>
    <n v="40.752"/>
    <n v="-123.337"/>
    <s v="HFTD"/>
    <s v="HFRA"/>
    <x v="0"/>
    <m/>
    <m/>
    <m/>
    <m/>
    <m/>
    <m/>
    <m/>
    <b v="1"/>
    <b v="1"/>
    <b v="0"/>
    <n v="2021"/>
    <n v="7"/>
    <b v="1"/>
    <n v="0"/>
    <b v="0"/>
    <b v="0"/>
    <b v="0"/>
    <s v="OEIS CAT - Large"/>
    <n v="1"/>
    <n v="0"/>
    <s v="structures &lt;= 100 "/>
    <s v="fatality = 0"/>
    <n v="52"/>
    <b v="1"/>
    <b v="0"/>
    <b v="1"/>
    <b v="1"/>
    <b v="0"/>
    <b v="1"/>
    <b v="1"/>
    <m/>
    <m/>
    <s v="BGBC1"/>
    <s v="2"/>
    <n v="4.65"/>
    <s v="2021-07-30T20:20:00Z"/>
    <n v="8"/>
    <n v="2"/>
    <s v="UDWC1"/>
    <s v="2"/>
    <n v="8.6"/>
    <s v="2021-07-30T20:24:00Z"/>
    <x v="103"/>
    <n v="4"/>
  </r>
  <r>
    <s v="Not in PG&amp;E service territory"/>
    <m/>
    <s v="20210730-River Complex"/>
    <s v="Siskiyou And Trinity  "/>
    <s v="River Complex"/>
    <m/>
    <m/>
    <n v="202107301817"/>
    <n v="202107310617"/>
    <n v="44407"/>
    <n v="0.7618055555555555"/>
    <n v="44407.76180555556"/>
    <n v="44495"/>
    <s v="13:14"/>
    <n v="44495.55138888889"/>
    <n v="199343"/>
    <s v="Lightning"/>
    <n v="122"/>
    <n v="2"/>
    <m/>
    <n v="41.389"/>
    <n v="-123.057"/>
    <s v="HFTD"/>
    <s v="HFRA"/>
    <x v="0"/>
    <m/>
    <m/>
    <m/>
    <m/>
    <m/>
    <m/>
    <m/>
    <b v="1"/>
    <b v="0"/>
    <b v="1"/>
    <n v="2021"/>
    <n v="7"/>
    <b v="1"/>
    <n v="0"/>
    <b v="0"/>
    <b v="1"/>
    <b v="1"/>
    <s v="OEIS CAT - Destructive - Non-fatal"/>
    <n v="1"/>
    <n v="0"/>
    <s v="100 &lt; structures &lt;= 500"/>
    <s v="fatality = 0"/>
    <n v="122"/>
    <b v="1"/>
    <b v="0"/>
    <b v="1"/>
    <b v="1"/>
    <b v="0"/>
    <b v="0"/>
    <b v="1"/>
    <m/>
    <m/>
    <m/>
    <m/>
    <m/>
    <m/>
    <n v="0"/>
    <n v="0"/>
    <s v="SWBC1"/>
    <s v="2"/>
    <n v="7.14"/>
    <s v="2021-07-31T01:22:00Z"/>
    <x v="106"/>
    <n v="2"/>
  </r>
  <r>
    <m/>
    <m/>
    <s v="20210730-Mcfarland"/>
    <s v="Shasta, Trinity And Tehama"/>
    <s v="Mcfarland"/>
    <m/>
    <m/>
    <n v="202107301844"/>
    <n v="202107310644"/>
    <n v="44407"/>
    <n v="0.7805555555555556"/>
    <n v="44407.78055555555"/>
    <n v="44455"/>
    <s v="18:00"/>
    <n v="44455.75"/>
    <n v="122653"/>
    <s v="Lightning"/>
    <n v="46"/>
    <n v="1"/>
    <m/>
    <n v="40.35"/>
    <n v="-123.034"/>
    <s v="HFTD"/>
    <s v="HFRA"/>
    <x v="0"/>
    <m/>
    <m/>
    <m/>
    <m/>
    <m/>
    <m/>
    <m/>
    <b v="1"/>
    <b v="1"/>
    <b v="0"/>
    <n v="2021"/>
    <n v="7"/>
    <b v="0"/>
    <n v="0"/>
    <b v="0"/>
    <b v="0"/>
    <b v="0"/>
    <s v="OEIS CAT - Large"/>
    <n v="1"/>
    <n v="0"/>
    <s v="structures &lt;= 100 "/>
    <s v="fatality = 0"/>
    <n v="46"/>
    <b v="1"/>
    <b v="0"/>
    <b v="1"/>
    <b v="1"/>
    <b v="0"/>
    <b v="1"/>
    <b v="1"/>
    <m/>
    <m/>
    <s v="TT100"/>
    <s v="2"/>
    <n v="4.37"/>
    <s v="2021-07-31T02:27:00Z"/>
    <n v="13"/>
    <n v="4"/>
    <s v="PG299"/>
    <s v="229"/>
    <n v="7.7"/>
    <s v="2021-07-31T01:30:00Z"/>
    <x v="153"/>
    <n v="42"/>
  </r>
  <r>
    <m/>
    <m/>
    <s v="20210804-River"/>
    <s v="Nevada And Placer  "/>
    <s v="River"/>
    <m/>
    <m/>
    <n v="202108040000"/>
    <n v="202108041200"/>
    <n v="44412"/>
    <n v="0"/>
    <n v="44412"/>
    <n v="44421"/>
    <s v="19:54"/>
    <n v="44421.82916666667"/>
    <n v="2619"/>
    <m/>
    <n v="142"/>
    <n v="21"/>
    <m/>
    <n v="39.08805"/>
    <n v="-121.01468"/>
    <s v="HFTD"/>
    <s v="HFRA"/>
    <x v="0"/>
    <m/>
    <m/>
    <m/>
    <m/>
    <m/>
    <m/>
    <m/>
    <b v="0"/>
    <b v="0"/>
    <b v="0"/>
    <n v="2021"/>
    <n v="8"/>
    <b v="0"/>
    <n v="0"/>
    <b v="0"/>
    <b v="1"/>
    <b v="1"/>
    <s v="OEIS Non-CAT - Destructive - Non-fatal"/>
    <n v="0"/>
    <n v="0"/>
    <s v="100 &lt; structures &lt;= 500"/>
    <s v="fatality = 0"/>
    <n v="142"/>
    <b v="1"/>
    <b v="0"/>
    <b v="1"/>
    <b v="1"/>
    <b v="0"/>
    <b v="1"/>
    <b v="1"/>
    <m/>
    <m/>
    <s v="PG613"/>
    <s v="229"/>
    <n v="4.25"/>
    <s v="2021-08-04T06:20:00Z"/>
    <n v="4.23"/>
    <n v="73"/>
    <s v="AT046"/>
    <s v="65"/>
    <n v="9.67"/>
    <s v="2021-08-04T08:00:00Z"/>
    <x v="145"/>
    <n v="398"/>
  </r>
  <r>
    <m/>
    <m/>
    <s v="20210814-Caldor"/>
    <s v="El Dorado, Alpine And Amador "/>
    <s v="Caldor"/>
    <m/>
    <m/>
    <n v="202108141854"/>
    <n v="202108150654"/>
    <n v="44422"/>
    <n v="0.7875"/>
    <n v="44422.7875"/>
    <n v="44490"/>
    <s v="08:18"/>
    <n v="44490.34583333333"/>
    <n v="221835"/>
    <s v="Under Investigation"/>
    <n v="1003"/>
    <n v="81"/>
    <m/>
    <n v="38.586"/>
    <n v="-120.537833"/>
    <s v="HFTD"/>
    <s v="HFRA"/>
    <x v="0"/>
    <m/>
    <m/>
    <m/>
    <m/>
    <m/>
    <m/>
    <m/>
    <b v="1"/>
    <b v="0"/>
    <b v="1"/>
    <n v="2021"/>
    <n v="8"/>
    <b v="0"/>
    <n v="0"/>
    <b v="0"/>
    <b v="1"/>
    <b v="1"/>
    <s v="OEIS CAT - Destructive - Non-fatal"/>
    <n v="1"/>
    <n v="1"/>
    <s v="structures &gt; 500"/>
    <s v="fatality = 0"/>
    <n v="1003"/>
    <b v="0"/>
    <b v="1"/>
    <b v="1"/>
    <b v="1"/>
    <b v="0"/>
    <b v="1"/>
    <b v="1"/>
    <m/>
    <m/>
    <s v="GZFC1"/>
    <s v="2"/>
    <n v="2.82"/>
    <s v="2021-08-15T02:17:00Z"/>
    <n v="9"/>
    <n v="14"/>
    <s v="PG178"/>
    <s v="229"/>
    <n v="9.73"/>
    <s v="2021-08-15T01:20:00Z"/>
    <x v="154"/>
    <n v="118"/>
  </r>
  <r>
    <m/>
    <m/>
    <s v="20210816-Walkers"/>
    <s v="Tulare"/>
    <s v="Walkers"/>
    <m/>
    <m/>
    <n v="202108161605"/>
    <n v="202108170405"/>
    <n v="44424"/>
    <n v="0.6701388888888888"/>
    <n v="44424.67013888889"/>
    <n v="44456"/>
    <s v="17:45"/>
    <n v="44456.73958333334"/>
    <n v="9777"/>
    <s v="Lightning"/>
    <m/>
    <m/>
    <m/>
    <n v="36.268"/>
    <n v="-118.555"/>
    <s v="HFTD"/>
    <s v="HFRA"/>
    <x v="0"/>
    <m/>
    <m/>
    <m/>
    <m/>
    <m/>
    <m/>
    <m/>
    <b v="1"/>
    <b v="1"/>
    <b v="0"/>
    <n v="2021"/>
    <n v="8"/>
    <b v="0"/>
    <n v="0"/>
    <b v="0"/>
    <b v="0"/>
    <b v="0"/>
    <s v="OEIS CAT - Large"/>
    <n v="1"/>
    <n v="0"/>
    <s v="structures &lt;= 100 "/>
    <s v="fatality = 0"/>
    <n v="0"/>
    <b v="1"/>
    <b v="0"/>
    <b v="1"/>
    <b v="1"/>
    <b v="0"/>
    <b v="1"/>
    <b v="1"/>
    <m/>
    <m/>
    <m/>
    <m/>
    <m/>
    <m/>
    <n v="0"/>
    <n v="0"/>
    <s v="MNMC1"/>
    <s v="2"/>
    <n v="6.86"/>
    <s v="2021-08-16T22:20:00Z"/>
    <x v="103"/>
    <n v="38"/>
  </r>
  <r>
    <m/>
    <m/>
    <s v="20210818-French"/>
    <s v="Kern"/>
    <s v="French"/>
    <m/>
    <m/>
    <n v="202108181820"/>
    <n v="202108190620"/>
    <n v="44426"/>
    <n v="0.7638888888888888"/>
    <n v="44426.76388888889"/>
    <n v="44489"/>
    <s v="12:02"/>
    <n v="44489.50138888889"/>
    <n v="26535"/>
    <s v="Unknown"/>
    <n v="17"/>
    <m/>
    <n v="1"/>
    <n v="35.674926"/>
    <n v="-118.501515"/>
    <s v="HFTD"/>
    <s v="HFRA"/>
    <x v="0"/>
    <m/>
    <m/>
    <m/>
    <m/>
    <m/>
    <m/>
    <m/>
    <b v="1"/>
    <b v="1"/>
    <b v="0"/>
    <n v="2021"/>
    <n v="8"/>
    <b v="0"/>
    <n v="1"/>
    <b v="0"/>
    <b v="0"/>
    <b v="0"/>
    <s v="OEIS CAT - Large"/>
    <n v="1"/>
    <n v="0"/>
    <s v="structures &lt;= 100 "/>
    <s v="fatality &gt; 0"/>
    <n v="17"/>
    <b v="0"/>
    <b v="1"/>
    <b v="1"/>
    <b v="1"/>
    <b v="0"/>
    <b v="1"/>
    <b v="1"/>
    <m/>
    <m/>
    <s v="SE113"/>
    <s v="231"/>
    <n v="0.38"/>
    <s v="2021-08-19T02:00:00Z"/>
    <n v="41.43"/>
    <n v="69"/>
    <s v="SE113"/>
    <s v="231"/>
    <n v="0.38"/>
    <s v="2021-08-19T02:00:00Z"/>
    <x v="155"/>
    <n v="198"/>
  </r>
  <r>
    <s v="Not in PG&amp;E service territory"/>
    <m/>
    <s v="20210825-Airola"/>
    <s v="Calaveras"/>
    <s v="Airola"/>
    <m/>
    <m/>
    <n v="202108251455"/>
    <n v="202108260255"/>
    <n v="44433"/>
    <n v="0.6215277777777778"/>
    <n v="44433.62152777778"/>
    <n v="44443"/>
    <s v="07:11"/>
    <n v="44443.29930555556"/>
    <n v="639"/>
    <s v="Unknown"/>
    <m/>
    <m/>
    <m/>
    <n v="38.038795"/>
    <n v="-120.454797"/>
    <m/>
    <s v="non-HFRA"/>
    <x v="0"/>
    <m/>
    <m/>
    <m/>
    <m/>
    <m/>
    <m/>
    <m/>
    <b v="0"/>
    <b v="0"/>
    <b v="0"/>
    <n v="2021"/>
    <n v="8"/>
    <b v="0"/>
    <n v="0"/>
    <b v="0"/>
    <b v="0"/>
    <b v="0"/>
    <s v="OEIS Non-CAT - Large"/>
    <n v="0"/>
    <n v="0"/>
    <s v="structures &lt;= 100 "/>
    <s v="fatality = 0"/>
    <n v="0"/>
    <b v="0"/>
    <b v="0"/>
    <b v="0"/>
    <b v="0"/>
    <b v="0"/>
    <b v="1"/>
    <b v="0"/>
    <m/>
    <m/>
    <s v="PG157"/>
    <s v="229"/>
    <n v="2.85"/>
    <s v="2021-08-25T22:10:00Z"/>
    <n v="16.66"/>
    <n v="50"/>
    <s v="PG770"/>
    <s v="229"/>
    <n v="7.73"/>
    <s v="2021-08-25T22:20:00Z"/>
    <x v="156"/>
    <n v="178"/>
  </r>
  <r>
    <m/>
    <m/>
    <s v="20210829-Knob"/>
    <s v="Humboldt"/>
    <s v="Knob"/>
    <m/>
    <m/>
    <n v="202108290800"/>
    <n v="202108292000"/>
    <n v="44437"/>
    <n v="0.3333333333333333"/>
    <n v="44437.33333333334"/>
    <n v="44452"/>
    <s v="07:00"/>
    <n v="44452.29166666666"/>
    <n v="2421"/>
    <s v="Unknown"/>
    <m/>
    <m/>
    <m/>
    <n v="40.8652"/>
    <n v="-123.6744"/>
    <s v="HFTD"/>
    <s v="HFRA"/>
    <x v="0"/>
    <m/>
    <m/>
    <m/>
    <m/>
    <m/>
    <m/>
    <m/>
    <b v="0"/>
    <b v="0"/>
    <b v="0"/>
    <n v="2021"/>
    <n v="8"/>
    <b v="0"/>
    <n v="0"/>
    <b v="0"/>
    <b v="0"/>
    <b v="0"/>
    <s v="OEIS Non-CAT - Large"/>
    <n v="0"/>
    <n v="0"/>
    <s v="structures &lt;= 100 "/>
    <s v="fatality = 0"/>
    <n v="0"/>
    <b v="1"/>
    <b v="0"/>
    <b v="1"/>
    <b v="1"/>
    <b v="0"/>
    <b v="1"/>
    <b v="1"/>
    <m/>
    <m/>
    <s v="BHTC1"/>
    <s v="2"/>
    <n v="3.38"/>
    <s v="2021-08-29T14:46:00Z"/>
    <n v="5.99"/>
    <n v="11"/>
    <s v="BHTC1"/>
    <s v="2"/>
    <n v="3.38"/>
    <s v="2021-08-29T14:46:00Z"/>
    <x v="46"/>
    <n v="63"/>
  </r>
  <r>
    <m/>
    <m/>
    <s v="20210905-Bridge"/>
    <s v="Placer"/>
    <s v="Bridge"/>
    <m/>
    <m/>
    <n v="202109051253"/>
    <n v="202109060053"/>
    <n v="44444"/>
    <n v="0.5368055555555555"/>
    <n v="44444.53680555556"/>
    <n v="44453"/>
    <s v="18:20"/>
    <n v="44453.76388888889"/>
    <n v="411"/>
    <s v="Under Investigation"/>
    <m/>
    <m/>
    <m/>
    <n v="38.921239"/>
    <n v="-121.036613"/>
    <s v="HFTD"/>
    <s v="HFRA"/>
    <x v="0"/>
    <m/>
    <m/>
    <m/>
    <m/>
    <m/>
    <m/>
    <m/>
    <b v="0"/>
    <b v="0"/>
    <b v="0"/>
    <n v="2021"/>
    <n v="9"/>
    <b v="0"/>
    <n v="0"/>
    <b v="0"/>
    <b v="0"/>
    <b v="0"/>
    <s v="OEIS Non-CAT - Large"/>
    <n v="0"/>
    <n v="0"/>
    <s v="structures &lt;= 100 "/>
    <s v="fatality = 0"/>
    <n v="0"/>
    <b v="1"/>
    <b v="0"/>
    <b v="1"/>
    <b v="1"/>
    <b v="0"/>
    <b v="1"/>
    <b v="1"/>
    <m/>
    <m/>
    <s v="PG614"/>
    <s v="229"/>
    <n v="2.25"/>
    <s v="2021-09-05T20:50:00Z"/>
    <n v="9.859999999999999"/>
    <n v="68"/>
    <s v="PG918"/>
    <s v="229"/>
    <n v="7.63"/>
    <s v="2021-09-05T20:50:00Z"/>
    <x v="157"/>
    <n v="287"/>
  </r>
  <r>
    <m/>
    <m/>
    <s v="20210909-Windy"/>
    <s v="Tulare"/>
    <s v="Windy"/>
    <m/>
    <m/>
    <n v="202109091200"/>
    <n v="202109100000"/>
    <n v="44448"/>
    <n v="0.5"/>
    <n v="44448.5"/>
    <n v="44511"/>
    <s v="12:02"/>
    <n v="44511.50138888889"/>
    <n v="97554"/>
    <s v="Lightning"/>
    <n v="128"/>
    <m/>
    <m/>
    <n v="36.058"/>
    <n v="-118.625"/>
    <s v="HFTD"/>
    <s v="HFRA"/>
    <x v="0"/>
    <m/>
    <m/>
    <m/>
    <m/>
    <m/>
    <m/>
    <m/>
    <b v="1"/>
    <b v="0"/>
    <b v="1"/>
    <n v="2021"/>
    <n v="9"/>
    <b v="0"/>
    <n v="0"/>
    <b v="0"/>
    <b v="1"/>
    <b v="1"/>
    <s v="OEIS CAT - Destructive - Non-fatal"/>
    <n v="1"/>
    <n v="0"/>
    <s v="100 &lt; structures &lt;= 500"/>
    <s v="fatality = 0"/>
    <n v="128"/>
    <b v="1"/>
    <b v="0"/>
    <b v="1"/>
    <b v="1"/>
    <b v="0"/>
    <b v="1"/>
    <b v="1"/>
    <m/>
    <m/>
    <s v="PEPC1"/>
    <s v="2"/>
    <n v="4.79"/>
    <s v="2021-09-09T19:58:00Z"/>
    <n v="23"/>
    <n v="2"/>
    <s v="PEPC1"/>
    <s v="2"/>
    <n v="4.79"/>
    <s v="2021-09-09T19:58:00Z"/>
    <x v="26"/>
    <n v="109"/>
  </r>
  <r>
    <m/>
    <m/>
    <s v="20210910-Knp Complex"/>
    <s v="Tulare"/>
    <s v="Knp Complex"/>
    <m/>
    <m/>
    <n v="202109100700"/>
    <n v="202109101900"/>
    <n v="44449"/>
    <n v="0.2916666666666667"/>
    <n v="44449.29166666666"/>
    <n v="44551"/>
    <s v="10:20"/>
    <n v="44551.43055555555"/>
    <n v="88184"/>
    <s v="Lightning"/>
    <m/>
    <m/>
    <m/>
    <n v="36.567"/>
    <n v="-118.811"/>
    <s v="HFTD"/>
    <s v="HFRA"/>
    <x v="0"/>
    <m/>
    <m/>
    <m/>
    <m/>
    <m/>
    <m/>
    <m/>
    <b v="1"/>
    <b v="1"/>
    <b v="0"/>
    <n v="2021"/>
    <n v="9"/>
    <b v="0"/>
    <n v="0"/>
    <b v="0"/>
    <b v="0"/>
    <b v="0"/>
    <s v="OEIS CAT - Large"/>
    <n v="1"/>
    <n v="0"/>
    <s v="structures &lt;= 100 "/>
    <s v="fatality = 0"/>
    <n v="0"/>
    <b v="1"/>
    <b v="0"/>
    <b v="1"/>
    <b v="1"/>
    <b v="0"/>
    <b v="1"/>
    <b v="1"/>
    <m/>
    <m/>
    <m/>
    <m/>
    <m/>
    <m/>
    <n v="0"/>
    <n v="0"/>
    <s v="SHQC1"/>
    <s v="2"/>
    <n v="8.15"/>
    <s v="2021-09-10T14:55:00Z"/>
    <x v="10"/>
    <n v="104"/>
  </r>
  <r>
    <m/>
    <m/>
    <s v="20210910-KNP Complex"/>
    <s v="Fresno"/>
    <s v="KNP Complex"/>
    <m/>
    <m/>
    <n v="202109100700"/>
    <n v="202109101900"/>
    <n v="44449"/>
    <n v="0.2916666666666667"/>
    <n v="44449.29166666666"/>
    <n v="44551"/>
    <s v="10:20"/>
    <n v="44551.43055555555"/>
    <n v="88307"/>
    <s v="Lightning"/>
    <n v="4"/>
    <n v="1"/>
    <m/>
    <n v="36.567"/>
    <n v="-118.811"/>
    <s v="HFTD"/>
    <s v="HFRA"/>
    <x v="0"/>
    <m/>
    <m/>
    <m/>
    <m/>
    <m/>
    <m/>
    <m/>
    <b v="1"/>
    <b v="1"/>
    <b v="0"/>
    <n v="2021"/>
    <n v="9"/>
    <b v="0"/>
    <n v="0"/>
    <b v="0"/>
    <b v="0"/>
    <b v="0"/>
    <s v="OEIS CAT - Large"/>
    <n v="1"/>
    <n v="0"/>
    <s v="structures &lt;= 100 "/>
    <s v="fatality = 0"/>
    <n v="4"/>
    <b v="1"/>
    <b v="0"/>
    <b v="1"/>
    <b v="1"/>
    <b v="0"/>
    <b v="1"/>
    <b v="1"/>
    <m/>
    <m/>
    <m/>
    <m/>
    <m/>
    <m/>
    <n v="0"/>
    <n v="0"/>
    <s v="SHQC1"/>
    <s v="2"/>
    <n v="8.15"/>
    <s v="2021-09-10T14:55:00Z"/>
    <x v="10"/>
    <n v="104"/>
  </r>
  <r>
    <m/>
    <m/>
    <s v="20210922-Fawn"/>
    <s v="Shasta"/>
    <s v="Fawn"/>
    <m/>
    <m/>
    <n v="202109221645"/>
    <n v="202109230445"/>
    <n v="44461"/>
    <n v="0.6979166666666666"/>
    <n v="44461.69791666666"/>
    <n v="44471"/>
    <s v="18:53"/>
    <n v="44471.78680555556"/>
    <n v="8578"/>
    <m/>
    <n v="185"/>
    <n v="26"/>
    <m/>
    <n v="40.729811"/>
    <n v="-122.320243"/>
    <s v="HFTD"/>
    <s v="HFRA"/>
    <x v="0"/>
    <m/>
    <m/>
    <m/>
    <m/>
    <m/>
    <m/>
    <m/>
    <b v="1"/>
    <b v="0"/>
    <b v="1"/>
    <n v="2021"/>
    <n v="9"/>
    <b v="0"/>
    <n v="0"/>
    <b v="0"/>
    <b v="1"/>
    <b v="1"/>
    <s v="OEIS CAT - Destructive - Non-fatal"/>
    <n v="1"/>
    <n v="0"/>
    <s v="100 &lt; structures &lt;= 500"/>
    <s v="fatality = 0"/>
    <n v="185"/>
    <b v="1"/>
    <b v="0"/>
    <b v="1"/>
    <b v="1"/>
    <b v="0"/>
    <b v="1"/>
    <b v="1"/>
    <m/>
    <m/>
    <s v="PG519"/>
    <s v="229"/>
    <n v="1.62"/>
    <s v="2021-09-22T22:50:00Z"/>
    <n v="19.95"/>
    <n v="33"/>
    <s v="PG519"/>
    <s v="229"/>
    <n v="1.62"/>
    <s v="2021-09-22T22:50:00Z"/>
    <x v="116"/>
    <n v="138"/>
  </r>
  <r>
    <m/>
    <s v="(6/29/2022) revised acres, cuase and structures destroyed"/>
    <s v="20211011-Alisal"/>
    <s v="Santa Barbara"/>
    <s v="Alisal"/>
    <m/>
    <m/>
    <n v="202110111430"/>
    <n v="202110120230"/>
    <n v="44480"/>
    <n v="0.6041666666666666"/>
    <n v="44480.60416666666"/>
    <n v="44520"/>
    <s v="08:34"/>
    <n v="44520.35694444444"/>
    <n v="16970"/>
    <s v="Under Investigation"/>
    <n v="12"/>
    <m/>
    <m/>
    <n v="34.553"/>
    <n v="-120.136"/>
    <s v="HFTD"/>
    <s v="HFRA"/>
    <x v="0"/>
    <m/>
    <m/>
    <m/>
    <m/>
    <m/>
    <m/>
    <m/>
    <b v="1"/>
    <b v="1"/>
    <b v="0"/>
    <n v="2021"/>
    <n v="10"/>
    <b v="0"/>
    <n v="0"/>
    <b v="0"/>
    <b v="0"/>
    <b v="0"/>
    <s v="OEIS CAT - Large"/>
    <n v="1"/>
    <n v="0"/>
    <s v="structures &lt;= 100 "/>
    <s v="fatality = 0"/>
    <n v="12"/>
    <b v="1"/>
    <b v="0"/>
    <b v="1"/>
    <b v="1"/>
    <b v="0"/>
    <b v="1"/>
    <b v="1"/>
    <m/>
    <m/>
    <s v="RHWC1"/>
    <s v="2"/>
    <n v="4.27"/>
    <s v="2021-10-11T21:06:00Z"/>
    <n v="43.99"/>
    <n v="63"/>
    <s v="F6726"/>
    <s v="65"/>
    <n v="9.4"/>
    <s v="2021-10-11T20:37:00Z"/>
    <x v="158"/>
    <n v="217"/>
  </r>
  <r>
    <m/>
    <m/>
    <s v="20211011-Kettle"/>
    <s v="Kings"/>
    <s v="Kettle"/>
    <m/>
    <m/>
    <n v="202110111843"/>
    <n v="202110120643"/>
    <n v="44480"/>
    <n v="0.7798611111111111"/>
    <n v="44480.77986111111"/>
    <n v="44481"/>
    <s v="07:46"/>
    <n v="44481.32361111111"/>
    <n v="447"/>
    <s v="Electrical Power"/>
    <m/>
    <m/>
    <m/>
    <n v="35.983649"/>
    <n v="-119.960099"/>
    <s v="non-HFTD"/>
    <s v="non-HFRA"/>
    <x v="1"/>
    <s v="Yes"/>
    <n v="20211776"/>
    <m/>
    <s v="1494529"/>
    <s v="21-0129248"/>
    <m/>
    <n v="91785"/>
    <b v="0"/>
    <b v="0"/>
    <b v="0"/>
    <n v="2021"/>
    <n v="10"/>
    <b v="1"/>
    <n v="0"/>
    <b v="0"/>
    <b v="0"/>
    <b v="0"/>
    <s v="OEIS Non-CAT - Large"/>
    <n v="0"/>
    <n v="0"/>
    <s v="structures &lt;= 100 "/>
    <s v="fatality = 0"/>
    <n v="0"/>
    <b v="0"/>
    <b v="0"/>
    <b v="0"/>
    <b v="0"/>
    <b v="0"/>
    <b v="0"/>
    <b v="0"/>
    <m/>
    <m/>
    <s v="CF075"/>
    <s v="59"/>
    <n v="2.4"/>
    <s v="2021-10-12T02:18:00Z"/>
    <n v="44.29"/>
    <n v="16"/>
    <s v="KTLC1"/>
    <s v="2"/>
    <n v="6.23"/>
    <s v="2021-10-12T00:50:00Z"/>
    <x v="159"/>
    <n v="26"/>
  </r>
  <r>
    <m/>
    <m/>
    <s v="20220121-Colorado"/>
    <s v="Monterey"/>
    <s v="Colorado"/>
    <m/>
    <m/>
    <n v="202201211719"/>
    <n v="202201220519"/>
    <n v="44582"/>
    <n v="0.7215277777777778"/>
    <n v="44582.72152777778"/>
    <m/>
    <m/>
    <m/>
    <n v="687"/>
    <s v="Fire Escaped into Wildland"/>
    <n v="1"/>
    <m/>
    <m/>
    <n v="36.396461"/>
    <n v="-121.880533"/>
    <s v="HFTD"/>
    <s v="HFRA"/>
    <x v="0"/>
    <m/>
    <m/>
    <m/>
    <m/>
    <m/>
    <m/>
    <m/>
    <b v="0"/>
    <b v="0"/>
    <b v="0"/>
    <n v="2022"/>
    <n v="1"/>
    <b v="0"/>
    <n v="0"/>
    <b v="0"/>
    <b v="0"/>
    <b v="0"/>
    <s v="OEIS Non-CAT - Large"/>
    <n v="0"/>
    <n v="0"/>
    <s v="structures &lt;= 100 "/>
    <s v="fatality = 0"/>
    <n v="1"/>
    <b v="0"/>
    <b v="1"/>
    <b v="1"/>
    <b v="1"/>
    <b v="0"/>
    <b v="1"/>
    <b v="1"/>
    <m/>
    <m/>
    <m/>
    <m/>
    <m/>
    <m/>
    <n v="0"/>
    <n v="0"/>
    <s v="PG622"/>
    <s v="229"/>
    <n v="5.57"/>
    <s v="2022-01-22T00:30:00Z"/>
    <x v="160"/>
    <n v="52"/>
  </r>
  <r>
    <m/>
    <m/>
    <s v="20220519-Edmonston"/>
    <s v="Kern"/>
    <s v="Edmonston"/>
    <m/>
    <m/>
    <n v="202205191615"/>
    <n v="202205200415"/>
    <n v="44700"/>
    <n v="0.6770833333333334"/>
    <n v="44700.67708333334"/>
    <m/>
    <m/>
    <m/>
    <n v="682"/>
    <m/>
    <m/>
    <m/>
    <m/>
    <n v="34.935583"/>
    <n v="-118.873889"/>
    <s v="non-HFTD"/>
    <s v="non-HFRA"/>
    <x v="1"/>
    <m/>
    <n v="20220634"/>
    <m/>
    <s v="1704981"/>
    <s v="22-0064237"/>
    <m/>
    <n v="11264"/>
    <b v="0"/>
    <b v="0"/>
    <b v="0"/>
    <n v="2022"/>
    <n v="5"/>
    <b v="0"/>
    <n v="0"/>
    <b v="0"/>
    <b v="0"/>
    <b v="0"/>
    <s v="OEIS Non-CAT - Large"/>
    <n v="0"/>
    <n v="0"/>
    <s v="structures &lt;= 100 "/>
    <s v="fatality = 0"/>
    <n v="0"/>
    <b v="0"/>
    <b v="0"/>
    <b v="0"/>
    <b v="0"/>
    <b v="0"/>
    <b v="0"/>
    <b v="0"/>
    <m/>
    <m/>
    <s v="196SE"/>
    <s v="231"/>
    <n v="2.86"/>
    <s v="2022-05-20T00:10:00Z"/>
    <n v="32.08"/>
    <n v="42"/>
    <s v="437SE"/>
    <s v="231"/>
    <n v="8.26"/>
    <s v="2022-05-20T00:10:00Z"/>
    <x v="161"/>
    <n v="150"/>
  </r>
  <r>
    <m/>
    <m/>
    <s v="20220524-River "/>
    <s v="Colusa"/>
    <s v="River "/>
    <m/>
    <m/>
    <n v="202205241330"/>
    <n v="202205250130"/>
    <n v="44705"/>
    <n v="0.5625"/>
    <n v="44705.5625"/>
    <n v="44709"/>
    <m/>
    <m/>
    <n v="595"/>
    <m/>
    <m/>
    <m/>
    <m/>
    <n v="39.2333948"/>
    <n v="-122.0246463"/>
    <s v="non-HFTD"/>
    <s v="non-HFRA"/>
    <x v="0"/>
    <m/>
    <m/>
    <m/>
    <m/>
    <m/>
    <m/>
    <m/>
    <b v="0"/>
    <b v="0"/>
    <b v="0"/>
    <n v="2022"/>
    <n v="5"/>
    <b v="1"/>
    <n v="0"/>
    <b v="0"/>
    <b v="0"/>
    <b v="0"/>
    <s v="OEIS Non-CAT - Large"/>
    <n v="0"/>
    <n v="0"/>
    <s v="structures &lt;= 100 "/>
    <s v="fatality = 0"/>
    <n v="0"/>
    <b v="0"/>
    <b v="0"/>
    <b v="0"/>
    <b v="0"/>
    <b v="0"/>
    <b v="0"/>
    <b v="0"/>
    <m/>
    <m/>
    <m/>
    <m/>
    <m/>
    <m/>
    <n v="0"/>
    <n v="0"/>
    <m/>
    <m/>
    <m/>
    <m/>
    <x v="5"/>
    <n v="0"/>
  </r>
  <r>
    <m/>
    <m/>
    <s v="20220531-Old"/>
    <s v="Napa"/>
    <s v="Old"/>
    <m/>
    <m/>
    <n v="202205311535"/>
    <n v="202205320335"/>
    <n v="44712"/>
    <n v="0.6493055555555556"/>
    <n v="44712.64930555555"/>
    <n v="44717"/>
    <s v="16:03"/>
    <n v="44717.66875"/>
    <n v="570"/>
    <m/>
    <m/>
    <m/>
    <m/>
    <n v="38.370078"/>
    <n v="-122.270417"/>
    <s v="HFTD"/>
    <s v="HFRA"/>
    <x v="1"/>
    <m/>
    <n v="20220725"/>
    <s v="EI220531A"/>
    <s v="1715051"/>
    <s v="22-0068511"/>
    <m/>
    <n v="16066"/>
    <b v="0"/>
    <b v="0"/>
    <b v="0"/>
    <n v="2022"/>
    <n v="5"/>
    <b v="0"/>
    <n v="0"/>
    <b v="0"/>
    <b v="0"/>
    <b v="0"/>
    <s v="OEIS Non-CAT - Large"/>
    <n v="0"/>
    <n v="0"/>
    <s v="structures &lt;= 100 "/>
    <s v="fatality = 0"/>
    <n v="0"/>
    <b v="1"/>
    <b v="0"/>
    <b v="1"/>
    <b v="1"/>
    <b v="0"/>
    <b v="1"/>
    <b v="1"/>
    <m/>
    <m/>
    <s v="PG921"/>
    <s v="229"/>
    <n v="4.85"/>
    <s v="2022-05-31T22:30:00Z"/>
    <n v="22.94"/>
    <n v="115"/>
    <s v="046PG"/>
    <s v="229"/>
    <n v="7.92"/>
    <s v="2022-05-31T22:30:00Z"/>
    <x v="162"/>
    <n v="319"/>
  </r>
  <r>
    <m/>
    <m/>
    <s v="20220611-Plant"/>
    <s v="Kern"/>
    <s v="Plant"/>
    <m/>
    <m/>
    <n v="202206110249"/>
    <n v="202206111449"/>
    <n v="44723"/>
    <n v="0.1173611111111111"/>
    <n v="44723.11736111111"/>
    <n v="44726"/>
    <s v="19:00"/>
    <n v="44726.79166666666"/>
    <n v="517"/>
    <m/>
    <m/>
    <m/>
    <m/>
    <n v="34.9324042"/>
    <n v="-118.9253809"/>
    <s v="non-HFTD"/>
    <s v="non-HFRA"/>
    <x v="0"/>
    <m/>
    <m/>
    <m/>
    <m/>
    <m/>
    <m/>
    <m/>
    <b v="0"/>
    <b v="0"/>
    <b v="0"/>
    <n v="2022"/>
    <n v="6"/>
    <b v="0"/>
    <n v="0"/>
    <b v="0"/>
    <b v="0"/>
    <b v="0"/>
    <s v="OEIS Non-CAT - Large"/>
    <n v="0"/>
    <n v="0"/>
    <s v="structures &lt;= 100 "/>
    <s v="fatality = 0"/>
    <n v="0"/>
    <b v="0"/>
    <b v="0"/>
    <b v="0"/>
    <b v="0"/>
    <b v="0"/>
    <b v="0"/>
    <b v="0"/>
    <m/>
    <m/>
    <s v="PG654"/>
    <s v="229"/>
    <n v="2.8"/>
    <s v="2022-06-11T09:40:00Z"/>
    <n v="22.65"/>
    <n v="57"/>
    <s v="426SE"/>
    <s v="231"/>
    <n v="9.789999999999999"/>
    <s v="2022-06-11T10:40:00Z"/>
    <x v="163"/>
    <n v="153"/>
  </r>
  <r>
    <m/>
    <m/>
    <s v="20220613-Rancho"/>
    <s v="Tehama"/>
    <s v="Rancho"/>
    <m/>
    <m/>
    <n v="202206131616"/>
    <n v="202206140416"/>
    <n v="44725"/>
    <n v="0.6777777777777778"/>
    <n v="44725.67777777778"/>
    <n v="44731"/>
    <s v="14:01"/>
    <n v="44731.58402777778"/>
    <n v="593"/>
    <m/>
    <m/>
    <m/>
    <m/>
    <n v="40.00919"/>
    <n v="-122.45621"/>
    <s v="HFTD"/>
    <s v="HFRA"/>
    <x v="0"/>
    <m/>
    <m/>
    <m/>
    <m/>
    <m/>
    <m/>
    <m/>
    <b v="0"/>
    <b v="0"/>
    <b v="0"/>
    <n v="2022"/>
    <n v="6"/>
    <b v="0"/>
    <n v="0"/>
    <b v="0"/>
    <b v="0"/>
    <b v="0"/>
    <s v="OEIS Non-CAT - Large"/>
    <n v="0"/>
    <n v="0"/>
    <s v="structures &lt;= 100 "/>
    <s v="fatality = 0"/>
    <n v="0"/>
    <b v="1"/>
    <b v="0"/>
    <b v="1"/>
    <b v="1"/>
    <b v="0"/>
    <b v="1"/>
    <b v="1"/>
    <m/>
    <m/>
    <s v="PG603"/>
    <s v="229"/>
    <n v="2.67"/>
    <s v="2022-06-13T22:40:00Z"/>
    <n v="27.84"/>
    <n v="12"/>
    <s v="PG841"/>
    <s v="229"/>
    <n v="8.460000000000001"/>
    <s v="2022-06-13T23:00:00Z"/>
    <x v="164"/>
    <n v="84"/>
  </r>
  <r>
    <m/>
    <m/>
    <s v="20220622-Thunder "/>
    <s v="Kern"/>
    <s v="Thunder "/>
    <m/>
    <m/>
    <n v="202206221841"/>
    <n v="202206230641"/>
    <n v="44734"/>
    <n v="0.7784722222222222"/>
    <n v="44734.77847222222"/>
    <n v="44739"/>
    <m/>
    <m/>
    <n v="2500"/>
    <s v="Likely caused by lightning strike"/>
    <m/>
    <m/>
    <m/>
    <n v="34.936618"/>
    <n v="-118.889446"/>
    <s v="non-HFTD"/>
    <s v="non-HFRA"/>
    <x v="0"/>
    <m/>
    <m/>
    <m/>
    <m/>
    <m/>
    <m/>
    <m/>
    <b v="0"/>
    <b v="0"/>
    <b v="0"/>
    <n v="2022"/>
    <n v="6"/>
    <b v="0"/>
    <n v="0"/>
    <b v="0"/>
    <b v="0"/>
    <b v="0"/>
    <s v="OEIS Non-CAT - Large"/>
    <n v="0"/>
    <n v="0"/>
    <s v="structures &lt;= 100 "/>
    <s v="fatality = 0"/>
    <n v="0"/>
    <b v="0"/>
    <b v="0"/>
    <b v="0"/>
    <b v="0"/>
    <b v="0"/>
    <b v="0"/>
    <b v="0"/>
    <m/>
    <m/>
    <s v="PG654"/>
    <s v="229"/>
    <n v="4.26"/>
    <s v="2022-06-23T00:50:00Z"/>
    <n v="48.52"/>
    <n v="56"/>
    <s v="PG654"/>
    <s v="229"/>
    <n v="4.26"/>
    <s v="2022-06-23T00:50:00Z"/>
    <x v="165"/>
    <n v="164"/>
  </r>
  <r>
    <m/>
    <m/>
    <s v="20220623-Tesla"/>
    <s v="Alameda"/>
    <s v="Tesla"/>
    <m/>
    <m/>
    <n v="202206231739"/>
    <n v="202206240539"/>
    <n v="44735"/>
    <n v="0.7354166666666667"/>
    <n v="44735.73541666667"/>
    <m/>
    <m/>
    <m/>
    <n v="524"/>
    <m/>
    <m/>
    <m/>
    <m/>
    <n v="37.365652"/>
    <n v="-121.556086"/>
    <s v="HFTD"/>
    <s v="HFRA"/>
    <x v="0"/>
    <m/>
    <m/>
    <m/>
    <m/>
    <m/>
    <m/>
    <m/>
    <b v="0"/>
    <b v="0"/>
    <b v="0"/>
    <n v="2022"/>
    <n v="6"/>
    <b v="0"/>
    <n v="0"/>
    <b v="0"/>
    <b v="0"/>
    <b v="0"/>
    <s v="OEIS Non-CAT - Large"/>
    <n v="0"/>
    <n v="0"/>
    <s v="structures &lt;= 100 "/>
    <s v="fatality = 0"/>
    <n v="0"/>
    <b v="1"/>
    <b v="0"/>
    <b v="1"/>
    <b v="1"/>
    <b v="0"/>
    <b v="1"/>
    <b v="1"/>
    <m/>
    <m/>
    <s v="121PG"/>
    <s v="229"/>
    <n v="4.28"/>
    <s v="2022-06-24T00:50:00Z"/>
    <n v="18.34"/>
    <n v="48"/>
    <s v="PG962"/>
    <s v="229"/>
    <n v="9.289999999999999"/>
    <s v="2022-06-24T01:00:00Z"/>
    <x v="166"/>
    <n v="108"/>
  </r>
  <r>
    <m/>
    <m/>
    <s v="20220623-Romero"/>
    <s v="Merced"/>
    <s v="Romero"/>
    <m/>
    <m/>
    <n v="202206231834"/>
    <n v="202206240634"/>
    <n v="44735"/>
    <n v="0.7736111111111111"/>
    <n v="44735.77361111111"/>
    <n v="44736"/>
    <s v="07:25"/>
    <n v="44736.30902777778"/>
    <n v="422"/>
    <m/>
    <m/>
    <m/>
    <m/>
    <n v="38.42619"/>
    <n v="-121.97785"/>
    <s v="non-HFTD"/>
    <s v="non-HFRA"/>
    <x v="1"/>
    <m/>
    <n v="20220961"/>
    <m/>
    <s v="1740555"/>
    <m/>
    <m/>
    <n v="2997"/>
    <b v="0"/>
    <b v="0"/>
    <b v="0"/>
    <n v="2022"/>
    <n v="6"/>
    <b v="0"/>
    <n v="0"/>
    <b v="0"/>
    <b v="0"/>
    <b v="0"/>
    <s v="OEIS Non-CAT - Large"/>
    <n v="0"/>
    <n v="0"/>
    <s v="structures &lt;= 100 "/>
    <s v="fatality = 0"/>
    <n v="0"/>
    <b v="0"/>
    <b v="0"/>
    <b v="0"/>
    <b v="0"/>
    <b v="0"/>
    <b v="0"/>
    <b v="0"/>
    <m/>
    <m/>
    <s v="PG967"/>
    <s v="229"/>
    <n v="4.76"/>
    <s v="2022-06-24T01:10:00Z"/>
    <n v="19.36"/>
    <n v="48"/>
    <s v="027PG"/>
    <s v="229"/>
    <n v="5.76"/>
    <s v="2022-06-24T01:20:00Z"/>
    <x v="167"/>
    <n v="157"/>
  </r>
  <r>
    <m/>
    <m/>
    <s v="20220628-Camino"/>
    <s v="San Luis Obispo"/>
    <s v="Camino"/>
    <m/>
    <m/>
    <n v="202206281157"/>
    <n v="202206282357"/>
    <n v="44740"/>
    <n v="0.4979166666666667"/>
    <n v="44740.49791666667"/>
    <m/>
    <m/>
    <m/>
    <n v="387"/>
    <m/>
    <m/>
    <m/>
    <m/>
    <n v="35.136141"/>
    <n v="-120.437395"/>
    <s v="HFTD"/>
    <s v="HFRA"/>
    <x v="0"/>
    <m/>
    <m/>
    <m/>
    <m/>
    <m/>
    <m/>
    <m/>
    <b v="0"/>
    <b v="0"/>
    <b v="0"/>
    <n v="2022"/>
    <n v="6"/>
    <b v="0"/>
    <n v="0"/>
    <b v="0"/>
    <b v="0"/>
    <b v="0"/>
    <s v="OEIS Non-CAT - Large"/>
    <n v="0"/>
    <n v="0"/>
    <s v="structures &lt;= 100 "/>
    <s v="fatality = 0"/>
    <n v="0"/>
    <b v="0"/>
    <b v="1"/>
    <b v="1"/>
    <b v="1"/>
    <b v="0"/>
    <b v="1"/>
    <b v="1"/>
    <m/>
    <m/>
    <s v="C6335"/>
    <s v="65"/>
    <n v="3.77"/>
    <s v="2022-06-28T19:53:00Z"/>
    <n v="20"/>
    <n v="55"/>
    <s v="C6335"/>
    <s v="65"/>
    <n v="3.77"/>
    <s v="2022-06-28T19:53:00Z"/>
    <x v="3"/>
    <n v="221"/>
  </r>
  <r>
    <m/>
    <m/>
    <s v="20220628-Burrows "/>
    <s v="Glenn"/>
    <s v="Burrows "/>
    <m/>
    <m/>
    <n v="202206281309"/>
    <n v="202206290109"/>
    <n v="44740"/>
    <n v="0.5479166666666667"/>
    <n v="44740.54791666667"/>
    <m/>
    <m/>
    <m/>
    <n v="317"/>
    <m/>
    <m/>
    <m/>
    <m/>
    <n v="39.713372"/>
    <n v="-122.55002"/>
    <s v="non-HFTD"/>
    <s v="non-HFRA"/>
    <x v="0"/>
    <m/>
    <m/>
    <m/>
    <m/>
    <m/>
    <m/>
    <m/>
    <b v="0"/>
    <b v="0"/>
    <b v="0"/>
    <n v="2022"/>
    <n v="6"/>
    <b v="0"/>
    <n v="0"/>
    <b v="0"/>
    <b v="0"/>
    <b v="0"/>
    <s v="OEIS Non-CAT - Large"/>
    <n v="0"/>
    <n v="0"/>
    <s v="structures &lt;= 100 "/>
    <s v="fatality = 0"/>
    <n v="0"/>
    <b v="0"/>
    <b v="0"/>
    <b v="0"/>
    <b v="0"/>
    <b v="0"/>
    <b v="0"/>
    <b v="0"/>
    <m/>
    <m/>
    <s v="142PG"/>
    <s v="229"/>
    <n v="3.42"/>
    <s v="2022-06-28T19:30:00Z"/>
    <n v="11.98"/>
    <n v="14"/>
    <s v="PG497"/>
    <s v="229"/>
    <n v="9.82"/>
    <s v="2022-06-28T19:40:00Z"/>
    <x v="168"/>
    <n v="88"/>
  </r>
  <r>
    <m/>
    <m/>
    <s v="20220628-Rices"/>
    <s v="Nevada"/>
    <s v="Rices"/>
    <m/>
    <m/>
    <n v="202206281400"/>
    <n v="202206290200"/>
    <n v="44740"/>
    <n v="0.5833333333333334"/>
    <n v="44740.58333333334"/>
    <m/>
    <m/>
    <m/>
    <n v="904"/>
    <m/>
    <n v="1"/>
    <m/>
    <m/>
    <n v="39.29988"/>
    <n v="-121.189233"/>
    <s v="HFTD"/>
    <s v="HFRA"/>
    <x v="0"/>
    <m/>
    <m/>
    <m/>
    <m/>
    <m/>
    <m/>
    <m/>
    <b v="0"/>
    <b v="0"/>
    <b v="0"/>
    <n v="2022"/>
    <n v="6"/>
    <b v="0"/>
    <n v="0"/>
    <b v="0"/>
    <b v="0"/>
    <b v="0"/>
    <s v="OEIS Non-CAT - Large"/>
    <n v="0"/>
    <n v="0"/>
    <s v="structures &lt;= 100 "/>
    <s v="fatality = 0"/>
    <n v="1"/>
    <b v="1"/>
    <b v="0"/>
    <b v="1"/>
    <b v="1"/>
    <b v="0"/>
    <b v="1"/>
    <b v="1"/>
    <m/>
    <m/>
    <s v="282PG"/>
    <s v="229"/>
    <n v="3.31"/>
    <s v="2022-06-28T21:30:00Z"/>
    <n v="14.53"/>
    <n v="80"/>
    <s v="116PG"/>
    <s v="229"/>
    <n v="6.23"/>
    <s v="2022-06-28T21:00:00Z"/>
    <x v="169"/>
    <n v="372"/>
  </r>
  <r>
    <m/>
    <m/>
    <s v="20220704-Electra"/>
    <s v="Amador and Calaveras"/>
    <s v="Electra"/>
    <m/>
    <m/>
    <n v="202207041842"/>
    <n v="202207050642"/>
    <n v="44746"/>
    <n v="0.7791666666666667"/>
    <n v="44746.77916666667"/>
    <n v="44770"/>
    <m/>
    <m/>
    <n v="4478"/>
    <s v="Unknown cause, possibly fireworks from Fourth of July celebrations"/>
    <m/>
    <m/>
    <m/>
    <n v="38.334802"/>
    <n v="-120.665415"/>
    <s v="HFTD"/>
    <s v="HFRA"/>
    <x v="0"/>
    <m/>
    <m/>
    <m/>
    <m/>
    <m/>
    <m/>
    <m/>
    <b v="0"/>
    <b v="0"/>
    <b v="0"/>
    <n v="2022"/>
    <n v="7"/>
    <b v="0"/>
    <n v="0"/>
    <b v="0"/>
    <b v="0"/>
    <b v="0"/>
    <s v="OEIS Non-CAT - Large"/>
    <n v="0"/>
    <n v="0"/>
    <s v="structures &lt;= 100 "/>
    <s v="fatality = 0"/>
    <n v="0"/>
    <b v="1"/>
    <b v="1"/>
    <b v="1"/>
    <b v="1"/>
    <b v="0"/>
    <b v="1"/>
    <b v="1"/>
    <m/>
    <m/>
    <s v="PG372"/>
    <s v="229"/>
    <n v="1.35"/>
    <s v="2022-07-05T02:30:00Z"/>
    <n v="22.07"/>
    <n v="74"/>
    <s v="PG372"/>
    <s v="229"/>
    <n v="1.35"/>
    <s v="2022-07-05T02:30:00Z"/>
    <x v="170"/>
    <n v="293"/>
  </r>
  <r>
    <m/>
    <m/>
    <s v="20220707-Washburn"/>
    <s v="Mariposa"/>
    <s v="Washburn"/>
    <m/>
    <m/>
    <n v="202207071413"/>
    <n v="202207080213"/>
    <n v="44749"/>
    <n v="0.5923611111111111"/>
    <n v="44749.59236111111"/>
    <n v="44772"/>
    <m/>
    <m/>
    <n v="4886"/>
    <s v="Human caused"/>
    <m/>
    <m/>
    <m/>
    <n v="37.499"/>
    <n v="-119.614"/>
    <s v="HFTD"/>
    <s v="HFRA"/>
    <x v="0"/>
    <m/>
    <m/>
    <m/>
    <m/>
    <m/>
    <m/>
    <m/>
    <b v="0"/>
    <b v="0"/>
    <b v="0"/>
    <n v="2022"/>
    <n v="7"/>
    <b v="0"/>
    <n v="0"/>
    <b v="0"/>
    <b v="0"/>
    <b v="0"/>
    <s v="OEIS Non-CAT - Large"/>
    <n v="0"/>
    <n v="0"/>
    <s v="structures &lt;= 100 "/>
    <s v="fatality = 0"/>
    <n v="0"/>
    <b v="1"/>
    <b v="0"/>
    <b v="1"/>
    <b v="1"/>
    <b v="0"/>
    <b v="1"/>
    <b v="1"/>
    <m/>
    <m/>
    <s v="WWNC1"/>
    <s v="2"/>
    <n v="2.98"/>
    <s v="2022-07-07T21:51:00Z"/>
    <n v="14.99"/>
    <n v="10"/>
    <s v="WWNC1"/>
    <s v="2"/>
    <n v="2.98"/>
    <s v="2022-07-07T21:51:00Z"/>
    <x v="10"/>
    <n v="48"/>
  </r>
  <r>
    <m/>
    <m/>
    <s v="20220714-Peter"/>
    <s v="Shasta"/>
    <s v="Peter"/>
    <m/>
    <m/>
    <n v="202207141656"/>
    <n v="202207150456"/>
    <n v="44756"/>
    <n v="0.7055555555555556"/>
    <n v="44756.70555555556"/>
    <n v="44761"/>
    <m/>
    <m/>
    <n v="304"/>
    <m/>
    <n v="16"/>
    <m/>
    <m/>
    <n v="40.4411992"/>
    <n v="-122.3182313"/>
    <s v="HFTD"/>
    <s v="HFRA"/>
    <x v="0"/>
    <m/>
    <m/>
    <m/>
    <m/>
    <m/>
    <m/>
    <m/>
    <b v="0"/>
    <b v="0"/>
    <b v="0"/>
    <n v="2022"/>
    <n v="7"/>
    <b v="0"/>
    <n v="0"/>
    <b v="0"/>
    <b v="0"/>
    <b v="0"/>
    <s v="OEIS Non-CAT - Large"/>
    <n v="0"/>
    <n v="0"/>
    <s v="structures &lt;= 100 "/>
    <s v="fatality = 0"/>
    <n v="16"/>
    <b v="1"/>
    <b v="0"/>
    <b v="1"/>
    <b v="1"/>
    <b v="0"/>
    <b v="1"/>
    <b v="1"/>
    <m/>
    <m/>
    <s v="103PG"/>
    <s v="229"/>
    <n v="4.88"/>
    <s v="2022-07-15T00:50:00Z"/>
    <n v="14.91"/>
    <n v="64"/>
    <s v="293PG"/>
    <s v="229"/>
    <n v="9.44"/>
    <s v="2022-07-14T23:30:00Z"/>
    <x v="88"/>
    <n v="137"/>
  </r>
  <r>
    <m/>
    <m/>
    <s v="20220718-Agua"/>
    <s v="Mariposa"/>
    <s v="Agua"/>
    <m/>
    <m/>
    <n v="202207181313"/>
    <n v="202207190113"/>
    <n v="44760"/>
    <n v="0.5506944444444445"/>
    <n v="44760.55069444444"/>
    <m/>
    <m/>
    <m/>
    <n v="421"/>
    <s v="Vehicle"/>
    <m/>
    <m/>
    <m/>
    <n v="37.481701"/>
    <n v="-120.02107"/>
    <s v="HFTD"/>
    <s v="HFRA"/>
    <x v="0"/>
    <m/>
    <m/>
    <m/>
    <m/>
    <m/>
    <m/>
    <m/>
    <b v="0"/>
    <b v="0"/>
    <b v="0"/>
    <n v="2022"/>
    <n v="7"/>
    <b v="0"/>
    <n v="0"/>
    <b v="0"/>
    <b v="0"/>
    <b v="0"/>
    <s v="OEIS Non-CAT - Large"/>
    <n v="0"/>
    <n v="0"/>
    <s v="structures &lt;= 100 "/>
    <s v="fatality = 0"/>
    <n v="0"/>
    <b v="1"/>
    <b v="0"/>
    <b v="1"/>
    <b v="1"/>
    <b v="0"/>
    <b v="1"/>
    <b v="1"/>
    <m/>
    <m/>
    <s v="PG908"/>
    <s v="229"/>
    <n v="3.7"/>
    <s v="2022-07-18T19:40:00Z"/>
    <n v="18.71"/>
    <n v="74"/>
    <s v="PG908"/>
    <s v="229"/>
    <n v="3.7"/>
    <s v="2022-07-18T19:40:00Z"/>
    <x v="171"/>
    <n v="209"/>
  </r>
  <r>
    <m/>
    <m/>
    <s v="20220722-Oak"/>
    <s v="Mariposa"/>
    <s v="Oak"/>
    <m/>
    <m/>
    <n v="202207221410"/>
    <n v="202207230210"/>
    <n v="44764"/>
    <n v="0.5902777777777778"/>
    <n v="44764.59027777778"/>
    <n v="44783"/>
    <m/>
    <m/>
    <n v="19244"/>
    <m/>
    <n v="193"/>
    <m/>
    <m/>
    <n v="37.5509366"/>
    <n v="-119.9234728"/>
    <s v="HFTD"/>
    <s v="HFRA"/>
    <x v="0"/>
    <m/>
    <m/>
    <m/>
    <m/>
    <m/>
    <m/>
    <m/>
    <b v="1"/>
    <b v="0"/>
    <b v="1"/>
    <n v="2022"/>
    <n v="7"/>
    <b v="0"/>
    <n v="0"/>
    <b v="0"/>
    <b v="1"/>
    <b v="1"/>
    <s v="OEIS CAT - Destructive - Non-fatal"/>
    <n v="1"/>
    <n v="0"/>
    <s v="100 &lt; structures &lt;= 500"/>
    <s v="fatality = 0"/>
    <n v="193"/>
    <b v="0"/>
    <b v="1"/>
    <b v="1"/>
    <b v="1"/>
    <b v="0"/>
    <b v="1"/>
    <b v="1"/>
    <m/>
    <m/>
    <s v="MPOC1"/>
    <s v="2"/>
    <n v="4.75"/>
    <s v="2022-07-22T21:07:00Z"/>
    <n v="23"/>
    <n v="43"/>
    <s v="PG522"/>
    <s v="229"/>
    <n v="6.41"/>
    <s v="2022-07-22T21:10:00Z"/>
    <x v="153"/>
    <n v="209"/>
  </r>
  <r>
    <m/>
    <s v="(2/17/2023) no time information, assume noon"/>
    <s v="20220804-Red"/>
    <s v="Mariposa"/>
    <s v="Red"/>
    <m/>
    <m/>
    <n v="202208041200"/>
    <n v="202208050000"/>
    <n v="44777"/>
    <n v="0.5"/>
    <n v="44777.5"/>
    <n v="44832"/>
    <m/>
    <m/>
    <n v="8364"/>
    <s v="Lightning"/>
    <m/>
    <m/>
    <m/>
    <n v="37.661"/>
    <n v="-119.471"/>
    <s v="non-HFTD"/>
    <s v="non-HFRA"/>
    <x v="0"/>
    <m/>
    <m/>
    <m/>
    <m/>
    <m/>
    <m/>
    <m/>
    <b v="1"/>
    <b v="1"/>
    <b v="0"/>
    <n v="2022"/>
    <n v="8"/>
    <b v="0"/>
    <n v="0"/>
    <b v="0"/>
    <b v="0"/>
    <b v="0"/>
    <s v="OEIS CAT - Large"/>
    <n v="1"/>
    <n v="0"/>
    <s v="structures &lt;= 100 "/>
    <s v="fatality = 0"/>
    <n v="0"/>
    <b v="0"/>
    <b v="0"/>
    <b v="0"/>
    <b v="0"/>
    <b v="0"/>
    <b v="0"/>
    <b v="0"/>
    <m/>
    <m/>
    <m/>
    <m/>
    <m/>
    <m/>
    <n v="0"/>
    <n v="0"/>
    <s v="YNWC1"/>
    <s v="2"/>
    <n v="9.029999999999999"/>
    <s v="2022-08-04T19:02:00Z"/>
    <x v="108"/>
    <n v="15"/>
  </r>
  <r>
    <m/>
    <m/>
    <s v="20220805-Six Rivers Lightning Complex"/>
    <s v="Humboldt and Trinity"/>
    <s v="Six Rivers Lightning Complex"/>
    <m/>
    <m/>
    <n v="202208052144"/>
    <n v="202208060944"/>
    <n v="44778"/>
    <n v="0.9055555555555556"/>
    <n v="44778.90555555555"/>
    <n v="44868"/>
    <m/>
    <m/>
    <n v="41596"/>
    <s v="Lightning"/>
    <n v="8"/>
    <m/>
    <m/>
    <n v="40.9269568"/>
    <n v="-123.5862017"/>
    <s v="HFTD"/>
    <s v="HFRA"/>
    <x v="0"/>
    <m/>
    <m/>
    <m/>
    <m/>
    <m/>
    <m/>
    <m/>
    <b v="1"/>
    <b v="1"/>
    <b v="0"/>
    <n v="2022"/>
    <n v="8"/>
    <b v="0"/>
    <n v="0"/>
    <b v="0"/>
    <b v="0"/>
    <b v="0"/>
    <s v="OEIS CAT - Large"/>
    <n v="1"/>
    <n v="0"/>
    <s v="structures &lt;= 100 "/>
    <s v="fatality = 0"/>
    <n v="8"/>
    <b v="1"/>
    <b v="0"/>
    <b v="1"/>
    <b v="1"/>
    <b v="0"/>
    <b v="1"/>
    <b v="1"/>
    <m/>
    <m/>
    <s v="D8984"/>
    <s v="65"/>
    <n v="1.73"/>
    <s v="2022-08-06T04:30:00Z"/>
    <n v="9"/>
    <n v="10"/>
    <s v="HOAC1"/>
    <s v="2"/>
    <n v="9.460000000000001"/>
    <s v="2022-08-06T04:40:00Z"/>
    <x v="108"/>
    <n v="24"/>
  </r>
  <r>
    <m/>
    <m/>
    <s v="20220808-Rodgers"/>
    <s v="Tuolumne"/>
    <s v="Rodgers"/>
    <m/>
    <m/>
    <n v="202208081009"/>
    <n v="202208082209"/>
    <n v="44781"/>
    <n v="0.4229166666666667"/>
    <n v="44781.42291666667"/>
    <n v="44830"/>
    <m/>
    <m/>
    <n v="2790"/>
    <s v="Lightning"/>
    <m/>
    <m/>
    <m/>
    <n v="37.954"/>
    <n v="-119.552"/>
    <s v="HFTD"/>
    <s v="HFRA"/>
    <x v="0"/>
    <m/>
    <m/>
    <m/>
    <m/>
    <m/>
    <m/>
    <m/>
    <b v="0"/>
    <b v="0"/>
    <b v="0"/>
    <n v="2022"/>
    <n v="8"/>
    <b v="0"/>
    <n v="0"/>
    <b v="0"/>
    <b v="0"/>
    <b v="0"/>
    <s v="OEIS Non-CAT - Large"/>
    <n v="0"/>
    <n v="0"/>
    <s v="structures &lt;= 100 "/>
    <s v="fatality = 0"/>
    <n v="0"/>
    <b v="1"/>
    <b v="0"/>
    <b v="1"/>
    <b v="1"/>
    <b v="0"/>
    <b v="1"/>
    <b v="1"/>
    <m/>
    <m/>
    <m/>
    <m/>
    <m/>
    <m/>
    <n v="0"/>
    <n v="0"/>
    <s v="WWRC1"/>
    <s v="2"/>
    <n v="8.5"/>
    <s v="2022-08-08T16:53:00Z"/>
    <x v="41"/>
    <n v="2"/>
  </r>
  <r>
    <m/>
    <m/>
    <s v="20220906-Mosquito"/>
    <s v="El Dorado and Palcer"/>
    <s v="Mosquito"/>
    <m/>
    <m/>
    <n v="202209061800"/>
    <n v="202209070600"/>
    <n v="44810"/>
    <n v="0.75"/>
    <n v="44810.75"/>
    <n v="44861"/>
    <m/>
    <m/>
    <n v="76788"/>
    <s v="Electrical Power"/>
    <n v="78"/>
    <m/>
    <m/>
    <n v="39.00591"/>
    <n v="-120.7447"/>
    <s v="HFTD"/>
    <s v="HFRA"/>
    <x v="1"/>
    <s v="Yes"/>
    <n v="20221563"/>
    <s v="EI220906A"/>
    <s v="1803069, 1804400, 1805384, 7766974"/>
    <s v="22-0106866"/>
    <m/>
    <n v="1150842"/>
    <b v="1"/>
    <b v="1"/>
    <b v="0"/>
    <n v="2022"/>
    <n v="9"/>
    <b v="0"/>
    <n v="0"/>
    <b v="0"/>
    <b v="0"/>
    <b v="0"/>
    <s v="OEIS CAT - Large"/>
    <n v="1"/>
    <n v="0"/>
    <s v="structures &lt;= 100 "/>
    <s v="fatality = 0"/>
    <n v="78"/>
    <b v="0"/>
    <b v="1"/>
    <b v="1"/>
    <b v="1"/>
    <b v="0"/>
    <b v="1"/>
    <b v="1"/>
    <m/>
    <m/>
    <s v="PG928"/>
    <s v="229"/>
    <n v="2.34"/>
    <s v="2022-09-07T00:00:00Z"/>
    <n v="11.02"/>
    <n v="26"/>
    <s v="PG481"/>
    <s v="229"/>
    <n v="5.17"/>
    <s v="2022-09-07T00:20:00Z"/>
    <x v="172"/>
    <n v="149"/>
  </r>
  <r>
    <m/>
    <m/>
    <s v="20220907-Fork"/>
    <s v="Madera"/>
    <s v="Fork"/>
    <m/>
    <m/>
    <n v="202209071530"/>
    <n v="202209080330"/>
    <n v="44811"/>
    <n v="0.6458333333333334"/>
    <n v="44811.64583333334"/>
    <n v="44817"/>
    <m/>
    <m/>
    <n v="819"/>
    <s v="Vehicle"/>
    <n v="43"/>
    <m/>
    <m/>
    <n v="37.21945"/>
    <n v="-119.50881"/>
    <s v="HFTD"/>
    <s v="HFRA"/>
    <x v="0"/>
    <m/>
    <m/>
    <m/>
    <m/>
    <m/>
    <m/>
    <m/>
    <b v="0"/>
    <b v="0"/>
    <b v="0"/>
    <n v="2022"/>
    <n v="9"/>
    <b v="0"/>
    <n v="0"/>
    <b v="0"/>
    <b v="0"/>
    <b v="0"/>
    <s v="OEIS Non-CAT - Large"/>
    <n v="0"/>
    <n v="0"/>
    <s v="structures &lt;= 100 "/>
    <s v="fatality = 0"/>
    <n v="43"/>
    <b v="1"/>
    <b v="0"/>
    <b v="1"/>
    <b v="1"/>
    <b v="0"/>
    <b v="1"/>
    <b v="1"/>
    <m/>
    <m/>
    <s v="PG573"/>
    <s v="229"/>
    <n v="1.09"/>
    <s v="2022-09-07T23:20:00Z"/>
    <n v="18.92"/>
    <n v="83"/>
    <s v="SE381"/>
    <s v="231"/>
    <n v="9.26"/>
    <s v="2022-09-07T23:30:00Z"/>
    <x v="173"/>
    <n v="304"/>
  </r>
  <r>
    <m/>
    <m/>
    <s v="20240617-Sites"/>
    <s v="Colusa"/>
    <s v="Sites"/>
    <m/>
    <m/>
    <n v="202406171339"/>
    <n v="202406180139"/>
    <n v="45460"/>
    <n v="0.56875"/>
    <n v="45460.56875"/>
    <n v="45471"/>
    <m/>
    <m/>
    <n v="19195"/>
    <s v="Electrical Power"/>
    <m/>
    <m/>
    <n v="0"/>
    <n v="39.31646"/>
    <n v="-122.46934"/>
    <m/>
    <m/>
    <x v="1"/>
    <s v="Yes"/>
    <m/>
    <m/>
    <m/>
    <m/>
    <m/>
    <m/>
    <b v="1"/>
    <b v="1"/>
    <b v="0"/>
    <n v="2024"/>
    <n v="6"/>
    <m/>
    <n v="0"/>
    <b v="0"/>
    <b v="0"/>
    <b v="0"/>
    <s v="OEIS CAT - Large"/>
    <n v="1"/>
    <n v="0"/>
    <s v="structures &lt;= 100 "/>
    <s v="fatality = 0"/>
    <n v="0"/>
    <m/>
    <m/>
    <m/>
    <m/>
    <m/>
    <m/>
    <m/>
    <m/>
    <m/>
    <s v="PG289"/>
    <s v="229"/>
    <n v="3.06"/>
    <s v="2024-06-17T20:00:00Z"/>
    <n v="27.4"/>
    <n v="24"/>
    <s v="PG324"/>
    <s v="229"/>
    <n v="9.699999999999999"/>
    <s v="2024-06-17T20:40:00Z"/>
    <x v="174"/>
    <n v="84"/>
  </r>
</pivotCacheRecords>
</file>

<file path=xl/pivotCache/pivotCacheRecords2.xml><?xml version="1.0" encoding="utf-8"?>
<pivotCacheRecords xmlns="http://schemas.openxmlformats.org/spreadsheetml/2006/main" count="410">
  <r>
    <m/>
    <m/>
    <s v="20150511-Forebay"/>
    <s v="Merced"/>
    <s v="Forebay"/>
    <m/>
    <m/>
    <n v="201505111026"/>
    <n v="201505112226"/>
    <n v="42135"/>
    <n v="0.4347222222222222"/>
    <n v="42135.43472222222"/>
    <n v="42135"/>
    <s v="12:15"/>
    <n v="42135.51041666666"/>
    <n v="692"/>
    <s v="Vehicle"/>
    <m/>
    <m/>
    <n v="0"/>
    <n v="37.08312"/>
    <n v="-121.06963"/>
    <s v="non-HFTD"/>
    <s v="non-HFRA"/>
    <x v="0"/>
    <m/>
    <m/>
    <m/>
    <m/>
    <m/>
    <m/>
    <m/>
    <b v="0"/>
    <b v="0"/>
    <b v="0"/>
    <n v="2015"/>
    <n v="5"/>
    <b v="0"/>
    <n v="0"/>
    <b v="0"/>
    <b v="0"/>
    <b v="0"/>
    <s v="OEIS Non-CAT - Large"/>
    <n v="0"/>
    <n v="0"/>
    <s v="structures &lt;= 100 "/>
    <s v="fatality = 0"/>
    <n v="0"/>
    <b v="0"/>
    <b v="0"/>
    <b v="0"/>
    <b v="0"/>
    <b v="0"/>
    <b v="0"/>
    <b v="0"/>
    <m/>
    <m/>
    <s v="CF031"/>
    <s v="59"/>
    <n v="1.55"/>
    <s v="2015-05-11T17:40:00Z"/>
    <n v="36.66"/>
    <n v="18"/>
    <s v="CF031"/>
    <s v="59"/>
    <n v="1.55"/>
    <s v="2015-05-11T17:40:00Z"/>
    <x v="0"/>
    <n v="32"/>
  </r>
  <r>
    <m/>
    <s v="(2/17/2023): add lat/lon based on google map&amp;cal fire loc"/>
    <s v="20150605-Site"/>
    <s v="Alameda"/>
    <s v="Site"/>
    <m/>
    <m/>
    <n v="201506052022"/>
    <n v="201506060822"/>
    <n v="42160"/>
    <n v="0.8486111111111111"/>
    <n v="42160.84861111111"/>
    <n v="42161"/>
    <m/>
    <m/>
    <n v="300"/>
    <s v="Undetermined"/>
    <m/>
    <m/>
    <m/>
    <n v="37.636"/>
    <n v="-121.556"/>
    <s v="non-HFTD"/>
    <s v="non-HFRA"/>
    <x v="0"/>
    <m/>
    <m/>
    <m/>
    <m/>
    <m/>
    <m/>
    <m/>
    <b v="0"/>
    <b v="0"/>
    <b v="0"/>
    <n v="2015"/>
    <n v="6"/>
    <b v="0"/>
    <n v="0"/>
    <b v="0"/>
    <b v="0"/>
    <b v="0"/>
    <s v="OEIS Non-CAT - Large"/>
    <n v="0"/>
    <n v="0"/>
    <s v="structures &lt;= 100 "/>
    <s v="fatality = 0"/>
    <n v="0"/>
    <b v="0"/>
    <b v="0"/>
    <b v="0"/>
    <b v="0"/>
    <b v="0"/>
    <b v="0"/>
    <b v="0"/>
    <m/>
    <m/>
    <s v="AATC1"/>
    <s v="2"/>
    <n v="4.9"/>
    <s v="2015-06-06T04:12:00Z"/>
    <n v="24.99"/>
    <n v="2"/>
    <s v="AATC1"/>
    <s v="2"/>
    <n v="4.9"/>
    <s v="2015-06-06T04:12:00Z"/>
    <x v="1"/>
    <n v="30"/>
  </r>
  <r>
    <m/>
    <m/>
    <s v="20150610-Saddle"/>
    <s v="Trinity"/>
    <s v="Saddle"/>
    <m/>
    <m/>
    <n v="201506101500"/>
    <n v="201506110300"/>
    <n v="42165"/>
    <n v="0.625"/>
    <n v="42165.625"/>
    <n v="42184"/>
    <s v="09:00"/>
    <n v="42184.375"/>
    <n v="1542"/>
    <s v="Lightning"/>
    <m/>
    <m/>
    <n v="0"/>
    <n v="40.924"/>
    <n v="-123.168"/>
    <s v="HFTD"/>
    <s v="HFRA"/>
    <x v="0"/>
    <m/>
    <m/>
    <m/>
    <m/>
    <m/>
    <m/>
    <m/>
    <b v="0"/>
    <b v="0"/>
    <b v="0"/>
    <n v="2015"/>
    <n v="6"/>
    <b v="0"/>
    <n v="0"/>
    <b v="0"/>
    <b v="0"/>
    <b v="0"/>
    <s v="OEIS Non-CAT - Large"/>
    <n v="0"/>
    <n v="0"/>
    <s v="structures &lt;= 100 "/>
    <s v="fatality = 0"/>
    <n v="0"/>
    <b v="1"/>
    <b v="0"/>
    <b v="1"/>
    <b v="1"/>
    <b v="0"/>
    <b v="1"/>
    <b v="1"/>
    <m/>
    <m/>
    <s v="BABC1"/>
    <s v="2"/>
    <n v="2.74"/>
    <s v="2015-06-10T22:32:00Z"/>
    <n v="11.01"/>
    <n v="2"/>
    <s v="BABC1"/>
    <s v="2"/>
    <n v="2.74"/>
    <s v="2015-06-10T22:32:00Z"/>
    <x v="2"/>
    <n v="2"/>
  </r>
  <r>
    <m/>
    <s v="(2/17/2023): add lat/lon based on google map&amp;cal fire loc"/>
    <s v="20150618-Sky"/>
    <s v="Madera"/>
    <s v="Sky"/>
    <m/>
    <m/>
    <n v="201506181431"/>
    <n v="201506190231"/>
    <n v="42173"/>
    <n v="0.6048611111111111"/>
    <n v="42173.60486111111"/>
    <n v="42181"/>
    <s v="08:15"/>
    <n v="42181.34375"/>
    <n v="500"/>
    <s v="Vehicle"/>
    <m/>
    <m/>
    <n v="0"/>
    <n v="37.389"/>
    <n v="-119.607"/>
    <s v="non-HFTD"/>
    <s v="HFRA"/>
    <x v="0"/>
    <m/>
    <m/>
    <m/>
    <m/>
    <m/>
    <m/>
    <m/>
    <b v="0"/>
    <b v="0"/>
    <b v="0"/>
    <n v="2015"/>
    <n v="6"/>
    <b v="0"/>
    <n v="0"/>
    <b v="0"/>
    <b v="0"/>
    <b v="0"/>
    <s v="OEIS Non-CAT - Large"/>
    <n v="0"/>
    <n v="0"/>
    <s v="structures &lt;= 100 "/>
    <s v="fatality = 0"/>
    <n v="0"/>
    <b v="0"/>
    <b v="1"/>
    <b v="1"/>
    <b v="1"/>
    <b v="0"/>
    <b v="1"/>
    <b v="1"/>
    <m/>
    <m/>
    <s v="AT301"/>
    <s v="65"/>
    <n v="4.67"/>
    <s v="2015-06-18T20:33:00Z"/>
    <n v="20"/>
    <n v="44"/>
    <s v="AT301"/>
    <s v="65"/>
    <n v="4.67"/>
    <s v="2015-06-18T20:33:00Z"/>
    <x v="3"/>
    <n v="123"/>
  </r>
  <r>
    <m/>
    <m/>
    <s v="20150618-Corrine"/>
    <s v="Madera"/>
    <s v="Corrine"/>
    <m/>
    <m/>
    <n v="201506182100"/>
    <n v="201506190900"/>
    <n v="42173"/>
    <n v="0.875"/>
    <n v="42173.875"/>
    <n v="42180"/>
    <s v="18:45"/>
    <n v="42180.78125"/>
    <n v="920"/>
    <s v="Electrical Power"/>
    <n v="3"/>
    <m/>
    <n v="0"/>
    <n v="37.165767"/>
    <n v="-119.523943"/>
    <s v="HFTD"/>
    <s v="HFRA"/>
    <x v="1"/>
    <m/>
    <m/>
    <m/>
    <m/>
    <m/>
    <m/>
    <m/>
    <b v="0"/>
    <b v="0"/>
    <b v="0"/>
    <n v="2015"/>
    <n v="6"/>
    <b v="0"/>
    <n v="0"/>
    <b v="0"/>
    <b v="0"/>
    <b v="0"/>
    <s v="OEIS Non-CAT - Large"/>
    <n v="0"/>
    <n v="0"/>
    <s v="structures &lt;= 100 "/>
    <s v="fatality = 0"/>
    <n v="3"/>
    <b v="1"/>
    <b v="0"/>
    <b v="1"/>
    <b v="1"/>
    <b v="0"/>
    <b v="1"/>
    <b v="1"/>
    <m/>
    <m/>
    <s v="C6459"/>
    <s v="65"/>
    <n v="4.82"/>
    <s v="2015-06-19T04:40:00Z"/>
    <n v="8.99"/>
    <n v="9"/>
    <s v="C6459"/>
    <s v="65"/>
    <n v="4.82"/>
    <s v="2015-06-19T04:40:00Z"/>
    <x v="4"/>
    <n v="9"/>
  </r>
  <r>
    <m/>
    <s v="(2/17/2023): add lat/lon based on google map&amp;cal fire loc"/>
    <s v="20150620-Park Hill"/>
    <s v="San Luis Obispo"/>
    <s v="Park Hill"/>
    <m/>
    <m/>
    <n v="201506201441"/>
    <n v="201506210241"/>
    <n v="42175"/>
    <n v="0.6118055555555556"/>
    <n v="42175.61180555556"/>
    <n v="42175"/>
    <m/>
    <m/>
    <n v="1791"/>
    <s v="Vehicle"/>
    <n v="23"/>
    <n v="3"/>
    <n v="0"/>
    <n v="35.376"/>
    <n v="-120.435"/>
    <s v="non-HFTD"/>
    <s v="HFRA"/>
    <x v="0"/>
    <m/>
    <m/>
    <m/>
    <m/>
    <m/>
    <m/>
    <m/>
    <b v="0"/>
    <b v="0"/>
    <b v="0"/>
    <n v="2015"/>
    <n v="6"/>
    <b v="0"/>
    <n v="0"/>
    <b v="0"/>
    <b v="0"/>
    <b v="0"/>
    <s v="OEIS Non-CAT - Large"/>
    <n v="0"/>
    <n v="0"/>
    <s v="structures &lt;= 100 "/>
    <s v="fatality = 0"/>
    <n v="23"/>
    <b v="0"/>
    <b v="1"/>
    <b v="1"/>
    <b v="1"/>
    <b v="0"/>
    <b v="1"/>
    <b v="1"/>
    <m/>
    <m/>
    <m/>
    <m/>
    <m/>
    <m/>
    <n v="0"/>
    <n v="0"/>
    <m/>
    <m/>
    <m/>
    <m/>
    <x v="5"/>
    <n v="0"/>
  </r>
  <r>
    <m/>
    <m/>
    <s v="20150624-Loma"/>
    <s v="Contra Costa"/>
    <s v="Loma"/>
    <m/>
    <m/>
    <n v="201506241615"/>
    <n v="201506250415"/>
    <n v="42179"/>
    <n v="0.6770833333333334"/>
    <n v="42179.67708333334"/>
    <n v="42180"/>
    <s v="09:00"/>
    <n v="42180.375"/>
    <n v="533"/>
    <s v="Undetermined"/>
    <m/>
    <m/>
    <m/>
    <n v="37.974123"/>
    <n v="-121.833751"/>
    <s v="non-HFTD"/>
    <s v="non-HFRA"/>
    <x v="0"/>
    <m/>
    <m/>
    <m/>
    <m/>
    <m/>
    <m/>
    <m/>
    <b v="0"/>
    <b v="0"/>
    <b v="0"/>
    <n v="2015"/>
    <n v="6"/>
    <b v="0"/>
    <n v="0"/>
    <b v="0"/>
    <b v="0"/>
    <b v="0"/>
    <s v="OEIS Non-CAT - Large"/>
    <n v="0"/>
    <n v="0"/>
    <s v="structures &lt;= 100 "/>
    <s v="fatality = 0"/>
    <n v="0"/>
    <b v="0"/>
    <b v="0"/>
    <b v="0"/>
    <b v="0"/>
    <b v="0"/>
    <b v="0"/>
    <b v="0"/>
    <m/>
    <m/>
    <s v="PIBC1"/>
    <s v="2"/>
    <n v="3.23"/>
    <s v="2015-06-24T23:28:00Z"/>
    <n v="21"/>
    <n v="10"/>
    <s v="PSBC1"/>
    <s v="121"/>
    <n v="5.48"/>
    <s v="2015-06-24T23:12:00Z"/>
    <x v="6"/>
    <n v="124"/>
  </r>
  <r>
    <m/>
    <s v="(2/17/2023): add lat/lon based on google map&amp;cal fire loc"/>
    <s v="20150702-Ione"/>
    <s v="Amador"/>
    <s v="Ione"/>
    <m/>
    <m/>
    <n v="201507020858"/>
    <n v="201507022058"/>
    <n v="42187"/>
    <n v="0.3736111111111111"/>
    <n v="42187.37361111111"/>
    <n v="42187"/>
    <m/>
    <m/>
    <n v="355"/>
    <s v="Arson"/>
    <m/>
    <m/>
    <n v="0"/>
    <n v="38.482"/>
    <n v="-121.043"/>
    <s v="non-HFTD"/>
    <s v="non-HFRA"/>
    <x v="0"/>
    <m/>
    <m/>
    <m/>
    <m/>
    <m/>
    <m/>
    <m/>
    <b v="0"/>
    <b v="0"/>
    <b v="0"/>
    <n v="2015"/>
    <n v="7"/>
    <b v="0"/>
    <n v="0"/>
    <b v="0"/>
    <b v="0"/>
    <b v="0"/>
    <s v="OEIS Non-CAT - Large"/>
    <n v="0"/>
    <n v="0"/>
    <s v="structures &lt;= 100 "/>
    <s v="fatality = 0"/>
    <n v="0"/>
    <b v="0"/>
    <b v="0"/>
    <b v="0"/>
    <b v="0"/>
    <b v="0"/>
    <b v="0"/>
    <b v="0"/>
    <m/>
    <m/>
    <m/>
    <m/>
    <m/>
    <m/>
    <n v="0"/>
    <n v="0"/>
    <s v="BENC1"/>
    <s v="2"/>
    <n v="9.57"/>
    <s v="2015-07-02T15:59:00Z"/>
    <x v="7"/>
    <n v="36"/>
  </r>
  <r>
    <m/>
    <s v="(2/17/2023): add lat/lon based on google map&amp;cal fire loc"/>
    <s v="20150718-Mccabe"/>
    <s v="Merced"/>
    <s v="Mccabe"/>
    <m/>
    <m/>
    <n v="201507182227"/>
    <n v="201507191027"/>
    <n v="42203"/>
    <n v="0.9354166666666667"/>
    <n v="42203.93541666667"/>
    <n v="42207"/>
    <m/>
    <m/>
    <n v="1333"/>
    <s v="Lightning"/>
    <m/>
    <m/>
    <n v="0"/>
    <n v="37.115"/>
    <n v="-121.023"/>
    <s v="non-HFTD"/>
    <s v="non-HFRA"/>
    <x v="0"/>
    <m/>
    <m/>
    <m/>
    <m/>
    <m/>
    <m/>
    <m/>
    <b v="0"/>
    <b v="0"/>
    <b v="0"/>
    <n v="2015"/>
    <n v="7"/>
    <b v="0"/>
    <n v="0"/>
    <b v="0"/>
    <b v="0"/>
    <b v="0"/>
    <s v="OEIS Non-CAT - Large"/>
    <n v="0"/>
    <n v="0"/>
    <s v="structures &lt;= 100 "/>
    <s v="fatality = 0"/>
    <n v="0"/>
    <b v="0"/>
    <b v="0"/>
    <b v="0"/>
    <b v="0"/>
    <b v="0"/>
    <b v="0"/>
    <b v="0"/>
    <m/>
    <m/>
    <s v="CF031"/>
    <s v="59"/>
    <n v="4.19"/>
    <s v="2015-07-19T04:40:00Z"/>
    <n v="32.93"/>
    <n v="18"/>
    <s v="CF031"/>
    <s v="59"/>
    <n v="4.19"/>
    <s v="2015-07-19T04:40:00Z"/>
    <x v="8"/>
    <n v="18"/>
  </r>
  <r>
    <m/>
    <m/>
    <s v="20150719-Cabin"/>
    <s v="Tulare"/>
    <s v="Cabin"/>
    <m/>
    <m/>
    <n v="201507190800"/>
    <n v="201507192000"/>
    <n v="42204"/>
    <n v="0.3333333333333333"/>
    <n v="42204.33333333334"/>
    <n v="42252"/>
    <s v="18:00"/>
    <n v="42252.75"/>
    <n v="6980"/>
    <s v="Lightning"/>
    <m/>
    <m/>
    <n v="0"/>
    <n v="36.24"/>
    <n v="-118.54"/>
    <s v="HFTD"/>
    <s v="HFRA"/>
    <x v="0"/>
    <m/>
    <m/>
    <m/>
    <m/>
    <m/>
    <m/>
    <m/>
    <b v="1"/>
    <b v="1"/>
    <b v="0"/>
    <n v="2015"/>
    <n v="7"/>
    <b v="0"/>
    <n v="0"/>
    <b v="0"/>
    <b v="0"/>
    <b v="0"/>
    <s v="OEIS CAT - Large"/>
    <n v="1"/>
    <n v="0"/>
    <s v="structures &lt;= 100 "/>
    <s v="fatality = 0"/>
    <n v="0"/>
    <b v="1"/>
    <b v="0"/>
    <b v="1"/>
    <b v="1"/>
    <b v="0"/>
    <b v="1"/>
    <b v="1"/>
    <m/>
    <m/>
    <m/>
    <m/>
    <m/>
    <m/>
    <n v="0"/>
    <n v="0"/>
    <s v="C5694"/>
    <s v="65"/>
    <n v="8.619999999999999"/>
    <s v="2015-07-19T15:26:00Z"/>
    <x v="9"/>
    <n v="8"/>
  </r>
  <r>
    <m/>
    <m/>
    <s v="20150721-Triple"/>
    <s v="Tulare"/>
    <s v="Triple"/>
    <m/>
    <m/>
    <n v="201507211235"/>
    <n v="201507220035"/>
    <n v="42206"/>
    <n v="0.5243055555555556"/>
    <n v="42206.52430555555"/>
    <n v="42211"/>
    <s v="10:30"/>
    <n v="42211.4375"/>
    <n v="430"/>
    <s v="Lightning"/>
    <m/>
    <m/>
    <n v="0"/>
    <n v="36.085212"/>
    <n v="-118.824235"/>
    <s v="HFTD"/>
    <s v="HFRA"/>
    <x v="0"/>
    <m/>
    <m/>
    <m/>
    <m/>
    <m/>
    <m/>
    <m/>
    <b v="0"/>
    <b v="0"/>
    <b v="0"/>
    <n v="2015"/>
    <n v="7"/>
    <b v="0"/>
    <n v="0"/>
    <b v="0"/>
    <b v="0"/>
    <b v="0"/>
    <s v="OEIS Non-CAT - Large"/>
    <n v="0"/>
    <n v="0"/>
    <s v="structures &lt;= 100 "/>
    <s v="fatality = 0"/>
    <n v="0"/>
    <b v="1"/>
    <b v="0"/>
    <b v="1"/>
    <b v="1"/>
    <b v="0"/>
    <b v="1"/>
    <b v="1"/>
    <m/>
    <m/>
    <m/>
    <m/>
    <m/>
    <m/>
    <n v="0"/>
    <n v="0"/>
    <s v="OORC1"/>
    <s v="2"/>
    <n v="9.25"/>
    <s v="2015-07-21T20:12:00Z"/>
    <x v="10"/>
    <n v="2"/>
  </r>
  <r>
    <m/>
    <m/>
    <s v="20150722-Wragg"/>
    <s v="Napa"/>
    <s v="Wragg"/>
    <m/>
    <m/>
    <n v="201507221424"/>
    <n v="201507230224"/>
    <n v="42207"/>
    <n v="0.6"/>
    <n v="42207.6"/>
    <n v="42221"/>
    <s v="17:30"/>
    <n v="42221.72916666666"/>
    <n v="8051"/>
    <s v="Vehicle"/>
    <n v="2"/>
    <n v="5"/>
    <n v="0"/>
    <n v="38.4994"/>
    <n v="-122.1145"/>
    <s v="HFTD"/>
    <s v="HFRA"/>
    <x v="0"/>
    <m/>
    <m/>
    <m/>
    <m/>
    <m/>
    <m/>
    <m/>
    <b v="1"/>
    <b v="1"/>
    <b v="0"/>
    <n v="2015"/>
    <n v="7"/>
    <b v="0"/>
    <n v="0"/>
    <b v="0"/>
    <b v="0"/>
    <b v="0"/>
    <s v="OEIS CAT - Large"/>
    <n v="1"/>
    <n v="0"/>
    <s v="structures &lt;= 100 "/>
    <s v="fatality = 0"/>
    <n v="2"/>
    <b v="1"/>
    <b v="0"/>
    <b v="1"/>
    <b v="1"/>
    <b v="0"/>
    <b v="1"/>
    <b v="1"/>
    <m/>
    <m/>
    <m/>
    <m/>
    <m/>
    <m/>
    <n v="0"/>
    <n v="0"/>
    <s v="ATLC1"/>
    <s v="2"/>
    <n v="8.300000000000001"/>
    <s v="2015-07-22T21:29:00Z"/>
    <x v="11"/>
    <n v="2"/>
  </r>
  <r>
    <m/>
    <m/>
    <s v="20150725-Willow"/>
    <s v="Madera"/>
    <s v="Willow"/>
    <m/>
    <m/>
    <n v="201507251430"/>
    <n v="201507260230"/>
    <n v="42210"/>
    <n v="0.6041666666666666"/>
    <n v="42210.60416666666"/>
    <n v="42229"/>
    <s v="10:30"/>
    <n v="42229.4375"/>
    <n v="5702"/>
    <s v="Undetermined"/>
    <m/>
    <m/>
    <n v="0"/>
    <n v="37.279722"/>
    <n v="-119.50014"/>
    <s v="HFTD"/>
    <s v="HFRA"/>
    <x v="0"/>
    <m/>
    <m/>
    <m/>
    <m/>
    <m/>
    <m/>
    <m/>
    <b v="1"/>
    <b v="1"/>
    <b v="0"/>
    <n v="2015"/>
    <n v="7"/>
    <b v="0"/>
    <n v="0"/>
    <b v="0"/>
    <b v="0"/>
    <b v="0"/>
    <s v="OEIS CAT - Large"/>
    <n v="1"/>
    <n v="0"/>
    <s v="structures &lt;= 100 "/>
    <s v="fatality = 0"/>
    <n v="0"/>
    <b v="0"/>
    <b v="1"/>
    <b v="1"/>
    <b v="1"/>
    <b v="0"/>
    <b v="1"/>
    <b v="1"/>
    <m/>
    <m/>
    <s v="NFRC1"/>
    <s v="2"/>
    <n v="3.24"/>
    <s v="2015-07-25T21:55:00Z"/>
    <n v="14.99"/>
    <n v="71"/>
    <s v="D7778"/>
    <s v="65"/>
    <n v="7.46"/>
    <s v="2015-07-25T22:27:00Z"/>
    <x v="10"/>
    <n v="95"/>
  </r>
  <r>
    <m/>
    <m/>
    <s v="20150725-Lowell"/>
    <s v="Nevada"/>
    <s v="Lowell"/>
    <m/>
    <m/>
    <n v="201507251437"/>
    <n v="201507260237"/>
    <n v="42210"/>
    <n v="0.6090277777777777"/>
    <n v="42210.60902777778"/>
    <n v="42228"/>
    <s v="19:15"/>
    <n v="42228.80208333334"/>
    <n v="2304"/>
    <s v="Undetermined"/>
    <n v="3"/>
    <n v="1"/>
    <n v="0"/>
    <n v="39.192088"/>
    <n v="-120.882313"/>
    <s v="HFTD"/>
    <s v="HFRA"/>
    <x v="0"/>
    <m/>
    <m/>
    <m/>
    <m/>
    <m/>
    <m/>
    <m/>
    <b v="0"/>
    <b v="0"/>
    <b v="0"/>
    <n v="2015"/>
    <n v="7"/>
    <b v="0"/>
    <n v="0"/>
    <b v="0"/>
    <b v="0"/>
    <b v="0"/>
    <s v="OEIS Non-CAT - Large"/>
    <n v="0"/>
    <n v="0"/>
    <s v="structures &lt;= 100 "/>
    <s v="fatality = 0"/>
    <n v="3"/>
    <b v="0"/>
    <b v="1"/>
    <b v="1"/>
    <b v="1"/>
    <b v="0"/>
    <b v="1"/>
    <b v="1"/>
    <m/>
    <m/>
    <s v="SETC1"/>
    <s v="2"/>
    <n v="0.58"/>
    <s v="2015-07-25T21:28:00Z"/>
    <n v="17"/>
    <n v="6"/>
    <s v="SETC1"/>
    <s v="2"/>
    <n v="0.58"/>
    <s v="2015-07-25T21:28:00Z"/>
    <x v="12"/>
    <n v="74"/>
  </r>
  <r>
    <m/>
    <m/>
    <s v="20150729-Swedes"/>
    <s v="Butte"/>
    <s v="Swedes"/>
    <m/>
    <m/>
    <n v="201507291125"/>
    <n v="201507292325"/>
    <n v="42214"/>
    <n v="0.4756944444444444"/>
    <n v="42214.47569444445"/>
    <n v="42219"/>
    <s v="17:00"/>
    <n v="42219.70833333334"/>
    <n v="400"/>
    <s v="Debris Burning"/>
    <n v="16"/>
    <m/>
    <n v="0"/>
    <n v="39.43963"/>
    <n v="-121.38794"/>
    <s v="HFTD"/>
    <s v="HFRA"/>
    <x v="0"/>
    <m/>
    <m/>
    <m/>
    <m/>
    <m/>
    <m/>
    <m/>
    <b v="0"/>
    <b v="0"/>
    <b v="0"/>
    <n v="2015"/>
    <n v="7"/>
    <b v="0"/>
    <n v="0"/>
    <b v="0"/>
    <b v="0"/>
    <b v="0"/>
    <s v="OEIS Non-CAT - Large"/>
    <n v="0"/>
    <n v="0"/>
    <s v="structures &lt;= 100 "/>
    <s v="fatality = 0"/>
    <n v="16"/>
    <b v="1"/>
    <b v="0"/>
    <b v="1"/>
    <b v="1"/>
    <b v="0"/>
    <b v="1"/>
    <b v="1"/>
    <m/>
    <m/>
    <s v="BNGC1"/>
    <s v="2"/>
    <n v="4.07"/>
    <s v="2015-07-29T18:51:00Z"/>
    <n v="11.01"/>
    <n v="2"/>
    <s v="BNGC1"/>
    <s v="2"/>
    <n v="4.07"/>
    <s v="2015-07-29T18:51:00Z"/>
    <x v="2"/>
    <n v="2"/>
  </r>
  <r>
    <m/>
    <m/>
    <s v="20150729-Rocky"/>
    <s v="Lake"/>
    <s v="Rocky"/>
    <m/>
    <m/>
    <n v="201507291529"/>
    <n v="201507300329"/>
    <n v="42214"/>
    <n v="0.6451388888888889"/>
    <n v="42214.64513888889"/>
    <n v="42230"/>
    <s v="18:15"/>
    <n v="42230.76041666666"/>
    <n v="69636"/>
    <s v="Equipment"/>
    <n v="96"/>
    <n v="8"/>
    <n v="0"/>
    <n v="38.8863538"/>
    <n v="-122.4762475"/>
    <s v="HFTD"/>
    <s v="HFRA"/>
    <x v="0"/>
    <m/>
    <m/>
    <m/>
    <m/>
    <m/>
    <m/>
    <m/>
    <b v="1"/>
    <b v="1"/>
    <b v="0"/>
    <n v="2015"/>
    <n v="7"/>
    <b v="0"/>
    <n v="0"/>
    <b v="0"/>
    <b v="0"/>
    <b v="0"/>
    <s v="OEIS CAT - Large"/>
    <n v="1"/>
    <n v="0"/>
    <s v="structures &lt;= 100 "/>
    <s v="fatality = 0"/>
    <n v="96"/>
    <b v="1"/>
    <b v="0"/>
    <b v="1"/>
    <b v="1"/>
    <b v="0"/>
    <b v="1"/>
    <b v="1"/>
    <m/>
    <m/>
    <s v="KNXC1"/>
    <s v="2"/>
    <n v="3.6"/>
    <s v="2015-07-29T22:09:00Z"/>
    <n v="20"/>
    <n v="15"/>
    <s v="KNXC1"/>
    <s v="2"/>
    <n v="3.6"/>
    <s v="2015-07-29T22:09:00Z"/>
    <x v="3"/>
    <n v="22"/>
  </r>
  <r>
    <m/>
    <m/>
    <s v="20150730-Mad River Complex"/>
    <s v="Trinity"/>
    <s v="Mad River Complex"/>
    <m/>
    <m/>
    <n v="201507301600"/>
    <n v="201507310400"/>
    <n v="42215"/>
    <n v="0.6666666666666666"/>
    <n v="42215.66666666666"/>
    <n v="42216"/>
    <m/>
    <m/>
    <n v="73137"/>
    <s v="Lightning"/>
    <n v="4"/>
    <m/>
    <n v="0"/>
    <n v="40.32695775"/>
    <n v="-123.39242"/>
    <s v="HFTD"/>
    <s v="HFRA"/>
    <x v="0"/>
    <m/>
    <m/>
    <m/>
    <m/>
    <m/>
    <m/>
    <m/>
    <b v="1"/>
    <b v="1"/>
    <b v="0"/>
    <n v="2015"/>
    <n v="7"/>
    <b v="0"/>
    <n v="0"/>
    <b v="0"/>
    <b v="0"/>
    <b v="0"/>
    <s v="OEIS CAT - Large"/>
    <n v="1"/>
    <n v="0"/>
    <s v="structures &lt;= 100 "/>
    <s v="fatality = 0"/>
    <n v="4"/>
    <b v="1"/>
    <b v="0"/>
    <b v="1"/>
    <b v="1"/>
    <b v="0"/>
    <b v="1"/>
    <b v="1"/>
    <m/>
    <m/>
    <m/>
    <m/>
    <m/>
    <m/>
    <n v="0"/>
    <n v="0"/>
    <s v="RLKC1"/>
    <s v="2"/>
    <n v="6.51"/>
    <s v="2015-07-30T23:23:00Z"/>
    <x v="13"/>
    <n v="2"/>
  </r>
  <r>
    <m/>
    <m/>
    <s v="20150730-South Complex"/>
    <s v="Trinity"/>
    <s v="South Complex"/>
    <m/>
    <m/>
    <n v="201507301600"/>
    <n v="201507310400"/>
    <n v="42215"/>
    <n v="0.6666666666666666"/>
    <n v="42215.66666666666"/>
    <n v="42278"/>
    <m/>
    <m/>
    <n v="29416"/>
    <s v="Lightning"/>
    <n v="3"/>
    <m/>
    <n v="0"/>
    <n v="40.48"/>
    <n v="-123.15"/>
    <s v="HFTD"/>
    <s v="HFRA"/>
    <x v="0"/>
    <m/>
    <m/>
    <m/>
    <m/>
    <m/>
    <m/>
    <m/>
    <b v="1"/>
    <b v="1"/>
    <b v="0"/>
    <n v="2015"/>
    <n v="7"/>
    <b v="0"/>
    <n v="0"/>
    <b v="0"/>
    <b v="0"/>
    <b v="0"/>
    <s v="OEIS CAT - Large"/>
    <n v="1"/>
    <n v="0"/>
    <s v="structures &lt;= 100 "/>
    <s v="fatality = 0"/>
    <n v="3"/>
    <b v="1"/>
    <b v="0"/>
    <b v="1"/>
    <b v="1"/>
    <b v="0"/>
    <b v="1"/>
    <b v="1"/>
    <m/>
    <m/>
    <s v="HYFC1"/>
    <s v="2"/>
    <n v="4.8"/>
    <s v="2015-07-30T23:24:00Z"/>
    <n v="15.99"/>
    <n v="2"/>
    <s v="E6687"/>
    <s v="65"/>
    <n v="5.34"/>
    <s v="2015-07-30T23:10:00Z"/>
    <x v="14"/>
    <n v="13"/>
  </r>
  <r>
    <m/>
    <s v="(2/17/2023): add lat/lon based on google map&amp;cal fire loc"/>
    <s v="20150730-Humboldt Complex"/>
    <s v="Humboldt"/>
    <s v="Humboldt Complex"/>
    <m/>
    <m/>
    <n v="201507301602"/>
    <n v="201507310402"/>
    <n v="42215"/>
    <n v="0.6680555555555555"/>
    <n v="42215.66805555556"/>
    <n v="42237"/>
    <m/>
    <m/>
    <n v="4883"/>
    <s v="Lightning"/>
    <n v="7"/>
    <m/>
    <n v="0"/>
    <n v="40.292"/>
    <n v="-123.649"/>
    <s v="non-HFTD"/>
    <s v="HFRA"/>
    <x v="0"/>
    <m/>
    <m/>
    <m/>
    <m/>
    <m/>
    <m/>
    <m/>
    <b v="0"/>
    <b v="0"/>
    <b v="0"/>
    <n v="2015"/>
    <n v="7"/>
    <b v="0"/>
    <n v="0"/>
    <b v="0"/>
    <b v="0"/>
    <b v="0"/>
    <s v="OEIS Non-CAT - Large"/>
    <n v="0"/>
    <n v="0"/>
    <s v="structures &lt;= 100 "/>
    <s v="fatality = 0"/>
    <n v="7"/>
    <b v="1"/>
    <b v="0"/>
    <b v="1"/>
    <b v="1"/>
    <b v="0"/>
    <b v="1"/>
    <b v="1"/>
    <m/>
    <m/>
    <m/>
    <m/>
    <m/>
    <m/>
    <n v="0"/>
    <n v="0"/>
    <s v="ALDC1"/>
    <s v="2"/>
    <n v="7.94"/>
    <s v="2015-07-30T22:51:00Z"/>
    <x v="13"/>
    <n v="2"/>
  </r>
  <r>
    <m/>
    <m/>
    <s v="20150730-Fork Complex"/>
    <s v="Trinity"/>
    <s v="Fork Complex"/>
    <m/>
    <m/>
    <n v="201507302130"/>
    <n v="201507310930"/>
    <n v="42215"/>
    <n v="0.8958333333333334"/>
    <n v="42215.89583333334"/>
    <n v="42240"/>
    <m/>
    <m/>
    <n v="36503"/>
    <s v="Undetermined"/>
    <n v="12"/>
    <m/>
    <n v="0"/>
    <n v="40.34"/>
    <n v="-122.5"/>
    <s v="HFTD"/>
    <s v="HFRA"/>
    <x v="0"/>
    <m/>
    <m/>
    <m/>
    <m/>
    <m/>
    <m/>
    <m/>
    <b v="1"/>
    <b v="1"/>
    <b v="0"/>
    <n v="2015"/>
    <n v="7"/>
    <b v="0"/>
    <n v="0"/>
    <b v="0"/>
    <b v="0"/>
    <b v="0"/>
    <s v="OEIS CAT - Large"/>
    <n v="1"/>
    <n v="0"/>
    <s v="structures &lt;= 100 "/>
    <s v="fatality = 0"/>
    <n v="12"/>
    <b v="1"/>
    <b v="0"/>
    <b v="1"/>
    <b v="1"/>
    <b v="0"/>
    <b v="1"/>
    <b v="1"/>
    <m/>
    <m/>
    <m/>
    <m/>
    <m/>
    <m/>
    <n v="0"/>
    <n v="0"/>
    <m/>
    <m/>
    <m/>
    <m/>
    <x v="5"/>
    <n v="0"/>
  </r>
  <r>
    <m/>
    <m/>
    <s v="20150730-River Complex"/>
    <s v="Trinity"/>
    <s v="River Complex"/>
    <m/>
    <m/>
    <n v="201507302230"/>
    <n v="201507311030"/>
    <n v="42215"/>
    <n v="0.9375"/>
    <n v="42215.9375"/>
    <n v="42292"/>
    <m/>
    <m/>
    <n v="77081"/>
    <s v="Lightning"/>
    <n v="30"/>
    <m/>
    <n v="0"/>
    <n v="40.913"/>
    <n v="-123.437"/>
    <s v="HFTD"/>
    <s v="HFRA"/>
    <x v="0"/>
    <m/>
    <m/>
    <m/>
    <m/>
    <m/>
    <m/>
    <m/>
    <b v="1"/>
    <b v="1"/>
    <b v="0"/>
    <n v="2015"/>
    <n v="7"/>
    <b v="0"/>
    <n v="0"/>
    <b v="0"/>
    <b v="0"/>
    <b v="0"/>
    <s v="OEIS CAT - Large"/>
    <n v="1"/>
    <n v="0"/>
    <s v="structures &lt;= 100 "/>
    <s v="fatality = 0"/>
    <n v="30"/>
    <b v="1"/>
    <b v="0"/>
    <b v="1"/>
    <b v="1"/>
    <b v="0"/>
    <b v="1"/>
    <b v="1"/>
    <m/>
    <m/>
    <m/>
    <m/>
    <m/>
    <m/>
    <n v="0"/>
    <n v="0"/>
    <m/>
    <m/>
    <m/>
    <m/>
    <x v="5"/>
    <n v="0"/>
  </r>
  <r>
    <m/>
    <m/>
    <s v="20150731-Rough"/>
    <s v="Fresno"/>
    <s v="Rough"/>
    <m/>
    <m/>
    <n v="201507311900"/>
    <n v="201507320700"/>
    <n v="42216"/>
    <n v="0.7916666666666666"/>
    <n v="42216.79166666666"/>
    <n v="42317"/>
    <s v="12:00"/>
    <n v="42317.5"/>
    <n v="151623"/>
    <s v="Lightning"/>
    <n v="4"/>
    <m/>
    <n v="0"/>
    <n v="36.874"/>
    <n v="-118.905"/>
    <s v="HFTD"/>
    <s v="HFRA"/>
    <x v="0"/>
    <m/>
    <m/>
    <m/>
    <m/>
    <m/>
    <m/>
    <m/>
    <b v="1"/>
    <b v="1"/>
    <b v="0"/>
    <n v="2015"/>
    <n v="7"/>
    <b v="0"/>
    <n v="0"/>
    <b v="0"/>
    <b v="0"/>
    <b v="0"/>
    <s v="OEIS CAT - Large"/>
    <n v="1"/>
    <n v="0"/>
    <s v="structures &lt;= 100 "/>
    <s v="fatality = 0"/>
    <n v="4"/>
    <b v="1"/>
    <b v="0"/>
    <b v="1"/>
    <b v="1"/>
    <b v="0"/>
    <b v="1"/>
    <b v="1"/>
    <m/>
    <m/>
    <m/>
    <m/>
    <m/>
    <m/>
    <n v="0"/>
    <n v="0"/>
    <s v="AU523"/>
    <s v="65"/>
    <n v="9.9"/>
    <s v="2015-08-01T02:06:00Z"/>
    <x v="2"/>
    <n v="13"/>
  </r>
  <r>
    <m/>
    <s v="(2/17/2023): add lat/lon based on https://abc30.com/pacheco-pass-fire-bay-area-grass-chp/897122/"/>
    <s v="20150731-Creek"/>
    <s v="Merced"/>
    <s v="Creek"/>
    <m/>
    <m/>
    <n v="201507312137"/>
    <n v="201507320937"/>
    <n v="42216"/>
    <n v="0.9006944444444445"/>
    <n v="42216.90069444444"/>
    <n v="42217"/>
    <s v="19:00"/>
    <n v="42217.79166666666"/>
    <n v="1450"/>
    <s v="Vehicle"/>
    <m/>
    <m/>
    <n v="0"/>
    <n v="37.068"/>
    <n v="-121.219"/>
    <s v="non-HFTD"/>
    <s v="HFRA"/>
    <x v="0"/>
    <m/>
    <m/>
    <m/>
    <m/>
    <m/>
    <m/>
    <m/>
    <b v="0"/>
    <b v="0"/>
    <b v="0"/>
    <n v="2015"/>
    <n v="7"/>
    <b v="0"/>
    <n v="0"/>
    <b v="0"/>
    <b v="0"/>
    <b v="0"/>
    <s v="OEIS Non-CAT - Large"/>
    <n v="0"/>
    <n v="0"/>
    <s v="structures &lt;= 100 "/>
    <s v="fatality = 0"/>
    <n v="0"/>
    <b v="1"/>
    <b v="0"/>
    <b v="1"/>
    <b v="1"/>
    <b v="0"/>
    <b v="1"/>
    <b v="1"/>
    <m/>
    <m/>
    <s v="AT423"/>
    <s v="65"/>
    <n v="2.43"/>
    <s v="2015-08-01T04:23:00Z"/>
    <n v="31"/>
    <n v="17"/>
    <s v="CF031"/>
    <s v="59"/>
    <n v="8.77"/>
    <s v="2015-08-01T05:31:00Z"/>
    <x v="15"/>
    <n v="27"/>
  </r>
  <r>
    <m/>
    <m/>
    <s v="20150803-Dodge"/>
    <s v="Lassen"/>
    <s v="Dodge"/>
    <m/>
    <m/>
    <n v="201508031415"/>
    <n v="201508040215"/>
    <n v="42219"/>
    <n v="0.59375"/>
    <n v="42219.59375"/>
    <n v="42220"/>
    <s v="10:37"/>
    <n v="42220.44236111111"/>
    <n v="10570"/>
    <s v="Human"/>
    <m/>
    <m/>
    <n v="0"/>
    <n v="40.938"/>
    <n v="-120.105"/>
    <s v="HFTD"/>
    <s v="HFRA"/>
    <x v="0"/>
    <m/>
    <m/>
    <m/>
    <m/>
    <m/>
    <m/>
    <m/>
    <b v="1"/>
    <b v="1"/>
    <b v="0"/>
    <n v="2015"/>
    <n v="8"/>
    <b v="0"/>
    <n v="0"/>
    <b v="0"/>
    <b v="0"/>
    <b v="0"/>
    <s v="OEIS CAT - Large"/>
    <n v="1"/>
    <n v="0"/>
    <s v="structures &lt;= 100 "/>
    <s v="fatality = 0"/>
    <n v="0"/>
    <b v="1"/>
    <b v="0"/>
    <b v="1"/>
    <b v="1"/>
    <b v="0"/>
    <b v="0"/>
    <b v="1"/>
    <m/>
    <m/>
    <m/>
    <m/>
    <m/>
    <m/>
    <n v="0"/>
    <n v="0"/>
    <m/>
    <m/>
    <m/>
    <m/>
    <x v="5"/>
    <n v="0"/>
  </r>
  <r>
    <m/>
    <m/>
    <s v="20150809-Jerusalem"/>
    <s v="Lake"/>
    <s v="Jerusalem"/>
    <m/>
    <m/>
    <n v="201508091534"/>
    <n v="201508100334"/>
    <n v="42225"/>
    <n v="0.6486111111111111"/>
    <n v="42225.64861111111"/>
    <n v="42241"/>
    <s v="06:45"/>
    <n v="42241.28125"/>
    <n v="25118"/>
    <s v="Under Investigation"/>
    <n v="27"/>
    <m/>
    <n v="0"/>
    <n v="38.8142503"/>
    <n v="-122.4867319"/>
    <s v="HFTD"/>
    <s v="HFRA"/>
    <x v="0"/>
    <m/>
    <m/>
    <m/>
    <m/>
    <m/>
    <m/>
    <m/>
    <b v="1"/>
    <b v="1"/>
    <b v="0"/>
    <n v="2015"/>
    <n v="8"/>
    <b v="0"/>
    <n v="0"/>
    <b v="0"/>
    <b v="0"/>
    <b v="0"/>
    <s v="OEIS CAT - Large"/>
    <n v="1"/>
    <n v="0"/>
    <s v="structures &lt;= 100 "/>
    <s v="fatality = 0"/>
    <n v="27"/>
    <b v="1"/>
    <b v="0"/>
    <b v="1"/>
    <b v="1"/>
    <b v="0"/>
    <b v="1"/>
    <b v="1"/>
    <m/>
    <m/>
    <s v="KNXC1"/>
    <s v="2"/>
    <n v="4.99"/>
    <s v="2015-08-09T23:09:00Z"/>
    <n v="21"/>
    <n v="26"/>
    <s v="KNXC1"/>
    <s v="2"/>
    <n v="4.99"/>
    <s v="2015-08-09T23:09:00Z"/>
    <x v="16"/>
    <n v="26"/>
  </r>
  <r>
    <m/>
    <m/>
    <s v="20150816-Cuesta"/>
    <s v="San Luis Obispo"/>
    <s v="Cuesta"/>
    <m/>
    <m/>
    <n v="201508161813"/>
    <n v="201508170613"/>
    <n v="42232"/>
    <n v="0.7590277777777777"/>
    <n v="42232.75902777778"/>
    <n v="42244"/>
    <s v="18:15"/>
    <n v="42244.76041666666"/>
    <n v="2446"/>
    <s v="Vehicle"/>
    <n v="1"/>
    <m/>
    <n v="0"/>
    <n v="35.3477"/>
    <n v="-120.6269"/>
    <s v="HFTD"/>
    <s v="HFRA"/>
    <x v="0"/>
    <m/>
    <m/>
    <m/>
    <m/>
    <m/>
    <m/>
    <m/>
    <b v="0"/>
    <b v="0"/>
    <b v="0"/>
    <n v="2015"/>
    <n v="8"/>
    <b v="0"/>
    <n v="0"/>
    <b v="0"/>
    <b v="0"/>
    <b v="0"/>
    <s v="OEIS Non-CAT - Large"/>
    <n v="0"/>
    <n v="0"/>
    <s v="structures &lt;= 100 "/>
    <s v="fatality = 0"/>
    <n v="1"/>
    <b v="0"/>
    <b v="1"/>
    <b v="1"/>
    <b v="1"/>
    <b v="0"/>
    <b v="1"/>
    <b v="1"/>
    <m/>
    <m/>
    <s v="ARGC1"/>
    <s v="2"/>
    <n v="4.25"/>
    <s v="2015-08-17T00:54:00Z"/>
    <n v="12.01"/>
    <n v="2"/>
    <s v="E1179"/>
    <s v="65"/>
    <n v="8.58"/>
    <s v="2015-08-17T00:15:00Z"/>
    <x v="1"/>
    <n v="21"/>
  </r>
  <r>
    <m/>
    <m/>
    <s v="20150819-Tesla"/>
    <s v="Alameda"/>
    <s v="Tesla"/>
    <m/>
    <m/>
    <n v="201508191445"/>
    <n v="201508200245"/>
    <n v="42235"/>
    <n v="0.6145833333333334"/>
    <n v="42235.61458333334"/>
    <n v="42238"/>
    <s v="18:30"/>
    <n v="42238.77083333334"/>
    <n v="2850"/>
    <s v="Undetermined"/>
    <n v="1"/>
    <m/>
    <n v="0"/>
    <n v="37.3845"/>
    <n v="-121.3732"/>
    <s v="HFTD"/>
    <s v="HFRA"/>
    <x v="0"/>
    <m/>
    <m/>
    <m/>
    <m/>
    <m/>
    <m/>
    <m/>
    <b v="0"/>
    <b v="0"/>
    <b v="0"/>
    <n v="2015"/>
    <n v="8"/>
    <b v="0"/>
    <n v="0"/>
    <b v="0"/>
    <b v="0"/>
    <b v="0"/>
    <s v="OEIS Non-CAT - Large"/>
    <n v="0"/>
    <n v="0"/>
    <s v="structures &lt;= 100 "/>
    <s v="fatality = 0"/>
    <n v="1"/>
    <b v="1"/>
    <b v="0"/>
    <b v="1"/>
    <b v="1"/>
    <b v="0"/>
    <b v="1"/>
    <b v="1"/>
    <m/>
    <m/>
    <m/>
    <m/>
    <m/>
    <m/>
    <n v="0"/>
    <n v="0"/>
    <s v="DBLC1"/>
    <s v="2"/>
    <n v="5.73"/>
    <s v="2015-08-19T22:00:00Z"/>
    <x v="17"/>
    <n v="2"/>
  </r>
  <r>
    <m/>
    <m/>
    <s v="20150902-Elk"/>
    <s v="Lake"/>
    <s v="Elk"/>
    <m/>
    <m/>
    <n v="201509021457"/>
    <n v="201509030257"/>
    <n v="42249"/>
    <n v="0.6229166666666667"/>
    <n v="42249.62291666667"/>
    <n v="42255"/>
    <s v="19:28"/>
    <n v="42255.81111111111"/>
    <n v="673"/>
    <s v="Equipment"/>
    <m/>
    <m/>
    <n v="0"/>
    <n v="39.23"/>
    <n v="-122"/>
    <s v="non-HFTD"/>
    <s v="non-HFRA"/>
    <x v="0"/>
    <m/>
    <m/>
    <m/>
    <m/>
    <m/>
    <m/>
    <m/>
    <b v="0"/>
    <b v="0"/>
    <b v="0"/>
    <n v="2015"/>
    <n v="9"/>
    <b v="0"/>
    <n v="0"/>
    <b v="0"/>
    <b v="0"/>
    <b v="0"/>
    <s v="OEIS Non-CAT - Large"/>
    <n v="0"/>
    <n v="0"/>
    <s v="structures &lt;= 100 "/>
    <s v="fatality = 0"/>
    <n v="0"/>
    <b v="0"/>
    <b v="0"/>
    <b v="0"/>
    <b v="0"/>
    <b v="0"/>
    <b v="0"/>
    <b v="0"/>
    <m/>
    <m/>
    <m/>
    <m/>
    <m/>
    <m/>
    <n v="0"/>
    <n v="0"/>
    <s v="DUC9"/>
    <s v="108"/>
    <n v="9.82"/>
    <s v="2015-09-02T22:30:00Z"/>
    <x v="18"/>
    <n v="16"/>
  </r>
  <r>
    <m/>
    <s v="(2/17/2023): add lat/lon based on https://wildfiretoday.com/tag/tenaya-fire/"/>
    <s v="20150907-Tenaya"/>
    <s v="Mariposa"/>
    <s v="Tenaya"/>
    <m/>
    <m/>
    <n v="201509072123"/>
    <n v="201509080923"/>
    <n v="42254"/>
    <n v="0.8909722222222223"/>
    <n v="42254.89097222222"/>
    <n v="42263"/>
    <m/>
    <m/>
    <n v="415"/>
    <s v="Undetermined"/>
    <m/>
    <m/>
    <n v="0"/>
    <n v="37.872"/>
    <n v="-119.416"/>
    <s v="non-HFTD"/>
    <s v="non-HFRA"/>
    <x v="0"/>
    <m/>
    <m/>
    <m/>
    <m/>
    <m/>
    <m/>
    <m/>
    <b v="0"/>
    <b v="0"/>
    <b v="0"/>
    <n v="2015"/>
    <n v="9"/>
    <b v="0"/>
    <n v="0"/>
    <b v="0"/>
    <b v="0"/>
    <b v="0"/>
    <s v="OEIS Non-CAT - Large"/>
    <n v="0"/>
    <n v="0"/>
    <s v="structures &lt;= 100 "/>
    <s v="fatality = 0"/>
    <n v="0"/>
    <b v="0"/>
    <b v="0"/>
    <b v="0"/>
    <b v="0"/>
    <b v="0"/>
    <b v="0"/>
    <b v="0"/>
    <m/>
    <m/>
    <m/>
    <m/>
    <m/>
    <m/>
    <n v="0"/>
    <n v="0"/>
    <m/>
    <m/>
    <m/>
    <m/>
    <x v="5"/>
    <n v="0"/>
  </r>
  <r>
    <m/>
    <m/>
    <s v="20150909-Butte"/>
    <s v="Amador"/>
    <s v="Butte"/>
    <m/>
    <m/>
    <n v="201509091426"/>
    <n v="201509100226"/>
    <n v="42256"/>
    <n v="0.6013888888888889"/>
    <n v="42256.60138888889"/>
    <n v="42292"/>
    <s v="19:45"/>
    <n v="42292.82291666666"/>
    <n v="70868"/>
    <s v="Electrical Power"/>
    <n v="965"/>
    <m/>
    <n v="2"/>
    <n v="38.32974"/>
    <n v="-120.70418"/>
    <s v="HFTD"/>
    <s v="HFRA"/>
    <x v="1"/>
    <s v="Yes"/>
    <s v="EIR20150035"/>
    <s v="EI150909A"/>
    <m/>
    <m/>
    <m/>
    <n v="83383004"/>
    <b v="1"/>
    <b v="0"/>
    <b v="1"/>
    <n v="2015"/>
    <n v="9"/>
    <b v="0"/>
    <n v="1"/>
    <b v="1"/>
    <b v="1"/>
    <b v="0"/>
    <s v="OEIS CAT - Destructive - Fatal"/>
    <n v="1"/>
    <n v="1"/>
    <s v="structures &gt; 500"/>
    <s v="fatality &gt; 0"/>
    <n v="965"/>
    <b v="1"/>
    <b v="0"/>
    <b v="1"/>
    <b v="1"/>
    <b v="0"/>
    <b v="1"/>
    <b v="1"/>
    <m/>
    <m/>
    <m/>
    <m/>
    <m/>
    <m/>
    <n v="0"/>
    <n v="0"/>
    <s v="MTZC1"/>
    <s v="2"/>
    <n v="5.02"/>
    <s v="2015-09-09T21:56:00Z"/>
    <x v="19"/>
    <n v="2"/>
  </r>
  <r>
    <m/>
    <m/>
    <s v="20150911-Lumpkin"/>
    <s v="Butte"/>
    <s v="Lumpkin"/>
    <m/>
    <m/>
    <n v="201509111415"/>
    <n v="201509120215"/>
    <n v="42258"/>
    <n v="0.59375"/>
    <n v="42258.59375"/>
    <n v="42264"/>
    <s v="19:30"/>
    <n v="42264.8125"/>
    <n v="1042"/>
    <s v="Arson"/>
    <m/>
    <m/>
    <n v="0"/>
    <n v="39.5218"/>
    <n v="-121.3363"/>
    <s v="HFTD"/>
    <s v="HFRA"/>
    <x v="0"/>
    <m/>
    <m/>
    <m/>
    <m/>
    <m/>
    <m/>
    <m/>
    <b v="0"/>
    <b v="0"/>
    <b v="0"/>
    <n v="2015"/>
    <n v="9"/>
    <b v="0"/>
    <n v="0"/>
    <b v="0"/>
    <b v="0"/>
    <b v="0"/>
    <s v="OEIS Non-CAT - Large"/>
    <n v="0"/>
    <n v="0"/>
    <s v="structures &lt;= 100 "/>
    <s v="fatality = 0"/>
    <n v="0"/>
    <b v="0"/>
    <b v="1"/>
    <b v="1"/>
    <b v="1"/>
    <b v="0"/>
    <b v="1"/>
    <b v="1"/>
    <m/>
    <m/>
    <m/>
    <m/>
    <m/>
    <m/>
    <n v="0"/>
    <n v="0"/>
    <s v="PKCC1"/>
    <s v="2"/>
    <n v="7.85"/>
    <s v="2015-09-11T22:10:00Z"/>
    <x v="17"/>
    <n v="2"/>
  </r>
  <r>
    <m/>
    <s v="cause based on https://www.cnn.com/2016/08/11/us/california-valley-fire-faulty-hot-tub/index.html"/>
    <s v="20150912-Valley"/>
    <s v="Lake"/>
    <s v="Valley"/>
    <m/>
    <m/>
    <n v="201509121324"/>
    <n v="201509130124"/>
    <n v="42259"/>
    <n v="0.5583333333333333"/>
    <n v="42259.55833333333"/>
    <n v="42292"/>
    <m/>
    <m/>
    <n v="76067"/>
    <s v="Electrical Power"/>
    <n v="1958"/>
    <n v="93"/>
    <n v="4"/>
    <n v="38.8488796"/>
    <n v="-122.7589117"/>
    <s v="HFTD"/>
    <s v="HFRA"/>
    <x v="1"/>
    <m/>
    <m/>
    <m/>
    <m/>
    <m/>
    <m/>
    <n v="81840051"/>
    <b v="1"/>
    <b v="0"/>
    <b v="1"/>
    <n v="2015"/>
    <n v="9"/>
    <b v="0"/>
    <n v="1"/>
    <b v="1"/>
    <b v="1"/>
    <b v="0"/>
    <s v="OEIS CAT - Destructive - Fatal"/>
    <n v="1"/>
    <n v="1"/>
    <s v="structures &gt; 500"/>
    <s v="fatality &gt; 0"/>
    <n v="1958"/>
    <b v="0"/>
    <b v="1"/>
    <b v="1"/>
    <b v="1"/>
    <b v="0"/>
    <b v="1"/>
    <b v="1"/>
    <m/>
    <m/>
    <m/>
    <m/>
    <m/>
    <m/>
    <n v="0"/>
    <n v="0"/>
    <s v="KELC1"/>
    <s v="2"/>
    <n v="5.19"/>
    <s v="2015-09-12T20:57:00Z"/>
    <x v="11"/>
    <n v="9"/>
  </r>
  <r>
    <m/>
    <m/>
    <s v="20150919-Tassajara"/>
    <s v="Monterey"/>
    <s v="Tassajara"/>
    <m/>
    <m/>
    <n v="201509191500"/>
    <n v="201509200300"/>
    <n v="42266"/>
    <n v="0.625"/>
    <n v="42266.625"/>
    <n v="42274"/>
    <s v="18:15"/>
    <n v="42274.76041666666"/>
    <n v="1086"/>
    <s v="Undetermined"/>
    <n v="20"/>
    <n v="1"/>
    <n v="0"/>
    <n v="36.3699644"/>
    <n v="-121.589554"/>
    <s v="HFTD"/>
    <s v="HFRA"/>
    <x v="0"/>
    <m/>
    <m/>
    <m/>
    <m/>
    <m/>
    <m/>
    <m/>
    <b v="0"/>
    <b v="0"/>
    <b v="0"/>
    <n v="2015"/>
    <n v="9"/>
    <b v="0"/>
    <n v="0"/>
    <b v="0"/>
    <b v="0"/>
    <b v="0"/>
    <s v="OEIS Non-CAT - Large"/>
    <n v="0"/>
    <n v="0"/>
    <s v="structures &lt;= 100 "/>
    <s v="fatality = 0"/>
    <n v="20"/>
    <b v="1"/>
    <b v="0"/>
    <b v="1"/>
    <b v="1"/>
    <b v="0"/>
    <b v="1"/>
    <b v="1"/>
    <m/>
    <m/>
    <s v="CAHC1"/>
    <s v="2"/>
    <n v="2.47"/>
    <s v="2015-09-19T22:11:00Z"/>
    <n v="18.99"/>
    <n v="15"/>
    <s v="CAHC1"/>
    <s v="2"/>
    <n v="2.47"/>
    <s v="2015-09-19T22:11:00Z"/>
    <x v="20"/>
    <n v="15"/>
  </r>
  <r>
    <m/>
    <s v="(2/17/2023): add lat/lon based on https://www.chicoer.com/2015/10/03/450-acre-fire-burning-near-meridian-road-north-of-chico/"/>
    <s v="20151003-Meridian"/>
    <s v="Butte"/>
    <s v="Meridian"/>
    <m/>
    <m/>
    <n v="201510032115"/>
    <n v="201510040915"/>
    <n v="42280"/>
    <n v="0.8854166666666666"/>
    <n v="42280.88541666666"/>
    <n v="42281"/>
    <m/>
    <m/>
    <n v="860"/>
    <s v="Equipment"/>
    <m/>
    <m/>
    <n v="0"/>
    <n v="39.88"/>
    <n v="-121.917"/>
    <s v="non-HFTD"/>
    <s v="non-HFRA"/>
    <x v="0"/>
    <m/>
    <m/>
    <m/>
    <m/>
    <m/>
    <m/>
    <m/>
    <b v="0"/>
    <b v="0"/>
    <b v="0"/>
    <n v="2015"/>
    <n v="10"/>
    <b v="1"/>
    <n v="0"/>
    <b v="0"/>
    <b v="0"/>
    <b v="0"/>
    <s v="OEIS Non-CAT - Large"/>
    <n v="0"/>
    <n v="0"/>
    <s v="structures &lt;= 100 "/>
    <s v="fatality = 0"/>
    <n v="0"/>
    <b v="0"/>
    <b v="0"/>
    <b v="0"/>
    <b v="0"/>
    <b v="0"/>
    <b v="0"/>
    <b v="0"/>
    <m/>
    <m/>
    <s v="E3006"/>
    <s v="65"/>
    <n v="2.77"/>
    <s v="2015-10-04T04:36:00Z"/>
    <n v="35.99"/>
    <n v="12"/>
    <s v="CSTC1"/>
    <s v="2"/>
    <n v="7.87"/>
    <s v="2015-10-04T04:51:00Z"/>
    <x v="21"/>
    <n v="36"/>
  </r>
  <r>
    <m/>
    <m/>
    <s v="20151012-Cienega"/>
    <s v="San Benito"/>
    <s v="Cienega"/>
    <m/>
    <m/>
    <n v="201510121600"/>
    <n v="201510130400"/>
    <n v="42289"/>
    <n v="0.6666666666666666"/>
    <n v="42289.66666666666"/>
    <n v="42293"/>
    <s v="18:00"/>
    <n v="42293.75"/>
    <n v="670"/>
    <s v="Electrical Power"/>
    <m/>
    <m/>
    <n v="0"/>
    <n v="36.70854"/>
    <n v="-121.32734"/>
    <s v="non-HFTD"/>
    <s v="non-HFRA"/>
    <x v="1"/>
    <s v="Yes"/>
    <n v="20150394"/>
    <m/>
    <s v="1320852"/>
    <s v="15-0069756"/>
    <m/>
    <n v="2328"/>
    <b v="0"/>
    <b v="0"/>
    <b v="0"/>
    <n v="2015"/>
    <n v="10"/>
    <b v="0"/>
    <n v="0"/>
    <b v="0"/>
    <b v="0"/>
    <b v="0"/>
    <s v="OEIS Non-CAT - Large"/>
    <n v="0"/>
    <n v="0"/>
    <s v="structures &lt;= 100 "/>
    <s v="fatality = 0"/>
    <n v="0"/>
    <b v="0"/>
    <b v="0"/>
    <b v="0"/>
    <b v="0"/>
    <b v="0"/>
    <b v="0"/>
    <b v="0"/>
    <m/>
    <m/>
    <m/>
    <m/>
    <m/>
    <m/>
    <n v="0"/>
    <n v="0"/>
    <s v="D8586"/>
    <s v="65"/>
    <n v="8.199999999999999"/>
    <s v="2015-10-12T23:34:00Z"/>
    <x v="10"/>
    <n v="14"/>
  </r>
  <r>
    <m/>
    <s v="(6/18/2022):  corrected the lat/lon based on location"/>
    <s v="20160518-Camp Roberts"/>
    <s v="San Luis Obispo"/>
    <s v="Camp Roberts"/>
    <m/>
    <m/>
    <n v="201605181427"/>
    <n v="201605190227"/>
    <n v="42508"/>
    <n v="0.6020833333333333"/>
    <n v="42508.60208333333"/>
    <n v="42510"/>
    <m/>
    <m/>
    <n v="3712"/>
    <s v="Undetermined"/>
    <m/>
    <m/>
    <n v="0"/>
    <n v="35.84214259"/>
    <n v="-120.7428187"/>
    <s v="HFTD"/>
    <s v="non-HFRA"/>
    <x v="0"/>
    <m/>
    <m/>
    <m/>
    <m/>
    <m/>
    <m/>
    <m/>
    <b v="0"/>
    <b v="0"/>
    <b v="0"/>
    <n v="2016"/>
    <n v="5"/>
    <b v="0"/>
    <n v="0"/>
    <b v="0"/>
    <b v="0"/>
    <b v="0"/>
    <s v="OEIS Non-CAT - Large"/>
    <n v="0"/>
    <n v="0"/>
    <s v="structures &lt;= 100 "/>
    <s v="fatality = 0"/>
    <n v="0"/>
    <b v="0"/>
    <b v="0"/>
    <b v="0"/>
    <b v="0"/>
    <b v="0"/>
    <b v="0"/>
    <b v="0"/>
    <m/>
    <m/>
    <s v="RBYC1"/>
    <s v="2"/>
    <n v="3.7"/>
    <s v="2016-05-18T22:12:00Z"/>
    <n v="24"/>
    <n v="2"/>
    <s v="RBYC1"/>
    <s v="2"/>
    <n v="3.7"/>
    <s v="2016-05-18T22:12:00Z"/>
    <x v="22"/>
    <n v="10"/>
  </r>
  <r>
    <m/>
    <m/>
    <s v="20160522-Metz"/>
    <s v="Monterey"/>
    <s v="Metz"/>
    <m/>
    <m/>
    <n v="201605221527"/>
    <n v="201605230327"/>
    <n v="42512"/>
    <n v="0.64375"/>
    <n v="42512.64375"/>
    <n v="42515"/>
    <s v="18:15"/>
    <n v="42515.76041666666"/>
    <n v="3876"/>
    <s v="Debris Burning"/>
    <m/>
    <m/>
    <n v="0"/>
    <n v="36.38123"/>
    <n v="-121.20059"/>
    <s v="non-HFTD"/>
    <s v="non-HFRA"/>
    <x v="0"/>
    <m/>
    <m/>
    <m/>
    <m/>
    <m/>
    <m/>
    <m/>
    <b v="0"/>
    <b v="0"/>
    <b v="0"/>
    <n v="2016"/>
    <n v="5"/>
    <b v="0"/>
    <n v="0"/>
    <b v="0"/>
    <b v="0"/>
    <b v="0"/>
    <s v="OEIS Non-CAT - Large"/>
    <n v="0"/>
    <n v="0"/>
    <s v="structures &lt;= 100 "/>
    <s v="fatality = 0"/>
    <n v="0"/>
    <b v="0"/>
    <b v="0"/>
    <b v="0"/>
    <b v="0"/>
    <b v="0"/>
    <b v="0"/>
    <b v="0"/>
    <m/>
    <m/>
    <m/>
    <m/>
    <m/>
    <m/>
    <n v="0"/>
    <n v="0"/>
    <s v="PCLC1"/>
    <s v="2"/>
    <n v="6.86"/>
    <s v="2016-05-22T22:37:00Z"/>
    <x v="20"/>
    <n v="2"/>
  </r>
  <r>
    <m/>
    <m/>
    <s v="20160601-Chimney"/>
    <s v="Tulare"/>
    <s v="Chimney"/>
    <m/>
    <m/>
    <n v="201606011535"/>
    <n v="201606020335"/>
    <n v="42522"/>
    <n v="0.6493055555555556"/>
    <n v="42522.64930555555"/>
    <n v="42540"/>
    <s v="18:00"/>
    <n v="42540.75"/>
    <n v="1324"/>
    <s v="Human"/>
    <m/>
    <m/>
    <n v="0"/>
    <n v="35.84883"/>
    <n v="-118.08591"/>
    <s v="HFTD"/>
    <s v="HFRA"/>
    <x v="0"/>
    <m/>
    <m/>
    <m/>
    <m/>
    <m/>
    <m/>
    <m/>
    <b v="0"/>
    <b v="0"/>
    <b v="0"/>
    <n v="2016"/>
    <n v="6"/>
    <b v="0"/>
    <n v="0"/>
    <b v="0"/>
    <b v="0"/>
    <b v="0"/>
    <s v="OEIS Non-CAT - Large"/>
    <n v="0"/>
    <n v="0"/>
    <s v="structures &lt;= 100 "/>
    <s v="fatality = 0"/>
    <n v="0"/>
    <b v="1"/>
    <b v="0"/>
    <b v="1"/>
    <b v="1"/>
    <b v="0"/>
    <b v="1"/>
    <b v="1"/>
    <m/>
    <m/>
    <s v="BPKC1"/>
    <s v="2"/>
    <n v="2.36"/>
    <s v="2016-06-01T23:10:00Z"/>
    <n v="31"/>
    <n v="2"/>
    <s v="BPKC1"/>
    <s v="2"/>
    <n v="2.36"/>
    <s v="2016-06-01T23:10:00Z"/>
    <x v="23"/>
    <n v="4"/>
  </r>
  <r>
    <m/>
    <m/>
    <s v="20160604-Coleman"/>
    <s v="Monterey"/>
    <s v="Coleman"/>
    <m/>
    <m/>
    <n v="201606041433"/>
    <n v="201606050233"/>
    <n v="42525"/>
    <n v="0.60625"/>
    <n v="42525.60625"/>
    <n v="42541"/>
    <s v="08:30"/>
    <n v="42541.35416666666"/>
    <n v="2520"/>
    <s v="Undetermined"/>
    <n v="1"/>
    <m/>
    <n v="0"/>
    <n v="36.01542"/>
    <n v="-121.25029"/>
    <s v="non-HFTD"/>
    <s v="non-HFRA"/>
    <x v="0"/>
    <m/>
    <m/>
    <m/>
    <m/>
    <m/>
    <m/>
    <m/>
    <b v="0"/>
    <b v="0"/>
    <b v="0"/>
    <n v="2016"/>
    <n v="6"/>
    <b v="0"/>
    <n v="0"/>
    <b v="0"/>
    <b v="0"/>
    <b v="0"/>
    <s v="OEIS Non-CAT - Large"/>
    <n v="0"/>
    <n v="0"/>
    <s v="structures &lt;= 100 "/>
    <s v="fatality = 0"/>
    <n v="1"/>
    <b v="0"/>
    <b v="0"/>
    <b v="0"/>
    <b v="0"/>
    <b v="0"/>
    <b v="1"/>
    <b v="0"/>
    <m/>
    <m/>
    <s v="FHLC1"/>
    <s v="2"/>
    <n v="0.54"/>
    <s v="2016-06-04T21:25:00Z"/>
    <n v="14.99"/>
    <n v="2"/>
    <s v="FHLC1"/>
    <s v="2"/>
    <n v="0.54"/>
    <s v="2016-06-04T21:25:00Z"/>
    <x v="10"/>
    <n v="2"/>
  </r>
  <r>
    <m/>
    <m/>
    <s v="20160604-Soda"/>
    <s v="San Luis Obispo"/>
    <s v="Soda"/>
    <m/>
    <m/>
    <n v="201606041746"/>
    <n v="201606050546"/>
    <n v="42525"/>
    <n v="0.7402777777777778"/>
    <n v="42525.74027777778"/>
    <n v="42540"/>
    <s v="08:30"/>
    <n v="42540.35416666666"/>
    <n v="2003"/>
    <s v="Undetermined"/>
    <m/>
    <m/>
    <n v="0"/>
    <n v="35.01382"/>
    <n v="-119.58206"/>
    <s v="non-HFTD"/>
    <s v="non-HFRA"/>
    <x v="0"/>
    <m/>
    <m/>
    <m/>
    <m/>
    <m/>
    <m/>
    <m/>
    <b v="0"/>
    <b v="0"/>
    <b v="0"/>
    <n v="2016"/>
    <n v="6"/>
    <b v="0"/>
    <n v="0"/>
    <b v="0"/>
    <b v="0"/>
    <b v="0"/>
    <s v="OEIS Non-CAT - Large"/>
    <n v="0"/>
    <n v="0"/>
    <s v="structures &lt;= 100 "/>
    <s v="fatality = 0"/>
    <n v="0"/>
    <b v="0"/>
    <b v="0"/>
    <b v="0"/>
    <b v="0"/>
    <b v="0"/>
    <b v="0"/>
    <b v="0"/>
    <m/>
    <m/>
    <m/>
    <m/>
    <m/>
    <m/>
    <n v="0"/>
    <n v="0"/>
    <s v="E0673"/>
    <s v="65"/>
    <n v="7.35"/>
    <s v="2016-06-05T01:43:00Z"/>
    <x v="14"/>
    <n v="16"/>
  </r>
  <r>
    <s v="Not in PG&amp;E service territory"/>
    <m/>
    <s v="20160607-Pony"/>
    <s v="Siskiyou"/>
    <s v="Pony"/>
    <m/>
    <m/>
    <n v="201606070245"/>
    <n v="201606071445"/>
    <n v="42528"/>
    <n v="0.1145833333333333"/>
    <n v="42528.11458333334"/>
    <n v="42682"/>
    <s v="10:15"/>
    <n v="42682.42708333334"/>
    <n v="2860"/>
    <s v="Undetermined"/>
    <m/>
    <m/>
    <n v="0"/>
    <n v="41.623"/>
    <n v="-123.557"/>
    <s v="HFTD"/>
    <s v="HFRA"/>
    <x v="0"/>
    <m/>
    <m/>
    <m/>
    <m/>
    <m/>
    <m/>
    <m/>
    <b v="0"/>
    <b v="0"/>
    <b v="0"/>
    <n v="2016"/>
    <n v="6"/>
    <b v="0"/>
    <n v="0"/>
    <b v="0"/>
    <b v="0"/>
    <b v="0"/>
    <s v="OEIS Non-CAT - Large"/>
    <n v="0"/>
    <n v="0"/>
    <s v="structures &lt;= 100 "/>
    <s v="fatality = 0"/>
    <n v="0"/>
    <b v="1"/>
    <b v="0"/>
    <b v="1"/>
    <b v="1"/>
    <b v="0"/>
    <b v="0"/>
    <b v="1"/>
    <m/>
    <m/>
    <m/>
    <m/>
    <m/>
    <m/>
    <n v="0"/>
    <n v="0"/>
    <s v="DUIC1"/>
    <s v="2"/>
    <n v="6"/>
    <s v="2016-06-07T09:56:00Z"/>
    <x v="5"/>
    <n v="2"/>
  </r>
  <r>
    <m/>
    <m/>
    <s v="20160615-Sherpa"/>
    <s v="Santa Barbara"/>
    <s v="Sherpa"/>
    <m/>
    <m/>
    <n v="201606151521"/>
    <n v="201606160321"/>
    <n v="42536"/>
    <n v="0.6395833333333333"/>
    <n v="42536.63958333333"/>
    <n v="42563"/>
    <s v="14:30"/>
    <n v="42563.60416666666"/>
    <n v="7474"/>
    <s v="Undetermined"/>
    <n v="5"/>
    <m/>
    <n v="0"/>
    <n v="34.776"/>
    <n v="-119.643"/>
    <s v="non-HFTD"/>
    <s v="non-HFRA"/>
    <x v="0"/>
    <m/>
    <m/>
    <m/>
    <m/>
    <m/>
    <m/>
    <m/>
    <b v="1"/>
    <b v="1"/>
    <b v="0"/>
    <n v="2016"/>
    <n v="6"/>
    <b v="0"/>
    <n v="0"/>
    <b v="0"/>
    <b v="0"/>
    <b v="0"/>
    <s v="OEIS CAT - Large"/>
    <n v="1"/>
    <n v="0"/>
    <s v="structures &lt;= 100 "/>
    <s v="fatality = 0"/>
    <n v="5"/>
    <b v="0"/>
    <b v="0"/>
    <b v="0"/>
    <b v="0"/>
    <b v="0"/>
    <b v="0"/>
    <b v="0"/>
    <m/>
    <m/>
    <m/>
    <m/>
    <m/>
    <m/>
    <n v="0"/>
    <n v="0"/>
    <m/>
    <m/>
    <m/>
    <m/>
    <x v="5"/>
    <n v="0"/>
  </r>
  <r>
    <m/>
    <m/>
    <s v="20160623-Erskine"/>
    <s v="Kern"/>
    <s v="Erskine"/>
    <m/>
    <m/>
    <n v="201606231551"/>
    <n v="201606240351"/>
    <n v="42544"/>
    <n v="0.6604166666666667"/>
    <n v="42544.66041666667"/>
    <n v="42562"/>
    <s v="09:40"/>
    <n v="42562.40277777778"/>
    <n v="48019"/>
    <s v="Undetermined"/>
    <n v="286"/>
    <n v="12"/>
    <n v="2"/>
    <n v="35.6115"/>
    <n v="-118.45628"/>
    <s v="HFTD"/>
    <s v="HFRA"/>
    <x v="0"/>
    <m/>
    <m/>
    <m/>
    <m/>
    <m/>
    <m/>
    <m/>
    <b v="1"/>
    <b v="0"/>
    <b v="1"/>
    <n v="2016"/>
    <n v="6"/>
    <b v="0"/>
    <n v="1"/>
    <b v="1"/>
    <b v="1"/>
    <b v="0"/>
    <s v="OEIS CAT - Destructive - Fatal"/>
    <n v="1"/>
    <n v="0"/>
    <s v="100 &lt; structures &lt;= 500"/>
    <s v="fatality &gt; 0"/>
    <n v="286"/>
    <b v="0"/>
    <b v="1"/>
    <b v="1"/>
    <b v="1"/>
    <b v="0"/>
    <b v="1"/>
    <b v="1"/>
    <m/>
    <m/>
    <s v="LYQC1"/>
    <s v="2"/>
    <n v="2.88"/>
    <s v="2016-06-23T22:18:00Z"/>
    <n v="40"/>
    <n v="2"/>
    <s v="LYQC1"/>
    <s v="2"/>
    <n v="2.88"/>
    <s v="2016-06-23T22:18:00Z"/>
    <x v="24"/>
    <n v="4"/>
  </r>
  <r>
    <m/>
    <m/>
    <s v="20160625-Dinosaur"/>
    <s v="Merced"/>
    <s v="Dinosaur"/>
    <m/>
    <m/>
    <n v="201606252345"/>
    <n v="201606261145"/>
    <n v="42546"/>
    <n v="0.9895833333333334"/>
    <n v="42546.98958333334"/>
    <n v="42547"/>
    <s v="18:50"/>
    <n v="42547.78472222222"/>
    <n v="1246"/>
    <s v="Vehicle"/>
    <m/>
    <m/>
    <n v="0"/>
    <n v="37.07147"/>
    <n v="-121.20155"/>
    <s v="non-HFTD"/>
    <s v="HFRA"/>
    <x v="0"/>
    <m/>
    <m/>
    <m/>
    <m/>
    <m/>
    <m/>
    <m/>
    <b v="0"/>
    <b v="0"/>
    <b v="0"/>
    <n v="2016"/>
    <n v="6"/>
    <b v="0"/>
    <n v="0"/>
    <b v="0"/>
    <b v="0"/>
    <b v="0"/>
    <s v="OEIS Non-CAT - Large"/>
    <n v="0"/>
    <n v="0"/>
    <s v="structures &lt;= 100 "/>
    <s v="fatality = 0"/>
    <n v="0"/>
    <b v="0"/>
    <b v="0"/>
    <b v="1"/>
    <b v="1"/>
    <b v="1"/>
    <b v="0"/>
    <b v="1"/>
    <m/>
    <m/>
    <s v="AT423"/>
    <s v="65"/>
    <n v="2.08"/>
    <s v="2016-06-26T07:07:00Z"/>
    <n v="22.01"/>
    <n v="19"/>
    <s v="CF031"/>
    <s v="59"/>
    <n v="7.83"/>
    <s v="2016-06-26T07:40:00Z"/>
    <x v="25"/>
    <n v="29"/>
  </r>
  <r>
    <m/>
    <m/>
    <s v="20160628-Trailhead"/>
    <s v="Placer"/>
    <s v="Trailhead"/>
    <m/>
    <m/>
    <n v="201606281355"/>
    <n v="201606290155"/>
    <n v="42549"/>
    <n v="0.5798611111111112"/>
    <n v="42549.57986111111"/>
    <n v="42569"/>
    <s v="09:50"/>
    <n v="42569.40972222222"/>
    <n v="5645"/>
    <s v="Undetermined"/>
    <m/>
    <m/>
    <n v="0"/>
    <n v="38.96741"/>
    <n v="-120.9375"/>
    <s v="HFTD"/>
    <s v="HFRA"/>
    <x v="0"/>
    <m/>
    <m/>
    <m/>
    <m/>
    <m/>
    <m/>
    <m/>
    <b v="1"/>
    <b v="1"/>
    <b v="0"/>
    <n v="2016"/>
    <n v="6"/>
    <b v="0"/>
    <n v="0"/>
    <b v="0"/>
    <b v="0"/>
    <b v="0"/>
    <s v="OEIS CAT - Large"/>
    <n v="1"/>
    <n v="0"/>
    <s v="structures &lt;= 100 "/>
    <s v="fatality = 0"/>
    <n v="0"/>
    <b v="1"/>
    <b v="0"/>
    <b v="1"/>
    <b v="1"/>
    <b v="0"/>
    <b v="1"/>
    <b v="1"/>
    <m/>
    <m/>
    <s v="AT046"/>
    <s v="65"/>
    <n v="4.51"/>
    <s v="2016-06-28T21:18:00Z"/>
    <n v="8.01"/>
    <n v="12"/>
    <s v="C5488"/>
    <s v="65"/>
    <n v="8.81"/>
    <s v="2016-06-28T21:46:00Z"/>
    <x v="4"/>
    <n v="124"/>
  </r>
  <r>
    <m/>
    <m/>
    <s v="20160628-Rancho"/>
    <s v="Sacramento"/>
    <s v="Rancho"/>
    <m/>
    <m/>
    <n v="201606281902"/>
    <n v="201606290702"/>
    <n v="42549"/>
    <n v="0.7930555555555555"/>
    <n v="42549.79305555556"/>
    <n v="42550"/>
    <s v="07:30"/>
    <n v="42550.3125"/>
    <n v="372"/>
    <s v="Vehicle"/>
    <m/>
    <m/>
    <n v="0"/>
    <n v="38.385"/>
    <n v="-121.003611"/>
    <s v="non-HFTD"/>
    <s v="non-HFRA"/>
    <x v="0"/>
    <m/>
    <m/>
    <m/>
    <m/>
    <m/>
    <m/>
    <m/>
    <b v="0"/>
    <b v="0"/>
    <b v="0"/>
    <n v="2016"/>
    <n v="6"/>
    <b v="0"/>
    <n v="0"/>
    <b v="0"/>
    <b v="0"/>
    <b v="0"/>
    <s v="OEIS Non-CAT - Large"/>
    <n v="0"/>
    <n v="0"/>
    <s v="structures &lt;= 100 "/>
    <s v="fatality = 0"/>
    <n v="0"/>
    <b v="0"/>
    <b v="0"/>
    <b v="0"/>
    <b v="0"/>
    <b v="0"/>
    <b v="0"/>
    <b v="0"/>
    <m/>
    <m/>
    <s v="CFAC1"/>
    <s v="2"/>
    <n v="3.99"/>
    <s v="2016-06-29T02:05:00Z"/>
    <n v="14.99"/>
    <n v="10"/>
    <s v="CFAC1"/>
    <s v="2"/>
    <n v="3.99"/>
    <s v="2016-06-29T02:05:00Z"/>
    <x v="10"/>
    <n v="23"/>
  </r>
  <r>
    <m/>
    <m/>
    <s v="20160630-Colyear"/>
    <s v="Tehama"/>
    <s v="Colyear"/>
    <m/>
    <m/>
    <n v="201606301332"/>
    <n v="201606310132"/>
    <n v="42551"/>
    <n v="0.5638888888888889"/>
    <n v="42551.56388888889"/>
    <n v="42555"/>
    <s v="07:45"/>
    <n v="42555.32291666666"/>
    <n v="464"/>
    <s v="Electrical Power"/>
    <m/>
    <m/>
    <n v="0"/>
    <n v="40.0353"/>
    <n v="-122.56939"/>
    <s v="HFTD"/>
    <s v="HFRA"/>
    <x v="1"/>
    <s v="Yes"/>
    <n v="20160144"/>
    <m/>
    <s v="1499124"/>
    <s v="16-0047210"/>
    <m/>
    <n v="4520"/>
    <b v="0"/>
    <b v="0"/>
    <b v="0"/>
    <n v="2016"/>
    <n v="6"/>
    <b v="0"/>
    <n v="0"/>
    <b v="0"/>
    <b v="0"/>
    <b v="0"/>
    <s v="OEIS Non-CAT - Large"/>
    <n v="0"/>
    <n v="0"/>
    <s v="structures &lt;= 100 "/>
    <s v="fatality = 0"/>
    <n v="0"/>
    <b v="1"/>
    <b v="0"/>
    <b v="1"/>
    <b v="1"/>
    <b v="0"/>
    <b v="1"/>
    <b v="1"/>
    <m/>
    <m/>
    <m/>
    <m/>
    <m/>
    <m/>
    <n v="0"/>
    <n v="0"/>
    <s v="EPKC1"/>
    <s v="2"/>
    <n v="8.42"/>
    <s v="2016-06-30T21:03:00Z"/>
    <x v="10"/>
    <n v="2"/>
  </r>
  <r>
    <m/>
    <m/>
    <s v="20160701-Deer"/>
    <s v="Kern"/>
    <s v="Deer"/>
    <m/>
    <m/>
    <n v="201607011405"/>
    <n v="201607020205"/>
    <n v="42552"/>
    <n v="0.5868055555555556"/>
    <n v="42552.58680555555"/>
    <n v="42559"/>
    <s v="19:00"/>
    <n v="42559.79166666666"/>
    <n v="1785"/>
    <s v="Undetermined"/>
    <m/>
    <m/>
    <n v="0"/>
    <n v="35.20993"/>
    <n v="-118.72272"/>
    <s v="HFTD"/>
    <s v="HFRA"/>
    <x v="0"/>
    <m/>
    <m/>
    <m/>
    <m/>
    <m/>
    <m/>
    <m/>
    <b v="0"/>
    <b v="0"/>
    <b v="0"/>
    <n v="2016"/>
    <n v="7"/>
    <b v="0"/>
    <n v="0"/>
    <b v="0"/>
    <b v="0"/>
    <b v="0"/>
    <s v="OEIS Non-CAT - Large"/>
    <n v="0"/>
    <n v="0"/>
    <s v="structures &lt;= 100 "/>
    <s v="fatality = 0"/>
    <n v="0"/>
    <b v="1"/>
    <b v="0"/>
    <b v="1"/>
    <b v="1"/>
    <b v="0"/>
    <b v="1"/>
    <b v="1"/>
    <m/>
    <m/>
    <s v="KRTC1"/>
    <s v="2"/>
    <n v="2.83"/>
    <s v="2016-07-01T21:18:00Z"/>
    <n v="10"/>
    <n v="2"/>
    <s v="E1410"/>
    <s v="65"/>
    <n v="7.13"/>
    <s v="2016-07-01T20:28:00Z"/>
    <x v="26"/>
    <n v="64"/>
  </r>
  <r>
    <m/>
    <m/>
    <s v="20160701-Curry"/>
    <s v="Fresno"/>
    <s v="Curry"/>
    <m/>
    <m/>
    <n v="201607011716"/>
    <n v="201607020516"/>
    <n v="42552"/>
    <n v="0.7194444444444444"/>
    <n v="42552.71944444445"/>
    <n v="42556"/>
    <s v="07:05"/>
    <n v="42556.29513888889"/>
    <n v="2944"/>
    <s v="Under Investigation"/>
    <m/>
    <m/>
    <n v="0"/>
    <n v="36.0749"/>
    <n v="-120.452041"/>
    <s v="non-HFTD"/>
    <s v="HFRA"/>
    <x v="0"/>
    <m/>
    <m/>
    <m/>
    <m/>
    <m/>
    <m/>
    <n v="204155"/>
    <b v="0"/>
    <b v="0"/>
    <b v="0"/>
    <n v="2016"/>
    <n v="7"/>
    <b v="0"/>
    <n v="0"/>
    <b v="0"/>
    <b v="0"/>
    <b v="0"/>
    <s v="OEIS Non-CAT - Large"/>
    <n v="0"/>
    <n v="0"/>
    <s v="structures &lt;= 100 "/>
    <s v="fatality = 0"/>
    <n v="0"/>
    <b v="0"/>
    <b v="0"/>
    <b v="1"/>
    <b v="1"/>
    <b v="1"/>
    <b v="0"/>
    <b v="1"/>
    <m/>
    <m/>
    <m/>
    <m/>
    <m/>
    <m/>
    <n v="0"/>
    <n v="0"/>
    <s v="AU699"/>
    <s v="65"/>
    <n v="6.98"/>
    <s v="2016-07-02T00:50:00Z"/>
    <x v="12"/>
    <n v="32"/>
  </r>
  <r>
    <m/>
    <s v="cause https://www.cbsnews.com/sacramento/news/appaloosa-fire-threatens-residential-structures-reaches-75-acres-in-calaveras-county/"/>
    <s v="20160702-Appaloosa"/>
    <s v="Calaveras"/>
    <s v="Appaloosa"/>
    <m/>
    <m/>
    <n v="201607021455"/>
    <n v="201607030255"/>
    <n v="42553"/>
    <n v="0.6215277777777778"/>
    <n v="42553.62152777778"/>
    <n v="42559"/>
    <s v="19:32"/>
    <n v="42559.81388888889"/>
    <n v="310"/>
    <s v="Electrical Power"/>
    <n v="1"/>
    <m/>
    <n v="0"/>
    <n v="38.02845"/>
    <n v="-120.61153"/>
    <s v="HFTD"/>
    <s v="HFRA"/>
    <x v="1"/>
    <m/>
    <m/>
    <m/>
    <m/>
    <m/>
    <m/>
    <n v="4419063"/>
    <b v="0"/>
    <b v="0"/>
    <b v="0"/>
    <n v="2016"/>
    <n v="7"/>
    <b v="0"/>
    <n v="0"/>
    <b v="0"/>
    <b v="0"/>
    <b v="0"/>
    <s v="OEIS Non-CAT - Large"/>
    <n v="0"/>
    <n v="0"/>
    <s v="structures &lt;= 100 "/>
    <s v="fatality = 0"/>
    <n v="1"/>
    <b v="1"/>
    <b v="0"/>
    <b v="1"/>
    <b v="1"/>
    <b v="0"/>
    <b v="1"/>
    <b v="1"/>
    <m/>
    <m/>
    <m/>
    <m/>
    <m/>
    <m/>
    <n v="0"/>
    <n v="0"/>
    <s v="E2861"/>
    <s v="65"/>
    <n v="7.16"/>
    <s v="2016-07-02T21:58:00Z"/>
    <x v="27"/>
    <n v="14"/>
  </r>
  <r>
    <m/>
    <m/>
    <s v="20160708-Fort"/>
    <s v="Kern"/>
    <s v="Fort"/>
    <m/>
    <m/>
    <n v="201607081115"/>
    <n v="201607082315"/>
    <n v="42559"/>
    <n v="0.46875"/>
    <n v="42559.46875"/>
    <n v="42561"/>
    <s v="19:37"/>
    <n v="42561.81736111111"/>
    <n v="554"/>
    <s v="Undetermined"/>
    <m/>
    <m/>
    <n v="0"/>
    <n v="34.913"/>
    <n v="-118.9082"/>
    <s v="non-HFTD"/>
    <s v="HFRA"/>
    <x v="0"/>
    <m/>
    <m/>
    <m/>
    <m/>
    <m/>
    <m/>
    <m/>
    <b v="0"/>
    <b v="0"/>
    <b v="0"/>
    <n v="2016"/>
    <n v="7"/>
    <b v="0"/>
    <n v="0"/>
    <b v="0"/>
    <b v="0"/>
    <b v="0"/>
    <s v="OEIS Non-CAT - Large"/>
    <n v="0"/>
    <n v="0"/>
    <s v="structures &lt;= 100 "/>
    <s v="fatality = 0"/>
    <n v="0"/>
    <b v="0"/>
    <b v="0"/>
    <b v="1"/>
    <b v="1"/>
    <b v="1"/>
    <b v="0"/>
    <b v="1"/>
    <m/>
    <m/>
    <s v="GVPC1"/>
    <s v="2"/>
    <n v="0.83"/>
    <s v="2016-07-08T19:13:00Z"/>
    <n v="14"/>
    <n v="26"/>
    <s v="GVPC1"/>
    <s v="2"/>
    <n v="0.83"/>
    <s v="2016-07-08T19:13:00Z"/>
    <x v="7"/>
    <n v="32"/>
  </r>
  <r>
    <m/>
    <m/>
    <s v="20160708-Fiddler"/>
    <s v="Shasta"/>
    <s v="Fiddler"/>
    <m/>
    <m/>
    <n v="201607082245"/>
    <n v="201607091045"/>
    <n v="42559"/>
    <n v="0.9479166666666666"/>
    <n v="42559.94791666666"/>
    <n v="42563"/>
    <s v="07:00"/>
    <n v="42563.29166666666"/>
    <n v="441"/>
    <s v="Arson"/>
    <n v="1"/>
    <n v="1"/>
    <n v="0"/>
    <n v="40.36873"/>
    <n v="-122.72913"/>
    <s v="HFTD"/>
    <s v="HFRA"/>
    <x v="0"/>
    <m/>
    <m/>
    <m/>
    <m/>
    <m/>
    <m/>
    <m/>
    <b v="0"/>
    <b v="0"/>
    <b v="0"/>
    <n v="2016"/>
    <n v="7"/>
    <b v="0"/>
    <n v="0"/>
    <b v="0"/>
    <b v="0"/>
    <b v="0"/>
    <s v="OEIS Non-CAT - Large"/>
    <n v="0"/>
    <n v="0"/>
    <s v="structures &lt;= 100 "/>
    <s v="fatality = 0"/>
    <n v="1"/>
    <b v="1"/>
    <b v="0"/>
    <b v="1"/>
    <b v="1"/>
    <b v="0"/>
    <b v="1"/>
    <b v="1"/>
    <m/>
    <m/>
    <m/>
    <m/>
    <m/>
    <m/>
    <n v="0"/>
    <n v="0"/>
    <s v="PLIC1"/>
    <s v="2"/>
    <n v="7.18"/>
    <s v="2016-07-09T04:54:00Z"/>
    <x v="28"/>
    <n v="4"/>
  </r>
  <r>
    <m/>
    <m/>
    <s v="20160712-Pacheco"/>
    <s v="Calaveras"/>
    <s v="Pacheco"/>
    <m/>
    <m/>
    <n v="201607121314"/>
    <n v="201607130114"/>
    <n v="42563"/>
    <n v="0.5513888888888889"/>
    <n v="42563.55138888889"/>
    <n v="42567"/>
    <s v="18:30"/>
    <n v="42567.77083333334"/>
    <n v="341"/>
    <s v="Equipment"/>
    <n v="2"/>
    <m/>
    <n v="0"/>
    <n v="38.08056"/>
    <n v="-120.81394"/>
    <s v="HFTD"/>
    <s v="HFRA"/>
    <x v="0"/>
    <m/>
    <m/>
    <m/>
    <m/>
    <m/>
    <m/>
    <m/>
    <b v="0"/>
    <b v="0"/>
    <b v="0"/>
    <n v="2016"/>
    <n v="7"/>
    <b v="0"/>
    <n v="0"/>
    <b v="0"/>
    <b v="0"/>
    <b v="0"/>
    <s v="OEIS Non-CAT - Large"/>
    <n v="0"/>
    <n v="0"/>
    <s v="structures &lt;= 100 "/>
    <s v="fatality = 0"/>
    <n v="2"/>
    <b v="1"/>
    <b v="0"/>
    <b v="1"/>
    <b v="1"/>
    <b v="0"/>
    <b v="1"/>
    <b v="1"/>
    <m/>
    <m/>
    <m/>
    <m/>
    <m/>
    <m/>
    <n v="0"/>
    <n v="0"/>
    <s v="C9085"/>
    <s v="65"/>
    <n v="9.08"/>
    <s v="2016-07-12T20:55:00Z"/>
    <x v="27"/>
    <n v="6"/>
  </r>
  <r>
    <m/>
    <m/>
    <s v="20160722-Soberanes"/>
    <s v="Monterey"/>
    <s v="Soberanes"/>
    <m/>
    <m/>
    <n v="201607220848"/>
    <n v="201607222048"/>
    <n v="42573"/>
    <n v="0.3666666666666666"/>
    <n v="42573.36666666667"/>
    <n v="42656"/>
    <s v="11:30"/>
    <n v="42656.47916666666"/>
    <n v="132127"/>
    <s v="Campfire"/>
    <n v="68"/>
    <n v="5"/>
    <n v="1"/>
    <n v="36.45994"/>
    <n v="-121.89938"/>
    <s v="HFTD"/>
    <s v="HFRA"/>
    <x v="0"/>
    <m/>
    <m/>
    <m/>
    <m/>
    <m/>
    <m/>
    <n v="4368454"/>
    <b v="1"/>
    <b v="1"/>
    <b v="0"/>
    <n v="2016"/>
    <n v="7"/>
    <b v="0"/>
    <n v="1"/>
    <b v="0"/>
    <b v="0"/>
    <b v="0"/>
    <s v="OEIS CAT - Large"/>
    <n v="1"/>
    <n v="0"/>
    <s v="structures &lt;= 100 "/>
    <s v="fatality &gt; 0"/>
    <n v="68"/>
    <b v="1"/>
    <b v="0"/>
    <b v="1"/>
    <b v="1"/>
    <b v="0"/>
    <b v="1"/>
    <b v="1"/>
    <m/>
    <m/>
    <m/>
    <m/>
    <m/>
    <m/>
    <n v="0"/>
    <n v="0"/>
    <s v="E8505"/>
    <s v="65"/>
    <n v="9.26"/>
    <s v="2016-07-22T15:38:00Z"/>
    <x v="3"/>
    <n v="64"/>
  </r>
  <r>
    <m/>
    <m/>
    <s v="20160730-Goose"/>
    <s v="Fresno"/>
    <s v="Goose"/>
    <m/>
    <m/>
    <n v="201607301640"/>
    <n v="201607310440"/>
    <n v="42581"/>
    <n v="0.6944444444444444"/>
    <n v="42581.69444444445"/>
    <n v="42591"/>
    <s v="18:30"/>
    <n v="42591.77083333334"/>
    <n v="2241"/>
    <s v="Arson"/>
    <n v="4"/>
    <n v="1"/>
    <n v="0"/>
    <n v="37.01591"/>
    <n v="-119.50507"/>
    <s v="HFTD"/>
    <s v="HFRA"/>
    <x v="0"/>
    <m/>
    <m/>
    <m/>
    <m/>
    <m/>
    <m/>
    <n v="276718"/>
    <b v="0"/>
    <b v="0"/>
    <b v="0"/>
    <n v="2016"/>
    <n v="7"/>
    <b v="0"/>
    <n v="0"/>
    <b v="0"/>
    <b v="0"/>
    <b v="0"/>
    <s v="OEIS Non-CAT - Large"/>
    <n v="0"/>
    <n v="0"/>
    <s v="structures &lt;= 100 "/>
    <s v="fatality = 0"/>
    <n v="4"/>
    <b v="1"/>
    <b v="0"/>
    <b v="1"/>
    <b v="1"/>
    <b v="0"/>
    <b v="1"/>
    <b v="1"/>
    <m/>
    <m/>
    <s v="PRHC1"/>
    <s v="2"/>
    <n v="3.46"/>
    <s v="2016-07-30T23:27:00Z"/>
    <n v="14"/>
    <n v="2"/>
    <s v="PRHC1"/>
    <s v="2"/>
    <n v="3.46"/>
    <s v="2016-07-30T23:27:00Z"/>
    <x v="7"/>
    <n v="6"/>
  </r>
  <r>
    <m/>
    <m/>
    <s v="20160802-99"/>
    <s v="Butte"/>
    <s v="99"/>
    <m/>
    <m/>
    <n v="201608021435"/>
    <n v="201608030235"/>
    <n v="42584"/>
    <n v="0.6076388888888888"/>
    <n v="42584.60763888889"/>
    <n v="42585"/>
    <s v="08:00"/>
    <n v="42585.33333333334"/>
    <n v="520"/>
    <s v="Playing With Fire"/>
    <m/>
    <m/>
    <n v="0"/>
    <n v="39.6708"/>
    <n v="-121.7192"/>
    <s v="non-HFTD"/>
    <s v="non-HFRA"/>
    <x v="0"/>
    <m/>
    <m/>
    <m/>
    <m/>
    <m/>
    <m/>
    <m/>
    <b v="0"/>
    <b v="0"/>
    <b v="0"/>
    <n v="2016"/>
    <n v="8"/>
    <b v="0"/>
    <n v="0"/>
    <b v="0"/>
    <b v="0"/>
    <b v="0"/>
    <s v="OEIS Non-CAT - Large"/>
    <n v="0"/>
    <n v="0"/>
    <s v="structures &lt;= 100 "/>
    <s v="fatality = 0"/>
    <n v="0"/>
    <b v="0"/>
    <b v="0"/>
    <b v="0"/>
    <b v="0"/>
    <b v="0"/>
    <b v="0"/>
    <b v="0"/>
    <m/>
    <m/>
    <m/>
    <m/>
    <m/>
    <m/>
    <n v="0"/>
    <n v="0"/>
    <s v="CICC1"/>
    <s v="2"/>
    <n v="7.16"/>
    <s v="2016-08-02T21:54:00Z"/>
    <x v="7"/>
    <n v="49"/>
  </r>
  <r>
    <m/>
    <m/>
    <s v="20160802-Cold"/>
    <s v="Yolo"/>
    <s v="Cold"/>
    <m/>
    <m/>
    <n v="201608021636"/>
    <n v="201608030436"/>
    <n v="42584"/>
    <n v="0.6916666666666667"/>
    <n v="42584.69166666667"/>
    <n v="42594"/>
    <s v="15:00"/>
    <n v="42594.625"/>
    <n v="5731"/>
    <s v="Undetermined"/>
    <n v="2"/>
    <m/>
    <n v="0"/>
    <n v="38.52513"/>
    <n v="-122.06788"/>
    <s v="HFTD"/>
    <s v="HFRA"/>
    <x v="0"/>
    <m/>
    <m/>
    <m/>
    <m/>
    <m/>
    <m/>
    <m/>
    <b v="1"/>
    <b v="1"/>
    <b v="0"/>
    <n v="2016"/>
    <n v="8"/>
    <b v="0"/>
    <n v="0"/>
    <b v="0"/>
    <b v="0"/>
    <b v="0"/>
    <s v="OEIS CAT - Large"/>
    <n v="1"/>
    <n v="0"/>
    <s v="structures &lt;= 100 "/>
    <s v="fatality = 0"/>
    <n v="2"/>
    <b v="1"/>
    <b v="0"/>
    <b v="1"/>
    <b v="1"/>
    <b v="0"/>
    <b v="1"/>
    <b v="1"/>
    <m/>
    <m/>
    <m/>
    <m/>
    <m/>
    <m/>
    <n v="0"/>
    <n v="0"/>
    <m/>
    <m/>
    <m/>
    <m/>
    <x v="5"/>
    <n v="0"/>
  </r>
  <r>
    <m/>
    <m/>
    <s v="20160809-Mineral"/>
    <s v="Fresno"/>
    <s v="Mineral"/>
    <m/>
    <m/>
    <n v="201608091308"/>
    <n v="201608100108"/>
    <n v="42591"/>
    <n v="0.5472222222222223"/>
    <n v="42591.54722222222"/>
    <n v="42600"/>
    <s v="19:00"/>
    <n v="42600.79166666666"/>
    <n v="7050"/>
    <s v="Arson"/>
    <n v="2"/>
    <m/>
    <n v="0"/>
    <n v="36.09974"/>
    <n v="-120.51057"/>
    <s v="non-HFTD"/>
    <s v="HFRA"/>
    <x v="0"/>
    <m/>
    <m/>
    <m/>
    <m/>
    <m/>
    <m/>
    <m/>
    <b v="1"/>
    <b v="1"/>
    <b v="0"/>
    <n v="2016"/>
    <n v="8"/>
    <b v="0"/>
    <n v="0"/>
    <b v="0"/>
    <b v="0"/>
    <b v="0"/>
    <s v="OEIS CAT - Large"/>
    <n v="1"/>
    <n v="0"/>
    <s v="structures &lt;= 100 "/>
    <s v="fatality = 0"/>
    <n v="2"/>
    <b v="0"/>
    <b v="0"/>
    <b v="1"/>
    <b v="1"/>
    <b v="1"/>
    <b v="0"/>
    <b v="1"/>
    <m/>
    <m/>
    <m/>
    <m/>
    <m/>
    <m/>
    <n v="0"/>
    <n v="0"/>
    <s v="AV081"/>
    <s v="65"/>
    <n v="8.9"/>
    <s v="2016-08-09T19:19:00Z"/>
    <x v="29"/>
    <n v="34"/>
  </r>
  <r>
    <m/>
    <m/>
    <s v="20160813-Chimney"/>
    <s v="San Luis Obispo"/>
    <s v="Chimney"/>
    <m/>
    <m/>
    <n v="201608131603"/>
    <n v="201608140403"/>
    <n v="42595"/>
    <n v="0.66875"/>
    <n v="42595.66875"/>
    <n v="42619"/>
    <s v="07:30"/>
    <n v="42619.3125"/>
    <n v="46344"/>
    <s v="Vehicle"/>
    <n v="70"/>
    <n v="8"/>
    <n v="0"/>
    <n v="35.70595"/>
    <n v="-120.98316"/>
    <s v="HFTD"/>
    <s v="HFRA"/>
    <x v="0"/>
    <m/>
    <m/>
    <m/>
    <m/>
    <m/>
    <m/>
    <n v="8539311"/>
    <b v="1"/>
    <b v="1"/>
    <b v="0"/>
    <n v="2016"/>
    <n v="8"/>
    <b v="0"/>
    <n v="0"/>
    <b v="0"/>
    <b v="0"/>
    <b v="0"/>
    <s v="OEIS CAT - Large"/>
    <n v="1"/>
    <n v="0"/>
    <s v="structures &lt;= 100 "/>
    <s v="fatality = 0"/>
    <n v="70"/>
    <b v="1"/>
    <b v="0"/>
    <b v="1"/>
    <b v="1"/>
    <b v="0"/>
    <b v="1"/>
    <b v="1"/>
    <m/>
    <m/>
    <s v="TABC1"/>
    <s v="2"/>
    <n v="4.76"/>
    <s v="2016-08-13T23:07:00Z"/>
    <n v="14"/>
    <n v="23"/>
    <s v="TABC1"/>
    <s v="2"/>
    <n v="4.76"/>
    <s v="2016-08-13T23:07:00Z"/>
    <x v="7"/>
    <n v="31"/>
  </r>
  <r>
    <m/>
    <m/>
    <s v="20160813-Clayton"/>
    <s v="Lake"/>
    <s v="Clayton"/>
    <m/>
    <m/>
    <n v="201608131803"/>
    <n v="201608140603"/>
    <n v="42595"/>
    <n v="0.7520833333333333"/>
    <n v="42595.75208333333"/>
    <n v="42608"/>
    <s v="18:00"/>
    <n v="42608.75"/>
    <n v="3929"/>
    <s v="Arson"/>
    <n v="300"/>
    <n v="28"/>
    <n v="0"/>
    <n v="38.89741"/>
    <n v="-122.60664"/>
    <s v="HFTD"/>
    <s v="HFRA"/>
    <x v="0"/>
    <m/>
    <m/>
    <m/>
    <m/>
    <m/>
    <m/>
    <n v="10988110"/>
    <b v="0"/>
    <b v="0"/>
    <b v="0"/>
    <n v="2016"/>
    <n v="8"/>
    <b v="0"/>
    <n v="0"/>
    <b v="0"/>
    <b v="1"/>
    <b v="1"/>
    <s v="OEIS Non-CAT - Destructive - Non-fatal"/>
    <n v="0"/>
    <n v="0"/>
    <s v="100 &lt; structures &lt;= 500"/>
    <s v="fatality = 0"/>
    <n v="300"/>
    <b v="1"/>
    <b v="0"/>
    <b v="1"/>
    <b v="1"/>
    <b v="0"/>
    <b v="1"/>
    <b v="1"/>
    <m/>
    <m/>
    <m/>
    <m/>
    <m/>
    <m/>
    <n v="0"/>
    <n v="0"/>
    <s v="LKRC1"/>
    <s v="2"/>
    <n v="9.56"/>
    <s v="2016-08-14T00:05:00Z"/>
    <x v="12"/>
    <n v="20"/>
  </r>
  <r>
    <m/>
    <m/>
    <s v="20160816-Cedar"/>
    <s v="Kern"/>
    <s v="Cedar"/>
    <m/>
    <m/>
    <n v="201608161635"/>
    <n v="201608170435"/>
    <n v="42598"/>
    <n v="0.6909722222222222"/>
    <n v="42598.69097222222"/>
    <n v="42644"/>
    <s v="06:00"/>
    <n v="42644.25"/>
    <n v="29322"/>
    <s v="Undetermined"/>
    <n v="6"/>
    <m/>
    <n v="0"/>
    <n v="35.7506"/>
    <n v="-118.5678"/>
    <s v="HFTD"/>
    <s v="HFRA"/>
    <x v="0"/>
    <m/>
    <m/>
    <m/>
    <m/>
    <m/>
    <m/>
    <m/>
    <b v="1"/>
    <b v="1"/>
    <b v="0"/>
    <n v="2016"/>
    <n v="8"/>
    <b v="0"/>
    <n v="0"/>
    <b v="0"/>
    <b v="0"/>
    <b v="0"/>
    <s v="OEIS CAT - Large"/>
    <n v="1"/>
    <n v="0"/>
    <s v="structures &lt;= 100 "/>
    <s v="fatality = 0"/>
    <n v="6"/>
    <b v="0"/>
    <b v="1"/>
    <b v="1"/>
    <b v="1"/>
    <b v="0"/>
    <b v="1"/>
    <b v="1"/>
    <m/>
    <m/>
    <s v="WFHC1"/>
    <s v="2"/>
    <n v="4.35"/>
    <s v="2016-08-17T00:00:00Z"/>
    <n v="23"/>
    <n v="2"/>
    <s v="KRNC1"/>
    <s v="2"/>
    <n v="7.74"/>
    <s v="2016-08-16T23:57:00Z"/>
    <x v="30"/>
    <n v="29"/>
  </r>
  <r>
    <m/>
    <m/>
    <s v="20160818-Mokelumne"/>
    <s v="Alpine"/>
    <s v="Mokelumne"/>
    <m/>
    <m/>
    <n v="201608181205"/>
    <n v="201608190005"/>
    <n v="42600"/>
    <n v="0.5034722222222222"/>
    <n v="42600.50347222222"/>
    <n v="42612"/>
    <s v="12:05"/>
    <n v="42612.50347222222"/>
    <n v="655"/>
    <s v="Lightning"/>
    <m/>
    <m/>
    <n v="0"/>
    <n v="38.57554"/>
    <n v="-120.00606"/>
    <s v="HFTD"/>
    <s v="HFRA"/>
    <x v="0"/>
    <m/>
    <m/>
    <m/>
    <m/>
    <m/>
    <m/>
    <m/>
    <b v="0"/>
    <b v="0"/>
    <b v="0"/>
    <n v="2016"/>
    <n v="8"/>
    <b v="0"/>
    <n v="0"/>
    <b v="0"/>
    <b v="0"/>
    <b v="0"/>
    <s v="OEIS Non-CAT - Large"/>
    <n v="0"/>
    <n v="0"/>
    <s v="structures &lt;= 100 "/>
    <s v="fatality = 0"/>
    <n v="0"/>
    <b v="1"/>
    <b v="0"/>
    <b v="1"/>
    <b v="1"/>
    <b v="0"/>
    <b v="1"/>
    <b v="1"/>
    <m/>
    <m/>
    <m/>
    <m/>
    <m/>
    <m/>
    <n v="0"/>
    <n v="0"/>
    <s v="E7441"/>
    <s v="65"/>
    <n v="8.33"/>
    <s v="2016-08-18T19:43:00Z"/>
    <x v="12"/>
    <n v="27"/>
  </r>
  <r>
    <m/>
    <m/>
    <s v="20160818-Beale"/>
    <s v="Yuba"/>
    <s v="Beale"/>
    <m/>
    <m/>
    <n v="201608181535"/>
    <n v="201608190335"/>
    <n v="42600"/>
    <n v="0.6493055555555556"/>
    <n v="42600.64930555555"/>
    <n v="42600"/>
    <s v="21:30"/>
    <n v="42600.89583333334"/>
    <n v="389"/>
    <s v="Miscellaneous"/>
    <m/>
    <m/>
    <n v="0"/>
    <n v="36.16965"/>
    <n v="-121.38775"/>
    <s v="HFTD"/>
    <s v="HFRA"/>
    <x v="0"/>
    <m/>
    <m/>
    <m/>
    <m/>
    <m/>
    <m/>
    <m/>
    <b v="0"/>
    <b v="0"/>
    <b v="0"/>
    <n v="2016"/>
    <n v="8"/>
    <b v="0"/>
    <n v="0"/>
    <b v="0"/>
    <b v="0"/>
    <b v="0"/>
    <s v="OEIS Non-CAT - Large"/>
    <n v="0"/>
    <n v="0"/>
    <s v="structures &lt;= 100 "/>
    <s v="fatality = 0"/>
    <n v="0"/>
    <b v="1"/>
    <b v="0"/>
    <b v="1"/>
    <b v="1"/>
    <b v="0"/>
    <b v="1"/>
    <b v="1"/>
    <m/>
    <m/>
    <m/>
    <m/>
    <m/>
    <m/>
    <n v="0"/>
    <n v="0"/>
    <s v="ASRC1"/>
    <s v="2"/>
    <n v="6.86"/>
    <s v="2016-08-18T23:04:00Z"/>
    <x v="31"/>
    <n v="2"/>
  </r>
  <r>
    <m/>
    <m/>
    <s v="20160818-Rey"/>
    <s v="Santa Barbara"/>
    <s v="Rey"/>
    <m/>
    <m/>
    <n v="201608181757"/>
    <n v="201608190557"/>
    <n v="42600"/>
    <n v="0.7479166666666667"/>
    <n v="42600.74791666667"/>
    <n v="42628"/>
    <m/>
    <m/>
    <n v="32606"/>
    <s v="Undetermined"/>
    <n v="5"/>
    <m/>
    <n v="0"/>
    <n v="34.546"/>
    <n v="-119.805"/>
    <s v="HFTD"/>
    <s v="HFRA"/>
    <x v="0"/>
    <m/>
    <m/>
    <m/>
    <m/>
    <m/>
    <m/>
    <m/>
    <b v="1"/>
    <b v="1"/>
    <b v="0"/>
    <n v="2016"/>
    <n v="8"/>
    <b v="0"/>
    <n v="0"/>
    <b v="0"/>
    <b v="0"/>
    <b v="0"/>
    <s v="OEIS CAT - Large"/>
    <n v="1"/>
    <n v="0"/>
    <s v="structures &lt;= 100 "/>
    <s v="fatality = 0"/>
    <n v="5"/>
    <b v="0"/>
    <b v="1"/>
    <b v="1"/>
    <b v="1"/>
    <b v="0"/>
    <b v="1"/>
    <b v="1"/>
    <m/>
    <m/>
    <s v="AT923"/>
    <s v="65"/>
    <n v="3.32"/>
    <s v="2016-08-19T01:40:00Z"/>
    <n v="32.99"/>
    <n v="125"/>
    <s v="AT923"/>
    <s v="65"/>
    <n v="3.32"/>
    <s v="2016-08-19T01:40:00Z"/>
    <x v="32"/>
    <n v="242"/>
  </r>
  <r>
    <m/>
    <m/>
    <s v="20160822-Tully"/>
    <s v="Humboldt"/>
    <s v="Tully"/>
    <m/>
    <m/>
    <n v="201608221603"/>
    <n v="201608230403"/>
    <n v="42604"/>
    <n v="0.66875"/>
    <n v="42604.66875"/>
    <n v="42617"/>
    <s v="06:55"/>
    <n v="42617.28819444445"/>
    <n v="599"/>
    <s v="Arson"/>
    <n v="3"/>
    <m/>
    <n v="0"/>
    <n v="41.28486"/>
    <n v="-123.82268"/>
    <s v="HFTD"/>
    <s v="HFRA"/>
    <x v="0"/>
    <m/>
    <m/>
    <m/>
    <m/>
    <m/>
    <m/>
    <n v="155875"/>
    <b v="0"/>
    <b v="0"/>
    <b v="0"/>
    <n v="2016"/>
    <n v="8"/>
    <b v="0"/>
    <n v="0"/>
    <b v="0"/>
    <b v="0"/>
    <b v="0"/>
    <s v="OEIS Non-CAT - Large"/>
    <n v="0"/>
    <n v="0"/>
    <s v="structures &lt;= 100 "/>
    <s v="fatality = 0"/>
    <n v="3"/>
    <b v="1"/>
    <b v="0"/>
    <b v="1"/>
    <b v="1"/>
    <b v="0"/>
    <b v="1"/>
    <b v="1"/>
    <m/>
    <m/>
    <s v="NTCC1"/>
    <s v="2"/>
    <n v="1.84"/>
    <s v="2016-08-22T22:45:00Z"/>
    <n v="8.99"/>
    <n v="2"/>
    <s v="TTEC1"/>
    <s v="2"/>
    <n v="9.32"/>
    <s v="2016-08-22T22:57:00Z"/>
    <x v="3"/>
    <n v="4"/>
  </r>
  <r>
    <m/>
    <m/>
    <s v="20160822-Tule"/>
    <s v="Tulare"/>
    <s v="Tule"/>
    <m/>
    <m/>
    <n v="201608222200"/>
    <n v="201608231000"/>
    <n v="42604"/>
    <n v="0.9166666666666666"/>
    <n v="42604.91666666666"/>
    <n v="42682"/>
    <s v="10:15"/>
    <n v="42682.42708333334"/>
    <n v="395"/>
    <s v="Undetermined"/>
    <m/>
    <m/>
    <n v="0"/>
    <n v="36.1648"/>
    <n v="-118.73906"/>
    <s v="HFTD"/>
    <s v="HFRA"/>
    <x v="0"/>
    <m/>
    <m/>
    <m/>
    <m/>
    <m/>
    <m/>
    <m/>
    <b v="0"/>
    <b v="0"/>
    <b v="0"/>
    <n v="2016"/>
    <n v="8"/>
    <b v="0"/>
    <n v="0"/>
    <b v="0"/>
    <b v="0"/>
    <b v="0"/>
    <s v="OEIS Non-CAT - Large"/>
    <n v="0"/>
    <n v="0"/>
    <s v="structures &lt;= 100 "/>
    <s v="fatality = 0"/>
    <n v="0"/>
    <b v="1"/>
    <b v="0"/>
    <b v="1"/>
    <b v="1"/>
    <b v="0"/>
    <b v="1"/>
    <b v="1"/>
    <m/>
    <m/>
    <s v="OORC1"/>
    <s v="2"/>
    <n v="2.21"/>
    <s v="2016-08-23T05:12:00Z"/>
    <n v="8.99"/>
    <n v="2"/>
    <s v="OORC1"/>
    <s v="2"/>
    <n v="2.21"/>
    <s v="2016-08-23T05:12:00Z"/>
    <x v="4"/>
    <n v="4"/>
  </r>
  <r>
    <s v="Not in PG&amp;E service territory"/>
    <m/>
    <s v="20160824-Grade"/>
    <s v="Siskiyou"/>
    <s v="Grade"/>
    <m/>
    <m/>
    <n v="201608241455"/>
    <n v="201608250255"/>
    <n v="42606"/>
    <n v="0.6215277777777778"/>
    <n v="42606.62152777778"/>
    <n v="42612"/>
    <s v="06:45"/>
    <n v="42612.28125"/>
    <n v="710"/>
    <s v="Electrical Power"/>
    <n v="5"/>
    <n v="1"/>
    <n v="0"/>
    <n v="41.7813"/>
    <n v="-122.611"/>
    <s v="HFTD"/>
    <s v="HFRA"/>
    <x v="1"/>
    <m/>
    <m/>
    <m/>
    <m/>
    <m/>
    <m/>
    <m/>
    <b v="0"/>
    <b v="0"/>
    <b v="0"/>
    <n v="2016"/>
    <n v="8"/>
    <b v="0"/>
    <n v="0"/>
    <b v="0"/>
    <b v="0"/>
    <b v="0"/>
    <s v="OEIS Non-CAT - Large"/>
    <n v="0"/>
    <n v="0"/>
    <s v="structures &lt;= 100 "/>
    <s v="fatality = 0"/>
    <n v="5"/>
    <b v="1"/>
    <b v="0"/>
    <b v="1"/>
    <b v="1"/>
    <b v="0"/>
    <b v="0"/>
    <b v="1"/>
    <m/>
    <m/>
    <s v="CTAND"/>
    <s v="59"/>
    <n v="1.36"/>
    <s v="2016-08-24T21:16:00Z"/>
    <n v="6.22"/>
    <n v="8"/>
    <s v="BZRC1"/>
    <s v="2"/>
    <n v="7.32"/>
    <s v="2016-08-24T22:54:00Z"/>
    <x v="10"/>
    <n v="18"/>
  </r>
  <r>
    <m/>
    <m/>
    <s v="20160826-Range"/>
    <s v="Kern"/>
    <s v="Range"/>
    <m/>
    <m/>
    <n v="201608261010"/>
    <n v="201608262210"/>
    <n v="42608"/>
    <n v="0.4236111111111111"/>
    <n v="42608.42361111111"/>
    <n v="42611"/>
    <s v="10:30"/>
    <n v="42611.4375"/>
    <n v="600"/>
    <s v="Human"/>
    <m/>
    <m/>
    <n v="0"/>
    <n v="35.2013"/>
    <n v="-118.7212"/>
    <s v="HFTD"/>
    <s v="HFRA"/>
    <x v="0"/>
    <m/>
    <m/>
    <m/>
    <m/>
    <m/>
    <m/>
    <m/>
    <b v="0"/>
    <b v="0"/>
    <b v="0"/>
    <n v="2016"/>
    <n v="8"/>
    <b v="0"/>
    <n v="0"/>
    <b v="0"/>
    <b v="0"/>
    <b v="0"/>
    <s v="OEIS Non-CAT - Large"/>
    <n v="0"/>
    <n v="0"/>
    <s v="structures &lt;= 100 "/>
    <s v="fatality = 0"/>
    <n v="0"/>
    <b v="1"/>
    <b v="0"/>
    <b v="1"/>
    <b v="1"/>
    <b v="0"/>
    <b v="1"/>
    <b v="1"/>
    <m/>
    <m/>
    <s v="KRTC1"/>
    <s v="2"/>
    <n v="3.2"/>
    <s v="2016-08-26T17:18:00Z"/>
    <n v="8.99"/>
    <n v="2"/>
    <s v="C6754"/>
    <s v="65"/>
    <n v="7.01"/>
    <s v="2016-08-26T18:09:00Z"/>
    <x v="27"/>
    <n v="40"/>
  </r>
  <r>
    <s v="Not in PG&amp;E service territory"/>
    <m/>
    <s v="20160827-Gap"/>
    <s v="Siskiyou"/>
    <s v="Gap"/>
    <m/>
    <m/>
    <n v="201608271800"/>
    <n v="201608280600"/>
    <n v="42609"/>
    <n v="0.75"/>
    <n v="42609.75"/>
    <n v="42610"/>
    <s v="18:15"/>
    <n v="42610.76041666666"/>
    <n v="33867"/>
    <s v="Undetermined"/>
    <n v="14"/>
    <m/>
    <n v="0"/>
    <n v="41.851"/>
    <n v="-123.118"/>
    <s v="HFTD"/>
    <s v="HFRA"/>
    <x v="0"/>
    <m/>
    <m/>
    <m/>
    <m/>
    <m/>
    <m/>
    <m/>
    <b v="1"/>
    <b v="1"/>
    <b v="0"/>
    <n v="2016"/>
    <n v="8"/>
    <b v="0"/>
    <n v="0"/>
    <b v="0"/>
    <b v="0"/>
    <b v="0"/>
    <s v="OEIS CAT - Large"/>
    <n v="1"/>
    <n v="0"/>
    <s v="structures &lt;= 100 "/>
    <s v="fatality = 0"/>
    <n v="14"/>
    <b v="1"/>
    <b v="0"/>
    <b v="1"/>
    <b v="1"/>
    <b v="0"/>
    <b v="0"/>
    <b v="1"/>
    <m/>
    <m/>
    <m/>
    <m/>
    <m/>
    <m/>
    <n v="0"/>
    <n v="0"/>
    <m/>
    <m/>
    <m/>
    <m/>
    <x v="5"/>
    <n v="0"/>
  </r>
  <r>
    <m/>
    <m/>
    <s v="20160828-Willow"/>
    <s v="Calaveras"/>
    <s v="Willow"/>
    <m/>
    <m/>
    <n v="201608281307"/>
    <n v="201608290107"/>
    <n v="42610"/>
    <n v="0.5465277777777777"/>
    <n v="42610.54652777778"/>
    <n v="42613"/>
    <s v="18:50"/>
    <n v="42613.78472222222"/>
    <n v="450"/>
    <s v="Vehicle"/>
    <m/>
    <n v="1"/>
    <n v="0"/>
    <n v="38.1874"/>
    <n v="-120.6381"/>
    <s v="HFTD"/>
    <s v="HFRA"/>
    <x v="0"/>
    <m/>
    <m/>
    <m/>
    <m/>
    <m/>
    <m/>
    <m/>
    <b v="0"/>
    <b v="0"/>
    <b v="0"/>
    <n v="2016"/>
    <n v="8"/>
    <b v="0"/>
    <n v="0"/>
    <b v="0"/>
    <b v="0"/>
    <b v="0"/>
    <s v="OEIS Non-CAT - Large"/>
    <n v="0"/>
    <n v="0"/>
    <s v="structures &lt;= 100 "/>
    <s v="fatality = 0"/>
    <n v="0"/>
    <b v="1"/>
    <b v="0"/>
    <b v="1"/>
    <b v="1"/>
    <b v="0"/>
    <b v="1"/>
    <b v="1"/>
    <m/>
    <m/>
    <m/>
    <m/>
    <m/>
    <m/>
    <n v="0"/>
    <n v="0"/>
    <s v="C9085"/>
    <s v="65"/>
    <n v="8.359999999999999"/>
    <s v="2016-08-28T20:15:00Z"/>
    <x v="27"/>
    <n v="4"/>
  </r>
  <r>
    <m/>
    <m/>
    <s v="20160828-Havilah"/>
    <s v="Kern"/>
    <s v="Havilah"/>
    <m/>
    <m/>
    <n v="201608281850"/>
    <n v="201608290650"/>
    <n v="42610"/>
    <n v="0.7847222222222222"/>
    <n v="42610.78472222222"/>
    <n v="42610"/>
    <s v="18:50"/>
    <n v="42610.78472222222"/>
    <n v="304"/>
    <s v="Undetermined"/>
    <m/>
    <m/>
    <n v="0"/>
    <n v="35.4976"/>
    <n v="-118.5097"/>
    <s v="HFTD"/>
    <s v="HFRA"/>
    <x v="0"/>
    <m/>
    <m/>
    <m/>
    <m/>
    <m/>
    <m/>
    <m/>
    <b v="0"/>
    <b v="0"/>
    <b v="0"/>
    <n v="2016"/>
    <n v="8"/>
    <b v="0"/>
    <n v="0"/>
    <b v="0"/>
    <b v="0"/>
    <b v="0"/>
    <s v="OEIS Non-CAT - Large"/>
    <n v="0"/>
    <n v="0"/>
    <s v="structures &lt;= 100 "/>
    <s v="fatality = 0"/>
    <n v="0"/>
    <b v="0"/>
    <b v="1"/>
    <b v="1"/>
    <b v="1"/>
    <b v="0"/>
    <b v="1"/>
    <b v="1"/>
    <m/>
    <m/>
    <m/>
    <m/>
    <m/>
    <m/>
    <n v="0"/>
    <n v="0"/>
    <s v="LYQC1"/>
    <s v="2"/>
    <n v="9.84"/>
    <s v="2016-08-29T01:18:00Z"/>
    <x v="28"/>
    <n v="6"/>
  </r>
  <r>
    <m/>
    <m/>
    <s v="20160905-Saddle"/>
    <s v="Butte"/>
    <s v="Saddle"/>
    <m/>
    <m/>
    <n v="201609051628"/>
    <n v="201609060428"/>
    <n v="42618"/>
    <n v="0.6861111111111111"/>
    <n v="42618.68611111111"/>
    <n v="42625"/>
    <s v="14:51"/>
    <n v="42625.61875"/>
    <n v="800"/>
    <s v="Vehicle"/>
    <n v="3"/>
    <m/>
    <n v="0"/>
    <n v="39.6871"/>
    <n v="-121.571"/>
    <s v="HFTD"/>
    <s v="HFRA"/>
    <x v="0"/>
    <m/>
    <m/>
    <m/>
    <m/>
    <m/>
    <m/>
    <n v="174111"/>
    <b v="0"/>
    <b v="0"/>
    <b v="0"/>
    <n v="2016"/>
    <n v="9"/>
    <b v="0"/>
    <n v="0"/>
    <b v="0"/>
    <b v="0"/>
    <b v="0"/>
    <s v="OEIS Non-CAT - Large"/>
    <n v="0"/>
    <n v="0"/>
    <s v="structures &lt;= 100 "/>
    <s v="fatality = 0"/>
    <n v="3"/>
    <b v="1"/>
    <b v="0"/>
    <b v="1"/>
    <b v="1"/>
    <b v="0"/>
    <b v="1"/>
    <b v="1"/>
    <m/>
    <m/>
    <m/>
    <m/>
    <m/>
    <m/>
    <n v="0"/>
    <n v="0"/>
    <s v="CICC1"/>
    <s v="2"/>
    <n v="7.54"/>
    <s v="2016-09-05T23:54:00Z"/>
    <x v="10"/>
    <n v="25"/>
  </r>
  <r>
    <m/>
    <m/>
    <s v="20160911-Willard"/>
    <s v="Lassen"/>
    <s v="Willard"/>
    <m/>
    <m/>
    <n v="201609111133"/>
    <n v="201609112333"/>
    <n v="42624"/>
    <n v="0.48125"/>
    <n v="42624.48125"/>
    <n v="42635"/>
    <s v="07:00"/>
    <n v="42635.29166666666"/>
    <n v="2575"/>
    <s v="Undetermined"/>
    <n v="7"/>
    <m/>
    <n v="0"/>
    <n v="40.3915"/>
    <n v="-120.7845"/>
    <s v="HFTD"/>
    <s v="HFRA"/>
    <x v="0"/>
    <m/>
    <m/>
    <m/>
    <m/>
    <m/>
    <m/>
    <m/>
    <b v="0"/>
    <b v="0"/>
    <b v="0"/>
    <n v="2016"/>
    <n v="9"/>
    <b v="0"/>
    <n v="0"/>
    <b v="0"/>
    <b v="0"/>
    <b v="0"/>
    <s v="OEIS Non-CAT - Large"/>
    <n v="0"/>
    <n v="0"/>
    <s v="structures &lt;= 100 "/>
    <s v="fatality = 0"/>
    <n v="7"/>
    <b v="1"/>
    <b v="0"/>
    <b v="1"/>
    <b v="1"/>
    <b v="0"/>
    <b v="1"/>
    <b v="1"/>
    <m/>
    <m/>
    <s v="CTFPE"/>
    <s v="59"/>
    <n v="3.14"/>
    <s v="2016-09-11T19:23:00Z"/>
    <n v="20.51"/>
    <n v="16"/>
    <s v="D2000"/>
    <s v="65"/>
    <n v="9.93"/>
    <s v="2016-09-11T19:30:00Z"/>
    <x v="11"/>
    <n v="44"/>
  </r>
  <r>
    <m/>
    <m/>
    <s v="20160913-Hog"/>
    <s v="Tehama"/>
    <s v="Hog"/>
    <m/>
    <m/>
    <n v="201609132310"/>
    <n v="201609141110"/>
    <n v="42626"/>
    <n v="0.9652777777777778"/>
    <n v="42626.96527777778"/>
    <n v="42626"/>
    <s v="14:30"/>
    <n v="42626.60416666666"/>
    <n v="360"/>
    <s v="Electrical Power"/>
    <m/>
    <m/>
    <m/>
    <n v="40.30594"/>
    <n v="-122.1295"/>
    <s v="HFTD"/>
    <s v="HFRA"/>
    <x v="1"/>
    <s v="Yes"/>
    <n v="20160290"/>
    <m/>
    <m/>
    <m/>
    <s v="INT-08528"/>
    <n v="0"/>
    <b v="0"/>
    <b v="0"/>
    <b v="0"/>
    <n v="2016"/>
    <n v="9"/>
    <b v="0"/>
    <n v="0"/>
    <b v="0"/>
    <b v="0"/>
    <b v="0"/>
    <s v="OEIS Non-CAT - Large"/>
    <n v="0"/>
    <n v="0"/>
    <s v="structures &lt;= 100 "/>
    <s v="fatality = 0"/>
    <n v="0"/>
    <b v="1"/>
    <b v="0"/>
    <b v="1"/>
    <b v="1"/>
    <b v="0"/>
    <b v="1"/>
    <b v="1"/>
    <m/>
    <m/>
    <m/>
    <m/>
    <m/>
    <m/>
    <n v="0"/>
    <n v="0"/>
    <m/>
    <m/>
    <m/>
    <m/>
    <x v="5"/>
    <n v="0"/>
  </r>
  <r>
    <s v="Not in PG&amp;E service territory"/>
    <m/>
    <s v="20160917-Soup Complex"/>
    <s v="Modoc"/>
    <s v="Soup Complex"/>
    <m/>
    <m/>
    <n v="201609171437"/>
    <n v="201609180237"/>
    <n v="42630"/>
    <n v="0.6090277777777777"/>
    <n v="42630.60902777778"/>
    <n v="42656"/>
    <s v="11:30"/>
    <n v="42656.47916666666"/>
    <n v="2722"/>
    <s v="Undetermined"/>
    <m/>
    <m/>
    <n v="0"/>
    <n v="41.2649"/>
    <n v="-120.3178"/>
    <s v="HFTD"/>
    <s v="HFRA"/>
    <x v="0"/>
    <m/>
    <m/>
    <m/>
    <m/>
    <m/>
    <m/>
    <m/>
    <b v="0"/>
    <b v="0"/>
    <b v="0"/>
    <n v="2016"/>
    <n v="9"/>
    <b v="0"/>
    <n v="0"/>
    <b v="0"/>
    <b v="0"/>
    <b v="0"/>
    <s v="OEIS Non-CAT - Large"/>
    <n v="0"/>
    <n v="0"/>
    <s v="structures &lt;= 100 "/>
    <s v="fatality = 0"/>
    <n v="0"/>
    <b v="1"/>
    <b v="0"/>
    <b v="1"/>
    <b v="1"/>
    <b v="0"/>
    <b v="0"/>
    <b v="1"/>
    <m/>
    <m/>
    <s v="FLAC1"/>
    <s v="2"/>
    <n v="2.11"/>
    <s v="2016-09-17T22:06:00Z"/>
    <n v="15.99"/>
    <n v="2"/>
    <s v="FLAC1"/>
    <s v="2"/>
    <n v="2.11"/>
    <s v="2016-09-17T22:06:00Z"/>
    <x v="17"/>
    <n v="4"/>
  </r>
  <r>
    <m/>
    <m/>
    <s v="20160917-Canyon"/>
    <s v="Santa Barbara"/>
    <s v="Canyon"/>
    <m/>
    <m/>
    <n v="201609171720"/>
    <n v="201609180520"/>
    <n v="42630"/>
    <n v="0.7222222222222222"/>
    <n v="42630.72222222222"/>
    <n v="42640"/>
    <s v="14:00"/>
    <n v="42640.58333333334"/>
    <n v="12518"/>
    <s v="Undetermined"/>
    <m/>
    <m/>
    <m/>
    <n v="34.63445"/>
    <n v="-120.54421"/>
    <s v="HFTD"/>
    <s v="HFRA"/>
    <x v="0"/>
    <m/>
    <m/>
    <m/>
    <m/>
    <m/>
    <m/>
    <m/>
    <b v="1"/>
    <b v="1"/>
    <b v="0"/>
    <n v="2016"/>
    <n v="9"/>
    <b v="0"/>
    <n v="0"/>
    <b v="0"/>
    <b v="0"/>
    <b v="0"/>
    <s v="OEIS CAT - Large"/>
    <n v="1"/>
    <n v="0"/>
    <s v="structures &lt;= 100 "/>
    <s v="fatality = 0"/>
    <n v="0"/>
    <b v="1"/>
    <b v="0"/>
    <b v="1"/>
    <b v="1"/>
    <b v="0"/>
    <b v="1"/>
    <b v="1"/>
    <m/>
    <m/>
    <s v="E2332"/>
    <s v="65"/>
    <n v="3.8"/>
    <s v="2016-09-17T23:23:00Z"/>
    <n v="20"/>
    <n v="18"/>
    <s v="PTGC1"/>
    <s v="96"/>
    <n v="7.11"/>
    <s v="2016-09-18T01:00:00Z"/>
    <x v="33"/>
    <n v="42"/>
  </r>
  <r>
    <m/>
    <m/>
    <s v="20160919-Flat"/>
    <s v="Kern"/>
    <s v="Flat"/>
    <m/>
    <m/>
    <n v="201609191413"/>
    <n v="201609200213"/>
    <n v="42632"/>
    <n v="0.5923611111111111"/>
    <n v="42632.59236111111"/>
    <n v="42634"/>
    <m/>
    <m/>
    <n v="306"/>
    <s v="Equipment"/>
    <m/>
    <m/>
    <n v="0"/>
    <n v="35.63145658"/>
    <n v="-118.79998543"/>
    <s v="non-HFTD"/>
    <s v="HFRA"/>
    <x v="0"/>
    <m/>
    <m/>
    <m/>
    <m/>
    <m/>
    <m/>
    <m/>
    <b v="0"/>
    <b v="0"/>
    <b v="0"/>
    <n v="2016"/>
    <n v="9"/>
    <b v="0"/>
    <n v="0"/>
    <b v="0"/>
    <b v="0"/>
    <b v="0"/>
    <s v="OEIS Non-CAT - Large"/>
    <n v="0"/>
    <n v="0"/>
    <s v="structures &lt;= 100 "/>
    <s v="fatality = 0"/>
    <n v="0"/>
    <b v="1"/>
    <b v="0"/>
    <b v="1"/>
    <b v="1"/>
    <b v="0"/>
    <b v="1"/>
    <b v="1"/>
    <m/>
    <m/>
    <m/>
    <m/>
    <m/>
    <m/>
    <n v="0"/>
    <n v="0"/>
    <s v="WOCC1"/>
    <s v="2"/>
    <n v="5.47"/>
    <s v="2016-09-19T22:13:00Z"/>
    <x v="19"/>
    <n v="3"/>
  </r>
  <r>
    <m/>
    <m/>
    <s v="20160925-Sawmill"/>
    <s v="Sonoma"/>
    <s v="Sawmill"/>
    <m/>
    <m/>
    <n v="201609251043"/>
    <n v="201609252243"/>
    <n v="42638"/>
    <n v="0.4465277777777778"/>
    <n v="42638.44652777778"/>
    <n v="42642"/>
    <s v="17:00"/>
    <n v="42642.70833333334"/>
    <n v="1547"/>
    <s v="Electrical Power"/>
    <m/>
    <m/>
    <n v="0"/>
    <n v="38.80017"/>
    <n v="-122.82895"/>
    <s v="HFTD"/>
    <s v="HFRA"/>
    <x v="1"/>
    <s v="Yes"/>
    <n v="20160315"/>
    <s v="EI160925A"/>
    <m/>
    <m/>
    <s v="INT-08572"/>
    <n v="0"/>
    <b v="0"/>
    <b v="0"/>
    <b v="0"/>
    <n v="2016"/>
    <n v="9"/>
    <b v="1"/>
    <n v="0"/>
    <b v="0"/>
    <b v="0"/>
    <b v="0"/>
    <s v="OEIS Non-CAT - Large"/>
    <n v="0"/>
    <n v="0"/>
    <s v="structures &lt;= 100 "/>
    <s v="fatality = 0"/>
    <n v="0"/>
    <b v="0"/>
    <b v="1"/>
    <b v="1"/>
    <b v="1"/>
    <b v="0"/>
    <b v="1"/>
    <b v="1"/>
    <m/>
    <m/>
    <s v="HWKC1"/>
    <s v="2"/>
    <n v="4.52"/>
    <s v="2016-09-25T17:56:00Z"/>
    <n v="35.99"/>
    <n v="4"/>
    <s v="HWKC1"/>
    <s v="2"/>
    <n v="4.52"/>
    <s v="2016-09-25T17:56:00Z"/>
    <x v="34"/>
    <n v="20"/>
  </r>
  <r>
    <m/>
    <m/>
    <s v="20160926-Marshes"/>
    <s v="Tuolumne"/>
    <s v="Marshes"/>
    <m/>
    <m/>
    <n v="201609261220"/>
    <n v="201609270020"/>
    <n v="42639"/>
    <n v="0.5138888888888888"/>
    <n v="42639.51388888889"/>
    <n v="42647"/>
    <s v="22:00"/>
    <n v="42647.91666666666"/>
    <n v="1080"/>
    <s v="Vehicle"/>
    <m/>
    <m/>
    <n v="0"/>
    <n v="37.79635"/>
    <n v="-120.32484"/>
    <s v="HFTD"/>
    <s v="HFRA"/>
    <x v="0"/>
    <m/>
    <m/>
    <m/>
    <m/>
    <m/>
    <m/>
    <n v="485"/>
    <b v="0"/>
    <b v="0"/>
    <b v="0"/>
    <n v="2016"/>
    <n v="9"/>
    <b v="0"/>
    <n v="0"/>
    <b v="0"/>
    <b v="0"/>
    <b v="0"/>
    <s v="OEIS Non-CAT - Large"/>
    <n v="0"/>
    <n v="0"/>
    <s v="structures &lt;= 100 "/>
    <s v="fatality = 0"/>
    <n v="0"/>
    <b v="1"/>
    <b v="0"/>
    <b v="1"/>
    <b v="1"/>
    <b v="0"/>
    <b v="1"/>
    <b v="1"/>
    <m/>
    <m/>
    <m/>
    <m/>
    <m/>
    <m/>
    <n v="0"/>
    <n v="0"/>
    <s v="C3161"/>
    <s v="65"/>
    <n v="8.6"/>
    <s v="2016-09-26T19:51:00Z"/>
    <x v="2"/>
    <n v="16"/>
  </r>
  <r>
    <m/>
    <m/>
    <s v="20160926-Loma"/>
    <s v="Santa Clara"/>
    <s v="Loma"/>
    <m/>
    <m/>
    <n v="201609261442"/>
    <n v="201609270242"/>
    <n v="42639"/>
    <n v="0.6125"/>
    <n v="42639.6125"/>
    <n v="42997"/>
    <s v="10:30"/>
    <n v="42997.4375"/>
    <n v="4474"/>
    <s v="Undetermined"/>
    <n v="28"/>
    <n v="1"/>
    <n v="0"/>
    <n v="37.10632"/>
    <n v="-121.85318"/>
    <s v="HFTD"/>
    <s v="HFRA"/>
    <x v="0"/>
    <m/>
    <m/>
    <m/>
    <m/>
    <m/>
    <m/>
    <m/>
    <b v="0"/>
    <b v="0"/>
    <b v="0"/>
    <n v="2016"/>
    <n v="9"/>
    <b v="0"/>
    <n v="0"/>
    <b v="0"/>
    <b v="0"/>
    <b v="0"/>
    <s v="OEIS Non-CAT - Large"/>
    <n v="0"/>
    <n v="0"/>
    <s v="structures &lt;= 100 "/>
    <s v="fatality = 0"/>
    <n v="28"/>
    <b v="0"/>
    <b v="1"/>
    <b v="1"/>
    <b v="1"/>
    <b v="0"/>
    <b v="1"/>
    <b v="1"/>
    <m/>
    <m/>
    <s v="E6085"/>
    <s v="65"/>
    <n v="2.26"/>
    <s v="2016-09-26T22:39:00Z"/>
    <n v="13"/>
    <n v="8"/>
    <s v="C0234"/>
    <s v="65"/>
    <n v="9.18"/>
    <s v="2016-09-26T22:31:00Z"/>
    <x v="12"/>
    <n v="302"/>
  </r>
  <r>
    <m/>
    <m/>
    <s v="20161011-Sacata"/>
    <s v="Fresno"/>
    <s v="Sacata"/>
    <m/>
    <m/>
    <n v="201610111258"/>
    <n v="201610120058"/>
    <n v="42654"/>
    <n v="0.5402777777777777"/>
    <n v="42654.54027777778"/>
    <n v="42663"/>
    <s v="07:00"/>
    <n v="42663.29166666666"/>
    <n v="2100"/>
    <s v="Undetermined"/>
    <m/>
    <m/>
    <n v="0"/>
    <n v="36.94536"/>
    <n v="-119.25959"/>
    <s v="HFTD"/>
    <s v="HFRA"/>
    <x v="0"/>
    <m/>
    <m/>
    <m/>
    <m/>
    <m/>
    <m/>
    <m/>
    <b v="0"/>
    <b v="0"/>
    <b v="0"/>
    <n v="2016"/>
    <n v="10"/>
    <b v="0"/>
    <n v="0"/>
    <b v="0"/>
    <b v="0"/>
    <b v="0"/>
    <s v="OEIS Non-CAT - Large"/>
    <n v="0"/>
    <n v="0"/>
    <s v="structures &lt;= 100 "/>
    <s v="fatality = 0"/>
    <n v="0"/>
    <b v="1"/>
    <b v="0"/>
    <b v="1"/>
    <b v="1"/>
    <b v="0"/>
    <b v="1"/>
    <b v="1"/>
    <m/>
    <m/>
    <s v="FNWC1"/>
    <s v="2"/>
    <n v="4.78"/>
    <s v="2016-10-11T20:00:00Z"/>
    <n v="13"/>
    <n v="12"/>
    <s v="FNWC1"/>
    <s v="2"/>
    <n v="4.78"/>
    <s v="2016-10-11T20:00:00Z"/>
    <x v="19"/>
    <n v="14"/>
  </r>
  <r>
    <m/>
    <m/>
    <s v="20161020-Jacobson"/>
    <s v="Tulare"/>
    <s v="Jacobson"/>
    <m/>
    <m/>
    <n v="201610201700"/>
    <n v="201610210500"/>
    <n v="42663"/>
    <n v="0.7083333333333334"/>
    <n v="42663.70833333334"/>
    <n v="42723"/>
    <s v="13:30"/>
    <n v="42723.5625"/>
    <n v="1702"/>
    <s v="Undetermined"/>
    <m/>
    <m/>
    <n v="0"/>
    <n v="36.217"/>
    <n v="-118.551"/>
    <s v="HFTD"/>
    <s v="HFRA"/>
    <x v="0"/>
    <m/>
    <m/>
    <m/>
    <m/>
    <m/>
    <m/>
    <m/>
    <b v="0"/>
    <b v="0"/>
    <b v="0"/>
    <n v="2016"/>
    <n v="10"/>
    <b v="0"/>
    <n v="0"/>
    <b v="0"/>
    <b v="0"/>
    <b v="0"/>
    <s v="OEIS Non-CAT - Large"/>
    <n v="0"/>
    <n v="0"/>
    <s v="structures &lt;= 100 "/>
    <s v="fatality = 0"/>
    <n v="0"/>
    <b v="1"/>
    <b v="0"/>
    <b v="1"/>
    <b v="1"/>
    <b v="0"/>
    <b v="1"/>
    <b v="1"/>
    <m/>
    <m/>
    <m/>
    <m/>
    <m/>
    <m/>
    <n v="0"/>
    <n v="0"/>
    <s v="OORC1"/>
    <s v="2"/>
    <n v="8.880000000000001"/>
    <s v="2016-10-20T23:12:00Z"/>
    <x v="2"/>
    <n v="4"/>
  </r>
  <r>
    <m/>
    <m/>
    <s v="20161029-Meadow"/>
    <s v="Tulare"/>
    <s v="Meadow"/>
    <m/>
    <m/>
    <n v="201610291115"/>
    <n v="201610292315"/>
    <n v="42672"/>
    <n v="0.46875"/>
    <n v="42672.46875"/>
    <n v="42723"/>
    <s v="13:30"/>
    <n v="42723.5625"/>
    <n v="4347"/>
    <s v="Lightning"/>
    <m/>
    <m/>
    <n v="0"/>
    <n v="35.984"/>
    <n v="-118.551"/>
    <s v="HFTD"/>
    <s v="HFRA"/>
    <x v="0"/>
    <m/>
    <m/>
    <m/>
    <m/>
    <m/>
    <m/>
    <m/>
    <b v="0"/>
    <b v="0"/>
    <b v="0"/>
    <n v="2016"/>
    <n v="10"/>
    <b v="0"/>
    <n v="0"/>
    <b v="0"/>
    <b v="0"/>
    <b v="0"/>
    <s v="OEIS Non-CAT - Large"/>
    <n v="0"/>
    <n v="0"/>
    <s v="structures &lt;= 100 "/>
    <s v="fatality = 0"/>
    <n v="0"/>
    <b v="1"/>
    <b v="0"/>
    <b v="1"/>
    <b v="1"/>
    <b v="0"/>
    <b v="1"/>
    <b v="1"/>
    <m/>
    <m/>
    <s v="JSNC1"/>
    <s v="2"/>
    <n v="1.06"/>
    <s v="2016-10-29T18:55:00Z"/>
    <n v="3"/>
    <n v="2"/>
    <s v="PEPC1"/>
    <s v="2"/>
    <n v="6.2"/>
    <s v="2016-10-29T18:58:00Z"/>
    <x v="10"/>
    <n v="31"/>
  </r>
  <r>
    <m/>
    <m/>
    <s v="20170420-Jayne"/>
    <s v="Fresno"/>
    <s v="Jayne"/>
    <m/>
    <m/>
    <n v="201704201540"/>
    <n v="201704210340"/>
    <n v="42845"/>
    <n v="0.6527777777777778"/>
    <n v="42845.65277777778"/>
    <n v="43109"/>
    <s v="09:51"/>
    <n v="43109.41041666667"/>
    <n v="5738"/>
    <s v="Equipment Use"/>
    <m/>
    <m/>
    <n v="0"/>
    <n v="36.07228"/>
    <n v="-120.26561"/>
    <s v="non-HFTD"/>
    <s v="HFRA"/>
    <x v="0"/>
    <m/>
    <m/>
    <m/>
    <m/>
    <m/>
    <m/>
    <m/>
    <b v="1"/>
    <b v="1"/>
    <b v="0"/>
    <n v="2017"/>
    <n v="4"/>
    <b v="0"/>
    <n v="0"/>
    <b v="0"/>
    <b v="0"/>
    <b v="0"/>
    <s v="OEIS CAT - Large"/>
    <n v="1"/>
    <n v="0"/>
    <s v="structures &lt;= 100 "/>
    <s v="fatality = 0"/>
    <n v="0"/>
    <b v="0"/>
    <b v="0"/>
    <b v="1"/>
    <b v="1"/>
    <b v="1"/>
    <b v="0"/>
    <b v="1"/>
    <m/>
    <m/>
    <m/>
    <m/>
    <m/>
    <m/>
    <n v="0"/>
    <n v="0"/>
    <s v="AT565"/>
    <s v="65"/>
    <n v="9.33"/>
    <s v="2017-04-20T22:57:00Z"/>
    <x v="28"/>
    <n v="50"/>
  </r>
  <r>
    <m/>
    <m/>
    <s v="20170428-El Dorado"/>
    <s v="Fresno"/>
    <s v="El Dorado"/>
    <m/>
    <m/>
    <n v="201704281540"/>
    <n v="201704290340"/>
    <n v="42853"/>
    <n v="0.6527777777777778"/>
    <n v="42853.65277777778"/>
    <n v="43109"/>
    <s v="09:52"/>
    <n v="43109.41111111111"/>
    <n v="976"/>
    <s v="Undetermined"/>
    <m/>
    <m/>
    <n v="0"/>
    <n v="36.530836"/>
    <n v="-120.206592"/>
    <s v="non-HFTD"/>
    <s v="non-HFRA"/>
    <x v="0"/>
    <m/>
    <m/>
    <m/>
    <m/>
    <m/>
    <m/>
    <m/>
    <b v="0"/>
    <b v="0"/>
    <b v="0"/>
    <n v="2017"/>
    <n v="4"/>
    <b v="0"/>
    <n v="0"/>
    <b v="0"/>
    <b v="0"/>
    <b v="0"/>
    <s v="OEIS Non-CAT - Large"/>
    <n v="0"/>
    <n v="0"/>
    <s v="structures &lt;= 100 "/>
    <s v="fatality = 0"/>
    <n v="0"/>
    <b v="0"/>
    <b v="0"/>
    <b v="0"/>
    <b v="0"/>
    <b v="0"/>
    <b v="0"/>
    <b v="0"/>
    <m/>
    <m/>
    <m/>
    <m/>
    <m/>
    <m/>
    <n v="0"/>
    <n v="0"/>
    <m/>
    <m/>
    <m/>
    <m/>
    <x v="5"/>
    <n v="0"/>
  </r>
  <r>
    <m/>
    <m/>
    <s v="20170510-Sonoma"/>
    <s v="Fresno"/>
    <s v="Sonoma"/>
    <m/>
    <m/>
    <n v="201705101527"/>
    <n v="201705110327"/>
    <n v="42865"/>
    <n v="0.64375"/>
    <n v="42865.64375"/>
    <n v="43109"/>
    <s v="09:55"/>
    <n v="43109.41319444445"/>
    <n v="400"/>
    <s v="Unknown"/>
    <m/>
    <m/>
    <m/>
    <n v="36.45491"/>
    <n v="-120.2445"/>
    <s v="non-HFTD"/>
    <s v="non-HFRA"/>
    <x v="0"/>
    <m/>
    <m/>
    <m/>
    <m/>
    <m/>
    <m/>
    <m/>
    <b v="0"/>
    <b v="0"/>
    <b v="0"/>
    <n v="2017"/>
    <n v="5"/>
    <b v="0"/>
    <n v="0"/>
    <b v="0"/>
    <b v="0"/>
    <b v="0"/>
    <s v="OEIS Non-CAT - Large"/>
    <n v="0"/>
    <n v="0"/>
    <s v="structures &lt;= 100 "/>
    <s v="fatality = 0"/>
    <n v="0"/>
    <b v="0"/>
    <b v="0"/>
    <b v="0"/>
    <b v="0"/>
    <b v="0"/>
    <b v="0"/>
    <b v="0"/>
    <m/>
    <m/>
    <m/>
    <m/>
    <m/>
    <m/>
    <n v="0"/>
    <n v="0"/>
    <m/>
    <m/>
    <m/>
    <m/>
    <x v="5"/>
    <n v="0"/>
  </r>
  <r>
    <m/>
    <m/>
    <s v="20170512-Wright"/>
    <s v="Merced"/>
    <s v="Wright"/>
    <m/>
    <m/>
    <n v="201705121530"/>
    <n v="201705130330"/>
    <n v="42867"/>
    <n v="0.6458333333333334"/>
    <n v="42867.64583333334"/>
    <n v="43109"/>
    <s v="09:56"/>
    <n v="43109.41388888889"/>
    <n v="1800"/>
    <s v="Undetermined"/>
    <m/>
    <m/>
    <n v="0"/>
    <n v="36.96655"/>
    <n v="-120.89261"/>
    <s v="non-HFTD"/>
    <s v="non-HFRA"/>
    <x v="0"/>
    <m/>
    <m/>
    <m/>
    <m/>
    <m/>
    <m/>
    <m/>
    <b v="0"/>
    <b v="0"/>
    <b v="0"/>
    <n v="2017"/>
    <n v="5"/>
    <b v="0"/>
    <n v="0"/>
    <b v="0"/>
    <b v="0"/>
    <b v="0"/>
    <s v="OEIS Non-CAT - Large"/>
    <n v="0"/>
    <n v="0"/>
    <s v="structures &lt;= 100 "/>
    <s v="fatality = 0"/>
    <n v="0"/>
    <b v="0"/>
    <b v="0"/>
    <b v="0"/>
    <b v="0"/>
    <b v="0"/>
    <b v="0"/>
    <b v="0"/>
    <m/>
    <m/>
    <m/>
    <m/>
    <m/>
    <m/>
    <n v="0"/>
    <n v="0"/>
    <s v="D8205"/>
    <s v="65"/>
    <n v="8.68"/>
    <s v="2017-05-12T23:17:00Z"/>
    <x v="35"/>
    <n v="23"/>
  </r>
  <r>
    <m/>
    <m/>
    <s v="20170518-Elm"/>
    <s v="Fresno"/>
    <s v="Elm"/>
    <m/>
    <m/>
    <n v="201705181311"/>
    <n v="201705190111"/>
    <n v="42873"/>
    <n v="0.5493055555555556"/>
    <n v="42873.54930555556"/>
    <n v="43109"/>
    <s v="10:04"/>
    <n v="43109.41944444444"/>
    <n v="10343"/>
    <s v="Electrical Power"/>
    <m/>
    <m/>
    <n v="0"/>
    <n v="36.12089"/>
    <n v="-120.37116"/>
    <s v="non-HFTD"/>
    <s v="non-HFRA"/>
    <x v="1"/>
    <m/>
    <m/>
    <m/>
    <m/>
    <m/>
    <m/>
    <m/>
    <b v="1"/>
    <b v="1"/>
    <b v="0"/>
    <n v="2017"/>
    <n v="5"/>
    <b v="0"/>
    <n v="0"/>
    <b v="0"/>
    <b v="0"/>
    <b v="0"/>
    <s v="OEIS CAT - Large"/>
    <n v="1"/>
    <n v="0"/>
    <s v="structures &lt;= 100 "/>
    <s v="fatality = 0"/>
    <n v="0"/>
    <b v="0"/>
    <b v="0"/>
    <b v="0"/>
    <b v="0"/>
    <b v="0"/>
    <b v="0"/>
    <b v="0"/>
    <m/>
    <m/>
    <s v="AU699"/>
    <s v="65"/>
    <n v="1.94"/>
    <s v="2017-05-18T21:10:00Z"/>
    <n v="17"/>
    <n v="27"/>
    <s v="AU699"/>
    <s v="65"/>
    <n v="1.94"/>
    <s v="2017-05-18T21:10:00Z"/>
    <x v="12"/>
    <n v="27"/>
  </r>
  <r>
    <m/>
    <m/>
    <s v="20170520-Ming"/>
    <s v="Kern"/>
    <s v="Ming"/>
    <m/>
    <m/>
    <n v="201705201423"/>
    <n v="201705210223"/>
    <n v="42875"/>
    <n v="0.5993055555555555"/>
    <n v="42875.59930555556"/>
    <n v="43109"/>
    <s v="10:07"/>
    <n v="43109.42152777778"/>
    <n v="506"/>
    <s v="Undetermined"/>
    <m/>
    <m/>
    <n v="0"/>
    <n v="35.4605"/>
    <n v="-118.85896"/>
    <s v="HFTD"/>
    <s v="HFRA"/>
    <x v="0"/>
    <m/>
    <m/>
    <m/>
    <m/>
    <m/>
    <m/>
    <m/>
    <b v="0"/>
    <b v="0"/>
    <b v="0"/>
    <n v="2017"/>
    <n v="5"/>
    <b v="0"/>
    <n v="0"/>
    <b v="0"/>
    <b v="0"/>
    <b v="0"/>
    <s v="OEIS Non-CAT - Large"/>
    <n v="0"/>
    <n v="0"/>
    <s v="structures &lt;= 100 "/>
    <s v="fatality = 0"/>
    <n v="0"/>
    <b v="1"/>
    <b v="0"/>
    <b v="1"/>
    <b v="1"/>
    <b v="0"/>
    <b v="1"/>
    <b v="1"/>
    <m/>
    <m/>
    <s v="F0196"/>
    <s v="65"/>
    <n v="3.85"/>
    <s v="2017-05-20T22:00:00Z"/>
    <n v="17"/>
    <n v="16"/>
    <s v="F0196"/>
    <s v="65"/>
    <n v="3.85"/>
    <s v="2017-05-20T22:00:00Z"/>
    <x v="12"/>
    <n v="16"/>
  </r>
  <r>
    <m/>
    <m/>
    <s v="20170607-Dinely"/>
    <s v="Tulare"/>
    <s v="Dinely"/>
    <m/>
    <m/>
    <n v="201706071155"/>
    <n v="201706072355"/>
    <n v="42893"/>
    <n v="0.4965277777777778"/>
    <n v="42893.49652777778"/>
    <n v="43109"/>
    <s v="10:28"/>
    <n v="43109.43611111111"/>
    <n v="339"/>
    <s v="Equipment Use"/>
    <m/>
    <m/>
    <n v="0"/>
    <n v="36.45809"/>
    <n v="-118.87676"/>
    <s v="HFTD"/>
    <s v="HFRA"/>
    <x v="0"/>
    <m/>
    <m/>
    <m/>
    <m/>
    <m/>
    <m/>
    <m/>
    <b v="0"/>
    <b v="0"/>
    <b v="0"/>
    <n v="2017"/>
    <n v="6"/>
    <b v="0"/>
    <n v="0"/>
    <b v="0"/>
    <b v="0"/>
    <b v="0"/>
    <s v="OEIS Non-CAT - Large"/>
    <n v="0"/>
    <n v="0"/>
    <s v="structures &lt;= 100 "/>
    <s v="fatality = 0"/>
    <n v="0"/>
    <b v="1"/>
    <b v="0"/>
    <b v="1"/>
    <b v="1"/>
    <b v="0"/>
    <b v="1"/>
    <b v="1"/>
    <m/>
    <m/>
    <s v="TSHC1"/>
    <s v="2"/>
    <n v="3.67"/>
    <s v="2017-06-07T19:04:00Z"/>
    <n v="13"/>
    <n v="19"/>
    <s v="TSHC1"/>
    <s v="2"/>
    <n v="3.67"/>
    <s v="2017-06-07T19:04:00Z"/>
    <x v="19"/>
    <n v="24"/>
  </r>
  <r>
    <m/>
    <m/>
    <s v="20170610-Oakwood"/>
    <s v="Madera"/>
    <s v="Oakwood"/>
    <m/>
    <m/>
    <n v="201706101319"/>
    <n v="201706110119"/>
    <n v="42896"/>
    <n v="0.5548611111111111"/>
    <n v="42896.55486111111"/>
    <n v="43109"/>
    <s v="10:30"/>
    <n v="43109.4375"/>
    <n v="1431"/>
    <s v="Shooting"/>
    <m/>
    <m/>
    <n v="0"/>
    <n v="37.0825"/>
    <n v="-119.8011"/>
    <s v="non-HFTD"/>
    <s v="non-HFRA"/>
    <x v="0"/>
    <m/>
    <m/>
    <m/>
    <m/>
    <m/>
    <m/>
    <n v="21756"/>
    <b v="0"/>
    <b v="0"/>
    <b v="0"/>
    <n v="2017"/>
    <n v="6"/>
    <b v="0"/>
    <n v="0"/>
    <b v="0"/>
    <b v="0"/>
    <b v="0"/>
    <s v="OEIS Non-CAT - Large"/>
    <n v="0"/>
    <n v="0"/>
    <s v="structures &lt;= 100 "/>
    <s v="fatality = 0"/>
    <n v="0"/>
    <b v="0"/>
    <b v="0"/>
    <b v="0"/>
    <b v="0"/>
    <b v="0"/>
    <b v="0"/>
    <b v="0"/>
    <m/>
    <m/>
    <m/>
    <m/>
    <m/>
    <m/>
    <n v="0"/>
    <n v="0"/>
    <s v="D9409"/>
    <s v="65"/>
    <n v="8.630000000000001"/>
    <s v="2017-06-10T20:54:00Z"/>
    <x v="5"/>
    <n v="7"/>
  </r>
  <r>
    <m/>
    <m/>
    <s v="20170611-Monterey"/>
    <s v="Fresno"/>
    <s v="Monterey"/>
    <m/>
    <m/>
    <n v="201706111715"/>
    <n v="201706120515"/>
    <n v="42897"/>
    <n v="0.71875"/>
    <n v="42897.71875"/>
    <n v="43109"/>
    <s v="10:30"/>
    <n v="43109.4375"/>
    <n v="450"/>
    <s v="Shooting"/>
    <m/>
    <m/>
    <n v="0"/>
    <n v="36.616986"/>
    <n v="-120.369347"/>
    <s v="non-HFTD"/>
    <s v="non-HFRA"/>
    <x v="0"/>
    <m/>
    <m/>
    <m/>
    <m/>
    <m/>
    <m/>
    <m/>
    <b v="0"/>
    <b v="0"/>
    <b v="0"/>
    <n v="2017"/>
    <n v="6"/>
    <b v="0"/>
    <n v="0"/>
    <b v="0"/>
    <b v="0"/>
    <b v="0"/>
    <s v="OEIS Non-CAT - Large"/>
    <n v="0"/>
    <n v="0"/>
    <s v="structures &lt;= 100 "/>
    <s v="fatality = 0"/>
    <n v="0"/>
    <b v="0"/>
    <b v="0"/>
    <b v="0"/>
    <b v="0"/>
    <b v="0"/>
    <b v="0"/>
    <b v="0"/>
    <m/>
    <m/>
    <m/>
    <m/>
    <m/>
    <m/>
    <n v="0"/>
    <n v="0"/>
    <m/>
    <m/>
    <m/>
    <m/>
    <x v="5"/>
    <n v="0"/>
  </r>
  <r>
    <m/>
    <m/>
    <s v="20170618-Highway"/>
    <s v="Kern"/>
    <s v="Highway"/>
    <m/>
    <m/>
    <n v="201706181422"/>
    <n v="201706190222"/>
    <n v="42904"/>
    <n v="0.5986111111111111"/>
    <n v="42904.59861111111"/>
    <n v="43109"/>
    <s v="10:41"/>
    <n v="43109.44513888889"/>
    <n v="1522"/>
    <s v="Undetermined"/>
    <m/>
    <m/>
    <n v="0"/>
    <n v="35.53456"/>
    <n v="-118.66733"/>
    <s v="HFTD"/>
    <s v="HFRA"/>
    <x v="0"/>
    <m/>
    <m/>
    <m/>
    <m/>
    <m/>
    <m/>
    <m/>
    <b v="0"/>
    <b v="0"/>
    <b v="0"/>
    <n v="2017"/>
    <n v="6"/>
    <b v="0"/>
    <n v="0"/>
    <b v="0"/>
    <b v="0"/>
    <b v="0"/>
    <s v="OEIS Non-CAT - Large"/>
    <n v="0"/>
    <n v="0"/>
    <s v="structures &lt;= 100 "/>
    <s v="fatality = 0"/>
    <n v="0"/>
    <b v="1"/>
    <b v="0"/>
    <b v="1"/>
    <b v="1"/>
    <b v="0"/>
    <b v="1"/>
    <b v="1"/>
    <m/>
    <m/>
    <s v="DEMC1"/>
    <s v="2"/>
    <n v="2.07"/>
    <s v="2017-06-18T21:25:00Z"/>
    <n v="18.01"/>
    <n v="2"/>
    <s v="DEMC1"/>
    <s v="2"/>
    <n v="2.07"/>
    <s v="2017-06-18T21:25:00Z"/>
    <x v="31"/>
    <n v="4"/>
  </r>
  <r>
    <m/>
    <m/>
    <s v="20170623-Creek"/>
    <s v="Fresno"/>
    <s v="Creek"/>
    <m/>
    <m/>
    <n v="201706231600"/>
    <n v="201706240400"/>
    <n v="42909"/>
    <n v="0.6666666666666666"/>
    <n v="42909.66666666666"/>
    <n v="43109"/>
    <s v="11:01"/>
    <n v="43109.45902777778"/>
    <n v="357"/>
    <s v="Debris Burning"/>
    <n v="4"/>
    <m/>
    <n v="0"/>
    <n v="36.27306"/>
    <n v="-120.65185"/>
    <s v="non-HFTD"/>
    <s v="HFRA"/>
    <x v="0"/>
    <m/>
    <m/>
    <m/>
    <m/>
    <m/>
    <m/>
    <m/>
    <b v="0"/>
    <b v="0"/>
    <b v="0"/>
    <n v="2017"/>
    <n v="6"/>
    <b v="0"/>
    <n v="0"/>
    <b v="0"/>
    <b v="0"/>
    <b v="0"/>
    <s v="OEIS Non-CAT - Large"/>
    <n v="0"/>
    <n v="0"/>
    <s v="structures &lt;= 100 "/>
    <s v="fatality = 0"/>
    <n v="4"/>
    <b v="0"/>
    <b v="0"/>
    <b v="1"/>
    <b v="1"/>
    <b v="1"/>
    <b v="0"/>
    <b v="1"/>
    <m/>
    <m/>
    <s v="TR419"/>
    <s v="2"/>
    <n v="2.45"/>
    <s v="2017-06-23T22:15:00Z"/>
    <n v="17"/>
    <n v="2"/>
    <s v="TR419"/>
    <s v="2"/>
    <n v="2.45"/>
    <s v="2017-06-23T22:15:00Z"/>
    <x v="12"/>
    <n v="6"/>
  </r>
  <r>
    <m/>
    <m/>
    <s v="20170624-Schaeffer"/>
    <s v="Tulare"/>
    <s v="Schaeffer"/>
    <m/>
    <m/>
    <n v="201706241616"/>
    <n v="201706250416"/>
    <n v="42910"/>
    <n v="0.6777777777777778"/>
    <n v="42910.67777777778"/>
    <n v="42952"/>
    <m/>
    <m/>
    <n v="16031"/>
    <s v="Lightning"/>
    <m/>
    <m/>
    <n v="0"/>
    <n v="36.099"/>
    <n v="-118.412"/>
    <s v="HFTD"/>
    <s v="HFRA"/>
    <x v="0"/>
    <m/>
    <m/>
    <m/>
    <m/>
    <m/>
    <m/>
    <m/>
    <b v="1"/>
    <b v="1"/>
    <b v="0"/>
    <n v="2017"/>
    <n v="6"/>
    <b v="0"/>
    <n v="0"/>
    <b v="0"/>
    <b v="0"/>
    <b v="0"/>
    <s v="OEIS CAT - Large"/>
    <n v="1"/>
    <n v="0"/>
    <s v="structures &lt;= 100 "/>
    <s v="fatality = 0"/>
    <n v="0"/>
    <b v="1"/>
    <b v="0"/>
    <b v="1"/>
    <b v="1"/>
    <b v="0"/>
    <b v="1"/>
    <b v="1"/>
    <m/>
    <m/>
    <m/>
    <m/>
    <m/>
    <m/>
    <n v="0"/>
    <n v="0"/>
    <s v="BKRC1"/>
    <s v="2"/>
    <n v="8.43"/>
    <s v="2017-06-24T23:52:00Z"/>
    <x v="10"/>
    <n v="4"/>
  </r>
  <r>
    <s v="Not in PG&amp;E service territory"/>
    <m/>
    <s v="20170625-Salmon August Complex"/>
    <s v="Siskiyou"/>
    <s v="Salmon August Complex"/>
    <m/>
    <m/>
    <n v="201706251700"/>
    <n v="201706260500"/>
    <n v="42911"/>
    <n v="0.7083333333333334"/>
    <n v="42911.70833333334"/>
    <n v="43028"/>
    <s v="11:07"/>
    <n v="43028.46319444444"/>
    <n v="65889"/>
    <s v="Undetermined"/>
    <n v="1"/>
    <m/>
    <n v="0"/>
    <n v="41.263"/>
    <n v="-123.099"/>
    <s v="HFTD"/>
    <s v="HFRA"/>
    <x v="0"/>
    <m/>
    <m/>
    <m/>
    <m/>
    <m/>
    <m/>
    <m/>
    <b v="1"/>
    <b v="1"/>
    <b v="0"/>
    <n v="2017"/>
    <n v="6"/>
    <b v="1"/>
    <n v="0"/>
    <b v="0"/>
    <b v="0"/>
    <b v="0"/>
    <s v="OEIS CAT - Large"/>
    <n v="1"/>
    <n v="0"/>
    <s v="structures &lt;= 100 "/>
    <s v="fatality = 0"/>
    <n v="1"/>
    <b v="1"/>
    <b v="0"/>
    <b v="1"/>
    <b v="1"/>
    <b v="0"/>
    <b v="0"/>
    <b v="1"/>
    <m/>
    <m/>
    <s v="SWBC1"/>
    <s v="2"/>
    <n v="3.09"/>
    <s v="2017-06-25T23:22:00Z"/>
    <n v="22.01"/>
    <n v="4"/>
    <s v="SWBC1"/>
    <s v="2"/>
    <n v="3.09"/>
    <s v="2017-06-25T23:22:00Z"/>
    <x v="14"/>
    <n v="4"/>
  </r>
  <r>
    <m/>
    <m/>
    <s v="20170626-Hill"/>
    <s v="San Luis Obispo"/>
    <s v="Hill"/>
    <m/>
    <m/>
    <n v="201706261527"/>
    <n v="201706270327"/>
    <n v="42912"/>
    <n v="0.64375"/>
    <n v="42912.64375"/>
    <n v="43109"/>
    <s v="11:08"/>
    <n v="43109.46388888889"/>
    <n v="1598"/>
    <s v="Vehicle"/>
    <n v="7"/>
    <m/>
    <n v="0"/>
    <n v="35.4025"/>
    <n v="-120.4992"/>
    <s v="HFTD"/>
    <s v="HFRA"/>
    <x v="0"/>
    <m/>
    <m/>
    <m/>
    <m/>
    <m/>
    <m/>
    <m/>
    <b v="0"/>
    <b v="0"/>
    <b v="0"/>
    <n v="2017"/>
    <n v="6"/>
    <b v="0"/>
    <n v="0"/>
    <b v="0"/>
    <b v="0"/>
    <b v="0"/>
    <s v="OEIS Non-CAT - Large"/>
    <n v="0"/>
    <n v="0"/>
    <s v="structures &lt;= 100 "/>
    <s v="fatality = 0"/>
    <n v="7"/>
    <b v="0"/>
    <b v="1"/>
    <b v="1"/>
    <b v="1"/>
    <b v="0"/>
    <b v="1"/>
    <b v="1"/>
    <m/>
    <m/>
    <m/>
    <m/>
    <m/>
    <m/>
    <n v="0"/>
    <n v="0"/>
    <s v="E2260"/>
    <s v="65"/>
    <n v="7.79"/>
    <s v="2017-06-26T22:41:00Z"/>
    <x v="10"/>
    <n v="14"/>
  </r>
  <r>
    <m/>
    <m/>
    <s v="20170628-Ben"/>
    <s v="Mariposa"/>
    <s v="Ben"/>
    <m/>
    <m/>
    <n v="201706281549"/>
    <n v="201706290349"/>
    <n v="42914"/>
    <n v="0.6590277777777778"/>
    <n v="42914.65902777778"/>
    <n v="43109"/>
    <s v="11:10"/>
    <n v="43109.46527777778"/>
    <n v="630"/>
    <s v="Vehicle"/>
    <m/>
    <m/>
    <n v="0"/>
    <n v="37.3762"/>
    <n v="-119.9646"/>
    <s v="HFTD"/>
    <s v="HFRA"/>
    <x v="0"/>
    <m/>
    <m/>
    <m/>
    <m/>
    <m/>
    <m/>
    <m/>
    <b v="0"/>
    <b v="0"/>
    <b v="0"/>
    <n v="2017"/>
    <n v="6"/>
    <b v="0"/>
    <n v="0"/>
    <b v="0"/>
    <b v="0"/>
    <b v="0"/>
    <s v="OEIS Non-CAT - Large"/>
    <n v="0"/>
    <n v="0"/>
    <s v="structures &lt;= 100 "/>
    <s v="fatality = 0"/>
    <n v="0"/>
    <b v="1"/>
    <b v="0"/>
    <b v="1"/>
    <b v="1"/>
    <b v="0"/>
    <b v="1"/>
    <b v="1"/>
    <m/>
    <m/>
    <m/>
    <m/>
    <m/>
    <m/>
    <n v="0"/>
    <n v="0"/>
    <s v="CVBC1"/>
    <s v="2"/>
    <n v="6.18"/>
    <s v="2017-06-28T22:27:00Z"/>
    <x v="16"/>
    <n v="17"/>
  </r>
  <r>
    <m/>
    <m/>
    <s v="20170630-Tarina"/>
    <s v="Kern"/>
    <s v="Tarina"/>
    <m/>
    <m/>
    <n v="201706301349"/>
    <n v="201706310149"/>
    <n v="42916"/>
    <n v="0.5756944444444444"/>
    <n v="42916.57569444444"/>
    <n v="43109"/>
    <s v="11:16"/>
    <n v="43109.46944444445"/>
    <n v="1200"/>
    <s v="Undetermined"/>
    <m/>
    <m/>
    <n v="0"/>
    <n v="35.38298"/>
    <n v="-118.80123"/>
    <s v="non-HFTD"/>
    <s v="HFRA"/>
    <x v="0"/>
    <m/>
    <m/>
    <m/>
    <m/>
    <m/>
    <m/>
    <m/>
    <b v="0"/>
    <b v="0"/>
    <b v="0"/>
    <n v="2017"/>
    <n v="6"/>
    <b v="0"/>
    <n v="0"/>
    <b v="0"/>
    <b v="0"/>
    <b v="0"/>
    <s v="OEIS Non-CAT - Large"/>
    <n v="0"/>
    <n v="0"/>
    <s v="structures &lt;= 100 "/>
    <s v="fatality = 0"/>
    <n v="0"/>
    <b v="0"/>
    <b v="0"/>
    <b v="1"/>
    <b v="1"/>
    <b v="0"/>
    <b v="0"/>
    <b v="0"/>
    <m/>
    <m/>
    <s v="C6825"/>
    <s v="65"/>
    <n v="4.74"/>
    <s v="2017-06-30T20:56:00Z"/>
    <n v="13"/>
    <n v="12"/>
    <s v="AU562"/>
    <s v="65"/>
    <n v="7.2"/>
    <s v="2017-06-30T20:55:00Z"/>
    <x v="7"/>
    <n v="43"/>
  </r>
  <r>
    <m/>
    <m/>
    <s v="20170702-Derrick"/>
    <s v="Fresno"/>
    <s v="Derrick"/>
    <m/>
    <m/>
    <n v="201707022228"/>
    <n v="201707031028"/>
    <n v="42918"/>
    <n v="0.9361111111111111"/>
    <n v="42918.93611111111"/>
    <n v="43109"/>
    <s v="11:41"/>
    <n v="43109.48680555556"/>
    <n v="1538"/>
    <s v="Undetermined"/>
    <m/>
    <m/>
    <n v="0"/>
    <n v="36.269125"/>
    <n v="-120.620791"/>
    <s v="non-HFTD"/>
    <s v="HFRA"/>
    <x v="0"/>
    <m/>
    <m/>
    <m/>
    <m/>
    <m/>
    <m/>
    <n v="118990"/>
    <b v="0"/>
    <b v="0"/>
    <b v="0"/>
    <n v="2017"/>
    <n v="7"/>
    <b v="0"/>
    <n v="0"/>
    <b v="0"/>
    <b v="0"/>
    <b v="0"/>
    <s v="OEIS Non-CAT - Large"/>
    <n v="0"/>
    <n v="0"/>
    <s v="structures &lt;= 100 "/>
    <s v="fatality = 0"/>
    <n v="0"/>
    <b v="0"/>
    <b v="0"/>
    <b v="1"/>
    <b v="1"/>
    <b v="1"/>
    <b v="0"/>
    <b v="1"/>
    <m/>
    <m/>
    <s v="TR419"/>
    <s v="2"/>
    <n v="2"/>
    <s v="2017-07-03T06:15:00Z"/>
    <n v="11.01"/>
    <n v="2"/>
    <s v="TR419"/>
    <s v="2"/>
    <n v="2"/>
    <s v="2017-07-03T06:15:00Z"/>
    <x v="2"/>
    <n v="4"/>
  </r>
  <r>
    <s v="Not in PG&amp;E service territory"/>
    <m/>
    <s v="20170705-Fay"/>
    <s v="Siskiyou"/>
    <s v="Fay"/>
    <m/>
    <m/>
    <n v="201707051105"/>
    <n v="201707052305"/>
    <n v="42921"/>
    <n v="0.4618055555555556"/>
    <n v="42921.46180555555"/>
    <n v="43109"/>
    <s v="11:44"/>
    <n v="43109.48888888889"/>
    <n v="469"/>
    <s v="Miscellaneous"/>
    <n v="1"/>
    <m/>
    <n v="0"/>
    <n v="41.3975"/>
    <n v="-122.8428"/>
    <s v="non-HFTD"/>
    <s v="non-HFRA"/>
    <x v="0"/>
    <m/>
    <m/>
    <m/>
    <m/>
    <m/>
    <m/>
    <m/>
    <b v="0"/>
    <b v="0"/>
    <b v="0"/>
    <n v="2017"/>
    <n v="7"/>
    <b v="0"/>
    <n v="0"/>
    <b v="0"/>
    <b v="0"/>
    <b v="0"/>
    <s v="OEIS Non-CAT - Large"/>
    <n v="0"/>
    <n v="0"/>
    <s v="structures &lt;= 100 "/>
    <s v="fatality = 0"/>
    <n v="1"/>
    <b v="0"/>
    <b v="0"/>
    <b v="0"/>
    <b v="0"/>
    <b v="0"/>
    <b v="0"/>
    <b v="0"/>
    <m/>
    <m/>
    <m/>
    <m/>
    <m/>
    <m/>
    <n v="0"/>
    <n v="0"/>
    <s v="CLNC1"/>
    <s v="2"/>
    <n v="6.81"/>
    <s v="2017-07-05T18:16:00Z"/>
    <x v="23"/>
    <n v="26"/>
  </r>
  <r>
    <m/>
    <m/>
    <s v="20170706-Quail"/>
    <s v="Kern"/>
    <s v="Quail"/>
    <m/>
    <m/>
    <n v="201707061229"/>
    <n v="201707070029"/>
    <n v="42922"/>
    <n v="0.5201388888888889"/>
    <n v="42922.52013888889"/>
    <n v="43109"/>
    <s v="11:45"/>
    <n v="43109.48958333334"/>
    <n v="1626"/>
    <s v="Undetermined"/>
    <m/>
    <m/>
    <n v="0"/>
    <n v="35.59904"/>
    <n v="-119.08312"/>
    <s v="non-HFTD"/>
    <s v="non-HFRA"/>
    <x v="0"/>
    <m/>
    <m/>
    <m/>
    <m/>
    <m/>
    <m/>
    <m/>
    <b v="0"/>
    <b v="0"/>
    <b v="0"/>
    <n v="2017"/>
    <n v="7"/>
    <b v="0"/>
    <n v="0"/>
    <b v="0"/>
    <b v="0"/>
    <b v="0"/>
    <s v="OEIS Non-CAT - Large"/>
    <n v="0"/>
    <n v="0"/>
    <s v="structures &lt;= 100 "/>
    <s v="fatality = 0"/>
    <n v="0"/>
    <b v="0"/>
    <b v="0"/>
    <b v="0"/>
    <b v="0"/>
    <b v="0"/>
    <b v="0"/>
    <b v="0"/>
    <m/>
    <m/>
    <m/>
    <m/>
    <m/>
    <m/>
    <n v="0"/>
    <n v="0"/>
    <m/>
    <m/>
    <m/>
    <m/>
    <x v="5"/>
    <n v="0"/>
  </r>
  <r>
    <m/>
    <m/>
    <s v="20170706-Winters"/>
    <s v="Yolo"/>
    <s v="Winters"/>
    <m/>
    <m/>
    <n v="201707061241"/>
    <n v="201707070041"/>
    <n v="42922"/>
    <n v="0.5284722222222222"/>
    <n v="42922.52847222222"/>
    <n v="43109"/>
    <s v="11:45"/>
    <n v="43109.48958333334"/>
    <n v="2269"/>
    <s v="Vehicle"/>
    <m/>
    <m/>
    <n v="0"/>
    <n v="38.49521"/>
    <n v="-122.0251"/>
    <s v="HFTD"/>
    <s v="HFRA"/>
    <x v="0"/>
    <m/>
    <m/>
    <m/>
    <m/>
    <m/>
    <m/>
    <m/>
    <b v="0"/>
    <b v="0"/>
    <b v="0"/>
    <n v="2017"/>
    <n v="7"/>
    <b v="0"/>
    <n v="0"/>
    <b v="0"/>
    <b v="0"/>
    <b v="0"/>
    <s v="OEIS Non-CAT - Large"/>
    <n v="0"/>
    <n v="0"/>
    <s v="structures &lt;= 100 "/>
    <s v="fatality = 0"/>
    <n v="0"/>
    <b v="1"/>
    <b v="0"/>
    <b v="1"/>
    <b v="1"/>
    <b v="0"/>
    <b v="1"/>
    <b v="1"/>
    <m/>
    <m/>
    <m/>
    <m/>
    <m/>
    <m/>
    <n v="0"/>
    <n v="0"/>
    <m/>
    <m/>
    <m/>
    <m/>
    <x v="5"/>
    <n v="0"/>
  </r>
  <r>
    <m/>
    <m/>
    <s v="20170706-Alamo"/>
    <s v="San Luis Obispo"/>
    <s v="Alamo"/>
    <m/>
    <m/>
    <n v="201707061544"/>
    <n v="201707070344"/>
    <n v="42922"/>
    <n v="0.6555555555555556"/>
    <n v="42922.65555555555"/>
    <n v="43109"/>
    <s v="11:46"/>
    <n v="43109.49027777778"/>
    <n v="28687"/>
    <s v="Undetermined"/>
    <n v="14"/>
    <n v="1"/>
    <n v="0"/>
    <n v="35.0179"/>
    <n v="-120.3223"/>
    <s v="HFTD"/>
    <s v="HFRA"/>
    <x v="0"/>
    <m/>
    <m/>
    <m/>
    <m/>
    <m/>
    <m/>
    <n v="1105522"/>
    <b v="1"/>
    <b v="1"/>
    <b v="0"/>
    <n v="2017"/>
    <n v="7"/>
    <b v="1"/>
    <n v="0"/>
    <b v="0"/>
    <b v="0"/>
    <b v="0"/>
    <s v="OEIS CAT - Large"/>
    <n v="1"/>
    <n v="0"/>
    <s v="structures &lt;= 100 "/>
    <s v="fatality = 0"/>
    <n v="14"/>
    <b v="0"/>
    <b v="1"/>
    <b v="1"/>
    <b v="1"/>
    <b v="0"/>
    <b v="1"/>
    <b v="1"/>
    <m/>
    <m/>
    <m/>
    <m/>
    <m/>
    <m/>
    <n v="0"/>
    <n v="0"/>
    <s v="AU609"/>
    <s v="65"/>
    <n v="7.23"/>
    <s v="2017-07-06T22:19:00Z"/>
    <x v="27"/>
    <n v="18"/>
  </r>
  <r>
    <m/>
    <m/>
    <s v="20170707-Hawk"/>
    <s v="Kern"/>
    <s v="Hawk"/>
    <m/>
    <m/>
    <n v="201707070918"/>
    <n v="201707072118"/>
    <n v="42923"/>
    <n v="0.3875"/>
    <n v="42923.3875"/>
    <n v="43109"/>
    <s v="11:46"/>
    <n v="43109.49027777778"/>
    <n v="2940"/>
    <s v="Unknown"/>
    <m/>
    <m/>
    <m/>
    <n v="35.77896"/>
    <n v="-118.89627"/>
    <s v="HFTD"/>
    <s v="HFRA"/>
    <x v="0"/>
    <m/>
    <m/>
    <m/>
    <m/>
    <m/>
    <m/>
    <m/>
    <b v="0"/>
    <b v="0"/>
    <b v="0"/>
    <n v="2017"/>
    <n v="7"/>
    <b v="0"/>
    <n v="0"/>
    <b v="0"/>
    <b v="0"/>
    <b v="0"/>
    <s v="OEIS Non-CAT - Large"/>
    <n v="0"/>
    <n v="0"/>
    <s v="structures &lt;= 100 "/>
    <s v="fatality = 0"/>
    <n v="0"/>
    <b v="1"/>
    <b v="0"/>
    <b v="1"/>
    <b v="1"/>
    <b v="0"/>
    <b v="1"/>
    <b v="1"/>
    <m/>
    <m/>
    <m/>
    <m/>
    <m/>
    <m/>
    <n v="0"/>
    <n v="0"/>
    <s v="WOCC1"/>
    <s v="2"/>
    <n v="6.18"/>
    <s v="2017-07-07T17:13:00Z"/>
    <x v="19"/>
    <n v="4"/>
  </r>
  <r>
    <m/>
    <m/>
    <s v="20170707-Wall"/>
    <s v="Butte"/>
    <s v="Wall"/>
    <m/>
    <m/>
    <n v="201707071452"/>
    <n v="201707080252"/>
    <n v="42923"/>
    <n v="0.6194444444444445"/>
    <n v="42923.61944444444"/>
    <n v="43109"/>
    <s v="11:47"/>
    <n v="43109.49097222222"/>
    <n v="6033"/>
    <s v="Electrical Power"/>
    <n v="91"/>
    <n v="10"/>
    <n v="0"/>
    <n v="39.45352"/>
    <n v="-121.41222"/>
    <s v="HFTD"/>
    <s v="HFRA"/>
    <x v="1"/>
    <m/>
    <m/>
    <m/>
    <m/>
    <m/>
    <m/>
    <n v="2224009"/>
    <b v="1"/>
    <b v="1"/>
    <b v="0"/>
    <n v="2017"/>
    <n v="7"/>
    <b v="0"/>
    <n v="0"/>
    <b v="0"/>
    <b v="0"/>
    <b v="0"/>
    <s v="OEIS CAT - Large"/>
    <n v="1"/>
    <n v="0"/>
    <s v="structures &lt;= 100 "/>
    <s v="fatality = 0"/>
    <n v="91"/>
    <b v="1"/>
    <b v="0"/>
    <b v="1"/>
    <b v="1"/>
    <b v="0"/>
    <b v="1"/>
    <b v="1"/>
    <m/>
    <m/>
    <m/>
    <m/>
    <m/>
    <m/>
    <n v="0"/>
    <n v="0"/>
    <s v="BNGC1"/>
    <s v="2"/>
    <n v="5.22"/>
    <s v="2017-07-07T22:51:00Z"/>
    <x v="17"/>
    <n v="2"/>
  </r>
  <r>
    <m/>
    <m/>
    <s v="20170708-Whittier"/>
    <s v="Santa Barbara"/>
    <s v="Whittier"/>
    <m/>
    <m/>
    <n v="201707081343"/>
    <n v="201707090143"/>
    <n v="42924"/>
    <n v="0.5715277777777777"/>
    <n v="42924.57152777778"/>
    <n v="43109"/>
    <s v="11:49"/>
    <n v="43109.49236111111"/>
    <n v="18430"/>
    <s v="Undetermined"/>
    <n v="40"/>
    <n v="7"/>
    <n v="0"/>
    <n v="34.55096"/>
    <n v="-119.9494"/>
    <s v="HFTD"/>
    <s v="HFRA"/>
    <x v="0"/>
    <m/>
    <m/>
    <m/>
    <m/>
    <m/>
    <m/>
    <n v="1437268"/>
    <b v="1"/>
    <b v="1"/>
    <b v="0"/>
    <n v="2017"/>
    <n v="7"/>
    <b v="0"/>
    <n v="0"/>
    <b v="0"/>
    <b v="0"/>
    <b v="0"/>
    <s v="OEIS CAT - Large"/>
    <n v="1"/>
    <n v="0"/>
    <s v="structures &lt;= 100 "/>
    <s v="fatality = 0"/>
    <n v="40"/>
    <b v="0"/>
    <b v="1"/>
    <b v="1"/>
    <b v="1"/>
    <b v="0"/>
    <b v="1"/>
    <b v="1"/>
    <m/>
    <m/>
    <s v="SYTC1"/>
    <s v="17"/>
    <n v="2.35"/>
    <s v="2017-07-08T21:34:00Z"/>
    <n v="12.01"/>
    <n v="9"/>
    <s v="KIZA"/>
    <s v="1"/>
    <n v="8.15"/>
    <s v="2017-07-08T20:15:00Z"/>
    <x v="36"/>
    <n v="183"/>
  </r>
  <r>
    <m/>
    <m/>
    <s v="20170708-Willow"/>
    <s v="Contra Costa"/>
    <s v="Willow"/>
    <m/>
    <m/>
    <n v="201707081526"/>
    <n v="201707090326"/>
    <n v="42924"/>
    <n v="0.6430555555555556"/>
    <n v="42924.64305555556"/>
    <n v="43109"/>
    <s v="11:48"/>
    <n v="43109.49166666667"/>
    <n v="370"/>
    <s v="Unknown"/>
    <m/>
    <m/>
    <m/>
    <n v="38.02929"/>
    <n v="-122.25544"/>
    <s v="non-HFTD"/>
    <s v="non-HFRA"/>
    <x v="0"/>
    <m/>
    <m/>
    <m/>
    <m/>
    <m/>
    <m/>
    <m/>
    <b v="0"/>
    <b v="0"/>
    <b v="0"/>
    <n v="2017"/>
    <n v="7"/>
    <b v="0"/>
    <n v="0"/>
    <b v="0"/>
    <b v="0"/>
    <b v="0"/>
    <s v="OEIS Non-CAT - Large"/>
    <n v="0"/>
    <n v="0"/>
    <s v="structures &lt;= 100 "/>
    <s v="fatality = 0"/>
    <n v="0"/>
    <b v="0"/>
    <b v="0"/>
    <b v="0"/>
    <b v="0"/>
    <b v="0"/>
    <b v="0"/>
    <b v="0"/>
    <m/>
    <m/>
    <s v="DPXC1"/>
    <s v="121"/>
    <n v="1.91"/>
    <s v="2017-07-08T21:54:00Z"/>
    <n v="20"/>
    <n v="27"/>
    <s v="UPBC1"/>
    <s v="121"/>
    <n v="7.37"/>
    <s v="2017-07-08T22:18:00Z"/>
    <x v="37"/>
    <n v="224"/>
  </r>
  <r>
    <m/>
    <m/>
    <s v="20170708-Parkfield"/>
    <s v="Monterey"/>
    <s v="Parkfield"/>
    <m/>
    <m/>
    <n v="201707081830"/>
    <n v="201707090630"/>
    <n v="42924"/>
    <n v="0.7708333333333334"/>
    <n v="42924.77083333334"/>
    <n v="43109"/>
    <s v="11:50"/>
    <n v="43109.49305555555"/>
    <n v="1816"/>
    <s v="Electrical Power"/>
    <m/>
    <n v="1"/>
    <n v="0"/>
    <n v="35.86949"/>
    <n v="-120.57894"/>
    <s v="HFTD"/>
    <s v="HFRA"/>
    <x v="1"/>
    <s v="Yes"/>
    <s v="EIR20170074"/>
    <s v="EI170708B"/>
    <s v="1827117"/>
    <s v="17-0061504"/>
    <m/>
    <n v="19209"/>
    <b v="0"/>
    <b v="0"/>
    <b v="0"/>
    <n v="2017"/>
    <n v="7"/>
    <b v="0"/>
    <n v="0"/>
    <b v="0"/>
    <b v="0"/>
    <b v="0"/>
    <s v="OEIS Non-CAT - Large"/>
    <n v="0"/>
    <n v="0"/>
    <s v="structures &lt;= 100 "/>
    <s v="fatality = 0"/>
    <n v="0"/>
    <b v="1"/>
    <b v="0"/>
    <b v="1"/>
    <b v="1"/>
    <b v="0"/>
    <b v="1"/>
    <b v="1"/>
    <m/>
    <m/>
    <m/>
    <m/>
    <m/>
    <m/>
    <n v="0"/>
    <n v="0"/>
    <s v="PKFC1"/>
    <s v="2"/>
    <n v="8.390000000000001"/>
    <s v="2017-07-09T00:55:00Z"/>
    <x v="10"/>
    <n v="2"/>
  </r>
  <r>
    <m/>
    <m/>
    <s v="20170709-Stone"/>
    <s v="San Luis Obispo"/>
    <s v="Stone"/>
    <m/>
    <m/>
    <n v="201707091349"/>
    <n v="201707100149"/>
    <n v="42925"/>
    <n v="0.5756944444444444"/>
    <n v="42925.57569444444"/>
    <n v="43109"/>
    <s v="11:51"/>
    <n v="43109.49375"/>
    <n v="340"/>
    <s v="Equipment Use"/>
    <n v="3"/>
    <m/>
    <n v="0"/>
    <n v="35.42433"/>
    <n v="-120.47322"/>
    <s v="HFTD"/>
    <s v="HFRA"/>
    <x v="0"/>
    <m/>
    <m/>
    <m/>
    <m/>
    <m/>
    <m/>
    <n v="62932"/>
    <b v="0"/>
    <b v="0"/>
    <b v="0"/>
    <n v="2017"/>
    <n v="7"/>
    <b v="0"/>
    <n v="0"/>
    <b v="0"/>
    <b v="0"/>
    <b v="0"/>
    <s v="OEIS Non-CAT - Large"/>
    <n v="0"/>
    <n v="0"/>
    <s v="structures &lt;= 100 "/>
    <s v="fatality = 0"/>
    <n v="3"/>
    <b v="1"/>
    <b v="0"/>
    <b v="1"/>
    <b v="1"/>
    <b v="0"/>
    <b v="1"/>
    <b v="1"/>
    <m/>
    <m/>
    <m/>
    <m/>
    <m/>
    <m/>
    <n v="0"/>
    <n v="0"/>
    <s v="E2260"/>
    <s v="65"/>
    <n v="8.960000000000001"/>
    <s v="2017-07-09T20:54:00Z"/>
    <x v="20"/>
    <n v="10"/>
  </r>
  <r>
    <m/>
    <m/>
    <s v="20170709-Garza"/>
    <s v="Kings"/>
    <s v="Garza"/>
    <m/>
    <m/>
    <n v="201707091510"/>
    <n v="201707100310"/>
    <n v="42925"/>
    <n v="0.6319444444444444"/>
    <n v="42925.63194444445"/>
    <n v="43109"/>
    <s v="11:51"/>
    <n v="43109.49375"/>
    <n v="48889"/>
    <s v="Equipment Use"/>
    <n v="1"/>
    <m/>
    <n v="0"/>
    <n v="35.93273"/>
    <n v="-120.20014"/>
    <s v="non-HFTD"/>
    <s v="HFRA"/>
    <x v="0"/>
    <m/>
    <m/>
    <m/>
    <m/>
    <m/>
    <m/>
    <m/>
    <b v="1"/>
    <b v="1"/>
    <b v="0"/>
    <n v="2017"/>
    <n v="7"/>
    <b v="0"/>
    <n v="0"/>
    <b v="0"/>
    <b v="0"/>
    <b v="0"/>
    <s v="OEIS CAT - Large"/>
    <n v="1"/>
    <n v="0"/>
    <s v="structures &lt;= 100 "/>
    <s v="fatality = 0"/>
    <n v="1"/>
    <b v="0"/>
    <b v="0"/>
    <b v="1"/>
    <b v="1"/>
    <b v="1"/>
    <b v="0"/>
    <b v="1"/>
    <m/>
    <m/>
    <m/>
    <m/>
    <m/>
    <m/>
    <n v="0"/>
    <n v="0"/>
    <s v="AT565"/>
    <s v="65"/>
    <n v="6.13"/>
    <s v="2017-07-09T22:26:00Z"/>
    <x v="27"/>
    <n v="21"/>
  </r>
  <r>
    <m/>
    <m/>
    <s v="20170710-Farad"/>
    <s v="Nevada"/>
    <s v="Farad"/>
    <m/>
    <m/>
    <n v="201707101302"/>
    <n v="201707110102"/>
    <n v="42926"/>
    <n v="0.5430555555555555"/>
    <n v="42926.54305555556"/>
    <n v="43109"/>
    <s v="11:51"/>
    <n v="43109.49375"/>
    <n v="747"/>
    <s v="Undetermined"/>
    <m/>
    <m/>
    <n v="0"/>
    <n v="39.439722"/>
    <n v="-120.027222"/>
    <s v="HFTD"/>
    <s v="HFRA"/>
    <x v="0"/>
    <m/>
    <m/>
    <m/>
    <m/>
    <m/>
    <m/>
    <m/>
    <b v="0"/>
    <b v="0"/>
    <b v="0"/>
    <n v="2017"/>
    <n v="7"/>
    <b v="0"/>
    <n v="0"/>
    <b v="0"/>
    <b v="0"/>
    <b v="0"/>
    <s v="OEIS Non-CAT - Large"/>
    <n v="0"/>
    <n v="0"/>
    <s v="structures &lt;= 100 "/>
    <s v="fatality = 0"/>
    <n v="0"/>
    <b v="1"/>
    <b v="0"/>
    <b v="1"/>
    <b v="1"/>
    <b v="0"/>
    <b v="0"/>
    <b v="1"/>
    <m/>
    <m/>
    <s v="SMDC1"/>
    <s v="2"/>
    <n v="3.86"/>
    <s v="2017-07-10T20:33:00Z"/>
    <n v="21"/>
    <n v="2"/>
    <s v="E1713"/>
    <s v="65"/>
    <n v="8.390000000000001"/>
    <s v="2017-07-10T19:29:00Z"/>
    <x v="30"/>
    <n v="29"/>
  </r>
  <r>
    <m/>
    <m/>
    <s v="20170711-Long Valley"/>
    <s v="Lassen"/>
    <s v="Long Valley"/>
    <m/>
    <m/>
    <n v="201707111415"/>
    <n v="201707120215"/>
    <n v="42927"/>
    <n v="0.59375"/>
    <n v="42927.59375"/>
    <n v="43109"/>
    <s v="11:52"/>
    <n v="43109.49444444444"/>
    <n v="83733"/>
    <s v="Undetermined"/>
    <n v="8"/>
    <n v="3"/>
    <n v="0"/>
    <n v="40.07045"/>
    <n v="-120.14013"/>
    <s v="non-HFTD"/>
    <s v="non-HFRA"/>
    <x v="0"/>
    <m/>
    <m/>
    <m/>
    <m/>
    <m/>
    <m/>
    <m/>
    <b v="1"/>
    <b v="1"/>
    <b v="0"/>
    <n v="2017"/>
    <n v="7"/>
    <b v="0"/>
    <n v="0"/>
    <b v="0"/>
    <b v="0"/>
    <b v="0"/>
    <s v="OEIS CAT - Large"/>
    <n v="1"/>
    <n v="0"/>
    <s v="structures &lt;= 100 "/>
    <s v="fatality = 0"/>
    <n v="8"/>
    <b v="0"/>
    <b v="0"/>
    <b v="0"/>
    <b v="0"/>
    <b v="0"/>
    <b v="0"/>
    <b v="0"/>
    <m/>
    <m/>
    <s v="DYLC1"/>
    <s v="2"/>
    <n v="2.58"/>
    <s v="2017-07-11T22:11:00Z"/>
    <n v="20"/>
    <n v="2"/>
    <s v="DYLC1"/>
    <s v="2"/>
    <n v="2.58"/>
    <s v="2017-07-11T22:11:00Z"/>
    <x v="3"/>
    <n v="11"/>
  </r>
  <r>
    <m/>
    <m/>
    <s v="20170716-Grade"/>
    <s v="Mendocino"/>
    <s v="Grade"/>
    <m/>
    <m/>
    <n v="201707161451"/>
    <n v="201707170251"/>
    <n v="42932"/>
    <n v="0.61875"/>
    <n v="42932.61875"/>
    <n v="43109"/>
    <s v="11:56"/>
    <n v="43109.49722222222"/>
    <n v="900"/>
    <s v="Vehicle"/>
    <n v="1"/>
    <m/>
    <n v="0"/>
    <n v="39.30125"/>
    <n v="-123.28825"/>
    <s v="HFTD"/>
    <s v="HFRA"/>
    <x v="0"/>
    <m/>
    <m/>
    <m/>
    <m/>
    <m/>
    <m/>
    <n v="16812"/>
    <b v="0"/>
    <b v="0"/>
    <b v="0"/>
    <n v="2017"/>
    <n v="7"/>
    <b v="0"/>
    <n v="0"/>
    <b v="0"/>
    <b v="0"/>
    <b v="0"/>
    <s v="OEIS Non-CAT - Large"/>
    <n v="0"/>
    <n v="0"/>
    <s v="structures &lt;= 100 "/>
    <s v="fatality = 0"/>
    <n v="1"/>
    <b v="1"/>
    <b v="0"/>
    <b v="1"/>
    <b v="1"/>
    <b v="0"/>
    <b v="1"/>
    <b v="1"/>
    <m/>
    <m/>
    <s v="AU552"/>
    <s v="65"/>
    <n v="2.41"/>
    <s v="2017-07-16T22:44:00Z"/>
    <n v="27"/>
    <n v="28"/>
    <s v="AU552"/>
    <s v="65"/>
    <n v="2.41"/>
    <s v="2017-07-16T22:44:00Z"/>
    <x v="11"/>
    <n v="92"/>
  </r>
  <r>
    <m/>
    <m/>
    <s v="20170716-Detwiler"/>
    <s v="Mariposa"/>
    <s v="Detwiler"/>
    <m/>
    <m/>
    <n v="201707161556"/>
    <n v="201707170356"/>
    <n v="42932"/>
    <n v="0.6638888888888889"/>
    <n v="42932.66388888889"/>
    <n v="43109"/>
    <s v="11:57"/>
    <n v="43109.49791666667"/>
    <n v="81826"/>
    <s v="Shooting"/>
    <n v="131"/>
    <n v="21"/>
    <n v="0"/>
    <n v="37.61757"/>
    <n v="-120.21321"/>
    <s v="HFTD"/>
    <s v="HFRA"/>
    <x v="0"/>
    <m/>
    <m/>
    <m/>
    <m/>
    <m/>
    <m/>
    <n v="31657488"/>
    <b v="1"/>
    <b v="0"/>
    <b v="1"/>
    <n v="2017"/>
    <n v="7"/>
    <b v="0"/>
    <n v="0"/>
    <b v="0"/>
    <b v="1"/>
    <b v="1"/>
    <s v="OEIS CAT - Destructive - Non-fatal"/>
    <n v="1"/>
    <n v="0"/>
    <s v="100 &lt; structures &lt;= 500"/>
    <s v="fatality = 0"/>
    <n v="131"/>
    <b v="1"/>
    <b v="0"/>
    <b v="1"/>
    <b v="1"/>
    <b v="0"/>
    <b v="1"/>
    <b v="1"/>
    <m/>
    <m/>
    <m/>
    <m/>
    <m/>
    <m/>
    <n v="0"/>
    <n v="0"/>
    <m/>
    <m/>
    <m/>
    <m/>
    <x v="5"/>
    <n v="0"/>
  </r>
  <r>
    <m/>
    <m/>
    <s v="20170717-Park"/>
    <s v="Fresno"/>
    <s v="Park"/>
    <m/>
    <m/>
    <n v="201707171315"/>
    <n v="201707180115"/>
    <n v="42933"/>
    <n v="0.5520833333333334"/>
    <n v="42933.55208333334"/>
    <n v="43109"/>
    <s v="11:58"/>
    <n v="43109.49861111111"/>
    <n v="1649"/>
    <s v="Equipment Use"/>
    <n v="0"/>
    <m/>
    <n v="0"/>
    <n v="35.95911"/>
    <n v="-120.55579"/>
    <s v="HFTD"/>
    <s v="HFRA"/>
    <x v="0"/>
    <m/>
    <m/>
    <m/>
    <m/>
    <m/>
    <m/>
    <m/>
    <b v="0"/>
    <b v="0"/>
    <b v="0"/>
    <n v="2017"/>
    <n v="7"/>
    <b v="0"/>
    <n v="0"/>
    <b v="0"/>
    <b v="0"/>
    <b v="0"/>
    <s v="OEIS Non-CAT - Large"/>
    <n v="0"/>
    <n v="0"/>
    <s v="structures &lt;= 100 "/>
    <s v="fatality = 0"/>
    <n v="0"/>
    <b v="1"/>
    <b v="0"/>
    <b v="1"/>
    <b v="1"/>
    <b v="0"/>
    <b v="1"/>
    <b v="1"/>
    <m/>
    <m/>
    <m/>
    <m/>
    <m/>
    <m/>
    <n v="0"/>
    <n v="0"/>
    <s v="PKFC1"/>
    <s v="2"/>
    <n v="8.039999999999999"/>
    <s v="2017-07-17T20:55:00Z"/>
    <x v="2"/>
    <n v="2"/>
  </r>
  <r>
    <m/>
    <m/>
    <s v="20170718-Hudson"/>
    <s v="Kern"/>
    <s v="Hudson"/>
    <m/>
    <m/>
    <n v="201707181145"/>
    <n v="201707182345"/>
    <n v="42934"/>
    <n v="0.4895833333333333"/>
    <n v="42934.48958333334"/>
    <n v="43109"/>
    <s v="11:59"/>
    <n v="43109.49930555555"/>
    <n v="1083"/>
    <s v="Undetermined"/>
    <n v="0"/>
    <m/>
    <n v="0"/>
    <n v="34.94373"/>
    <n v="-119.44751"/>
    <s v="non-HFTD"/>
    <s v="non-HFRA"/>
    <x v="0"/>
    <m/>
    <m/>
    <m/>
    <m/>
    <m/>
    <m/>
    <m/>
    <b v="0"/>
    <b v="0"/>
    <b v="0"/>
    <n v="2017"/>
    <n v="7"/>
    <b v="0"/>
    <n v="0"/>
    <b v="0"/>
    <b v="0"/>
    <b v="0"/>
    <s v="OEIS Non-CAT - Large"/>
    <n v="0"/>
    <n v="0"/>
    <s v="structures &lt;= 100 "/>
    <s v="fatality = 0"/>
    <n v="0"/>
    <b v="0"/>
    <b v="0"/>
    <b v="0"/>
    <b v="0"/>
    <b v="0"/>
    <b v="0"/>
    <b v="0"/>
    <m/>
    <m/>
    <s v="DLFC1"/>
    <s v="29"/>
    <n v="2.53"/>
    <s v="2017-07-18T19:00:00Z"/>
    <n v="13.6"/>
    <n v="2"/>
    <s v="DLFC1"/>
    <s v="29"/>
    <n v="2.53"/>
    <s v="2017-07-18T19:00:00Z"/>
    <x v="38"/>
    <n v="2"/>
  </r>
  <r>
    <m/>
    <m/>
    <s v="20170720-Elephant"/>
    <s v="Tulare"/>
    <s v="Elephant"/>
    <m/>
    <m/>
    <n v="201707201916"/>
    <n v="201707210716"/>
    <n v="42936"/>
    <n v="0.8027777777777778"/>
    <n v="42936.80277777778"/>
    <n v="43109"/>
    <s v="12:02"/>
    <n v="43109.50138888889"/>
    <n v="416"/>
    <s v="Arson"/>
    <n v="0"/>
    <m/>
    <n v="0"/>
    <n v="36.22265"/>
    <n v="-119.06598"/>
    <s v="non-HFTD"/>
    <s v="non-HFRA"/>
    <x v="0"/>
    <m/>
    <m/>
    <m/>
    <m/>
    <m/>
    <m/>
    <m/>
    <b v="0"/>
    <b v="0"/>
    <b v="0"/>
    <n v="2017"/>
    <n v="7"/>
    <b v="0"/>
    <n v="0"/>
    <b v="0"/>
    <b v="0"/>
    <b v="0"/>
    <s v="OEIS Non-CAT - Large"/>
    <n v="0"/>
    <n v="0"/>
    <s v="structures &lt;= 100 "/>
    <s v="fatality = 0"/>
    <n v="0"/>
    <b v="0"/>
    <b v="0"/>
    <b v="0"/>
    <b v="0"/>
    <b v="0"/>
    <b v="0"/>
    <b v="0"/>
    <m/>
    <m/>
    <m/>
    <m/>
    <m/>
    <m/>
    <n v="0"/>
    <n v="0"/>
    <s v="E8094"/>
    <s v="65"/>
    <n v="9.640000000000001"/>
    <s v="2017-07-21T01:21:00Z"/>
    <x v="4"/>
    <n v="21"/>
  </r>
  <r>
    <m/>
    <m/>
    <s v="20170726-Latrobe"/>
    <s v="Sacramento"/>
    <s v="Latrobe"/>
    <m/>
    <m/>
    <n v="201707261445"/>
    <n v="201707270245"/>
    <n v="42942"/>
    <n v="0.6145833333333334"/>
    <n v="42942.61458333334"/>
    <n v="43109"/>
    <s v="12:06"/>
    <n v="43109.50416666667"/>
    <n v="1268"/>
    <s v="Debris Burning"/>
    <n v="0"/>
    <m/>
    <n v="0"/>
    <n v="38.5181"/>
    <n v="-121.104"/>
    <s v="non-HFTD"/>
    <s v="non-HFRA"/>
    <x v="0"/>
    <m/>
    <m/>
    <m/>
    <m/>
    <m/>
    <m/>
    <m/>
    <b v="0"/>
    <b v="0"/>
    <b v="0"/>
    <n v="2017"/>
    <n v="7"/>
    <b v="0"/>
    <n v="0"/>
    <b v="0"/>
    <b v="0"/>
    <b v="0"/>
    <s v="OEIS Non-CAT - Large"/>
    <n v="0"/>
    <n v="0"/>
    <s v="structures &lt;= 100 "/>
    <s v="fatality = 0"/>
    <n v="0"/>
    <b v="0"/>
    <b v="0"/>
    <b v="0"/>
    <b v="0"/>
    <b v="0"/>
    <b v="0"/>
    <b v="0"/>
    <m/>
    <m/>
    <s v="SLHWW"/>
    <s v="223"/>
    <n v="3.47"/>
    <s v="2017-07-26T22:00:00Z"/>
    <n v="13.8"/>
    <n v="2"/>
    <s v="SLHWW"/>
    <s v="223"/>
    <n v="3.47"/>
    <s v="2017-07-26T22:00:00Z"/>
    <x v="39"/>
    <n v="42"/>
  </r>
  <r>
    <s v="Not in PG&amp;E service territory"/>
    <m/>
    <s v="20170726-Orleans Complex"/>
    <s v="Siskiyou"/>
    <s v="Orleans Complex"/>
    <m/>
    <m/>
    <n v="201707261800"/>
    <n v="201707270600"/>
    <n v="42942"/>
    <n v="0.75"/>
    <n v="42942.75"/>
    <n v="43109"/>
    <s v="12:07"/>
    <n v="43109.50486111111"/>
    <n v="27276"/>
    <s v="Lightning"/>
    <n v="0"/>
    <m/>
    <n v="0"/>
    <n v="41.59"/>
    <n v="-123.501"/>
    <s v="HFTD"/>
    <s v="HFRA"/>
    <x v="0"/>
    <m/>
    <m/>
    <m/>
    <m/>
    <m/>
    <m/>
    <m/>
    <b v="1"/>
    <b v="1"/>
    <b v="0"/>
    <n v="2017"/>
    <n v="7"/>
    <b v="0"/>
    <n v="0"/>
    <b v="0"/>
    <b v="0"/>
    <b v="0"/>
    <s v="OEIS CAT - Large"/>
    <n v="1"/>
    <n v="0"/>
    <s v="structures &lt;= 100 "/>
    <s v="fatality = 0"/>
    <n v="0"/>
    <b v="1"/>
    <b v="0"/>
    <b v="1"/>
    <b v="1"/>
    <b v="0"/>
    <b v="0"/>
    <b v="1"/>
    <m/>
    <m/>
    <s v="DUIC1"/>
    <s v="2"/>
    <n v="4.73"/>
    <s v="2017-07-27T01:56:00Z"/>
    <n v="11.01"/>
    <n v="2"/>
    <s v="DUIC1"/>
    <s v="2"/>
    <n v="4.73"/>
    <s v="2017-07-27T01:56:00Z"/>
    <x v="2"/>
    <n v="2"/>
  </r>
  <r>
    <m/>
    <m/>
    <s v="20170729-Jacksonville"/>
    <s v="Tuolumne"/>
    <s v="Jacksonville"/>
    <m/>
    <m/>
    <n v="201707291350"/>
    <n v="201707300150"/>
    <n v="42945"/>
    <n v="0.5763888888888888"/>
    <n v="42945.57638888889"/>
    <n v="43109"/>
    <s v="12:09"/>
    <n v="43109.50625"/>
    <n v="690"/>
    <s v="Unknown"/>
    <m/>
    <m/>
    <n v="0"/>
    <n v="37.905545"/>
    <n v="-120.408135"/>
    <s v="HFTD"/>
    <s v="HFRA"/>
    <x v="0"/>
    <m/>
    <m/>
    <m/>
    <m/>
    <m/>
    <m/>
    <n v="34899"/>
    <b v="0"/>
    <b v="0"/>
    <b v="0"/>
    <n v="2017"/>
    <n v="7"/>
    <b v="0"/>
    <n v="0"/>
    <b v="0"/>
    <b v="0"/>
    <b v="0"/>
    <s v="OEIS Non-CAT - Large"/>
    <n v="0"/>
    <n v="0"/>
    <s v="structures &lt;= 100 "/>
    <s v="fatality = 0"/>
    <n v="0"/>
    <b v="1"/>
    <b v="0"/>
    <b v="1"/>
    <b v="1"/>
    <b v="0"/>
    <b v="1"/>
    <b v="1"/>
    <m/>
    <m/>
    <m/>
    <m/>
    <m/>
    <m/>
    <n v="0"/>
    <n v="0"/>
    <s v="KO22"/>
    <s v="1"/>
    <n v="8.619999999999999"/>
    <s v="2017-07-29T20:15:00Z"/>
    <x v="40"/>
    <n v="32"/>
  </r>
  <r>
    <m/>
    <m/>
    <s v="20170729-Minerva"/>
    <s v="Plumas"/>
    <s v="Minerva"/>
    <m/>
    <m/>
    <n v="201707291855"/>
    <n v="201707300655"/>
    <n v="42945"/>
    <n v="0.7881944444444444"/>
    <n v="42945.78819444445"/>
    <n v="43109"/>
    <s v="12:08"/>
    <n v="43109.50555555556"/>
    <n v="4310"/>
    <s v="Undetermined"/>
    <n v="0"/>
    <m/>
    <n v="0"/>
    <n v="39.9034"/>
    <n v="-120.9761"/>
    <s v="HFTD"/>
    <s v="HFRA"/>
    <x v="0"/>
    <m/>
    <m/>
    <m/>
    <m/>
    <m/>
    <m/>
    <m/>
    <b v="0"/>
    <b v="0"/>
    <b v="0"/>
    <n v="2017"/>
    <n v="7"/>
    <b v="0"/>
    <n v="0"/>
    <b v="0"/>
    <b v="0"/>
    <b v="0"/>
    <s v="OEIS Non-CAT - Large"/>
    <n v="0"/>
    <n v="0"/>
    <s v="structures &lt;= 100 "/>
    <s v="fatality = 0"/>
    <n v="0"/>
    <b v="0"/>
    <b v="1"/>
    <b v="1"/>
    <b v="1"/>
    <b v="0"/>
    <b v="1"/>
    <b v="1"/>
    <m/>
    <m/>
    <m/>
    <m/>
    <m/>
    <m/>
    <n v="0"/>
    <n v="0"/>
    <s v="CHAC1"/>
    <s v="2"/>
    <n v="7.54"/>
    <s v="2017-07-30T01:47:00Z"/>
    <x v="12"/>
    <n v="12"/>
  </r>
  <r>
    <m/>
    <m/>
    <s v="20170730-Garden"/>
    <s v="Kern"/>
    <s v="Garden"/>
    <m/>
    <m/>
    <n v="201707301617"/>
    <n v="201707310417"/>
    <n v="42946"/>
    <n v="0.6784722222222223"/>
    <n v="42946.67847222222"/>
    <n v="43109"/>
    <s v="12:14"/>
    <n v="43109.50972222222"/>
    <n v="1350"/>
    <s v="Miscellaneous"/>
    <n v="0"/>
    <m/>
    <n v="0"/>
    <n v="35.543"/>
    <n v="-118.654"/>
    <s v="HFTD"/>
    <s v="HFRA"/>
    <x v="0"/>
    <m/>
    <m/>
    <m/>
    <m/>
    <m/>
    <m/>
    <m/>
    <b v="0"/>
    <b v="0"/>
    <b v="0"/>
    <n v="2017"/>
    <n v="7"/>
    <b v="0"/>
    <n v="0"/>
    <b v="0"/>
    <b v="0"/>
    <b v="0"/>
    <s v="OEIS Non-CAT - Large"/>
    <n v="0"/>
    <n v="0"/>
    <s v="structures &lt;= 100 "/>
    <s v="fatality = 0"/>
    <n v="0"/>
    <b v="1"/>
    <b v="0"/>
    <b v="1"/>
    <b v="1"/>
    <b v="0"/>
    <b v="1"/>
    <b v="1"/>
    <m/>
    <m/>
    <s v="DEMC1"/>
    <s v="2"/>
    <n v="1.52"/>
    <s v="2017-07-30T22:25:00Z"/>
    <n v="17"/>
    <n v="2"/>
    <s v="DEMC1"/>
    <s v="2"/>
    <n v="1.52"/>
    <s v="2017-07-30T22:25:00Z"/>
    <x v="12"/>
    <n v="4"/>
  </r>
  <r>
    <m/>
    <m/>
    <s v="20170730-Roadrunner"/>
    <s v="Tulare"/>
    <s v="Roadrunner"/>
    <m/>
    <m/>
    <n v="201707301743"/>
    <n v="201707310543"/>
    <n v="42946"/>
    <n v="0.7381944444444445"/>
    <n v="42946.73819444444"/>
    <n v="43109"/>
    <s v="12:15"/>
    <n v="43109.51041666666"/>
    <n v="2289"/>
    <s v="Arson"/>
    <n v="0"/>
    <m/>
    <n v="0"/>
    <n v="36.0226"/>
    <n v="-118.94252"/>
    <s v="HFTD"/>
    <s v="HFRA"/>
    <x v="0"/>
    <m/>
    <m/>
    <m/>
    <m/>
    <m/>
    <m/>
    <m/>
    <b v="0"/>
    <b v="0"/>
    <b v="0"/>
    <n v="2017"/>
    <n v="7"/>
    <b v="0"/>
    <n v="0"/>
    <b v="0"/>
    <b v="0"/>
    <b v="0"/>
    <s v="OEIS Non-CAT - Large"/>
    <n v="0"/>
    <n v="0"/>
    <s v="structures &lt;= 100 "/>
    <s v="fatality = 0"/>
    <n v="0"/>
    <b v="1"/>
    <b v="0"/>
    <b v="1"/>
    <b v="1"/>
    <b v="0"/>
    <b v="1"/>
    <b v="1"/>
    <m/>
    <m/>
    <m/>
    <m/>
    <m/>
    <m/>
    <n v="0"/>
    <n v="0"/>
    <s v="FTNC1"/>
    <s v="2"/>
    <n v="9.210000000000001"/>
    <s v="2017-07-31T01:00:00Z"/>
    <x v="7"/>
    <n v="24"/>
  </r>
  <r>
    <m/>
    <m/>
    <s v="20170731-Summit Complex"/>
    <s v="Tuolumne"/>
    <s v="Summit Complex"/>
    <m/>
    <m/>
    <n v="201707311344"/>
    <n v="201707320144"/>
    <n v="42947"/>
    <n v="0.5722222222222222"/>
    <n v="42947.57222222222"/>
    <n v="43109"/>
    <s v="12:15"/>
    <n v="43109.51041666666"/>
    <n v="5248"/>
    <s v="Undetermined"/>
    <n v="0"/>
    <m/>
    <n v="0"/>
    <n v="38.329"/>
    <n v="-119.782"/>
    <s v="non-HFTD"/>
    <s v="non-HFRA"/>
    <x v="0"/>
    <m/>
    <m/>
    <m/>
    <m/>
    <m/>
    <m/>
    <m/>
    <b v="1"/>
    <b v="1"/>
    <b v="0"/>
    <n v="2017"/>
    <n v="7"/>
    <b v="0"/>
    <n v="0"/>
    <b v="0"/>
    <b v="0"/>
    <b v="0"/>
    <s v="OEIS CAT - Large"/>
    <n v="1"/>
    <n v="0"/>
    <s v="structures &lt;= 100 "/>
    <s v="fatality = 0"/>
    <n v="0"/>
    <b v="0"/>
    <b v="0"/>
    <b v="0"/>
    <b v="0"/>
    <b v="0"/>
    <b v="0"/>
    <b v="0"/>
    <m/>
    <m/>
    <m/>
    <m/>
    <m/>
    <m/>
    <n v="0"/>
    <n v="0"/>
    <s v="DDMC1"/>
    <s v="106"/>
    <n v="6.99"/>
    <s v="2017-07-31T20:00:00Z"/>
    <x v="2"/>
    <n v="1"/>
  </r>
  <r>
    <m/>
    <m/>
    <s v="20170801-Empire"/>
    <s v="Mariposa"/>
    <s v="Empire"/>
    <m/>
    <m/>
    <n v="201708010845"/>
    <n v="201708012045"/>
    <n v="42948"/>
    <n v="0.3645833333333333"/>
    <n v="42948.36458333334"/>
    <n v="43109"/>
    <s v="12:16"/>
    <n v="43109.51111111111"/>
    <n v="8094"/>
    <s v="Lightning"/>
    <n v="0"/>
    <m/>
    <n v="0"/>
    <n v="37.644"/>
    <n v="-119.618"/>
    <s v="HFTD"/>
    <s v="HFRA"/>
    <x v="0"/>
    <m/>
    <m/>
    <m/>
    <m/>
    <m/>
    <m/>
    <m/>
    <b v="1"/>
    <b v="1"/>
    <b v="0"/>
    <n v="2017"/>
    <n v="8"/>
    <b v="0"/>
    <n v="0"/>
    <b v="0"/>
    <b v="0"/>
    <b v="0"/>
    <s v="OEIS CAT - Large"/>
    <n v="1"/>
    <n v="0"/>
    <s v="structures &lt;= 100 "/>
    <s v="fatality = 0"/>
    <n v="0"/>
    <b v="1"/>
    <b v="0"/>
    <b v="1"/>
    <b v="1"/>
    <b v="0"/>
    <b v="1"/>
    <b v="1"/>
    <m/>
    <m/>
    <m/>
    <m/>
    <m/>
    <m/>
    <n v="0"/>
    <n v="0"/>
    <s v="AHIC1"/>
    <s v="83"/>
    <n v="6.81"/>
    <s v="2017-08-01T14:50:00Z"/>
    <x v="41"/>
    <n v="16"/>
  </r>
  <r>
    <m/>
    <m/>
    <s v="20170802-Red"/>
    <s v="San Luis Obispo"/>
    <s v="Red"/>
    <m/>
    <m/>
    <n v="201708021015"/>
    <n v="201708022215"/>
    <n v="42949"/>
    <n v="0.4270833333333333"/>
    <n v="42949.42708333334"/>
    <n v="43109"/>
    <s v="12:17"/>
    <n v="43109.51180555556"/>
    <n v="460"/>
    <s v="Undetermined"/>
    <n v="0"/>
    <m/>
    <n v="0"/>
    <n v="35.40357"/>
    <n v="-120.28037"/>
    <s v="HFTD"/>
    <s v="HFRA"/>
    <x v="0"/>
    <m/>
    <m/>
    <m/>
    <m/>
    <m/>
    <m/>
    <m/>
    <b v="0"/>
    <b v="0"/>
    <b v="0"/>
    <n v="2017"/>
    <n v="8"/>
    <b v="0"/>
    <n v="0"/>
    <b v="0"/>
    <b v="0"/>
    <b v="0"/>
    <s v="OEIS Non-CAT - Large"/>
    <n v="0"/>
    <n v="0"/>
    <s v="structures &lt;= 100 "/>
    <s v="fatality = 0"/>
    <n v="0"/>
    <b v="1"/>
    <b v="0"/>
    <b v="1"/>
    <b v="1"/>
    <b v="0"/>
    <b v="1"/>
    <b v="1"/>
    <m/>
    <m/>
    <m/>
    <m/>
    <m/>
    <m/>
    <n v="0"/>
    <n v="0"/>
    <s v="LPZC1"/>
    <s v="2"/>
    <n v="5.43"/>
    <s v="2017-08-02T17:54:00Z"/>
    <x v="27"/>
    <n v="2"/>
  </r>
  <r>
    <m/>
    <m/>
    <s v="20170802-Indian"/>
    <s v="Tulare"/>
    <s v="Indian"/>
    <m/>
    <m/>
    <n v="201708021800"/>
    <n v="201708030600"/>
    <n v="42949"/>
    <n v="0.75"/>
    <n v="42949.75"/>
    <n v="43109"/>
    <s v="12:17"/>
    <n v="43109.51180555556"/>
    <n v="2295"/>
    <s v="Lightning"/>
    <n v="0"/>
    <m/>
    <n v="0"/>
    <n v="36.257"/>
    <n v="-118.296"/>
    <s v="HFTD"/>
    <s v="HFRA"/>
    <x v="0"/>
    <m/>
    <m/>
    <m/>
    <m/>
    <m/>
    <m/>
    <m/>
    <b v="0"/>
    <b v="0"/>
    <b v="0"/>
    <n v="2017"/>
    <n v="8"/>
    <b v="0"/>
    <n v="0"/>
    <b v="0"/>
    <b v="0"/>
    <b v="0"/>
    <s v="OEIS Non-CAT - Large"/>
    <n v="0"/>
    <n v="0"/>
    <s v="structures &lt;= 100 "/>
    <s v="fatality = 0"/>
    <n v="0"/>
    <b v="1"/>
    <b v="0"/>
    <b v="1"/>
    <b v="1"/>
    <b v="0"/>
    <b v="1"/>
    <b v="1"/>
    <m/>
    <m/>
    <m/>
    <m/>
    <m/>
    <m/>
    <n v="0"/>
    <n v="0"/>
    <m/>
    <m/>
    <m/>
    <m/>
    <x v="5"/>
    <n v="0"/>
  </r>
  <r>
    <m/>
    <m/>
    <s v="20170806-W-2"/>
    <s v="Lassen"/>
    <s v="W-2"/>
    <m/>
    <m/>
    <n v="201708061529"/>
    <n v="201708070329"/>
    <n v="42953"/>
    <n v="0.6451388888888889"/>
    <n v="42953.64513888889"/>
    <n v="43109"/>
    <s v="12:20"/>
    <n v="43109.51388888889"/>
    <n v="530"/>
    <s v="Unknown"/>
    <m/>
    <m/>
    <m/>
    <n v="41.11989"/>
    <n v="-120.74968"/>
    <s v="HFTD"/>
    <s v="HFRA"/>
    <x v="0"/>
    <m/>
    <m/>
    <m/>
    <m/>
    <m/>
    <m/>
    <m/>
    <b v="0"/>
    <b v="0"/>
    <b v="0"/>
    <n v="2017"/>
    <n v="8"/>
    <b v="0"/>
    <n v="0"/>
    <b v="0"/>
    <b v="0"/>
    <b v="0"/>
    <s v="OEIS Non-CAT - Large"/>
    <n v="0"/>
    <n v="0"/>
    <s v="structures &lt;= 100 "/>
    <s v="fatality = 0"/>
    <n v="0"/>
    <b v="1"/>
    <b v="0"/>
    <b v="1"/>
    <b v="1"/>
    <b v="0"/>
    <b v="1"/>
    <b v="1"/>
    <m/>
    <m/>
    <m/>
    <m/>
    <m/>
    <m/>
    <n v="0"/>
    <n v="0"/>
    <s v="VYAC1"/>
    <s v="29"/>
    <n v="5.71"/>
    <s v="2017-08-06T22:00:00Z"/>
    <x v="42"/>
    <n v="2"/>
  </r>
  <r>
    <m/>
    <m/>
    <s v="20170806-Chilcoot"/>
    <s v="Plumas"/>
    <s v="Chilcoot"/>
    <m/>
    <m/>
    <n v="201708061532"/>
    <n v="201708070332"/>
    <n v="42953"/>
    <n v="0.6472222222222223"/>
    <n v="42953.64722222222"/>
    <n v="43109"/>
    <s v="12:20"/>
    <n v="43109.51388888889"/>
    <n v="1020"/>
    <s v="Lightning"/>
    <n v="0"/>
    <m/>
    <n v="0"/>
    <n v="39.75371"/>
    <n v="-120.1397"/>
    <s v="HFTD"/>
    <s v="HFRA"/>
    <x v="0"/>
    <m/>
    <m/>
    <m/>
    <m/>
    <m/>
    <m/>
    <m/>
    <b v="0"/>
    <b v="0"/>
    <b v="0"/>
    <n v="2017"/>
    <n v="8"/>
    <b v="0"/>
    <n v="0"/>
    <b v="0"/>
    <b v="0"/>
    <b v="0"/>
    <s v="OEIS Non-CAT - Large"/>
    <n v="0"/>
    <n v="0"/>
    <s v="structures &lt;= 100 "/>
    <s v="fatality = 0"/>
    <n v="0"/>
    <b v="1"/>
    <b v="0"/>
    <b v="1"/>
    <b v="1"/>
    <b v="0"/>
    <b v="0"/>
    <b v="1"/>
    <m/>
    <m/>
    <m/>
    <m/>
    <m/>
    <m/>
    <n v="0"/>
    <n v="0"/>
    <m/>
    <m/>
    <m/>
    <m/>
    <x v="5"/>
    <n v="0"/>
  </r>
  <r>
    <m/>
    <m/>
    <s v="20170806-Poslin"/>
    <s v="Lassen"/>
    <s v="Poslin"/>
    <m/>
    <m/>
    <n v="201708061952"/>
    <n v="201708070752"/>
    <n v="42953"/>
    <n v="0.8277777777777777"/>
    <n v="42953.82777777778"/>
    <n v="43109"/>
    <s v="12:21"/>
    <n v="43109.51458333333"/>
    <n v="859"/>
    <s v="Lightning"/>
    <n v="0"/>
    <m/>
    <n v="0"/>
    <n v="39.888"/>
    <n v="-120.066"/>
    <s v="HFTD"/>
    <s v="HFRA"/>
    <x v="0"/>
    <m/>
    <m/>
    <m/>
    <m/>
    <m/>
    <m/>
    <m/>
    <b v="0"/>
    <b v="0"/>
    <b v="0"/>
    <n v="2017"/>
    <n v="8"/>
    <b v="0"/>
    <n v="0"/>
    <b v="0"/>
    <b v="0"/>
    <b v="0"/>
    <s v="OEIS Non-CAT - Large"/>
    <n v="0"/>
    <n v="0"/>
    <s v="structures &lt;= 100 "/>
    <s v="fatality = 0"/>
    <n v="0"/>
    <b v="1"/>
    <b v="0"/>
    <b v="1"/>
    <b v="1"/>
    <b v="0"/>
    <b v="0"/>
    <b v="1"/>
    <m/>
    <m/>
    <m/>
    <m/>
    <m/>
    <m/>
    <n v="0"/>
    <n v="0"/>
    <s v="CF088"/>
    <s v="59"/>
    <n v="7.85"/>
    <s v="2017-08-07T02:04:00Z"/>
    <x v="43"/>
    <n v="33"/>
  </r>
  <r>
    <s v="Not in PG&amp;E service territory"/>
    <m/>
    <s v="20170807-Young"/>
    <s v="Siskiyou"/>
    <s v="Young"/>
    <m/>
    <m/>
    <n v="201708071745"/>
    <n v="201708080545"/>
    <n v="42954"/>
    <n v="0.7395833333333334"/>
    <n v="42954.73958333334"/>
    <n v="43109"/>
    <s v="12:26"/>
    <n v="43109.51805555556"/>
    <n v="3142"/>
    <s v="Unknown"/>
    <m/>
    <m/>
    <m/>
    <n v="41.853"/>
    <n v="-123.676"/>
    <s v="HFTD"/>
    <s v="HFRA"/>
    <x v="0"/>
    <m/>
    <m/>
    <m/>
    <m/>
    <m/>
    <m/>
    <m/>
    <b v="0"/>
    <b v="0"/>
    <b v="0"/>
    <n v="2017"/>
    <n v="8"/>
    <b v="1"/>
    <n v="0"/>
    <b v="0"/>
    <b v="0"/>
    <b v="0"/>
    <s v="OEIS Non-CAT - Large"/>
    <n v="0"/>
    <n v="0"/>
    <s v="structures &lt;= 100 "/>
    <s v="fatality = 0"/>
    <n v="0"/>
    <b v="1"/>
    <b v="0"/>
    <b v="1"/>
    <b v="1"/>
    <b v="0"/>
    <b v="0"/>
    <b v="1"/>
    <m/>
    <m/>
    <m/>
    <m/>
    <m/>
    <m/>
    <n v="0"/>
    <n v="0"/>
    <s v="CRZC1"/>
    <s v="2"/>
    <n v="9.130000000000001"/>
    <s v="2017-08-08T01:38:00Z"/>
    <x v="2"/>
    <n v="2"/>
  </r>
  <r>
    <m/>
    <m/>
    <s v="20170807-Ruth Complex"/>
    <s v="Trinity"/>
    <s v="Ruth Complex"/>
    <m/>
    <m/>
    <n v="201708072230"/>
    <n v="201708081030"/>
    <n v="42954"/>
    <n v="0.9375"/>
    <n v="42954.9375"/>
    <n v="43109"/>
    <s v="12:27"/>
    <n v="43109.51875"/>
    <n v="4736"/>
    <s v="Lightning"/>
    <n v="0"/>
    <m/>
    <n v="0"/>
    <n v="40.17598"/>
    <n v="-123.36882"/>
    <s v="HFTD"/>
    <s v="HFRA"/>
    <x v="0"/>
    <m/>
    <m/>
    <m/>
    <m/>
    <m/>
    <m/>
    <m/>
    <b v="0"/>
    <b v="0"/>
    <b v="0"/>
    <n v="2017"/>
    <n v="8"/>
    <b v="0"/>
    <n v="0"/>
    <b v="0"/>
    <b v="0"/>
    <b v="0"/>
    <s v="OEIS Non-CAT - Large"/>
    <n v="0"/>
    <n v="0"/>
    <s v="structures &lt;= 100 "/>
    <s v="fatality = 0"/>
    <n v="0"/>
    <b v="1"/>
    <b v="0"/>
    <b v="1"/>
    <b v="1"/>
    <b v="0"/>
    <b v="1"/>
    <b v="1"/>
    <m/>
    <m/>
    <m/>
    <m/>
    <m/>
    <m/>
    <n v="0"/>
    <n v="0"/>
    <s v="RLKC1"/>
    <s v="2"/>
    <n v="5.78"/>
    <s v="2017-08-08T05:23:00Z"/>
    <x v="44"/>
    <n v="2"/>
  </r>
  <r>
    <m/>
    <m/>
    <s v="20170810-Rose"/>
    <s v="Kern"/>
    <s v="Rose"/>
    <m/>
    <m/>
    <n v="201708101432"/>
    <n v="201708110232"/>
    <n v="42957"/>
    <n v="0.6055555555555555"/>
    <n v="42957.60555555556"/>
    <n v="43109"/>
    <s v="12:31"/>
    <n v="43109.52152777778"/>
    <n v="338"/>
    <s v="Miscellaneous"/>
    <n v="0"/>
    <m/>
    <n v="0"/>
    <n v="34.92907"/>
    <n v="-118.9267"/>
    <s v="non-HFTD"/>
    <s v="non-HFRA"/>
    <x v="0"/>
    <m/>
    <m/>
    <m/>
    <m/>
    <m/>
    <m/>
    <m/>
    <b v="0"/>
    <b v="0"/>
    <b v="0"/>
    <n v="2017"/>
    <n v="8"/>
    <b v="0"/>
    <n v="0"/>
    <b v="0"/>
    <b v="0"/>
    <b v="0"/>
    <s v="OEIS Non-CAT - Large"/>
    <n v="0"/>
    <n v="0"/>
    <s v="structures &lt;= 100 "/>
    <s v="fatality = 0"/>
    <n v="0"/>
    <b v="0"/>
    <b v="0"/>
    <b v="0"/>
    <b v="0"/>
    <b v="0"/>
    <b v="0"/>
    <b v="0"/>
    <m/>
    <m/>
    <s v="AT714"/>
    <s v="65"/>
    <n v="2.28"/>
    <s v="2017-08-10T22:25:00Z"/>
    <n v="18.01"/>
    <n v="29"/>
    <s v="AT714"/>
    <s v="65"/>
    <n v="2.28"/>
    <s v="2017-08-10T22:25:00Z"/>
    <x v="31"/>
    <n v="36"/>
  </r>
  <r>
    <m/>
    <m/>
    <s v="20170811-Yankee"/>
    <s v="San Luis Obispo"/>
    <s v="Yankee"/>
    <m/>
    <m/>
    <n v="201708111606"/>
    <n v="201708120406"/>
    <n v="42958"/>
    <n v="0.6708333333333333"/>
    <n v="42958.67083333333"/>
    <n v="43109"/>
    <s v="12:36"/>
    <n v="43109.525"/>
    <n v="775"/>
    <s v="Unknown"/>
    <m/>
    <m/>
    <m/>
    <n v="35.7908"/>
    <n v="-120.77485"/>
    <s v="non-HFTD"/>
    <s v="non-HFRA"/>
    <x v="0"/>
    <m/>
    <m/>
    <m/>
    <m/>
    <m/>
    <m/>
    <m/>
    <b v="0"/>
    <b v="0"/>
    <b v="0"/>
    <n v="2017"/>
    <n v="8"/>
    <b v="0"/>
    <n v="0"/>
    <b v="0"/>
    <b v="0"/>
    <b v="0"/>
    <s v="OEIS Non-CAT - Large"/>
    <n v="0"/>
    <n v="0"/>
    <s v="structures &lt;= 100 "/>
    <s v="fatality = 0"/>
    <n v="0"/>
    <b v="0"/>
    <b v="0"/>
    <b v="0"/>
    <b v="0"/>
    <b v="0"/>
    <b v="0"/>
    <b v="0"/>
    <m/>
    <m/>
    <m/>
    <m/>
    <m/>
    <m/>
    <n v="0"/>
    <n v="0"/>
    <s v="RBYC1"/>
    <s v="2"/>
    <n v="5.32"/>
    <s v="2017-08-11T23:12:00Z"/>
    <x v="16"/>
    <n v="10"/>
  </r>
  <r>
    <s v="Not in PG&amp;E service territory"/>
    <m/>
    <s v="20170814-Miller Complex"/>
    <s v="Siskiyou"/>
    <s v="Miller Complex"/>
    <m/>
    <m/>
    <n v="201708141400"/>
    <n v="201708150200"/>
    <n v="42961"/>
    <n v="0.5833333333333334"/>
    <n v="42961.58333333334"/>
    <n v="43109"/>
    <s v="12:42"/>
    <n v="43109.52916666667"/>
    <n v="39715"/>
    <s v="Unknown"/>
    <m/>
    <m/>
    <m/>
    <n v="42.039"/>
    <n v="-123.218"/>
    <s v="non-HFTD"/>
    <s v="non-HFRA"/>
    <x v="0"/>
    <m/>
    <m/>
    <m/>
    <m/>
    <m/>
    <m/>
    <m/>
    <b v="1"/>
    <b v="1"/>
    <b v="0"/>
    <n v="2017"/>
    <n v="8"/>
    <b v="0"/>
    <n v="0"/>
    <b v="0"/>
    <b v="0"/>
    <b v="0"/>
    <s v="OEIS CAT - Large"/>
    <n v="1"/>
    <n v="0"/>
    <s v="structures &lt;= 100 "/>
    <s v="fatality = 0"/>
    <n v="0"/>
    <b v="0"/>
    <b v="0"/>
    <b v="0"/>
    <b v="0"/>
    <b v="0"/>
    <b v="0"/>
    <b v="0"/>
    <m/>
    <m/>
    <m/>
    <m/>
    <m/>
    <m/>
    <n v="0"/>
    <n v="0"/>
    <m/>
    <m/>
    <m/>
    <m/>
    <x v="5"/>
    <n v="0"/>
  </r>
  <r>
    <m/>
    <m/>
    <s v="20170814-South Fork"/>
    <s v="Mariposa"/>
    <s v="South Fork"/>
    <m/>
    <m/>
    <n v="201708141428"/>
    <n v="201708150228"/>
    <n v="42961"/>
    <n v="0.6027777777777777"/>
    <n v="42961.60277777778"/>
    <n v="43109"/>
    <s v="12:39"/>
    <n v="43109.52708333333"/>
    <n v="7000"/>
    <s v="Undetermined"/>
    <n v="0"/>
    <m/>
    <n v="0"/>
    <n v="37.538"/>
    <n v="-119.598"/>
    <s v="HFTD"/>
    <s v="HFRA"/>
    <x v="0"/>
    <m/>
    <m/>
    <m/>
    <m/>
    <m/>
    <m/>
    <m/>
    <b v="1"/>
    <b v="1"/>
    <b v="0"/>
    <n v="2017"/>
    <n v="8"/>
    <b v="0"/>
    <n v="0"/>
    <b v="0"/>
    <b v="0"/>
    <b v="0"/>
    <s v="OEIS CAT - Large"/>
    <n v="1"/>
    <n v="0"/>
    <s v="structures &lt;= 100 "/>
    <s v="fatality = 0"/>
    <n v="0"/>
    <b v="1"/>
    <b v="0"/>
    <b v="1"/>
    <b v="1"/>
    <b v="0"/>
    <b v="1"/>
    <b v="1"/>
    <m/>
    <m/>
    <s v="WWNC1"/>
    <s v="2"/>
    <n v="2.59"/>
    <s v="2017-08-14T21:51:00Z"/>
    <n v="11.01"/>
    <n v="6"/>
    <s v="OSTC1"/>
    <s v="106"/>
    <n v="7.25"/>
    <s v="2017-08-14T22:00:00Z"/>
    <x v="45"/>
    <n v="12"/>
  </r>
  <r>
    <s v="Not in PG&amp;E service territory"/>
    <m/>
    <s v="20170815-Eclipse Complex"/>
    <s v="Siskiyou"/>
    <s v="Eclipse Complex"/>
    <m/>
    <m/>
    <n v="201708150755"/>
    <n v="201708151955"/>
    <n v="42962"/>
    <n v="0.3298611111111111"/>
    <n v="42962.32986111111"/>
    <n v="43109"/>
    <s v="12:43"/>
    <n v="43109.52986111111"/>
    <n v="78698"/>
    <s v="Lightning"/>
    <n v="0"/>
    <m/>
    <n v="0"/>
    <n v="41.841"/>
    <n v="-123.474"/>
    <s v="HFTD"/>
    <s v="HFRA"/>
    <x v="0"/>
    <m/>
    <m/>
    <m/>
    <m/>
    <m/>
    <m/>
    <m/>
    <b v="1"/>
    <b v="1"/>
    <b v="0"/>
    <n v="2017"/>
    <n v="8"/>
    <b v="0"/>
    <n v="0"/>
    <b v="0"/>
    <b v="0"/>
    <b v="0"/>
    <s v="OEIS CAT - Large"/>
    <n v="1"/>
    <n v="0"/>
    <s v="structures &lt;= 100 "/>
    <s v="fatality = 0"/>
    <n v="0"/>
    <b v="1"/>
    <b v="0"/>
    <b v="1"/>
    <b v="1"/>
    <b v="0"/>
    <b v="0"/>
    <b v="1"/>
    <m/>
    <m/>
    <m/>
    <m/>
    <m/>
    <m/>
    <n v="0"/>
    <n v="0"/>
    <s v="ATRC1"/>
    <s v="2"/>
    <n v="6.31"/>
    <s v="2017-08-15T15:52:00Z"/>
    <x v="46"/>
    <n v="26"/>
  </r>
  <r>
    <m/>
    <m/>
    <s v="20170820-Beale"/>
    <s v="Yuba"/>
    <s v="Beale"/>
    <m/>
    <m/>
    <n v="201708201444"/>
    <n v="201708210244"/>
    <n v="42967"/>
    <n v="0.6138888888888889"/>
    <n v="42967.61388888889"/>
    <n v="43109"/>
    <s v="12:43"/>
    <n v="43109.52986111111"/>
    <n v="867"/>
    <s v="Undetermined"/>
    <n v="0"/>
    <m/>
    <n v="0"/>
    <n v="39.1234"/>
    <n v="-121.32957"/>
    <s v="non-HFTD"/>
    <s v="non-HFRA"/>
    <x v="0"/>
    <m/>
    <m/>
    <m/>
    <m/>
    <m/>
    <m/>
    <m/>
    <b v="0"/>
    <b v="0"/>
    <b v="0"/>
    <n v="2017"/>
    <n v="8"/>
    <b v="0"/>
    <n v="0"/>
    <b v="0"/>
    <b v="0"/>
    <b v="0"/>
    <s v="OEIS Non-CAT - Large"/>
    <n v="0"/>
    <n v="0"/>
    <s v="structures &lt;= 100 "/>
    <s v="fatality = 0"/>
    <n v="0"/>
    <b v="0"/>
    <b v="0"/>
    <b v="0"/>
    <b v="0"/>
    <b v="0"/>
    <b v="0"/>
    <b v="0"/>
    <m/>
    <m/>
    <m/>
    <m/>
    <m/>
    <m/>
    <n v="0"/>
    <n v="0"/>
    <s v="D7902"/>
    <s v="65"/>
    <n v="8.960000000000001"/>
    <s v="2017-08-20T21:04:00Z"/>
    <x v="27"/>
    <n v="56"/>
  </r>
  <r>
    <m/>
    <m/>
    <s v="20170824-I-5"/>
    <s v="Kings"/>
    <s v="I-5"/>
    <m/>
    <m/>
    <n v="201708241813"/>
    <n v="201708250613"/>
    <n v="42971"/>
    <n v="0.7590277777777777"/>
    <n v="42971.75902777778"/>
    <n v="43109"/>
    <s v="12:44"/>
    <n v="43109.53055555555"/>
    <n v="2312"/>
    <s v="Unknown"/>
    <m/>
    <m/>
    <m/>
    <n v="36.05187"/>
    <n v="-120.05404"/>
    <s v="non-HFTD"/>
    <s v="non-HFRA"/>
    <x v="0"/>
    <m/>
    <m/>
    <m/>
    <m/>
    <m/>
    <m/>
    <n v="3696"/>
    <b v="0"/>
    <b v="0"/>
    <b v="0"/>
    <n v="2017"/>
    <n v="8"/>
    <b v="0"/>
    <n v="0"/>
    <b v="0"/>
    <b v="0"/>
    <b v="0"/>
    <s v="OEIS Non-CAT - Large"/>
    <n v="0"/>
    <n v="0"/>
    <s v="structures &lt;= 100 "/>
    <s v="fatality = 0"/>
    <n v="0"/>
    <b v="0"/>
    <b v="0"/>
    <b v="0"/>
    <b v="0"/>
    <b v="0"/>
    <b v="0"/>
    <b v="0"/>
    <m/>
    <m/>
    <s v="KTLC1"/>
    <s v="2"/>
    <n v="1.43"/>
    <s v="2017-08-25T00:50:00Z"/>
    <n v="23"/>
    <n v="10"/>
    <s v="KTLC1"/>
    <s v="2"/>
    <n v="1.43"/>
    <s v="2017-08-25T00:50:00Z"/>
    <x v="26"/>
    <n v="61"/>
  </r>
  <r>
    <m/>
    <m/>
    <s v="20170829-Pier"/>
    <s v="Tulare"/>
    <s v="Pier"/>
    <m/>
    <m/>
    <n v="201708290829"/>
    <n v="201708292029"/>
    <n v="42976"/>
    <n v="0.3534722222222222"/>
    <n v="42976.35347222222"/>
    <n v="43109"/>
    <s v="12:47"/>
    <n v="43109.53263888889"/>
    <n v="36556"/>
    <s v="Miscellaneous"/>
    <n v="2"/>
    <m/>
    <n v="0"/>
    <n v="36.15356"/>
    <n v="-118.74103"/>
    <s v="HFTD"/>
    <s v="HFRA"/>
    <x v="0"/>
    <m/>
    <m/>
    <m/>
    <m/>
    <m/>
    <m/>
    <m/>
    <b v="1"/>
    <b v="1"/>
    <b v="0"/>
    <n v="2017"/>
    <n v="8"/>
    <b v="0"/>
    <n v="0"/>
    <b v="0"/>
    <b v="0"/>
    <b v="0"/>
    <s v="OEIS CAT - Large"/>
    <n v="1"/>
    <n v="0"/>
    <s v="structures &lt;= 100 "/>
    <s v="fatality = 0"/>
    <n v="2"/>
    <b v="1"/>
    <b v="0"/>
    <b v="1"/>
    <b v="1"/>
    <b v="0"/>
    <b v="1"/>
    <b v="1"/>
    <m/>
    <m/>
    <s v="OORC1"/>
    <s v="2"/>
    <n v="2.66"/>
    <s v="2017-08-29T16:12:00Z"/>
    <n v="10"/>
    <n v="2"/>
    <s v="OORC1"/>
    <s v="2"/>
    <n v="2.66"/>
    <s v="2017-08-29T16:12:00Z"/>
    <x v="13"/>
    <n v="4"/>
  </r>
  <r>
    <m/>
    <m/>
    <s v="20170829-Railroad"/>
    <s v="Madera"/>
    <s v="Railroad"/>
    <m/>
    <m/>
    <n v="201708291219"/>
    <n v="201708300019"/>
    <n v="42976"/>
    <n v="0.5131944444444444"/>
    <n v="42976.51319444444"/>
    <n v="43109"/>
    <s v="12:46"/>
    <n v="43109.53194444445"/>
    <n v="12407"/>
    <s v="Electrical Power"/>
    <n v="8"/>
    <n v="1"/>
    <n v="1"/>
    <n v="37.44663"/>
    <n v="-119.64622"/>
    <s v="HFTD"/>
    <s v="HFRA"/>
    <x v="1"/>
    <s v="Yes"/>
    <n v="20170315"/>
    <s v="EI170829A"/>
    <s v="1862552"/>
    <s v="17-0073823"/>
    <m/>
    <n v="5894785"/>
    <b v="1"/>
    <b v="1"/>
    <b v="0"/>
    <n v="2017"/>
    <n v="8"/>
    <b v="0"/>
    <n v="1"/>
    <b v="0"/>
    <b v="0"/>
    <b v="0"/>
    <s v="OEIS CAT - Large"/>
    <n v="1"/>
    <n v="0"/>
    <s v="structures &lt;= 100 "/>
    <s v="fatality &gt; 0"/>
    <n v="8"/>
    <b v="0"/>
    <b v="1"/>
    <b v="1"/>
    <b v="1"/>
    <b v="0"/>
    <b v="1"/>
    <b v="1"/>
    <m/>
    <m/>
    <s v="BSNC1"/>
    <s v="2"/>
    <n v="4.8"/>
    <s v="2017-08-29T19:48:00Z"/>
    <n v="10"/>
    <n v="8"/>
    <s v="MIAC1"/>
    <s v="2"/>
    <n v="5.76"/>
    <s v="2017-08-29T19:59:00Z"/>
    <x v="19"/>
    <n v="76"/>
  </r>
  <r>
    <m/>
    <m/>
    <s v="20170829-Ponderosa"/>
    <s v="Butte"/>
    <s v="Ponderosa"/>
    <m/>
    <m/>
    <n v="201708291316"/>
    <n v="201708300116"/>
    <n v="42976"/>
    <n v="0.5527777777777778"/>
    <n v="42976.55277777778"/>
    <n v="43342"/>
    <s v="15:27"/>
    <n v="43342.64375"/>
    <n v="4016"/>
    <s v="Campfire"/>
    <n v="55"/>
    <m/>
    <n v="0"/>
    <n v="39.57701"/>
    <n v="-121.30209"/>
    <s v="HFTD"/>
    <s v="HFRA"/>
    <x v="0"/>
    <m/>
    <m/>
    <m/>
    <m/>
    <m/>
    <m/>
    <n v="643663"/>
    <b v="0"/>
    <b v="0"/>
    <b v="0"/>
    <n v="2017"/>
    <n v="8"/>
    <b v="0"/>
    <n v="0"/>
    <b v="0"/>
    <b v="0"/>
    <b v="0"/>
    <s v="OEIS Non-CAT - Large"/>
    <n v="0"/>
    <n v="0"/>
    <s v="structures &lt;= 100 "/>
    <s v="fatality = 0"/>
    <n v="55"/>
    <b v="0"/>
    <b v="1"/>
    <b v="1"/>
    <b v="1"/>
    <b v="0"/>
    <b v="1"/>
    <b v="1"/>
    <m/>
    <m/>
    <m/>
    <m/>
    <m/>
    <m/>
    <n v="0"/>
    <n v="0"/>
    <s v="PKCC1"/>
    <s v="2"/>
    <n v="8.84"/>
    <s v="2017-08-29T21:10:00Z"/>
    <x v="12"/>
    <n v="2"/>
  </r>
  <r>
    <m/>
    <m/>
    <s v="20170829-Mud"/>
    <s v="Lassen"/>
    <s v="Mud"/>
    <m/>
    <m/>
    <n v="201708291436"/>
    <n v="201708300236"/>
    <n v="42976"/>
    <n v="0.6083333333333333"/>
    <n v="42976.60833333333"/>
    <n v="43109"/>
    <s v="12:47"/>
    <n v="43109.53263888889"/>
    <n v="6042"/>
    <s v="Lightning"/>
    <n v="0"/>
    <m/>
    <n v="0"/>
    <n v="40.43962"/>
    <n v="-120.22215"/>
    <s v="non-HFTD"/>
    <s v="non-HFRA"/>
    <x v="0"/>
    <m/>
    <m/>
    <m/>
    <m/>
    <m/>
    <m/>
    <m/>
    <b v="1"/>
    <b v="1"/>
    <b v="0"/>
    <n v="2017"/>
    <n v="8"/>
    <b v="0"/>
    <n v="0"/>
    <b v="0"/>
    <b v="0"/>
    <b v="0"/>
    <s v="OEIS CAT - Large"/>
    <n v="1"/>
    <n v="0"/>
    <s v="structures &lt;= 100 "/>
    <s v="fatality = 0"/>
    <n v="0"/>
    <b v="0"/>
    <b v="0"/>
    <b v="0"/>
    <b v="0"/>
    <b v="0"/>
    <b v="0"/>
    <b v="0"/>
    <m/>
    <m/>
    <m/>
    <m/>
    <m/>
    <m/>
    <n v="0"/>
    <n v="0"/>
    <s v="BUFC1"/>
    <s v="2"/>
    <n v="6.33"/>
    <s v="2017-08-29T21:40:00Z"/>
    <x v="32"/>
    <n v="4"/>
  </r>
  <r>
    <m/>
    <m/>
    <s v="20170830-R-4"/>
    <s v="Lassen"/>
    <s v="R-4"/>
    <m/>
    <m/>
    <n v="201708300830"/>
    <n v="201708302030"/>
    <n v="42977"/>
    <n v="0.3541666666666667"/>
    <n v="42977.35416666666"/>
    <n v="43109"/>
    <s v="12:48"/>
    <n v="43109.53333333333"/>
    <n v="18618"/>
    <s v="Unknown"/>
    <m/>
    <m/>
    <m/>
    <n v="40.69573"/>
    <n v="-119.93499"/>
    <s v="non-HFTD"/>
    <s v="non-HFRA"/>
    <x v="0"/>
    <m/>
    <m/>
    <m/>
    <m/>
    <m/>
    <m/>
    <m/>
    <b v="1"/>
    <b v="1"/>
    <b v="0"/>
    <n v="2017"/>
    <n v="8"/>
    <b v="0"/>
    <n v="0"/>
    <b v="0"/>
    <b v="0"/>
    <b v="0"/>
    <s v="OEIS CAT - Large"/>
    <n v="1"/>
    <n v="0"/>
    <s v="structures &lt;= 100 "/>
    <s v="fatality = 0"/>
    <n v="0"/>
    <b v="0"/>
    <b v="0"/>
    <b v="0"/>
    <b v="0"/>
    <b v="0"/>
    <b v="0"/>
    <b v="0"/>
    <m/>
    <m/>
    <m/>
    <m/>
    <m/>
    <m/>
    <n v="0"/>
    <n v="0"/>
    <m/>
    <m/>
    <m/>
    <m/>
    <x v="5"/>
    <n v="0"/>
  </r>
  <r>
    <m/>
    <m/>
    <s v="20170830-Pleasant"/>
    <s v="Nevada"/>
    <s v="Pleasant"/>
    <m/>
    <m/>
    <n v="201708301538"/>
    <n v="201708310338"/>
    <n v="42977"/>
    <n v="0.6513888888888889"/>
    <n v="42977.65138888889"/>
    <n v="43109"/>
    <s v="12:48"/>
    <n v="43109.53333333333"/>
    <n v="392"/>
    <s v="Undetermined"/>
    <n v="1"/>
    <n v="1"/>
    <n v="0"/>
    <n v="39.34292"/>
    <n v="-121.12004"/>
    <s v="HFTD"/>
    <s v="HFRA"/>
    <x v="0"/>
    <m/>
    <m/>
    <m/>
    <m/>
    <m/>
    <m/>
    <n v="47103"/>
    <b v="0"/>
    <b v="0"/>
    <b v="0"/>
    <n v="2017"/>
    <n v="8"/>
    <b v="0"/>
    <n v="0"/>
    <b v="0"/>
    <b v="0"/>
    <b v="0"/>
    <s v="OEIS Non-CAT - Large"/>
    <n v="0"/>
    <n v="0"/>
    <s v="structures &lt;= 100 "/>
    <s v="fatality = 0"/>
    <n v="1"/>
    <b v="0"/>
    <b v="1"/>
    <b v="1"/>
    <b v="1"/>
    <b v="0"/>
    <b v="1"/>
    <b v="1"/>
    <m/>
    <m/>
    <s v="RRRC1"/>
    <s v="2"/>
    <n v="2.73"/>
    <s v="2017-08-30T23:13:00Z"/>
    <n v="17"/>
    <n v="24"/>
    <s v="RRRC1"/>
    <s v="2"/>
    <n v="2.73"/>
    <s v="2017-08-30T23:13:00Z"/>
    <x v="12"/>
    <n v="91"/>
  </r>
  <r>
    <m/>
    <m/>
    <s v="20170830-Helena - Fork"/>
    <s v="Trinity"/>
    <s v="Helena - Fork"/>
    <m/>
    <m/>
    <n v="201708301800"/>
    <n v="201708310600"/>
    <n v="42977"/>
    <n v="0.75"/>
    <n v="42977.75"/>
    <n v="43109"/>
    <s v="12:49"/>
    <n v="43109.53402777778"/>
    <n v="21846"/>
    <s v="Miscellaneous"/>
    <n v="131"/>
    <m/>
    <n v="0"/>
    <n v="40.76025"/>
    <n v="-123.10003"/>
    <s v="HFTD"/>
    <s v="HFRA"/>
    <x v="0"/>
    <m/>
    <m/>
    <m/>
    <m/>
    <m/>
    <m/>
    <m/>
    <b v="1"/>
    <b v="0"/>
    <b v="1"/>
    <n v="2017"/>
    <n v="8"/>
    <b v="0"/>
    <n v="0"/>
    <b v="0"/>
    <b v="1"/>
    <b v="1"/>
    <s v="OEIS CAT - Destructive - Non-fatal"/>
    <n v="1"/>
    <n v="0"/>
    <s v="100 &lt; structures &lt;= 500"/>
    <s v="fatality = 0"/>
    <n v="131"/>
    <b v="1"/>
    <b v="0"/>
    <b v="1"/>
    <b v="1"/>
    <b v="0"/>
    <b v="1"/>
    <b v="1"/>
    <m/>
    <m/>
    <m/>
    <m/>
    <m/>
    <m/>
    <n v="0"/>
    <n v="0"/>
    <s v="WEFC1"/>
    <s v="2"/>
    <n v="8.800000000000001"/>
    <s v="2017-08-31T01:20:00Z"/>
    <x v="1"/>
    <n v="13"/>
  </r>
  <r>
    <m/>
    <m/>
    <s v="20170901-Caldwell"/>
    <s v="Kern"/>
    <s v="Caldwell"/>
    <m/>
    <m/>
    <n v="201709011437"/>
    <n v="201709020237"/>
    <n v="42979"/>
    <n v="0.6090277777777777"/>
    <n v="42979.60902777778"/>
    <n v="43109"/>
    <s v="12:50"/>
    <n v="43109.53472222222"/>
    <n v="1319"/>
    <s v="Lightning"/>
    <n v="0"/>
    <m/>
    <n v="0"/>
    <n v="35.76"/>
    <n v="-118.406"/>
    <s v="HFTD"/>
    <s v="HFRA"/>
    <x v="0"/>
    <m/>
    <m/>
    <m/>
    <m/>
    <m/>
    <m/>
    <m/>
    <b v="0"/>
    <b v="0"/>
    <b v="0"/>
    <n v="2017"/>
    <n v="9"/>
    <b v="0"/>
    <n v="0"/>
    <b v="0"/>
    <b v="0"/>
    <b v="0"/>
    <s v="OEIS Non-CAT - Large"/>
    <n v="0"/>
    <n v="0"/>
    <s v="structures &lt;= 100 "/>
    <s v="fatality = 0"/>
    <n v="0"/>
    <b v="0"/>
    <b v="1"/>
    <b v="1"/>
    <b v="1"/>
    <b v="0"/>
    <b v="1"/>
    <b v="1"/>
    <m/>
    <m/>
    <s v="KRNC1"/>
    <s v="2"/>
    <n v="1.96"/>
    <s v="2017-09-01T21:57:00Z"/>
    <n v="23"/>
    <n v="10"/>
    <s v="KRNC1"/>
    <s v="2"/>
    <n v="1.96"/>
    <s v="2017-09-01T21:57:00Z"/>
    <x v="26"/>
    <n v="12"/>
  </r>
  <r>
    <m/>
    <m/>
    <s v="20170903-Mission"/>
    <s v="Madera"/>
    <s v="Mission"/>
    <m/>
    <m/>
    <n v="201709031306"/>
    <n v="201709040106"/>
    <n v="42981"/>
    <n v="0.5458333333333333"/>
    <n v="42981.54583333333"/>
    <n v="43109"/>
    <s v="13:18"/>
    <n v="43109.55416666667"/>
    <n v="1035"/>
    <s v="Electrical Power"/>
    <n v="4"/>
    <n v="4"/>
    <n v="0"/>
    <n v="37.21616"/>
    <n v="-119.48067"/>
    <s v="HFTD"/>
    <s v="HFRA"/>
    <x v="1"/>
    <s v="Yes"/>
    <n v="20170337"/>
    <s v="EI170903A"/>
    <s v="1868144"/>
    <s v="17-0075546"/>
    <m/>
    <n v="1372356"/>
    <b v="0"/>
    <b v="0"/>
    <b v="0"/>
    <n v="2017"/>
    <n v="9"/>
    <b v="0"/>
    <n v="0"/>
    <b v="0"/>
    <b v="0"/>
    <b v="0"/>
    <s v="OEIS Non-CAT - Large"/>
    <n v="0"/>
    <n v="0"/>
    <s v="structures &lt;= 100 "/>
    <s v="fatality = 0"/>
    <n v="4"/>
    <b v="0"/>
    <b v="1"/>
    <b v="1"/>
    <b v="1"/>
    <b v="0"/>
    <b v="1"/>
    <b v="1"/>
    <m/>
    <m/>
    <s v="NFRC1"/>
    <s v="2"/>
    <n v="1.81"/>
    <s v="2017-09-03T20:55:00Z"/>
    <n v="12.01"/>
    <n v="8"/>
    <s v="NFRC1"/>
    <s v="2"/>
    <n v="1.81"/>
    <s v="2017-09-03T20:55:00Z"/>
    <x v="27"/>
    <n v="32"/>
  </r>
  <r>
    <m/>
    <m/>
    <s v="20170903-Peak"/>
    <s v="Madera"/>
    <s v="Peak"/>
    <m/>
    <m/>
    <n v="201709031310"/>
    <n v="201709040110"/>
    <n v="42981"/>
    <n v="0.5486111111111112"/>
    <n v="42981.54861111111"/>
    <n v="43109"/>
    <s v="12:51"/>
    <n v="43109.53541666667"/>
    <n v="680"/>
    <s v="Vehicle"/>
    <n v="4"/>
    <m/>
    <n v="0"/>
    <n v="37.37397"/>
    <n v="-119.83556"/>
    <s v="HFTD"/>
    <s v="HFRA"/>
    <x v="0"/>
    <m/>
    <m/>
    <m/>
    <m/>
    <m/>
    <m/>
    <n v="187353"/>
    <b v="0"/>
    <b v="0"/>
    <b v="0"/>
    <n v="2017"/>
    <n v="9"/>
    <b v="0"/>
    <n v="0"/>
    <b v="0"/>
    <b v="0"/>
    <b v="0"/>
    <s v="OEIS Non-CAT - Large"/>
    <n v="0"/>
    <n v="0"/>
    <s v="structures &lt;= 100 "/>
    <s v="fatality = 0"/>
    <n v="4"/>
    <b v="1"/>
    <b v="0"/>
    <b v="1"/>
    <b v="1"/>
    <b v="0"/>
    <b v="1"/>
    <b v="1"/>
    <m/>
    <m/>
    <s v="C1522"/>
    <s v="65"/>
    <n v="3.83"/>
    <s v="2017-09-03T20:41:00Z"/>
    <n v="13"/>
    <n v="14"/>
    <s v="MIAC1"/>
    <s v="2"/>
    <n v="5.85"/>
    <s v="2017-09-03T19:59:00Z"/>
    <x v="7"/>
    <n v="79"/>
  </r>
  <r>
    <m/>
    <m/>
    <s v="20170903-Creek"/>
    <s v="Tuolumne"/>
    <s v="Creek"/>
    <m/>
    <m/>
    <n v="201709031623"/>
    <n v="201709040423"/>
    <n v="42981"/>
    <n v="0.6826388888888889"/>
    <n v="42981.68263888889"/>
    <n v="43109"/>
    <s v="12:50"/>
    <n v="43109.53472222222"/>
    <n v="1749"/>
    <s v="Lightning"/>
    <n v="0"/>
    <m/>
    <n v="0"/>
    <n v="38.12"/>
    <n v="-119.941"/>
    <s v="non-HFTD"/>
    <s v="non-HFRA"/>
    <x v="0"/>
    <m/>
    <m/>
    <m/>
    <m/>
    <m/>
    <m/>
    <m/>
    <b v="0"/>
    <b v="0"/>
    <b v="0"/>
    <n v="2017"/>
    <n v="9"/>
    <b v="0"/>
    <n v="0"/>
    <b v="0"/>
    <b v="0"/>
    <b v="0"/>
    <s v="OEIS Non-CAT - Large"/>
    <n v="0"/>
    <n v="0"/>
    <s v="structures &lt;= 100 "/>
    <s v="fatality = 0"/>
    <n v="0"/>
    <b v="0"/>
    <b v="0"/>
    <b v="0"/>
    <b v="0"/>
    <b v="0"/>
    <b v="0"/>
    <b v="0"/>
    <m/>
    <m/>
    <m/>
    <m/>
    <m/>
    <m/>
    <n v="0"/>
    <n v="0"/>
    <s v="PNWC1"/>
    <s v="2"/>
    <n v="5.93"/>
    <s v="2017-09-03T23:57:00Z"/>
    <x v="32"/>
    <n v="6"/>
  </r>
  <r>
    <m/>
    <m/>
    <s v="20170905-Eureka"/>
    <s v="Plumas"/>
    <s v="Eureka"/>
    <m/>
    <m/>
    <n v="201709051838"/>
    <n v="201709060638"/>
    <n v="42983"/>
    <n v="0.7763888888888889"/>
    <n v="42983.77638888889"/>
    <n v="43109"/>
    <s v="13:18"/>
    <n v="43109.55416666667"/>
    <n v="2575"/>
    <s v="Lightning"/>
    <n v="0"/>
    <m/>
    <n v="0"/>
    <n v="39.75312"/>
    <n v="-120.75485"/>
    <s v="HFTD"/>
    <s v="HFRA"/>
    <x v="0"/>
    <m/>
    <m/>
    <m/>
    <m/>
    <m/>
    <m/>
    <m/>
    <b v="0"/>
    <b v="0"/>
    <b v="0"/>
    <n v="2017"/>
    <n v="9"/>
    <b v="0"/>
    <n v="0"/>
    <b v="0"/>
    <b v="0"/>
    <b v="0"/>
    <s v="OEIS Non-CAT - Large"/>
    <n v="0"/>
    <n v="0"/>
    <s v="structures &lt;= 100 "/>
    <s v="fatality = 0"/>
    <n v="0"/>
    <b v="1"/>
    <b v="0"/>
    <b v="1"/>
    <b v="1"/>
    <b v="0"/>
    <b v="1"/>
    <b v="1"/>
    <m/>
    <m/>
    <s v="PSPC1"/>
    <s v="106"/>
    <n v="3.14"/>
    <s v="2017-09-06T01:01:00Z"/>
    <n v="14.99"/>
    <n v="2"/>
    <s v="SLEC1"/>
    <s v="2"/>
    <n v="9.949999999999999"/>
    <s v="2017-09-06T01:18:00Z"/>
    <x v="1"/>
    <n v="8"/>
  </r>
  <r>
    <m/>
    <m/>
    <s v="20170912-Berry"/>
    <s v="Shasta"/>
    <s v="Berry"/>
    <m/>
    <m/>
    <n v="201709120658"/>
    <n v="201709121858"/>
    <n v="42990"/>
    <n v="0.2902777777777778"/>
    <n v="42990.29027777778"/>
    <n v="43109"/>
    <s v="13:21"/>
    <n v="43109.55625"/>
    <n v="995"/>
    <s v="Lightning"/>
    <n v="0"/>
    <m/>
    <n v="0"/>
    <n v="40.98352"/>
    <n v="-121.81623"/>
    <s v="HFTD"/>
    <s v="HFRA"/>
    <x v="0"/>
    <m/>
    <m/>
    <m/>
    <m/>
    <m/>
    <m/>
    <m/>
    <b v="0"/>
    <b v="0"/>
    <b v="0"/>
    <n v="2017"/>
    <n v="9"/>
    <b v="0"/>
    <n v="0"/>
    <b v="0"/>
    <b v="0"/>
    <b v="0"/>
    <s v="OEIS Non-CAT - Large"/>
    <n v="0"/>
    <n v="0"/>
    <s v="structures &lt;= 100 "/>
    <s v="fatality = 0"/>
    <n v="0"/>
    <b v="1"/>
    <b v="0"/>
    <b v="1"/>
    <b v="1"/>
    <b v="0"/>
    <b v="1"/>
    <b v="1"/>
    <m/>
    <m/>
    <m/>
    <m/>
    <m/>
    <m/>
    <n v="0"/>
    <n v="0"/>
    <s v="OMTC1"/>
    <s v="2"/>
    <n v="8.91"/>
    <s v="2017-09-12T13:26:00Z"/>
    <x v="13"/>
    <n v="21"/>
  </r>
  <r>
    <m/>
    <m/>
    <s v="20170912-Buck"/>
    <s v="Trinity"/>
    <s v="Buck"/>
    <m/>
    <m/>
    <n v="201709121742"/>
    <n v="201709130542"/>
    <n v="42990"/>
    <n v="0.7375"/>
    <n v="42990.7375"/>
    <n v="43109"/>
    <s v="13:21"/>
    <n v="43109.55625"/>
    <n v="13417"/>
    <s v="Lightning"/>
    <n v="0"/>
    <m/>
    <n v="0"/>
    <n v="40.2275"/>
    <n v="-123.03583"/>
    <s v="HFTD"/>
    <s v="HFRA"/>
    <x v="0"/>
    <m/>
    <m/>
    <m/>
    <m/>
    <m/>
    <m/>
    <m/>
    <b v="1"/>
    <b v="1"/>
    <b v="0"/>
    <n v="2017"/>
    <n v="9"/>
    <b v="0"/>
    <n v="0"/>
    <b v="0"/>
    <b v="0"/>
    <b v="0"/>
    <s v="OEIS CAT - Large"/>
    <n v="1"/>
    <n v="0"/>
    <s v="structures &lt;= 100 "/>
    <s v="fatality = 0"/>
    <n v="0"/>
    <b v="1"/>
    <b v="0"/>
    <b v="1"/>
    <b v="1"/>
    <b v="0"/>
    <b v="1"/>
    <b v="1"/>
    <m/>
    <m/>
    <m/>
    <m/>
    <m/>
    <m/>
    <n v="0"/>
    <n v="0"/>
    <s v="PMCC1"/>
    <s v="2"/>
    <n v="9.41"/>
    <s v="2017-09-13T00:35:00Z"/>
    <x v="10"/>
    <n v="4"/>
  </r>
  <r>
    <m/>
    <m/>
    <s v="20170918-Eastman"/>
    <s v="Madera"/>
    <s v="Eastman"/>
    <m/>
    <m/>
    <n v="201709181604"/>
    <n v="201709190404"/>
    <n v="42996"/>
    <n v="0.6694444444444444"/>
    <n v="42996.66944444444"/>
    <n v="43109"/>
    <s v="13:21"/>
    <n v="43109.55625"/>
    <n v="429"/>
    <s v="Electrical Power"/>
    <n v="0"/>
    <m/>
    <n v="0"/>
    <n v="37.14624"/>
    <n v="-120.015509"/>
    <s v="non-HFTD"/>
    <s v="non-HFRA"/>
    <x v="1"/>
    <m/>
    <m/>
    <m/>
    <m/>
    <m/>
    <m/>
    <m/>
    <b v="0"/>
    <b v="0"/>
    <b v="0"/>
    <n v="2017"/>
    <n v="9"/>
    <b v="0"/>
    <n v="0"/>
    <b v="0"/>
    <b v="0"/>
    <b v="0"/>
    <s v="OEIS Non-CAT - Large"/>
    <n v="0"/>
    <n v="0"/>
    <s v="structures &lt;= 100 "/>
    <s v="fatality = 0"/>
    <n v="0"/>
    <b v="0"/>
    <b v="0"/>
    <b v="0"/>
    <b v="0"/>
    <b v="0"/>
    <b v="0"/>
    <b v="0"/>
    <m/>
    <m/>
    <m/>
    <m/>
    <m/>
    <m/>
    <n v="0"/>
    <n v="0"/>
    <m/>
    <m/>
    <m/>
    <m/>
    <x v="5"/>
    <n v="0"/>
  </r>
  <r>
    <m/>
    <m/>
    <s v="20170927-Lion"/>
    <s v="Tulare"/>
    <s v="Lion"/>
    <m/>
    <m/>
    <n v="201709271400"/>
    <n v="201709280200"/>
    <n v="43005"/>
    <n v="0.5833333333333334"/>
    <n v="43005.58333333334"/>
    <n v="43109"/>
    <s v="13:27"/>
    <n v="43109.56041666667"/>
    <n v="18900"/>
    <s v="Lightning"/>
    <n v="0"/>
    <m/>
    <n v="0"/>
    <n v="36.27138"/>
    <n v="-118.48555"/>
    <s v="HFTD"/>
    <s v="HFRA"/>
    <x v="0"/>
    <m/>
    <m/>
    <m/>
    <m/>
    <m/>
    <m/>
    <m/>
    <b v="1"/>
    <b v="1"/>
    <b v="0"/>
    <n v="2017"/>
    <n v="9"/>
    <b v="0"/>
    <n v="0"/>
    <b v="0"/>
    <b v="0"/>
    <b v="0"/>
    <s v="OEIS CAT - Large"/>
    <n v="1"/>
    <n v="0"/>
    <s v="structures &lt;= 100 "/>
    <s v="fatality = 0"/>
    <n v="0"/>
    <b v="1"/>
    <b v="0"/>
    <b v="1"/>
    <b v="1"/>
    <b v="0"/>
    <b v="1"/>
    <b v="1"/>
    <m/>
    <m/>
    <m/>
    <m/>
    <m/>
    <m/>
    <n v="0"/>
    <n v="0"/>
    <m/>
    <m/>
    <m/>
    <m/>
    <x v="5"/>
    <n v="0"/>
  </r>
  <r>
    <m/>
    <m/>
    <s v="20170929-Rucker"/>
    <s v="Santa Barbara"/>
    <s v="Rucker"/>
    <m/>
    <m/>
    <n v="201709291442"/>
    <n v="201709300242"/>
    <n v="43007"/>
    <n v="0.6125"/>
    <n v="43007.6125"/>
    <n v="43109"/>
    <s v="13:28"/>
    <n v="43109.56111111111"/>
    <n v="444"/>
    <s v="Miscellaneous"/>
    <n v="0"/>
    <m/>
    <n v="0"/>
    <n v="34.67403"/>
    <n v="-120.4393"/>
    <s v="non-HFTD"/>
    <s v="non-HFRA"/>
    <x v="0"/>
    <m/>
    <m/>
    <m/>
    <m/>
    <m/>
    <m/>
    <n v="592603"/>
    <b v="0"/>
    <b v="0"/>
    <b v="0"/>
    <n v="2017"/>
    <n v="9"/>
    <b v="0"/>
    <n v="0"/>
    <b v="0"/>
    <b v="0"/>
    <b v="0"/>
    <s v="OEIS Non-CAT - Large"/>
    <n v="0"/>
    <n v="0"/>
    <s v="structures &lt;= 100 "/>
    <s v="fatality = 0"/>
    <n v="0"/>
    <b v="0"/>
    <b v="0"/>
    <b v="0"/>
    <b v="0"/>
    <b v="0"/>
    <b v="1"/>
    <b v="0"/>
    <m/>
    <m/>
    <s v="KLPC"/>
    <s v="1"/>
    <n v="1.64"/>
    <s v="2017-09-29T20:56:00Z"/>
    <n v="23.02"/>
    <n v="13"/>
    <s v="E2332"/>
    <s v="65"/>
    <n v="5.64"/>
    <s v="2017-09-29T22:37:00Z"/>
    <x v="1"/>
    <n v="25"/>
  </r>
  <r>
    <m/>
    <s v="(2/17/2023) corrected the datetime based on SED report"/>
    <s v="20171008-Pocket"/>
    <s v="Sonoma"/>
    <s v="Pocket"/>
    <m/>
    <s v="Central LNU Complex"/>
    <n v="201710080000"/>
    <n v="201710081200"/>
    <n v="43016"/>
    <n v="0"/>
    <n v="43016"/>
    <n v="43039"/>
    <m/>
    <m/>
    <n v="17357"/>
    <s v="Electrical Power"/>
    <n v="6"/>
    <n v="2"/>
    <n v="0"/>
    <n v="38.76549"/>
    <n v="-122.90939"/>
    <s v="HFTD"/>
    <s v="HFRA"/>
    <x v="1"/>
    <s v="Yes"/>
    <s v="EIR20170112"/>
    <s v="EI171009B"/>
    <s v="1906698"/>
    <s v="17-0089338"/>
    <m/>
    <n v="515996"/>
    <b v="1"/>
    <b v="1"/>
    <b v="0"/>
    <n v="2017"/>
    <n v="10"/>
    <b v="1"/>
    <n v="0"/>
    <b v="0"/>
    <b v="0"/>
    <b v="0"/>
    <s v="OEIS CAT - Large"/>
    <n v="1"/>
    <n v="0"/>
    <s v="structures &lt;= 100 "/>
    <s v="fatality = 0"/>
    <n v="6"/>
    <b v="0"/>
    <b v="1"/>
    <b v="1"/>
    <b v="1"/>
    <b v="0"/>
    <b v="1"/>
    <b v="1"/>
    <m/>
    <m/>
    <s v="R38WW"/>
    <s v="222"/>
    <n v="4.21"/>
    <s v="2017-10-08T07:00:00Z"/>
    <n v="20.89"/>
    <n v="22"/>
    <s v="R38WW"/>
    <s v="222"/>
    <n v="4.21"/>
    <s v="2017-10-08T07:00:00Z"/>
    <x v="47"/>
    <n v="45"/>
  </r>
  <r>
    <m/>
    <m/>
    <s v="20171008-Lobo"/>
    <s v="Nevada"/>
    <s v="Lobo"/>
    <m/>
    <s v="Neu Wind Complex"/>
    <n v="201710080001"/>
    <n v="201710081201"/>
    <n v="43016"/>
    <n v="0.0006944444444444445"/>
    <n v="43016.00069444445"/>
    <n v="43030"/>
    <m/>
    <m/>
    <n v="821"/>
    <s v="Electrical Power"/>
    <n v="48"/>
    <n v="2"/>
    <n v="0"/>
    <n v="39.24549"/>
    <n v="-121.12792"/>
    <s v="HFTD"/>
    <s v="HFRA"/>
    <x v="1"/>
    <s v="Yes"/>
    <s v="EIR20170106"/>
    <s v="EI171008F"/>
    <m/>
    <m/>
    <m/>
    <m/>
    <b v="0"/>
    <b v="0"/>
    <b v="0"/>
    <n v="2017"/>
    <n v="10"/>
    <b v="0"/>
    <n v="0"/>
    <b v="0"/>
    <b v="0"/>
    <b v="0"/>
    <s v="OEIS Non-CAT - Large"/>
    <n v="0"/>
    <n v="0"/>
    <s v="structures &lt;= 100 "/>
    <s v="fatality = 0"/>
    <n v="48"/>
    <b v="1"/>
    <b v="0"/>
    <b v="1"/>
    <b v="1"/>
    <b v="0"/>
    <b v="1"/>
    <b v="1"/>
    <m/>
    <m/>
    <s v="RRRC1"/>
    <s v="2"/>
    <n v="4.05"/>
    <s v="2017-10-08T07:13:00Z"/>
    <n v="8.99"/>
    <n v="63"/>
    <s v="RRRC1"/>
    <s v="2"/>
    <n v="4.05"/>
    <s v="2017-10-08T07:13:00Z"/>
    <x v="4"/>
    <n v="158"/>
  </r>
  <r>
    <m/>
    <m/>
    <s v="20171008-Cherokee"/>
    <s v="Butte"/>
    <s v="Cherokee"/>
    <m/>
    <m/>
    <n v="201710082145"/>
    <n v="201710090945"/>
    <n v="43016"/>
    <n v="0.90625"/>
    <n v="43016.90625"/>
    <n v="43140"/>
    <s v="09:48"/>
    <n v="43140.40833333333"/>
    <n v="8417"/>
    <s v="Electrical Power"/>
    <n v="6"/>
    <n v="1"/>
    <n v="0"/>
    <n v="39.62496"/>
    <n v="-121.52966"/>
    <s v="HFTD"/>
    <s v="HFRA"/>
    <x v="1"/>
    <s v="Yes"/>
    <s v="EIR20170098"/>
    <s v="EI171008B"/>
    <s v="1894161"/>
    <s v="17-0085276"/>
    <m/>
    <n v="160479"/>
    <b v="1"/>
    <b v="1"/>
    <b v="0"/>
    <n v="2017"/>
    <n v="10"/>
    <b v="1"/>
    <n v="0"/>
    <b v="0"/>
    <b v="0"/>
    <b v="0"/>
    <s v="OEIS CAT - Large"/>
    <n v="1"/>
    <n v="0"/>
    <s v="structures &lt;= 100 "/>
    <s v="fatality = 0"/>
    <n v="6"/>
    <b v="1"/>
    <b v="0"/>
    <b v="1"/>
    <b v="1"/>
    <b v="0"/>
    <b v="1"/>
    <b v="1"/>
    <m/>
    <m/>
    <m/>
    <m/>
    <m/>
    <m/>
    <n v="0"/>
    <n v="0"/>
    <s v="JBGC1"/>
    <s v="2"/>
    <n v="7.97"/>
    <s v="2017-10-09T04:13:00Z"/>
    <x v="48"/>
    <n v="4"/>
  </r>
  <r>
    <m/>
    <m/>
    <s v="20171008-Tubbs"/>
    <s v="Napa"/>
    <s v="Tubbs"/>
    <m/>
    <s v="Central LNU Complex"/>
    <n v="201710082145"/>
    <n v="201710090945"/>
    <n v="43016"/>
    <n v="0.90625"/>
    <n v="43016.90625"/>
    <n v="43039"/>
    <m/>
    <m/>
    <n v="36807"/>
    <s v="Electrical Power"/>
    <n v="5636"/>
    <n v="317"/>
    <n v="22"/>
    <n v="38.60895"/>
    <n v="-122.62879"/>
    <s v="HFTD"/>
    <s v="HFRA"/>
    <x v="1"/>
    <m/>
    <s v="MIA201711908"/>
    <m/>
    <n v="1894671"/>
    <m/>
    <m/>
    <n v="317148822"/>
    <b v="1"/>
    <b v="0"/>
    <b v="1"/>
    <n v="2017"/>
    <n v="10"/>
    <b v="1"/>
    <n v="1"/>
    <b v="1"/>
    <b v="1"/>
    <b v="0"/>
    <s v="OEIS CAT - Destructive - Fatal"/>
    <n v="1"/>
    <n v="1"/>
    <s v="structures &gt; 500"/>
    <s v="fatality &gt; 0"/>
    <n v="5636"/>
    <b v="0"/>
    <b v="1"/>
    <b v="1"/>
    <b v="1"/>
    <b v="0"/>
    <b v="1"/>
    <b v="1"/>
    <m/>
    <m/>
    <s v="E2050"/>
    <s v="65"/>
    <n v="1.67"/>
    <s v="2017-10-09T05:38:00Z"/>
    <n v="32.99"/>
    <n v="16"/>
    <s v="E2050"/>
    <s v="65"/>
    <n v="1.67"/>
    <s v="2017-10-09T05:38:00Z"/>
    <x v="32"/>
    <n v="55"/>
  </r>
  <r>
    <m/>
    <s v="(2/17/2023) corrected the datetime based on SED report_x000a_(3/24/2023): correct lat/lon based on ignition tracker data"/>
    <s v="20171008-Atlas 1"/>
    <s v="Napa"/>
    <s v="Atlas 1"/>
    <m/>
    <s v="Southern Lnu Complex"/>
    <n v="201710082151"/>
    <n v="201710090951"/>
    <n v="43016"/>
    <n v="0.9104166666666667"/>
    <n v="43016.91041666667"/>
    <n v="43036"/>
    <m/>
    <m/>
    <n v="51624"/>
    <s v="Electrical Power"/>
    <n v="120"/>
    <n v="120"/>
    <n v="6"/>
    <n v="38.409797"/>
    <n v="-122.246232"/>
    <s v="HFTD"/>
    <s v="HFRA"/>
    <x v="1"/>
    <s v="Yes"/>
    <s v="EIR20170092"/>
    <s v="EI171008M"/>
    <s v="1893954, 1899743"/>
    <s v="17-0085211"/>
    <m/>
    <n v="494025"/>
    <b v="1"/>
    <b v="0"/>
    <b v="1"/>
    <n v="2017"/>
    <n v="10"/>
    <b v="1"/>
    <n v="1"/>
    <b v="1"/>
    <b v="1"/>
    <b v="0"/>
    <s v="OEIS CAT - Destructive - Fatal"/>
    <n v="1"/>
    <n v="0"/>
    <s v="100 &lt; structures &lt;= 500"/>
    <s v="fatality &gt; 0"/>
    <n v="120"/>
    <b v="1"/>
    <b v="0"/>
    <b v="1"/>
    <b v="1"/>
    <b v="0"/>
    <b v="1"/>
    <b v="1"/>
    <m/>
    <m/>
    <s v="ATLC1"/>
    <s v="2"/>
    <n v="4.61"/>
    <s v="2017-10-09T04:29:00Z"/>
    <n v="32.01"/>
    <n v="10"/>
    <s v="ATLC1"/>
    <s v="2"/>
    <n v="4.61"/>
    <s v="2017-10-09T04:29:00Z"/>
    <x v="49"/>
    <n v="17"/>
  </r>
  <r>
    <m/>
    <s v="(2/17/2023) added based on SED report"/>
    <s v="20171008-Norrbom"/>
    <s v="Sonoma"/>
    <s v="Norrbom"/>
    <s v="Nuns"/>
    <s v="Central LNU Complex"/>
    <n v="201710082200"/>
    <n v="201710091000"/>
    <n v="43016"/>
    <n v="0.9166666666666666"/>
    <n v="43016.91666666666"/>
    <m/>
    <m/>
    <m/>
    <n v="1836"/>
    <s v="Electrical Power"/>
    <m/>
    <m/>
    <m/>
    <n v="38.3305"/>
    <n v="-122.4458"/>
    <s v="HFTD"/>
    <s v="HFRA"/>
    <x v="1"/>
    <s v="Yes"/>
    <s v="EIR20170093"/>
    <s v="EI171008N"/>
    <s v="1907292"/>
    <s v="17-0089503"/>
    <m/>
    <n v="24938"/>
    <b v="0"/>
    <b v="0"/>
    <b v="0"/>
    <m/>
    <m/>
    <b v="1"/>
    <n v="0"/>
    <b v="0"/>
    <b v="0"/>
    <b v="0"/>
    <s v="OEIS Non-CAT - Large"/>
    <n v="0"/>
    <n v="0"/>
    <s v="structures &lt;= 100 "/>
    <s v="fatality = 0"/>
    <n v="0"/>
    <b v="0"/>
    <b v="1"/>
    <b v="1"/>
    <b v="1"/>
    <b v="0"/>
    <b v="1"/>
    <b v="1"/>
    <m/>
    <m/>
    <s v="F11WW"/>
    <s v="222"/>
    <n v="3.27"/>
    <s v="2017-10-09T06:00:00Z"/>
    <n v="40.31"/>
    <n v="6"/>
    <s v="KENWW"/>
    <s v="222"/>
    <n v="7.44"/>
    <s v="2017-10-09T06:00:00Z"/>
    <x v="50"/>
    <n v="40"/>
  </r>
  <r>
    <m/>
    <s v="(3/22/2021) New Acreage is combined with other fires per CALFIRE website (Nuns / Adobe / Norrbom/ Pressley / Partrick Fires / Oakmont (Central LNU Complex)). _x000a_(2/17/2023). Corrected datetime and lat/lon based on SED report. Cal Fire has Nuns burned 44,573 acres, Patrics burned 8,283 and  Adobe burned 2,700 which total to 56,56 acres. However, SED report has Patrics as 8,283 and Norrbom as 1836 and no seperated acreage reported for Adobe"/>
    <s v="20171008-Nuns"/>
    <s v="Sonoma"/>
    <s v="Nuns"/>
    <m/>
    <s v="Central LNU Complex"/>
    <n v="201710082218"/>
    <n v="201710091018"/>
    <n v="43016"/>
    <n v="0.9291666666666667"/>
    <n v="43016.92916666667"/>
    <n v="43039"/>
    <m/>
    <m/>
    <n v="56556"/>
    <s v="Electrical Power"/>
    <n v="1355"/>
    <n v="172"/>
    <n v="3"/>
    <n v="38.394887"/>
    <n v="-122.515959"/>
    <s v="HFTD"/>
    <s v="HFRA"/>
    <x v="1"/>
    <s v="Yes"/>
    <s v="EIR20170096"/>
    <s v="EI171008I"/>
    <s v="1894461, 1894587"/>
    <s v="17-0085286"/>
    <m/>
    <n v="14260788"/>
    <b v="1"/>
    <b v="0"/>
    <b v="1"/>
    <n v="2017"/>
    <n v="10"/>
    <b v="1"/>
    <n v="1"/>
    <b v="1"/>
    <b v="1"/>
    <b v="0"/>
    <s v="OEIS CAT - Destructive - Fatal"/>
    <n v="1"/>
    <n v="1"/>
    <s v="structures &gt; 500"/>
    <s v="fatality &gt; 0"/>
    <n v="1355"/>
    <b v="0"/>
    <b v="1"/>
    <b v="1"/>
    <b v="1"/>
    <b v="0"/>
    <b v="1"/>
    <b v="1"/>
    <m/>
    <m/>
    <s v="KENWW"/>
    <s v="222"/>
    <n v="1.65"/>
    <s v="2017-10-09T06:00:00Z"/>
    <n v="45.7"/>
    <n v="12"/>
    <s v="KENWW"/>
    <s v="222"/>
    <n v="1.65"/>
    <s v="2017-10-09T06:00:00Z"/>
    <x v="50"/>
    <n v="58"/>
  </r>
  <r>
    <m/>
    <s v="(2/17/2023) corrected the datetime based on SED report"/>
    <s v="20171008-La Porte"/>
    <s v="Butte"/>
    <s v="La Porte"/>
    <m/>
    <s v="Neu Wind Complex"/>
    <n v="201710082230"/>
    <n v="201710091030"/>
    <n v="43016"/>
    <n v="0.9375"/>
    <n v="43016.9375"/>
    <n v="43028"/>
    <m/>
    <m/>
    <n v="6151"/>
    <s v="Electrical Power"/>
    <n v="74"/>
    <n v="2"/>
    <n v="0"/>
    <n v="39.39455"/>
    <n v="-121.40613"/>
    <s v="HFTD"/>
    <s v="HFRA"/>
    <x v="1"/>
    <s v="Yes"/>
    <s v="EIR20170105"/>
    <s v="EI171008G"/>
    <s v="1898896"/>
    <s v="17-0086467"/>
    <m/>
    <n v="168232"/>
    <b v="1"/>
    <b v="1"/>
    <b v="0"/>
    <n v="2017"/>
    <n v="10"/>
    <b v="1"/>
    <n v="0"/>
    <b v="0"/>
    <b v="0"/>
    <b v="0"/>
    <s v="OEIS CAT - Large"/>
    <n v="1"/>
    <n v="0"/>
    <s v="structures &lt;= 100 "/>
    <s v="fatality = 0"/>
    <n v="74"/>
    <b v="1"/>
    <b v="0"/>
    <b v="1"/>
    <b v="1"/>
    <b v="0"/>
    <b v="1"/>
    <b v="1"/>
    <m/>
    <m/>
    <s v="BNGC1"/>
    <s v="2"/>
    <n v="1.43"/>
    <s v="2017-10-09T05:51:00Z"/>
    <n v="25.99"/>
    <n v="2"/>
    <s v="BNGC1"/>
    <s v="2"/>
    <n v="1.43"/>
    <s v="2017-10-09T05:51:00Z"/>
    <x v="28"/>
    <n v="2"/>
  </r>
  <r>
    <m/>
    <s v="(2/17/2023) added based on SED report except that acres is based on cal fire"/>
    <s v="20171008-Adobe"/>
    <s v="Sonoma"/>
    <s v="Adobe"/>
    <s v="Nuns"/>
    <m/>
    <n v="201710082234"/>
    <n v="201710091034"/>
    <n v="43016"/>
    <n v="0.9402777777777778"/>
    <n v="43016.94027777778"/>
    <n v="43109"/>
    <s v="13:33"/>
    <n v="43109.56458333333"/>
    <n v="3700"/>
    <s v="Electrical Power"/>
    <m/>
    <m/>
    <n v="1"/>
    <n v="38.428359"/>
    <n v="-122.548957"/>
    <s v="HFTD"/>
    <s v="HFRA"/>
    <x v="1"/>
    <s v="Yes"/>
    <s v="EIR20170101"/>
    <s v="EI171008C"/>
    <s v="1899428"/>
    <s v="17-0086782"/>
    <m/>
    <n v="978489"/>
    <b v="1"/>
    <b v="1"/>
    <b v="0"/>
    <n v="2017"/>
    <n v="10"/>
    <b v="1"/>
    <n v="1"/>
    <b v="0"/>
    <b v="0"/>
    <b v="0"/>
    <s v="OEIS CAT - Large"/>
    <n v="0"/>
    <n v="0"/>
    <s v="structures &lt;= 100 "/>
    <s v="fatality &gt; 0"/>
    <n v="0"/>
    <b v="1"/>
    <b v="0"/>
    <b v="1"/>
    <b v="1"/>
    <b v="0"/>
    <b v="1"/>
    <b v="1"/>
    <m/>
    <m/>
    <s v="KENWW"/>
    <s v="222"/>
    <n v="1.49"/>
    <s v="2017-10-09T06:00:00Z"/>
    <n v="45.7"/>
    <n v="22"/>
    <s v="KENWW"/>
    <s v="222"/>
    <n v="1.49"/>
    <s v="2017-10-09T06:00:00Z"/>
    <x v="50"/>
    <n v="72"/>
  </r>
  <r>
    <m/>
    <m/>
    <s v="20171008-Cascade"/>
    <s v="Yuba"/>
    <s v="Cascade"/>
    <m/>
    <s v="Neu Wind Complex"/>
    <n v="201710082303"/>
    <n v="201710091103"/>
    <n v="43016"/>
    <n v="0.9604166666666667"/>
    <n v="43016.96041666667"/>
    <n v="43027"/>
    <m/>
    <m/>
    <n v="9989"/>
    <s v="Electrical Power"/>
    <n v="264"/>
    <n v="10"/>
    <n v="4"/>
    <n v="39.32198"/>
    <n v="-121.4021"/>
    <s v="HFTD"/>
    <s v="HFRA"/>
    <x v="1"/>
    <s v="Yes"/>
    <s v="EIR20170094"/>
    <s v="EI171008O"/>
    <s v="1900477"/>
    <s v="17-0087249"/>
    <m/>
    <n v="10521"/>
    <b v="1"/>
    <b v="0"/>
    <b v="1"/>
    <n v="2017"/>
    <n v="10"/>
    <b v="1"/>
    <n v="1"/>
    <b v="1"/>
    <b v="1"/>
    <b v="0"/>
    <s v="OEIS CAT - Destructive - Fatal"/>
    <n v="1"/>
    <n v="0"/>
    <s v="100 &lt; structures &lt;= 500"/>
    <s v="fatality &gt; 0"/>
    <n v="264"/>
    <b v="1"/>
    <b v="0"/>
    <b v="1"/>
    <b v="1"/>
    <b v="0"/>
    <b v="1"/>
    <b v="1"/>
    <m/>
    <m/>
    <s v="BNGC1"/>
    <s v="2"/>
    <n v="4.15"/>
    <s v="2017-10-09T06:51:00Z"/>
    <n v="28.99"/>
    <n v="2"/>
    <s v="BNGC1"/>
    <s v="2"/>
    <n v="4.15"/>
    <s v="2017-10-09T06:51:00Z"/>
    <x v="35"/>
    <n v="2"/>
  </r>
  <r>
    <m/>
    <s v="(3/24/2023) replace with ignition tracker lat/lon, and change the ignition tracker non-HFTD to HFTD per Benson(ignition point is very close to HFTD)_x000a_(12/21/2023): change dx_risk_v4 HFRA designiation to TRUE because the location is very close to HFRA"/>
    <s v="20171008-Redwood Valley T"/>
    <s v="Mendocino"/>
    <s v="Redwood Valley T"/>
    <m/>
    <s v="Mendocino Lake Complex"/>
    <n v="201710082336"/>
    <n v="201710091136"/>
    <n v="43016"/>
    <n v="0.9833333333333333"/>
    <n v="43016.98333333333"/>
    <n v="43034"/>
    <m/>
    <m/>
    <n v="36523"/>
    <s v="Electrical Power"/>
    <n v="546"/>
    <n v="41"/>
    <n v="9"/>
    <n v="39.349217"/>
    <n v="-123.131367"/>
    <s v="HFTD"/>
    <s v="HFRA"/>
    <x v="1"/>
    <s v="Yes"/>
    <s v="EIR20170107"/>
    <s v="EI171008A"/>
    <m/>
    <m/>
    <s v="INT-10235"/>
    <n v="0"/>
    <b v="1"/>
    <b v="0"/>
    <b v="1"/>
    <n v="2017"/>
    <n v="10"/>
    <b v="1"/>
    <n v="1"/>
    <b v="1"/>
    <b v="1"/>
    <b v="0"/>
    <s v="OEIS CAT - Destructive - Fatal"/>
    <n v="1"/>
    <n v="1"/>
    <s v="structures &gt; 500"/>
    <s v="fatality &gt; 0"/>
    <n v="546"/>
    <b v="0"/>
    <b v="0"/>
    <b v="0"/>
    <b v="0"/>
    <b v="0"/>
    <b v="1"/>
    <b v="0"/>
    <m/>
    <m/>
    <s v="D9878"/>
    <s v="65"/>
    <n v="1.52"/>
    <s v="2017-10-09T05:55:00Z"/>
    <n v="24"/>
    <n v="4"/>
    <s v="D9878"/>
    <s v="65"/>
    <n v="1.52"/>
    <s v="2017-10-09T05:55:00Z"/>
    <x v="22"/>
    <n v="63"/>
  </r>
  <r>
    <m/>
    <s v="(2/17/2023) added based on SED report. Cal Fire also has acres as 8,283"/>
    <s v="20171008-Partrick"/>
    <s v="Napa"/>
    <s v="Partrick"/>
    <s v="Nuns"/>
    <s v="Central LNU Complex"/>
    <n v="201710082348"/>
    <n v="201710091148"/>
    <n v="43016"/>
    <n v="0.9916666666666667"/>
    <n v="43016.99166666667"/>
    <n v="43109"/>
    <s v="13:33"/>
    <n v="43109.56458333333"/>
    <n v="8283"/>
    <s v="Electrical Power"/>
    <m/>
    <m/>
    <n v="0"/>
    <n v="38.3145872922692"/>
    <n v="-122.373184764968"/>
    <s v="HFTD"/>
    <s v="HFRA"/>
    <x v="1"/>
    <s v="Yes"/>
    <s v="EIR20170091"/>
    <s v="EI171008K"/>
    <m/>
    <m/>
    <m/>
    <m/>
    <b v="1"/>
    <b v="1"/>
    <b v="0"/>
    <n v="2017"/>
    <n v="10"/>
    <b v="1"/>
    <n v="0"/>
    <b v="0"/>
    <b v="0"/>
    <b v="0"/>
    <s v="OEIS CAT - Large"/>
    <n v="1"/>
    <n v="0"/>
    <s v="structures &lt;= 100 "/>
    <s v="fatality = 0"/>
    <n v="0"/>
    <b v="1"/>
    <b v="0"/>
    <b v="1"/>
    <b v="1"/>
    <b v="0"/>
    <b v="1"/>
    <b v="1"/>
    <m/>
    <m/>
    <s v="F62WW"/>
    <s v="222"/>
    <n v="4.13"/>
    <s v="2017-10-09T06:00:00Z"/>
    <n v="32.91"/>
    <n v="18"/>
    <s v="KAPC"/>
    <s v="1"/>
    <n v="8.98"/>
    <s v="2017-10-09T07:15:00Z"/>
    <x v="51"/>
    <n v="50"/>
  </r>
  <r>
    <m/>
    <m/>
    <s v="20171009-37"/>
    <s v="Sonoma"/>
    <n v="37"/>
    <m/>
    <m/>
    <n v="201710091400"/>
    <n v="201710100200"/>
    <n v="43017"/>
    <n v="0.5833333333333334"/>
    <n v="43017.58333333334"/>
    <n v="43020"/>
    <m/>
    <m/>
    <n v="1660"/>
    <s v="Electrical Power"/>
    <n v="3"/>
    <n v="1"/>
    <n v="0"/>
    <n v="38.14242"/>
    <n v="-122.473"/>
    <s v="non-HFTD"/>
    <s v="non-HFRA"/>
    <x v="1"/>
    <m/>
    <s v="MIA201714838"/>
    <m/>
    <s v="1896785"/>
    <s v="17-0085731"/>
    <m/>
    <n v="126752"/>
    <b v="0"/>
    <b v="0"/>
    <b v="0"/>
    <n v="2017"/>
    <n v="10"/>
    <b v="1"/>
    <n v="0"/>
    <b v="0"/>
    <b v="0"/>
    <b v="0"/>
    <s v="OEIS Non-CAT - Large"/>
    <n v="0"/>
    <n v="0"/>
    <s v="structures &lt;= 100 "/>
    <s v="fatality = 0"/>
    <n v="3"/>
    <b v="0"/>
    <b v="0"/>
    <b v="0"/>
    <b v="0"/>
    <b v="0"/>
    <b v="0"/>
    <b v="0"/>
    <m/>
    <m/>
    <s v="KDVO"/>
    <s v="1"/>
    <n v="4.44"/>
    <s v="2017-10-09T20:55:00Z"/>
    <n v="16.11"/>
    <n v="6"/>
    <s v="NBRC1"/>
    <s v="2"/>
    <n v="8.859999999999999"/>
    <s v="2017-10-09T21:33:00Z"/>
    <x v="16"/>
    <n v="44"/>
  </r>
  <r>
    <m/>
    <m/>
    <s v="20171009-Sulphur"/>
    <s v="Lake"/>
    <s v="Sulphur"/>
    <m/>
    <s v="Mendocino Lake Complex"/>
    <n v="201710092359"/>
    <n v="201710101159"/>
    <n v="43016"/>
    <n v="0.9993055555555556"/>
    <n v="43017.99930555555"/>
    <n v="43034"/>
    <m/>
    <m/>
    <n v="2207"/>
    <s v="Electrical Power"/>
    <n v="162"/>
    <n v="8"/>
    <n v="0"/>
    <n v="39.01387"/>
    <n v="-122.64543"/>
    <s v="non-HFTD"/>
    <s v="non-HFRA"/>
    <x v="1"/>
    <s v="Yes"/>
    <s v="EIR20170109"/>
    <s v="EI171008D"/>
    <s v="1895279"/>
    <s v="17-006577, 17-0086584, 17-006595, 17-0085343"/>
    <m/>
    <n v="8208"/>
    <b v="0"/>
    <b v="0"/>
    <b v="0"/>
    <n v="2017"/>
    <n v="10"/>
    <b v="1"/>
    <n v="0"/>
    <b v="0"/>
    <b v="1"/>
    <b v="1"/>
    <s v="OEIS Non-CAT - Destructive - Non-fatal"/>
    <n v="0"/>
    <n v="0"/>
    <s v="100 &lt; structures &lt;= 500"/>
    <s v="fatality = 0"/>
    <n v="162"/>
    <b v="0"/>
    <b v="0"/>
    <b v="0"/>
    <b v="0"/>
    <b v="0"/>
    <b v="1"/>
    <b v="0"/>
    <m/>
    <m/>
    <m/>
    <m/>
    <m/>
    <m/>
    <n v="0"/>
    <n v="0"/>
    <s v="KELC1"/>
    <s v="2"/>
    <n v="7.77"/>
    <s v="2017-10-10T07:57:00Z"/>
    <x v="44"/>
    <n v="2"/>
  </r>
  <r>
    <m/>
    <m/>
    <s v="20171013-Table"/>
    <s v="El Dorado"/>
    <s v="Table"/>
    <m/>
    <m/>
    <n v="201710131316"/>
    <n v="201710140116"/>
    <n v="43021"/>
    <n v="0.5527777777777778"/>
    <n v="43021.55277777778"/>
    <n v="43109"/>
    <s v="13:36"/>
    <n v="43109.56666666667"/>
    <n v="426"/>
    <s v="Undetermined"/>
    <n v="0"/>
    <m/>
    <n v="0"/>
    <n v="38.848"/>
    <n v="-120.287"/>
    <s v="HFTD"/>
    <s v="HFRA"/>
    <x v="0"/>
    <m/>
    <m/>
    <m/>
    <m/>
    <m/>
    <m/>
    <m/>
    <b v="0"/>
    <b v="0"/>
    <b v="0"/>
    <n v="2017"/>
    <n v="10"/>
    <b v="1"/>
    <n v="0"/>
    <b v="0"/>
    <b v="0"/>
    <b v="0"/>
    <s v="OEIS Non-CAT - Large"/>
    <n v="0"/>
    <n v="0"/>
    <s v="structures &lt;= 100 "/>
    <s v="fatality = 0"/>
    <n v="0"/>
    <b v="1"/>
    <b v="0"/>
    <b v="1"/>
    <b v="1"/>
    <b v="0"/>
    <b v="1"/>
    <b v="1"/>
    <m/>
    <m/>
    <m/>
    <m/>
    <m/>
    <m/>
    <n v="0"/>
    <n v="0"/>
    <s v="RBXC1"/>
    <s v="2"/>
    <n v="8.19"/>
    <s v="2017-10-13T20:23:00Z"/>
    <x v="2"/>
    <n v="33"/>
  </r>
  <r>
    <m/>
    <s v="(2/17/2023) added based on SED report"/>
    <s v="20171013-Oakmont/Pythian"/>
    <s v="Sonoma"/>
    <s v="Oakmont/Pythian"/>
    <s v="Nuns"/>
    <s v="Central LNU Complex"/>
    <n v="201710131555"/>
    <n v="201710140355"/>
    <n v="43021"/>
    <n v="0.6631944444444444"/>
    <n v="43021.66319444445"/>
    <m/>
    <m/>
    <m/>
    <m/>
    <s v="Electrical Power"/>
    <m/>
    <m/>
    <m/>
    <n v="38.45276"/>
    <n v="-122.57286"/>
    <s v="HFTD"/>
    <s v="HFRA"/>
    <x v="1"/>
    <s v="Yes"/>
    <s v="MIT20170025"/>
    <m/>
    <s v="1900315"/>
    <s v="17-0087215"/>
    <m/>
    <n v="202160"/>
    <b v="0"/>
    <b v="0"/>
    <b v="0"/>
    <m/>
    <m/>
    <b v="1"/>
    <n v="0"/>
    <b v="0"/>
    <b v="0"/>
    <b v="0"/>
    <s v="OEIS Non-CAT - Large"/>
    <n v="0"/>
    <n v="0"/>
    <s v="structures &lt;= 100 "/>
    <s v="fatality = 0"/>
    <n v="0"/>
    <b v="0"/>
    <b v="1"/>
    <b v="1"/>
    <b v="1"/>
    <b v="0"/>
    <b v="1"/>
    <b v="1"/>
    <m/>
    <m/>
    <s v="KENWW"/>
    <s v="222"/>
    <n v="3.55"/>
    <s v="2017-10-13T23:00:00Z"/>
    <n v="8.210000000000001"/>
    <n v="18"/>
    <s v="RSAC1"/>
    <s v="2"/>
    <n v="7.72"/>
    <s v="2017-10-13T23:29:00Z"/>
    <x v="12"/>
    <n v="64"/>
  </r>
  <r>
    <m/>
    <m/>
    <s v="20171016-Bear"/>
    <s v="Santa Cruz"/>
    <s v="Bear"/>
    <m/>
    <m/>
    <n v="201710162230"/>
    <n v="201710171030"/>
    <n v="43024"/>
    <n v="0.9375"/>
    <n v="43024.9375"/>
    <n v="43109"/>
    <s v="13:41"/>
    <n v="43109.57013888889"/>
    <n v="391"/>
    <s v="Arson"/>
    <n v="6"/>
    <m/>
    <n v="0"/>
    <n v="37.18356"/>
    <n v="-122.07012"/>
    <s v="HFTD"/>
    <s v="HFRA"/>
    <x v="0"/>
    <m/>
    <m/>
    <m/>
    <m/>
    <m/>
    <m/>
    <m/>
    <b v="0"/>
    <b v="0"/>
    <b v="0"/>
    <n v="2017"/>
    <n v="10"/>
    <b v="0"/>
    <n v="0"/>
    <b v="0"/>
    <b v="0"/>
    <b v="0"/>
    <s v="OEIS Non-CAT - Large"/>
    <n v="0"/>
    <n v="0"/>
    <s v="structures &lt;= 100 "/>
    <s v="fatality = 0"/>
    <n v="6"/>
    <b v="0"/>
    <b v="1"/>
    <b v="1"/>
    <b v="1"/>
    <b v="0"/>
    <b v="1"/>
    <b v="1"/>
    <m/>
    <m/>
    <s v="D3546"/>
    <s v="65"/>
    <n v="4.07"/>
    <s v="2017-10-17T06:20:00Z"/>
    <n v="2.01"/>
    <n v="56"/>
    <s v="D8979"/>
    <s v="65"/>
    <n v="7.53"/>
    <s v="2017-10-17T04:39:00Z"/>
    <x v="41"/>
    <n v="378"/>
  </r>
  <r>
    <m/>
    <s v="ignition tracker only has size as 300-999. assume 700"/>
    <s v="20171020-Unamed 2"/>
    <s v="Kings"/>
    <s v="Unamed 2"/>
    <m/>
    <m/>
    <n v="201710201236"/>
    <n v="201710210036"/>
    <n v="43028"/>
    <n v="0.525"/>
    <n v="43028.525"/>
    <m/>
    <m/>
    <m/>
    <n v="700"/>
    <s v="Electrical Power"/>
    <m/>
    <m/>
    <m/>
    <n v="36.035986"/>
    <n v="-120.057971"/>
    <s v="non-HFTD"/>
    <s v="non-HFRA"/>
    <x v="1"/>
    <s v="Yes"/>
    <n v="20170449"/>
    <m/>
    <s v="1906078"/>
    <m/>
    <s v="INT-10298"/>
    <n v="603172"/>
    <b v="0"/>
    <b v="0"/>
    <b v="0"/>
    <n v="2017"/>
    <n v="10"/>
    <b v="0"/>
    <n v="0"/>
    <b v="0"/>
    <b v="0"/>
    <b v="0"/>
    <s v="OEIS Non-CAT - Large"/>
    <n v="0"/>
    <n v="0"/>
    <s v="structures &lt;= 100 "/>
    <s v="fatality = 0"/>
    <n v="0"/>
    <b v="0"/>
    <b v="0"/>
    <b v="0"/>
    <b v="0"/>
    <b v="0"/>
    <b v="0"/>
    <b v="0"/>
    <m/>
    <m/>
    <s v="KTLC1"/>
    <s v="2"/>
    <n v="0.38"/>
    <s v="2017-10-20T19:50:00Z"/>
    <n v="28.99"/>
    <n v="31"/>
    <s v="KTLC1"/>
    <s v="2"/>
    <n v="0.38"/>
    <s v="2017-10-20T19:50:00Z"/>
    <x v="35"/>
    <n v="37"/>
  </r>
  <r>
    <s v="Not in PG&amp;E service territory"/>
    <m/>
    <s v="20171204-Thomas"/>
    <s v="Santa Barbara, Ventura"/>
    <s v="Thomas"/>
    <m/>
    <m/>
    <n v="201712041828"/>
    <n v="201712050628"/>
    <n v="43073"/>
    <n v="0.7694444444444445"/>
    <n v="43073.76944444444"/>
    <n v="43112"/>
    <s v="11:24"/>
    <n v="43112.475"/>
    <n v="281893"/>
    <s v="Power line"/>
    <n v="1063"/>
    <n v="280"/>
    <n v="2"/>
    <n v="34.41521"/>
    <n v="-119.09124"/>
    <m/>
    <s v="HFRA"/>
    <x v="1"/>
    <m/>
    <m/>
    <m/>
    <m/>
    <m/>
    <m/>
    <m/>
    <b v="1"/>
    <b v="0"/>
    <b v="1"/>
    <n v="2017"/>
    <n v="12"/>
    <b v="1"/>
    <n v="1"/>
    <b v="1"/>
    <b v="1"/>
    <b v="0"/>
    <s v="OEIS CAT - Destructive - Fatal"/>
    <n v="1"/>
    <n v="1"/>
    <s v="structures &gt; 500"/>
    <s v="fatality &gt; 0"/>
    <n v="1063"/>
    <b v="0"/>
    <b v="1"/>
    <b v="1"/>
    <b v="1"/>
    <b v="0"/>
    <b v="0"/>
    <b v="1"/>
    <m/>
    <m/>
    <s v="AT490"/>
    <s v="65"/>
    <n v="3.89"/>
    <s v="2017-12-05T01:57:00Z"/>
    <n v="24"/>
    <n v="152"/>
    <s v="AT184"/>
    <s v="65"/>
    <n v="6.91"/>
    <s v="2017-12-05T01:57:00Z"/>
    <x v="48"/>
    <n v="173"/>
  </r>
  <r>
    <m/>
    <m/>
    <s v="20180502-Nees"/>
    <s v="Merced"/>
    <s v="Nees"/>
    <m/>
    <m/>
    <n v="201805021600"/>
    <n v="201805030400"/>
    <n v="43222"/>
    <n v="0.6666666666666666"/>
    <n v="43222.66666666666"/>
    <n v="43469"/>
    <s v="10:26"/>
    <n v="43469.43472222222"/>
    <n v="1756"/>
    <s v="Undetermined"/>
    <n v="0"/>
    <m/>
    <n v="0"/>
    <n v="36.85156"/>
    <n v="-120.77206"/>
    <s v="non-HFTD"/>
    <s v="non-HFRA"/>
    <x v="0"/>
    <m/>
    <m/>
    <m/>
    <m/>
    <m/>
    <m/>
    <m/>
    <b v="0"/>
    <b v="0"/>
    <b v="0"/>
    <n v="2018"/>
    <n v="5"/>
    <b v="0"/>
    <n v="0"/>
    <b v="0"/>
    <b v="0"/>
    <b v="0"/>
    <s v="OEIS Non-CAT - Large"/>
    <n v="0"/>
    <n v="0"/>
    <s v="structures &lt;= 100 "/>
    <s v="fatality = 0"/>
    <n v="0"/>
    <b v="0"/>
    <b v="0"/>
    <b v="0"/>
    <b v="0"/>
    <b v="0"/>
    <b v="0"/>
    <b v="0"/>
    <m/>
    <m/>
    <m/>
    <m/>
    <m/>
    <m/>
    <n v="0"/>
    <n v="0"/>
    <s v="PCEC1"/>
    <s v="2"/>
    <n v="8.6"/>
    <s v="2018-05-02T23:27:00Z"/>
    <x v="3"/>
    <n v="2"/>
  </r>
  <r>
    <m/>
    <m/>
    <s v="20180530-Grant"/>
    <s v="Alameda"/>
    <s v="Grant"/>
    <m/>
    <m/>
    <n v="201805301321"/>
    <n v="201805310121"/>
    <n v="43250"/>
    <n v="0.55625"/>
    <n v="43250.55625"/>
    <n v="43469"/>
    <s v="10:20"/>
    <n v="43469.43055555555"/>
    <n v="640"/>
    <s v="Undetermined"/>
    <n v="1"/>
    <m/>
    <n v="0"/>
    <n v="37.75375"/>
    <n v="-121.57918"/>
    <s v="non-HFTD"/>
    <s v="non-HFRA"/>
    <x v="0"/>
    <m/>
    <m/>
    <m/>
    <m/>
    <m/>
    <m/>
    <m/>
    <b v="0"/>
    <b v="0"/>
    <b v="0"/>
    <n v="2018"/>
    <n v="5"/>
    <b v="0"/>
    <n v="0"/>
    <b v="0"/>
    <b v="0"/>
    <b v="0"/>
    <s v="OEIS Non-CAT - Large"/>
    <n v="0"/>
    <n v="0"/>
    <s v="structures &lt;= 100 "/>
    <s v="fatality = 0"/>
    <n v="1"/>
    <b v="0"/>
    <b v="0"/>
    <b v="0"/>
    <b v="0"/>
    <b v="0"/>
    <b v="0"/>
    <b v="0"/>
    <m/>
    <m/>
    <s v="AATC1"/>
    <s v="2"/>
    <n v="4.51"/>
    <s v="2018-05-30T21:12:00Z"/>
    <n v="44.98"/>
    <n v="22"/>
    <s v="VAQC1"/>
    <s v="2"/>
    <n v="8.83"/>
    <s v="2018-05-30T19:45:00Z"/>
    <x v="52"/>
    <n v="64"/>
  </r>
  <r>
    <m/>
    <m/>
    <s v="20180604-Airline"/>
    <s v="San Benito"/>
    <s v="Airline"/>
    <m/>
    <m/>
    <n v="201806041701"/>
    <n v="201806050501"/>
    <n v="43255"/>
    <n v="0.7090277777777778"/>
    <n v="43255.70902777778"/>
    <n v="43469"/>
    <s v="10:15"/>
    <n v="43469.42708333334"/>
    <n v="1314"/>
    <s v="Undetermined"/>
    <n v="0"/>
    <m/>
    <n v="0"/>
    <n v="36.40755"/>
    <n v="-120.99322"/>
    <s v="non-HFTD"/>
    <s v="HFRA"/>
    <x v="1"/>
    <s v="Yes"/>
    <n v="20180235"/>
    <s v="EI180605A"/>
    <s v="101226"/>
    <s v="18-0047273"/>
    <m/>
    <n v="319671"/>
    <b v="0"/>
    <b v="0"/>
    <b v="0"/>
    <n v="2018"/>
    <n v="6"/>
    <b v="0"/>
    <n v="0"/>
    <b v="0"/>
    <b v="0"/>
    <b v="0"/>
    <s v="OEIS Non-CAT - Large"/>
    <n v="0"/>
    <n v="0"/>
    <s v="structures &lt;= 100 "/>
    <s v="fatality = 0"/>
    <n v="0"/>
    <b v="0"/>
    <b v="0"/>
    <b v="1"/>
    <b v="1"/>
    <b v="1"/>
    <b v="0"/>
    <b v="1"/>
    <m/>
    <m/>
    <m/>
    <m/>
    <m/>
    <m/>
    <n v="0"/>
    <n v="0"/>
    <s v="PCLC1"/>
    <s v="2"/>
    <n v="9.609999999999999"/>
    <s v="2018-06-04T23:37:00Z"/>
    <x v="11"/>
    <n v="4"/>
  </r>
  <r>
    <m/>
    <m/>
    <s v="20180604-Eastern"/>
    <s v="San Benito"/>
    <s v="Eastern"/>
    <m/>
    <m/>
    <n v="201806041730"/>
    <n v="201806050530"/>
    <n v="43255"/>
    <n v="0.7291666666666666"/>
    <n v="43255.72916666666"/>
    <n v="43469"/>
    <s v="10:14"/>
    <n v="43469.42638888889"/>
    <n v="513"/>
    <s v="Undetermined"/>
    <n v="0"/>
    <m/>
    <n v="0"/>
    <n v="36.378333"/>
    <n v="-120.901167"/>
    <s v="non-HFTD"/>
    <s v="HFRA"/>
    <x v="1"/>
    <s v="Yes"/>
    <s v="EIR20180131"/>
    <s v="EI180605B"/>
    <s v="101226"/>
    <s v="18-0047273"/>
    <m/>
    <n v="319671"/>
    <b v="0"/>
    <b v="0"/>
    <b v="0"/>
    <n v="2018"/>
    <n v="6"/>
    <b v="0"/>
    <n v="0"/>
    <b v="0"/>
    <b v="0"/>
    <b v="0"/>
    <s v="OEIS Non-CAT - Large"/>
    <n v="0"/>
    <n v="0"/>
    <s v="structures &lt;= 100 "/>
    <s v="fatality = 0"/>
    <n v="0"/>
    <b v="0"/>
    <b v="0"/>
    <b v="1"/>
    <b v="1"/>
    <b v="1"/>
    <b v="0"/>
    <b v="1"/>
    <m/>
    <m/>
    <s v="HDZC1"/>
    <s v="2"/>
    <n v="2.54"/>
    <s v="2018-06-05T00:07:00Z"/>
    <n v="23"/>
    <n v="2"/>
    <s v="HDZC1"/>
    <s v="2"/>
    <n v="2.54"/>
    <s v="2018-06-05T00:07:00Z"/>
    <x v="26"/>
    <n v="4"/>
  </r>
  <r>
    <m/>
    <m/>
    <s v="20180604-Oneals"/>
    <s v="Madera"/>
    <s v="Oneals"/>
    <m/>
    <m/>
    <n v="201806041744"/>
    <n v="201806050544"/>
    <n v="43255"/>
    <n v="0.7388888888888889"/>
    <n v="43255.73888888889"/>
    <n v="43469"/>
    <s v="10:14"/>
    <n v="43469.42638888889"/>
    <n v="300"/>
    <s v="Undetermined"/>
    <n v="0"/>
    <m/>
    <n v="0"/>
    <n v="37.10181"/>
    <n v="-119.623981"/>
    <s v="HFTD"/>
    <s v="HFRA"/>
    <x v="0"/>
    <m/>
    <m/>
    <m/>
    <m/>
    <m/>
    <m/>
    <m/>
    <b v="0"/>
    <b v="0"/>
    <b v="0"/>
    <n v="2018"/>
    <n v="6"/>
    <b v="0"/>
    <n v="0"/>
    <b v="0"/>
    <b v="0"/>
    <b v="0"/>
    <s v="OEIS Non-CAT - Large"/>
    <n v="0"/>
    <n v="0"/>
    <s v="structures &lt;= 100 "/>
    <s v="fatality = 0"/>
    <n v="0"/>
    <b v="1"/>
    <b v="0"/>
    <b v="1"/>
    <b v="1"/>
    <b v="0"/>
    <b v="1"/>
    <b v="1"/>
    <m/>
    <m/>
    <m/>
    <m/>
    <m/>
    <m/>
    <n v="0"/>
    <n v="0"/>
    <s v="PRHC1"/>
    <s v="2"/>
    <n v="6.74"/>
    <s v="2018-06-05T01:27:00Z"/>
    <x v="12"/>
    <n v="9"/>
  </r>
  <r>
    <m/>
    <m/>
    <s v="20180609-Apple"/>
    <s v="Tehama"/>
    <s v="Apple"/>
    <m/>
    <m/>
    <n v="201806091410"/>
    <n v="201806100210"/>
    <n v="43260"/>
    <n v="0.5902777777777778"/>
    <n v="43260.59027777778"/>
    <n v="43469"/>
    <s v="10:10"/>
    <n v="43469.42361111111"/>
    <n v="2956"/>
    <s v="Undetermined"/>
    <n v="5"/>
    <m/>
    <n v="0"/>
    <n v="39.94355"/>
    <n v="-122.3571"/>
    <s v="non-HFTD"/>
    <s v="non-HFRA"/>
    <x v="0"/>
    <m/>
    <m/>
    <m/>
    <m/>
    <m/>
    <m/>
    <m/>
    <b v="0"/>
    <b v="0"/>
    <b v="0"/>
    <n v="2018"/>
    <n v="6"/>
    <b v="0"/>
    <n v="0"/>
    <b v="0"/>
    <b v="0"/>
    <b v="0"/>
    <s v="OEIS Non-CAT - Large"/>
    <n v="0"/>
    <n v="0"/>
    <s v="structures &lt;= 100 "/>
    <s v="fatality = 0"/>
    <n v="5"/>
    <b v="0"/>
    <b v="0"/>
    <b v="0"/>
    <b v="0"/>
    <b v="0"/>
    <b v="0"/>
    <b v="0"/>
    <m/>
    <m/>
    <m/>
    <m/>
    <m/>
    <m/>
    <n v="0"/>
    <n v="0"/>
    <s v="CRGC1"/>
    <s v="2"/>
    <n v="9.93"/>
    <s v="2018-06-09T21:55:00Z"/>
    <x v="31"/>
    <n v="2"/>
  </r>
  <r>
    <m/>
    <m/>
    <s v="20180609-Chrome"/>
    <s v="Glenn"/>
    <s v="Chrome"/>
    <m/>
    <m/>
    <n v="201806091532"/>
    <n v="201806100332"/>
    <n v="43260"/>
    <n v="0.6472222222222223"/>
    <n v="43260.64722222222"/>
    <n v="43469"/>
    <s v="10:09"/>
    <n v="43469.42291666667"/>
    <n v="2290"/>
    <s v="Undetermined"/>
    <n v="1"/>
    <m/>
    <n v="0"/>
    <n v="39.64978"/>
    <n v="-122.58218"/>
    <s v="HFTD"/>
    <s v="HFRA"/>
    <x v="0"/>
    <m/>
    <m/>
    <m/>
    <m/>
    <m/>
    <m/>
    <n v="179721"/>
    <b v="0"/>
    <b v="0"/>
    <b v="0"/>
    <n v="2018"/>
    <n v="6"/>
    <b v="0"/>
    <n v="0"/>
    <b v="0"/>
    <b v="0"/>
    <b v="0"/>
    <s v="OEIS Non-CAT - Large"/>
    <n v="0"/>
    <n v="0"/>
    <s v="structures &lt;= 100 "/>
    <s v="fatality = 0"/>
    <n v="1"/>
    <b v="1"/>
    <b v="0"/>
    <b v="1"/>
    <b v="1"/>
    <b v="0"/>
    <b v="1"/>
    <b v="1"/>
    <m/>
    <m/>
    <m/>
    <m/>
    <m/>
    <m/>
    <n v="0"/>
    <n v="0"/>
    <s v="ECKC1"/>
    <s v="2"/>
    <n v="7.57"/>
    <s v="2018-06-09T23:24:00Z"/>
    <x v="14"/>
    <n v="2"/>
  </r>
  <r>
    <m/>
    <m/>
    <s v="20180611-Lions"/>
    <s v="Madera"/>
    <s v="Lions"/>
    <m/>
    <m/>
    <n v="201806111200"/>
    <n v="201806120000"/>
    <n v="43262"/>
    <n v="0.5"/>
    <n v="43262.5"/>
    <n v="43469"/>
    <s v="10:03"/>
    <n v="43469.41875"/>
    <n v="4064"/>
    <s v="Undetermined"/>
    <n v="0"/>
    <m/>
    <n v="0"/>
    <n v="37.571"/>
    <n v="-119.118"/>
    <s v="non-HFTD"/>
    <s v="non-HFRA"/>
    <x v="0"/>
    <m/>
    <m/>
    <m/>
    <m/>
    <m/>
    <m/>
    <m/>
    <b v="0"/>
    <b v="0"/>
    <b v="0"/>
    <n v="2018"/>
    <n v="6"/>
    <b v="0"/>
    <n v="0"/>
    <b v="0"/>
    <b v="0"/>
    <b v="0"/>
    <s v="OEIS Non-CAT - Large"/>
    <n v="0"/>
    <n v="0"/>
    <s v="structures &lt;= 100 "/>
    <s v="fatality = 0"/>
    <n v="0"/>
    <b v="0"/>
    <b v="0"/>
    <b v="0"/>
    <b v="0"/>
    <b v="0"/>
    <b v="0"/>
    <b v="0"/>
    <m/>
    <m/>
    <m/>
    <m/>
    <m/>
    <m/>
    <n v="0"/>
    <n v="0"/>
    <s v="D5868"/>
    <s v="65"/>
    <n v="8.43"/>
    <s v="2018-06-11T18:53:00Z"/>
    <x v="2"/>
    <n v="8"/>
  </r>
  <r>
    <m/>
    <m/>
    <s v="20180614-Tumbleweed"/>
    <s v="Lassen"/>
    <s v="Tumbleweed"/>
    <m/>
    <m/>
    <n v="201806141745"/>
    <n v="201806150545"/>
    <n v="43265"/>
    <n v="0.7395833333333334"/>
    <n v="43265.73958333334"/>
    <n v="43469"/>
    <s v="10:06"/>
    <n v="43469.42083333333"/>
    <n v="646"/>
    <s v="Undetermined"/>
    <n v="0"/>
    <m/>
    <n v="0"/>
    <n v="40.3768"/>
    <n v="-120.36403"/>
    <s v="non-HFTD"/>
    <s v="non-HFRA"/>
    <x v="0"/>
    <m/>
    <m/>
    <m/>
    <m/>
    <m/>
    <m/>
    <m/>
    <b v="0"/>
    <b v="0"/>
    <b v="0"/>
    <n v="2018"/>
    <n v="6"/>
    <b v="0"/>
    <n v="0"/>
    <b v="0"/>
    <b v="0"/>
    <b v="0"/>
    <s v="OEIS Non-CAT - Large"/>
    <n v="0"/>
    <n v="0"/>
    <s v="structures &lt;= 100 "/>
    <s v="fatality = 0"/>
    <n v="0"/>
    <b v="0"/>
    <b v="0"/>
    <b v="0"/>
    <b v="0"/>
    <b v="0"/>
    <b v="0"/>
    <b v="0"/>
    <m/>
    <m/>
    <m/>
    <m/>
    <m/>
    <m/>
    <n v="0"/>
    <n v="0"/>
    <s v="CF087"/>
    <s v="59"/>
    <n v="9.51"/>
    <s v="2018-06-15T01:30:00Z"/>
    <x v="53"/>
    <n v="9"/>
  </r>
  <r>
    <m/>
    <m/>
    <s v="20180615-Planada"/>
    <s v="Merced"/>
    <s v="Planada"/>
    <m/>
    <m/>
    <n v="201806151034"/>
    <n v="201806152234"/>
    <n v="43266"/>
    <n v="0.4402777777777778"/>
    <n v="43266.44027777778"/>
    <n v="43469"/>
    <s v="10:06"/>
    <n v="43469.42083333333"/>
    <n v="4564"/>
    <s v="Undetermined"/>
    <n v="0"/>
    <m/>
    <n v="0"/>
    <n v="37.39339"/>
    <n v="-120.34207"/>
    <s v="non-HFTD"/>
    <s v="non-HFRA"/>
    <x v="0"/>
    <m/>
    <m/>
    <m/>
    <m/>
    <m/>
    <m/>
    <m/>
    <b v="0"/>
    <b v="0"/>
    <b v="0"/>
    <n v="2018"/>
    <n v="6"/>
    <b v="0"/>
    <n v="0"/>
    <b v="0"/>
    <b v="0"/>
    <b v="0"/>
    <s v="OEIS Non-CAT - Large"/>
    <n v="0"/>
    <n v="0"/>
    <s v="structures &lt;= 100 "/>
    <s v="fatality = 0"/>
    <n v="0"/>
    <b v="0"/>
    <b v="0"/>
    <b v="0"/>
    <b v="0"/>
    <b v="0"/>
    <b v="0"/>
    <b v="0"/>
    <m/>
    <m/>
    <m/>
    <m/>
    <m/>
    <m/>
    <n v="0"/>
    <n v="0"/>
    <s v="F0864"/>
    <s v="65"/>
    <n v="9.960000000000001"/>
    <s v="2018-06-15T17:54:00Z"/>
    <x v="13"/>
    <n v="16"/>
  </r>
  <r>
    <m/>
    <m/>
    <s v="20180620-Yankee"/>
    <s v="San Luis Obispo"/>
    <s v="Yankee"/>
    <m/>
    <m/>
    <n v="201806201822"/>
    <n v="201806210622"/>
    <n v="43271"/>
    <n v="0.7652777777777777"/>
    <n v="43271.76527777778"/>
    <n v="43469"/>
    <s v="10:03"/>
    <n v="43469.41875"/>
    <n v="1500"/>
    <s v="Undetermined"/>
    <n v="0"/>
    <m/>
    <n v="0"/>
    <n v="35.73629"/>
    <n v="-120.75593"/>
    <s v="HFTD"/>
    <s v="HFRA"/>
    <x v="0"/>
    <m/>
    <m/>
    <m/>
    <m/>
    <m/>
    <m/>
    <m/>
    <b v="0"/>
    <b v="0"/>
    <b v="0"/>
    <n v="2018"/>
    <n v="6"/>
    <b v="0"/>
    <n v="0"/>
    <b v="0"/>
    <b v="0"/>
    <b v="0"/>
    <s v="OEIS Non-CAT - Large"/>
    <n v="0"/>
    <n v="0"/>
    <s v="structures &lt;= 100 "/>
    <s v="fatality = 0"/>
    <n v="0"/>
    <b v="1"/>
    <b v="0"/>
    <b v="1"/>
    <b v="1"/>
    <b v="0"/>
    <b v="1"/>
    <b v="1"/>
    <m/>
    <m/>
    <m/>
    <m/>
    <m/>
    <m/>
    <n v="0"/>
    <n v="0"/>
    <s v="RBYC1"/>
    <s v="2"/>
    <n v="9.24"/>
    <s v="2018-06-21T02:12:00Z"/>
    <x v="54"/>
    <n v="12"/>
  </r>
  <r>
    <m/>
    <m/>
    <s v="20180623-Lane"/>
    <s v="Tehama"/>
    <s v="Lane"/>
    <m/>
    <m/>
    <n v="201806231138"/>
    <n v="201806232338"/>
    <n v="43274"/>
    <n v="0.4847222222222222"/>
    <n v="43274.48472222222"/>
    <n v="43469"/>
    <s v="10:02"/>
    <n v="43469.41805555556"/>
    <n v="3716"/>
    <s v="Undetermined"/>
    <n v="0"/>
    <m/>
    <n v="0"/>
    <n v="40.35068"/>
    <n v="-121.77867"/>
    <s v="HFTD"/>
    <s v="HFRA"/>
    <x v="0"/>
    <m/>
    <m/>
    <m/>
    <m/>
    <m/>
    <m/>
    <m/>
    <b v="0"/>
    <b v="0"/>
    <b v="0"/>
    <n v="2018"/>
    <n v="6"/>
    <b v="0"/>
    <n v="0"/>
    <b v="0"/>
    <b v="0"/>
    <b v="0"/>
    <s v="OEIS Non-CAT - Large"/>
    <n v="0"/>
    <n v="0"/>
    <s v="structures &lt;= 100 "/>
    <s v="fatality = 0"/>
    <n v="0"/>
    <b v="1"/>
    <b v="0"/>
    <b v="1"/>
    <b v="1"/>
    <b v="0"/>
    <b v="1"/>
    <b v="1"/>
    <m/>
    <m/>
    <s v="LSNC1"/>
    <s v="2"/>
    <n v="3.45"/>
    <s v="2018-06-23T17:50:00Z"/>
    <n v="8.99"/>
    <n v="2"/>
    <s v="TR145"/>
    <s v="2"/>
    <n v="7.33"/>
    <s v="2018-06-23T18:47:00Z"/>
    <x v="31"/>
    <n v="6"/>
  </r>
  <r>
    <m/>
    <m/>
    <s v="20180623-Bascom"/>
    <s v="Shasta"/>
    <s v="Bascom"/>
    <m/>
    <m/>
    <n v="201806231254"/>
    <n v="201806240054"/>
    <n v="43274"/>
    <n v="0.5375"/>
    <n v="43274.5375"/>
    <n v="43469"/>
    <s v="10:02"/>
    <n v="43469.41805555556"/>
    <n v="328"/>
    <s v="Undetermined"/>
    <n v="0"/>
    <m/>
    <n v="0"/>
    <n v="40.52909"/>
    <n v="-122.17457"/>
    <s v="HFTD"/>
    <s v="HFRA"/>
    <x v="0"/>
    <m/>
    <m/>
    <m/>
    <m/>
    <m/>
    <m/>
    <n v="12408"/>
    <b v="0"/>
    <b v="0"/>
    <b v="0"/>
    <n v="2018"/>
    <n v="6"/>
    <b v="1"/>
    <n v="0"/>
    <b v="0"/>
    <b v="0"/>
    <b v="0"/>
    <s v="OEIS Non-CAT - Large"/>
    <n v="0"/>
    <n v="0"/>
    <s v="structures &lt;= 100 "/>
    <s v="fatality = 0"/>
    <n v="0"/>
    <b v="1"/>
    <b v="0"/>
    <b v="1"/>
    <b v="1"/>
    <b v="0"/>
    <b v="1"/>
    <b v="1"/>
    <m/>
    <m/>
    <m/>
    <m/>
    <m/>
    <m/>
    <n v="0"/>
    <n v="0"/>
    <s v="KRDD"/>
    <s v="1"/>
    <n v="6.54"/>
    <s v="2018-06-23T19:53:00Z"/>
    <x v="55"/>
    <n v="45"/>
  </r>
  <r>
    <m/>
    <m/>
    <s v="20180623-Pawnee"/>
    <s v="Lake"/>
    <s v="Pawnee"/>
    <m/>
    <m/>
    <n v="201806231721"/>
    <n v="201806240521"/>
    <n v="43274"/>
    <n v="0.7229166666666667"/>
    <n v="43274.72291666667"/>
    <n v="43469"/>
    <s v="10:01"/>
    <n v="43469.41736111111"/>
    <n v="15185"/>
    <s v="Undetermined"/>
    <n v="22"/>
    <m/>
    <n v="0"/>
    <n v="39.0674"/>
    <n v="-122.59848"/>
    <s v="non-HFTD"/>
    <s v="non-HFRA"/>
    <x v="0"/>
    <m/>
    <m/>
    <m/>
    <m/>
    <m/>
    <m/>
    <n v="170008"/>
    <b v="1"/>
    <b v="1"/>
    <b v="0"/>
    <n v="2018"/>
    <n v="6"/>
    <b v="1"/>
    <n v="0"/>
    <b v="0"/>
    <b v="0"/>
    <b v="0"/>
    <s v="OEIS CAT - Large"/>
    <n v="1"/>
    <n v="0"/>
    <s v="structures &lt;= 100 "/>
    <s v="fatality = 0"/>
    <n v="22"/>
    <b v="0"/>
    <b v="0"/>
    <b v="0"/>
    <b v="0"/>
    <b v="0"/>
    <b v="1"/>
    <b v="0"/>
    <m/>
    <m/>
    <m/>
    <m/>
    <m/>
    <m/>
    <n v="0"/>
    <n v="0"/>
    <m/>
    <m/>
    <m/>
    <m/>
    <x v="5"/>
    <n v="0"/>
  </r>
  <r>
    <m/>
    <m/>
    <s v="20180624-Creek"/>
    <s v="Shasta"/>
    <s v="Creek"/>
    <m/>
    <m/>
    <n v="201806241229"/>
    <n v="201806250029"/>
    <n v="43275"/>
    <n v="0.5201388888888889"/>
    <n v="43275.52013888889"/>
    <n v="43469"/>
    <s v="10:01"/>
    <n v="43469.41736111111"/>
    <n v="1678"/>
    <s v="Undetermined"/>
    <n v="11"/>
    <m/>
    <n v="0"/>
    <n v="40.50318"/>
    <n v="-122.42308"/>
    <s v="non-HFTD"/>
    <s v="non-HFRA"/>
    <x v="0"/>
    <m/>
    <m/>
    <m/>
    <m/>
    <m/>
    <m/>
    <m/>
    <b v="0"/>
    <b v="0"/>
    <b v="0"/>
    <n v="2018"/>
    <n v="6"/>
    <b v="1"/>
    <n v="0"/>
    <b v="0"/>
    <b v="0"/>
    <b v="0"/>
    <s v="OEIS Non-CAT - Large"/>
    <n v="0"/>
    <n v="0"/>
    <s v="structures &lt;= 100 "/>
    <s v="fatality = 0"/>
    <n v="11"/>
    <b v="0"/>
    <b v="0"/>
    <b v="0"/>
    <b v="0"/>
    <b v="0"/>
    <b v="1"/>
    <b v="0"/>
    <m/>
    <m/>
    <s v="E6886"/>
    <s v="65"/>
    <n v="1.37"/>
    <s v="2018-06-24T18:52:00Z"/>
    <n v="14"/>
    <n v="8"/>
    <s v="RRAC1"/>
    <s v="2"/>
    <n v="6.93"/>
    <s v="2018-06-24T19:24:00Z"/>
    <x v="20"/>
    <n v="39"/>
  </r>
  <r>
    <m/>
    <s v="(6/18/2022):  corrected the lat"/>
    <s v="20180626-San Ardo"/>
    <s v="Monterey"/>
    <s v="San Ardo"/>
    <m/>
    <m/>
    <n v="201806260711"/>
    <n v="201806261911"/>
    <n v="43277"/>
    <n v="0.2993055555555555"/>
    <n v="43277.29930555556"/>
    <n v="43637"/>
    <s v="08:51"/>
    <n v="43637.36875"/>
    <n v="375"/>
    <s v="Undetermined"/>
    <m/>
    <m/>
    <m/>
    <n v="39.95515"/>
    <n v="-120.86256"/>
    <s v="HFTD"/>
    <s v="HFRA"/>
    <x v="0"/>
    <m/>
    <m/>
    <m/>
    <m/>
    <m/>
    <m/>
    <m/>
    <b v="0"/>
    <b v="0"/>
    <b v="0"/>
    <n v="2018"/>
    <n v="6"/>
    <b v="0"/>
    <n v="0"/>
    <b v="0"/>
    <b v="0"/>
    <b v="0"/>
    <s v="OEIS Non-CAT - Large"/>
    <n v="0"/>
    <n v="0"/>
    <s v="structures &lt;= 100 "/>
    <s v="fatality = 0"/>
    <n v="0"/>
    <b v="1"/>
    <b v="0"/>
    <b v="1"/>
    <b v="1"/>
    <b v="0"/>
    <b v="1"/>
    <b v="1"/>
    <m/>
    <m/>
    <s v="CTSPG"/>
    <s v="59"/>
    <n v="3.66"/>
    <s v="2018-06-26T13:52:00Z"/>
    <n v="3.11"/>
    <n v="12"/>
    <s v="CTSPG"/>
    <s v="59"/>
    <n v="3.66"/>
    <s v="2018-06-26T13:52:00Z"/>
    <x v="56"/>
    <n v="14"/>
  </r>
  <r>
    <m/>
    <m/>
    <s v="20180626-Shippee"/>
    <s v="Butte"/>
    <s v="Shippee"/>
    <m/>
    <m/>
    <n v="201806261256"/>
    <n v="201806270056"/>
    <n v="43277"/>
    <n v="0.5388888888888889"/>
    <n v="43277.53888888889"/>
    <n v="43469"/>
    <s v="09:59"/>
    <n v="43469.41597222222"/>
    <n v="347"/>
    <s v="Undetermined"/>
    <n v="0"/>
    <m/>
    <n v="0"/>
    <n v="39.59872"/>
    <n v="-121.78208"/>
    <s v="non-HFTD"/>
    <s v="non-HFRA"/>
    <x v="1"/>
    <s v="Yes"/>
    <n v="20180378"/>
    <m/>
    <s v="118900"/>
    <m/>
    <m/>
    <m/>
    <b v="0"/>
    <b v="0"/>
    <b v="0"/>
    <n v="2018"/>
    <n v="6"/>
    <b v="0"/>
    <n v="0"/>
    <b v="0"/>
    <b v="0"/>
    <b v="0"/>
    <s v="OEIS Non-CAT - Large"/>
    <n v="0"/>
    <n v="0"/>
    <s v="structures &lt;= 100 "/>
    <s v="fatality = 0"/>
    <n v="0"/>
    <b v="0"/>
    <b v="0"/>
    <b v="0"/>
    <b v="0"/>
    <b v="0"/>
    <b v="0"/>
    <b v="0"/>
    <m/>
    <m/>
    <m/>
    <m/>
    <m/>
    <m/>
    <n v="0"/>
    <n v="0"/>
    <s v="CICC1"/>
    <s v="2"/>
    <n v="7.85"/>
    <s v="2018-06-26T20:54:00Z"/>
    <x v="10"/>
    <n v="2"/>
  </r>
  <r>
    <m/>
    <m/>
    <s v="20180627-Hyatt"/>
    <s v="Lassen"/>
    <s v="Hyatt"/>
    <m/>
    <m/>
    <n v="201806271509"/>
    <n v="201806280309"/>
    <n v="43278"/>
    <n v="0.63125"/>
    <n v="43278.63125"/>
    <n v="43469"/>
    <s v="09:59"/>
    <n v="43469.41597222222"/>
    <n v="441"/>
    <s v="Undetermined"/>
    <n v="4"/>
    <m/>
    <n v="0"/>
    <n v="40.316137"/>
    <n v="-120.45053"/>
    <s v="HFTD"/>
    <s v="HFRA"/>
    <x v="0"/>
    <m/>
    <m/>
    <m/>
    <m/>
    <m/>
    <m/>
    <m/>
    <b v="0"/>
    <b v="0"/>
    <b v="0"/>
    <n v="2018"/>
    <n v="6"/>
    <b v="0"/>
    <n v="0"/>
    <b v="0"/>
    <b v="0"/>
    <b v="0"/>
    <s v="OEIS Non-CAT - Large"/>
    <n v="0"/>
    <n v="0"/>
    <s v="structures &lt;= 100 "/>
    <s v="fatality = 0"/>
    <n v="4"/>
    <b v="1"/>
    <b v="0"/>
    <b v="1"/>
    <b v="1"/>
    <b v="0"/>
    <b v="0"/>
    <b v="1"/>
    <m/>
    <m/>
    <s v="D5697"/>
    <s v="65"/>
    <n v="4.35"/>
    <s v="2018-06-27T23:00:00Z"/>
    <n v="24.99"/>
    <n v="15"/>
    <s v="D2000"/>
    <s v="65"/>
    <n v="8.800000000000001"/>
    <s v="2018-06-27T21:14:00Z"/>
    <x v="23"/>
    <n v="40"/>
  </r>
  <r>
    <m/>
    <m/>
    <s v="20180628-Flat"/>
    <s v="Trinity"/>
    <s v="Flat"/>
    <m/>
    <m/>
    <n v="201806281801"/>
    <n v="201806290601"/>
    <n v="43279"/>
    <n v="0.7506944444444444"/>
    <n v="43279.75069444445"/>
    <n v="43469"/>
    <s v="09:59"/>
    <n v="43469.41597222222"/>
    <n v="300"/>
    <s v="Undetermined"/>
    <n v="0"/>
    <m/>
    <n v="0"/>
    <n v="40.60402"/>
    <n v="-122.9144"/>
    <s v="HFTD"/>
    <s v="HFRA"/>
    <x v="0"/>
    <m/>
    <m/>
    <m/>
    <m/>
    <m/>
    <m/>
    <m/>
    <b v="0"/>
    <b v="0"/>
    <b v="0"/>
    <n v="2018"/>
    <n v="6"/>
    <b v="0"/>
    <n v="0"/>
    <b v="0"/>
    <b v="0"/>
    <b v="0"/>
    <s v="OEIS Non-CAT - Large"/>
    <n v="0"/>
    <n v="0"/>
    <s v="structures &lt;= 100 "/>
    <s v="fatality = 0"/>
    <n v="0"/>
    <b v="1"/>
    <b v="0"/>
    <b v="1"/>
    <b v="1"/>
    <b v="0"/>
    <b v="1"/>
    <b v="1"/>
    <m/>
    <m/>
    <m/>
    <m/>
    <m/>
    <m/>
    <n v="0"/>
    <n v="0"/>
    <s v="KO54"/>
    <s v="1"/>
    <n v="9.82"/>
    <s v="2018-06-29T00:55:00Z"/>
    <x v="57"/>
    <n v="14"/>
  </r>
  <r>
    <m/>
    <m/>
    <s v="20180629-Waverly"/>
    <s v="San Joaquin"/>
    <s v="Waverly"/>
    <m/>
    <m/>
    <n v="201806291511"/>
    <n v="201806300311"/>
    <n v="43280"/>
    <n v="0.6326388888888889"/>
    <n v="43280.63263888889"/>
    <n v="43469"/>
    <s v="09:58"/>
    <n v="43469.41527777778"/>
    <n v="12300"/>
    <s v="Undetermined"/>
    <n v="1"/>
    <m/>
    <n v="0"/>
    <n v="38.052055"/>
    <n v="-120.945482"/>
    <s v="non-HFTD"/>
    <s v="non-HFRA"/>
    <x v="1"/>
    <s v="Yes"/>
    <n v="20180396"/>
    <s v="EI180629A"/>
    <s v="121215"/>
    <s v="18-0055786"/>
    <m/>
    <n v="10065"/>
    <b v="1"/>
    <b v="1"/>
    <b v="0"/>
    <n v="2018"/>
    <n v="6"/>
    <b v="0"/>
    <n v="0"/>
    <b v="0"/>
    <b v="0"/>
    <b v="0"/>
    <s v="OEIS CAT - Large"/>
    <n v="1"/>
    <n v="0"/>
    <s v="structures &lt;= 100 "/>
    <s v="fatality = 0"/>
    <n v="1"/>
    <b v="0"/>
    <b v="0"/>
    <b v="0"/>
    <b v="0"/>
    <b v="0"/>
    <b v="0"/>
    <b v="0"/>
    <m/>
    <m/>
    <m/>
    <m/>
    <m/>
    <m/>
    <n v="0"/>
    <n v="0"/>
    <s v="LOKWW"/>
    <s v="223"/>
    <n v="7.52"/>
    <s v="2018-06-29T23:00:00Z"/>
    <x v="58"/>
    <n v="4"/>
  </r>
  <r>
    <m/>
    <m/>
    <s v="20180630-County"/>
    <s v="Napa And Yolo"/>
    <s v="County"/>
    <m/>
    <m/>
    <n v="201806301412"/>
    <n v="201806310212"/>
    <n v="43281"/>
    <n v="0.5916666666666667"/>
    <n v="43281.59166666667"/>
    <n v="43469"/>
    <s v="09:57"/>
    <n v="43469.41458333333"/>
    <n v="90288"/>
    <s v="Electrical Power"/>
    <n v="29"/>
    <m/>
    <n v="0"/>
    <n v="38.80583"/>
    <n v="-122.18183"/>
    <s v="non-HFTD"/>
    <s v="non-HFRA"/>
    <x v="1"/>
    <m/>
    <m/>
    <m/>
    <m/>
    <m/>
    <m/>
    <n v="651680"/>
    <b v="1"/>
    <b v="1"/>
    <b v="0"/>
    <n v="2018"/>
    <n v="6"/>
    <b v="1"/>
    <n v="0"/>
    <b v="0"/>
    <b v="0"/>
    <b v="0"/>
    <s v="OEIS CAT - Large"/>
    <n v="1"/>
    <n v="0"/>
    <s v="structures &lt;= 100 "/>
    <s v="fatality = 0"/>
    <n v="29"/>
    <b v="0"/>
    <b v="0"/>
    <b v="0"/>
    <b v="0"/>
    <b v="0"/>
    <b v="0"/>
    <b v="0"/>
    <m/>
    <m/>
    <m/>
    <m/>
    <m/>
    <m/>
    <n v="0"/>
    <n v="0"/>
    <s v="BKSC1"/>
    <s v="2"/>
    <n v="5.07"/>
    <s v="2018-06-30T20:59:00Z"/>
    <x v="14"/>
    <n v="2"/>
  </r>
  <r>
    <m/>
    <m/>
    <s v="20180704-Shingle"/>
    <s v="El Dorado"/>
    <s v="Shingle"/>
    <m/>
    <m/>
    <n v="201807041709"/>
    <n v="201807050509"/>
    <n v="43285"/>
    <n v="0.7145833333333333"/>
    <n v="43285.71458333333"/>
    <n v="43469"/>
    <s v="09:56"/>
    <n v="43469.41388888889"/>
    <n v="316"/>
    <s v="Undetermined"/>
    <n v="0"/>
    <m/>
    <n v="0"/>
    <n v="38.539806"/>
    <n v="-121.059979"/>
    <s v="non-HFTD"/>
    <s v="non-HFRA"/>
    <x v="0"/>
    <m/>
    <m/>
    <m/>
    <m/>
    <m/>
    <m/>
    <m/>
    <b v="0"/>
    <b v="0"/>
    <b v="0"/>
    <n v="2018"/>
    <n v="7"/>
    <b v="0"/>
    <n v="0"/>
    <b v="0"/>
    <b v="0"/>
    <b v="0"/>
    <s v="OEIS Non-CAT - Large"/>
    <n v="0"/>
    <n v="0"/>
    <s v="structures &lt;= 100 "/>
    <s v="fatality = 0"/>
    <n v="0"/>
    <b v="0"/>
    <b v="0"/>
    <b v="0"/>
    <b v="0"/>
    <b v="0"/>
    <b v="0"/>
    <b v="0"/>
    <m/>
    <m/>
    <m/>
    <m/>
    <m/>
    <m/>
    <n v="0"/>
    <n v="0"/>
    <s v="SLHWW"/>
    <s v="223"/>
    <n v="6.28"/>
    <s v="2018-07-05T00:00:00Z"/>
    <x v="59"/>
    <n v="93"/>
  </r>
  <r>
    <s v="Not in PG&amp;E service territory"/>
    <m/>
    <s v="20180705-Klamathon"/>
    <s v="Siskiyou"/>
    <s v="Klamathon"/>
    <m/>
    <m/>
    <n v="201807051231"/>
    <n v="201807060031"/>
    <n v="43286"/>
    <n v="0.5215277777777778"/>
    <n v="43286.52152777778"/>
    <n v="43469"/>
    <s v="09:55"/>
    <n v="43469.41319444445"/>
    <n v="38008"/>
    <s v="Undetermined"/>
    <n v="83"/>
    <m/>
    <n v="1"/>
    <n v="41.893332"/>
    <n v="-122.534655"/>
    <s v="HFTD"/>
    <s v="HFRA"/>
    <x v="0"/>
    <m/>
    <m/>
    <m/>
    <m/>
    <m/>
    <m/>
    <m/>
    <b v="1"/>
    <b v="1"/>
    <b v="0"/>
    <n v="2018"/>
    <n v="7"/>
    <b v="0"/>
    <n v="1"/>
    <b v="0"/>
    <b v="0"/>
    <b v="0"/>
    <s v="OEIS CAT - Large"/>
    <n v="1"/>
    <n v="0"/>
    <s v="structures &lt;= 100 "/>
    <s v="fatality &gt; 0"/>
    <n v="83"/>
    <b v="1"/>
    <b v="0"/>
    <b v="1"/>
    <b v="1"/>
    <b v="0"/>
    <b v="0"/>
    <b v="1"/>
    <m/>
    <m/>
    <s v="CTHRN"/>
    <s v="59"/>
    <n v="1.92"/>
    <s v="2018-07-05T20:26:00Z"/>
    <n v="14.29"/>
    <n v="6"/>
    <s v="CTAND"/>
    <s v="59"/>
    <n v="7.51"/>
    <s v="2018-07-05T20:17:00Z"/>
    <x v="60"/>
    <n v="26"/>
  </r>
  <r>
    <m/>
    <m/>
    <s v="20180706-Irish"/>
    <s v="Amador"/>
    <s v="Irish"/>
    <m/>
    <m/>
    <n v="201807061442"/>
    <n v="201807070242"/>
    <n v="43287"/>
    <n v="0.6125"/>
    <n v="43287.6125"/>
    <n v="43469"/>
    <s v="09:54"/>
    <n v="43469.4125"/>
    <n v="825"/>
    <s v="Undetermined"/>
    <n v="1"/>
    <m/>
    <n v="0"/>
    <n v="38.42623"/>
    <n v="-120.95408"/>
    <s v="HFTD"/>
    <s v="HFRA"/>
    <x v="0"/>
    <m/>
    <m/>
    <m/>
    <m/>
    <m/>
    <m/>
    <m/>
    <b v="0"/>
    <b v="0"/>
    <b v="0"/>
    <n v="2018"/>
    <n v="7"/>
    <b v="0"/>
    <n v="0"/>
    <b v="0"/>
    <b v="0"/>
    <b v="0"/>
    <s v="OEIS Non-CAT - Large"/>
    <n v="0"/>
    <n v="0"/>
    <s v="structures &lt;= 100 "/>
    <s v="fatality = 0"/>
    <n v="1"/>
    <b v="1"/>
    <b v="0"/>
    <b v="1"/>
    <b v="1"/>
    <b v="0"/>
    <b v="1"/>
    <b v="1"/>
    <m/>
    <m/>
    <s v="CFAC1"/>
    <s v="2"/>
    <n v="3.44"/>
    <s v="2018-07-06T22:05:00Z"/>
    <n v="18.01"/>
    <n v="2"/>
    <s v="CFAC1"/>
    <s v="2"/>
    <n v="3.44"/>
    <s v="2018-07-06T22:05:00Z"/>
    <x v="31"/>
    <n v="9"/>
  </r>
  <r>
    <m/>
    <m/>
    <s v="20180708-Grant"/>
    <s v="Alameda"/>
    <s v="Grant"/>
    <m/>
    <m/>
    <n v="201807081738"/>
    <n v="201807090538"/>
    <n v="43289"/>
    <n v="0.7347222222222223"/>
    <n v="43289.73472222222"/>
    <n v="43469"/>
    <s v="09:53"/>
    <n v="43469.41180555556"/>
    <n v="640"/>
    <s v="Undetermined"/>
    <n v="0"/>
    <m/>
    <n v="0"/>
    <n v="37.75646"/>
    <n v="-121.60646"/>
    <s v="non-HFTD"/>
    <s v="non-HFRA"/>
    <x v="0"/>
    <m/>
    <m/>
    <m/>
    <m/>
    <m/>
    <m/>
    <m/>
    <b v="0"/>
    <b v="0"/>
    <b v="0"/>
    <n v="2018"/>
    <n v="7"/>
    <b v="0"/>
    <n v="0"/>
    <b v="0"/>
    <b v="0"/>
    <b v="0"/>
    <s v="OEIS Non-CAT - Large"/>
    <n v="0"/>
    <n v="0"/>
    <s v="structures &lt;= 100 "/>
    <s v="fatality = 0"/>
    <n v="0"/>
    <b v="0"/>
    <b v="0"/>
    <b v="0"/>
    <b v="0"/>
    <b v="0"/>
    <b v="0"/>
    <b v="0"/>
    <m/>
    <m/>
    <s v="AATC1"/>
    <s v="2"/>
    <n v="4.39"/>
    <s v="2018-07-09T01:12:00Z"/>
    <n v="32.01"/>
    <n v="14"/>
    <s v="AATC1"/>
    <s v="2"/>
    <n v="4.39"/>
    <s v="2018-07-09T01:12:00Z"/>
    <x v="49"/>
    <n v="54"/>
  </r>
  <r>
    <m/>
    <m/>
    <s v="20180709-Dale"/>
    <s v="Tehama"/>
    <s v="Dale"/>
    <m/>
    <m/>
    <n v="201807091830"/>
    <n v="201807100630"/>
    <n v="43290"/>
    <n v="0.7708333333333334"/>
    <n v="43290.77083333334"/>
    <n v="43469"/>
    <s v="09:52"/>
    <n v="43469.41111111111"/>
    <n v="856"/>
    <s v="Undetermined"/>
    <n v="0"/>
    <m/>
    <n v="0"/>
    <n v="40.33682"/>
    <n v="-121.93908"/>
    <s v="HFTD"/>
    <s v="HFRA"/>
    <x v="0"/>
    <m/>
    <m/>
    <m/>
    <m/>
    <m/>
    <m/>
    <m/>
    <b v="0"/>
    <b v="0"/>
    <b v="0"/>
    <n v="2018"/>
    <n v="7"/>
    <b v="0"/>
    <n v="0"/>
    <b v="0"/>
    <b v="0"/>
    <b v="0"/>
    <s v="OEIS Non-CAT - Large"/>
    <n v="0"/>
    <n v="0"/>
    <s v="structures &lt;= 100 "/>
    <s v="fatality = 0"/>
    <n v="0"/>
    <b v="1"/>
    <b v="0"/>
    <b v="1"/>
    <b v="1"/>
    <b v="0"/>
    <b v="1"/>
    <b v="1"/>
    <m/>
    <m/>
    <m/>
    <m/>
    <m/>
    <m/>
    <n v="0"/>
    <n v="0"/>
    <s v="TR145"/>
    <s v="2"/>
    <n v="5.98"/>
    <s v="2018-07-10T01:47:00Z"/>
    <x v="27"/>
    <n v="2"/>
  </r>
  <r>
    <m/>
    <m/>
    <s v="20180712-Stoney"/>
    <s v="Butte"/>
    <s v="Stoney"/>
    <m/>
    <m/>
    <n v="201807122245"/>
    <n v="201807131045"/>
    <n v="43293"/>
    <n v="0.9479166666666666"/>
    <n v="43293.94791666666"/>
    <n v="43469"/>
    <s v="09:48"/>
    <n v="43469.40833333333"/>
    <n v="962"/>
    <s v="Undetermined"/>
    <n v="0"/>
    <m/>
    <n v="0"/>
    <n v="39.77124"/>
    <n v="-121.76859"/>
    <s v="non-HFTD"/>
    <s v="HFRA"/>
    <x v="0"/>
    <m/>
    <m/>
    <m/>
    <m/>
    <m/>
    <m/>
    <n v="108693"/>
    <b v="0"/>
    <b v="0"/>
    <b v="0"/>
    <n v="2018"/>
    <n v="7"/>
    <b v="0"/>
    <n v="0"/>
    <b v="0"/>
    <b v="0"/>
    <b v="0"/>
    <s v="OEIS Non-CAT - Large"/>
    <n v="0"/>
    <n v="0"/>
    <s v="structures &lt;= 100 "/>
    <s v="fatality = 0"/>
    <n v="0"/>
    <b v="0"/>
    <b v="0"/>
    <b v="1"/>
    <b v="1"/>
    <b v="1"/>
    <b v="0"/>
    <b v="1"/>
    <m/>
    <m/>
    <s v="D8204"/>
    <s v="65"/>
    <n v="3.95"/>
    <s v="2018-07-13T06:39:00Z"/>
    <n v="13"/>
    <n v="40"/>
    <s v="D8204"/>
    <s v="65"/>
    <n v="3.95"/>
    <s v="2018-07-13T06:39:00Z"/>
    <x v="19"/>
    <n v="80"/>
  </r>
  <r>
    <m/>
    <m/>
    <s v="20180713-Ferguson"/>
    <s v="Mariposa"/>
    <s v="Ferguson"/>
    <m/>
    <m/>
    <n v="201807132136"/>
    <n v="201807140936"/>
    <n v="43294"/>
    <n v="0.9"/>
    <n v="43294.9"/>
    <n v="43469"/>
    <s v="09:48"/>
    <n v="43469.40833333333"/>
    <n v="96901"/>
    <s v="Undetermined"/>
    <n v="10"/>
    <m/>
    <n v="2"/>
    <n v="37.652"/>
    <n v="-119.881"/>
    <s v="HFTD"/>
    <s v="HFRA"/>
    <x v="0"/>
    <m/>
    <m/>
    <m/>
    <m/>
    <m/>
    <m/>
    <n v="11291022"/>
    <b v="1"/>
    <b v="1"/>
    <b v="0"/>
    <n v="2018"/>
    <n v="7"/>
    <b v="0"/>
    <n v="1"/>
    <b v="0"/>
    <b v="0"/>
    <b v="0"/>
    <s v="OEIS CAT - Large"/>
    <n v="1"/>
    <n v="0"/>
    <s v="structures &lt;= 100 "/>
    <s v="fatality &gt; 0"/>
    <n v="10"/>
    <b v="1"/>
    <b v="0"/>
    <b v="1"/>
    <b v="1"/>
    <b v="0"/>
    <b v="1"/>
    <b v="1"/>
    <n v="118500000"/>
    <s v="https://en.wikipedia.org/wiki/Ferguson_Fire"/>
    <m/>
    <m/>
    <m/>
    <m/>
    <n v="0"/>
    <n v="0"/>
    <s v="CNFC1"/>
    <s v="2"/>
    <n v="8.130000000000001"/>
    <s v="2018-07-14T05:00:00Z"/>
    <x v="4"/>
    <n v="8"/>
  </r>
  <r>
    <m/>
    <m/>
    <s v="20180718-Eighty Eight"/>
    <s v="Yolo"/>
    <s v="Eighty Eight"/>
    <m/>
    <m/>
    <n v="201807181424"/>
    <n v="201807190224"/>
    <n v="43299"/>
    <n v="0.6"/>
    <n v="43299.6"/>
    <n v="43469"/>
    <s v="09:40"/>
    <n v="43469.40277777778"/>
    <n v="822"/>
    <s v="Undetermined"/>
    <n v="0"/>
    <m/>
    <n v="0"/>
    <n v="38.59694444"/>
    <n v="-121.99388889"/>
    <s v="non-HFTD"/>
    <s v="non-HFRA"/>
    <x v="0"/>
    <m/>
    <m/>
    <m/>
    <m/>
    <m/>
    <m/>
    <m/>
    <b v="0"/>
    <b v="0"/>
    <b v="0"/>
    <n v="2018"/>
    <n v="7"/>
    <b v="0"/>
    <n v="0"/>
    <b v="0"/>
    <b v="0"/>
    <b v="0"/>
    <s v="OEIS Non-CAT - Large"/>
    <n v="0"/>
    <n v="0"/>
    <s v="structures &lt;= 100 "/>
    <s v="fatality = 0"/>
    <n v="0"/>
    <b v="0"/>
    <b v="0"/>
    <b v="0"/>
    <b v="0"/>
    <b v="0"/>
    <b v="0"/>
    <b v="0"/>
    <m/>
    <m/>
    <m/>
    <m/>
    <m/>
    <m/>
    <n v="0"/>
    <n v="0"/>
    <m/>
    <m/>
    <m/>
    <m/>
    <x v="5"/>
    <n v="0"/>
  </r>
  <r>
    <m/>
    <m/>
    <s v="20180722-Country"/>
    <s v="Santa Clara"/>
    <s v="Country"/>
    <m/>
    <m/>
    <n v="201807221306"/>
    <n v="201807230106"/>
    <n v="43303"/>
    <n v="0.5458333333333333"/>
    <n v="43303.54583333333"/>
    <n v="43469"/>
    <s v="09:37"/>
    <n v="43469.40069444444"/>
    <n v="320"/>
    <s v="Undetermined"/>
    <n v="1"/>
    <m/>
    <n v="0"/>
    <n v="37.449425"/>
    <n v="-121.88807"/>
    <s v="non-HFTD"/>
    <s v="non-HFRA"/>
    <x v="0"/>
    <m/>
    <m/>
    <m/>
    <m/>
    <m/>
    <m/>
    <n v="4992"/>
    <b v="0"/>
    <b v="0"/>
    <b v="0"/>
    <n v="2018"/>
    <n v="7"/>
    <b v="0"/>
    <n v="0"/>
    <b v="0"/>
    <b v="0"/>
    <b v="0"/>
    <s v="OEIS Non-CAT - Large"/>
    <n v="0"/>
    <n v="0"/>
    <s v="structures &lt;= 100 "/>
    <s v="fatality = 0"/>
    <n v="1"/>
    <b v="0"/>
    <b v="0"/>
    <b v="0"/>
    <b v="0"/>
    <b v="0"/>
    <b v="0"/>
    <b v="0"/>
    <m/>
    <m/>
    <s v="E3968"/>
    <s v="65"/>
    <n v="1.6"/>
    <s v="2018-07-22T21:06:00Z"/>
    <n v="14"/>
    <n v="9"/>
    <s v="PEAC1"/>
    <s v="2"/>
    <n v="7.56"/>
    <s v="2018-07-22T20:18:00Z"/>
    <x v="20"/>
    <n v="137"/>
  </r>
  <r>
    <m/>
    <m/>
    <s v="20180723-Carr"/>
    <s v="Shasta And Trinity"/>
    <s v="Carr"/>
    <m/>
    <m/>
    <n v="201807231315"/>
    <n v="201807240115"/>
    <n v="43304"/>
    <n v="0.5520833333333334"/>
    <n v="43304.55208333334"/>
    <n v="43342"/>
    <s v="09:37"/>
    <n v="43342.40069444444"/>
    <n v="229651"/>
    <s v="Vehicle"/>
    <n v="1614"/>
    <m/>
    <n v="3"/>
    <n v="40.65428"/>
    <n v="-122.62357"/>
    <s v="HFTD"/>
    <s v="HFRA"/>
    <x v="0"/>
    <m/>
    <m/>
    <m/>
    <m/>
    <m/>
    <m/>
    <n v="40770919"/>
    <b v="1"/>
    <b v="0"/>
    <b v="1"/>
    <n v="2018"/>
    <n v="7"/>
    <b v="0"/>
    <n v="1"/>
    <b v="1"/>
    <b v="1"/>
    <b v="0"/>
    <s v="OEIS CAT - Destructive - Fatal"/>
    <n v="1"/>
    <n v="1"/>
    <s v="structures &gt; 500"/>
    <s v="fatality &gt; 0"/>
    <n v="1614"/>
    <b v="1"/>
    <b v="0"/>
    <b v="1"/>
    <b v="1"/>
    <b v="0"/>
    <b v="1"/>
    <b v="1"/>
    <m/>
    <m/>
    <s v="WYTC1"/>
    <s v="123"/>
    <n v="0.92"/>
    <s v="2018-07-23T21:00:00Z"/>
    <n v="6.53"/>
    <n v="2"/>
    <s v="MMOC1"/>
    <s v="2"/>
    <n v="8.630000000000001"/>
    <s v="2018-07-23T21:00:00Z"/>
    <x v="27"/>
    <n v="18"/>
  </r>
  <r>
    <m/>
    <m/>
    <s v="20180727-Ranch"/>
    <s v="Colusa, Glenn, Lake And Mendocino"/>
    <s v="Ranch"/>
    <m/>
    <s v="Mendocino Complex"/>
    <n v="201807271205"/>
    <n v="201807280005"/>
    <n v="43308"/>
    <n v="0.5034722222222222"/>
    <n v="43308.50347222222"/>
    <m/>
    <m/>
    <m/>
    <n v="410203"/>
    <s v="Human"/>
    <n v="246"/>
    <m/>
    <n v="1"/>
    <n v="39.243283"/>
    <n v="-123.103367"/>
    <s v="HFTD"/>
    <s v="HFRA"/>
    <x v="0"/>
    <m/>
    <m/>
    <m/>
    <m/>
    <m/>
    <m/>
    <n v="13036262.24"/>
    <b v="1"/>
    <b v="0"/>
    <b v="1"/>
    <n v="2018"/>
    <n v="7"/>
    <b v="0"/>
    <n v="1"/>
    <b v="1"/>
    <b v="1"/>
    <b v="0"/>
    <s v="OEIS CAT - Destructive - Fatal"/>
    <n v="1"/>
    <n v="0"/>
    <s v="100 &lt; structures &lt;= 500"/>
    <s v="fatality &gt; 0"/>
    <n v="246"/>
    <b v="1"/>
    <b v="0"/>
    <b v="1"/>
    <b v="1"/>
    <b v="0"/>
    <b v="1"/>
    <b v="1"/>
    <m/>
    <m/>
    <m/>
    <m/>
    <m/>
    <m/>
    <n v="0"/>
    <n v="0"/>
    <s v="COWC1"/>
    <s v="2"/>
    <n v="8.27"/>
    <s v="2018-07-27T20:01:00Z"/>
    <x v="35"/>
    <n v="40"/>
  </r>
  <r>
    <m/>
    <m/>
    <s v="20180727-River"/>
    <s v="Colusa, Lake And Mendocino"/>
    <s v="River"/>
    <m/>
    <s v="Mendocino Complex"/>
    <n v="201807271301"/>
    <n v="201807280101"/>
    <n v="43308"/>
    <n v="0.5423611111111111"/>
    <n v="43308.54236111111"/>
    <m/>
    <m/>
    <m/>
    <n v="48920"/>
    <s v="Undetermined"/>
    <n v="35"/>
    <m/>
    <n v="0"/>
    <n v="39.04786"/>
    <n v="-123.11971"/>
    <s v="HFTD"/>
    <s v="HFRA"/>
    <x v="0"/>
    <m/>
    <m/>
    <m/>
    <m/>
    <m/>
    <m/>
    <n v="1854752.758"/>
    <b v="1"/>
    <b v="1"/>
    <b v="0"/>
    <n v="2018"/>
    <n v="7"/>
    <b v="0"/>
    <n v="0"/>
    <b v="0"/>
    <b v="0"/>
    <b v="0"/>
    <s v="OEIS CAT - Large"/>
    <n v="1"/>
    <n v="0"/>
    <s v="structures &lt;= 100 "/>
    <s v="fatality = 0"/>
    <n v="35"/>
    <b v="1"/>
    <b v="0"/>
    <b v="1"/>
    <b v="1"/>
    <b v="0"/>
    <b v="1"/>
    <b v="1"/>
    <m/>
    <m/>
    <s v="HPDC1"/>
    <s v="2"/>
    <n v="2.41"/>
    <s v="2018-07-27T20:15:00Z"/>
    <n v="21"/>
    <n v="2"/>
    <s v="COWC1"/>
    <s v="2"/>
    <n v="5.93"/>
    <s v="2018-07-27T20:01:00Z"/>
    <x v="35"/>
    <n v="9"/>
  </r>
  <r>
    <m/>
    <m/>
    <s v="20180727-Whaleback"/>
    <s v="Lassen"/>
    <s v="Whaleback"/>
    <m/>
    <m/>
    <n v="201807271332"/>
    <n v="201807280132"/>
    <n v="43308"/>
    <n v="0.5638888888888889"/>
    <n v="43308.56388888889"/>
    <n v="43469"/>
    <s v="09:32"/>
    <n v="43469.39722222222"/>
    <n v="18703"/>
    <s v="Undetermined"/>
    <n v="0"/>
    <m/>
    <n v="0"/>
    <n v="40.633536"/>
    <n v="-120.868091"/>
    <s v="HFTD"/>
    <s v="HFRA"/>
    <x v="0"/>
    <m/>
    <m/>
    <m/>
    <m/>
    <m/>
    <m/>
    <m/>
    <b v="1"/>
    <b v="1"/>
    <b v="0"/>
    <n v="2018"/>
    <n v="7"/>
    <b v="0"/>
    <n v="0"/>
    <b v="0"/>
    <b v="0"/>
    <b v="0"/>
    <s v="OEIS CAT - Large"/>
    <n v="1"/>
    <n v="0"/>
    <s v="structures &lt;= 100 "/>
    <s v="fatality = 0"/>
    <n v="0"/>
    <b v="1"/>
    <b v="0"/>
    <b v="1"/>
    <b v="1"/>
    <b v="0"/>
    <b v="1"/>
    <b v="1"/>
    <m/>
    <m/>
    <m/>
    <m/>
    <m/>
    <m/>
    <n v="0"/>
    <n v="0"/>
    <s v="GORC1"/>
    <s v="2"/>
    <n v="8.57"/>
    <s v="2018-07-27T21:04:00Z"/>
    <x v="19"/>
    <n v="2"/>
  </r>
  <r>
    <m/>
    <m/>
    <s v="20180727-Breckenridge"/>
    <s v="Kern"/>
    <s v="Breckenridge"/>
    <m/>
    <m/>
    <n v="201807271612"/>
    <n v="201807280412"/>
    <n v="43308"/>
    <n v="0.675"/>
    <n v="43308.675"/>
    <n v="43469"/>
    <s v="09:32"/>
    <n v="43469.39722222222"/>
    <n v="993"/>
    <s v="Undetermined"/>
    <n v="0"/>
    <m/>
    <n v="0"/>
    <n v="35.387408"/>
    <n v="-118.817934"/>
    <s v="non-HFTD"/>
    <s v="HFRA"/>
    <x v="0"/>
    <m/>
    <m/>
    <m/>
    <m/>
    <m/>
    <m/>
    <m/>
    <b v="0"/>
    <b v="0"/>
    <b v="0"/>
    <n v="2018"/>
    <n v="7"/>
    <b v="0"/>
    <n v="0"/>
    <b v="0"/>
    <b v="0"/>
    <b v="0"/>
    <s v="OEIS Non-CAT - Large"/>
    <n v="0"/>
    <n v="0"/>
    <s v="structures &lt;= 100 "/>
    <s v="fatality = 0"/>
    <n v="0"/>
    <b v="0"/>
    <b v="0"/>
    <b v="1"/>
    <b v="1"/>
    <b v="0"/>
    <b v="0"/>
    <b v="0"/>
    <m/>
    <m/>
    <s v="C6825"/>
    <s v="65"/>
    <n v="3.77"/>
    <s v="2018-07-27T22:36:00Z"/>
    <n v="14"/>
    <n v="18"/>
    <s v="AU562"/>
    <s v="65"/>
    <n v="7.14"/>
    <s v="2018-07-27T23:57:00Z"/>
    <x v="7"/>
    <n v="34"/>
  </r>
  <r>
    <m/>
    <m/>
    <s v="20180731-Eel"/>
    <s v="Mendocino"/>
    <s v="Eel"/>
    <m/>
    <m/>
    <n v="201807311528"/>
    <n v="201807320328"/>
    <n v="43312"/>
    <n v="0.6444444444444445"/>
    <n v="43312.64444444444"/>
    <n v="43469"/>
    <s v="09:29"/>
    <n v="43469.39513888889"/>
    <n v="972"/>
    <s v="Undetermined"/>
    <n v="0"/>
    <m/>
    <n v="0"/>
    <n v="39.832"/>
    <n v="-123.048"/>
    <s v="HFTD"/>
    <s v="HFRA"/>
    <x v="0"/>
    <m/>
    <m/>
    <m/>
    <m/>
    <m/>
    <m/>
    <m/>
    <b v="0"/>
    <b v="0"/>
    <b v="0"/>
    <n v="2018"/>
    <n v="7"/>
    <b v="0"/>
    <n v="0"/>
    <b v="0"/>
    <b v="0"/>
    <b v="0"/>
    <s v="OEIS Non-CAT - Large"/>
    <n v="0"/>
    <n v="0"/>
    <s v="structures &lt;= 100 "/>
    <s v="fatality = 0"/>
    <n v="0"/>
    <b v="1"/>
    <b v="0"/>
    <b v="1"/>
    <b v="1"/>
    <b v="0"/>
    <b v="1"/>
    <b v="1"/>
    <m/>
    <m/>
    <s v="EELC1"/>
    <s v="2"/>
    <n v="1.99"/>
    <s v="2018-07-31T22:45:00Z"/>
    <n v="12.01"/>
    <n v="2"/>
    <s v="MASC1"/>
    <s v="2"/>
    <n v="5.72"/>
    <s v="2018-07-31T23:04:00Z"/>
    <x v="3"/>
    <n v="4"/>
  </r>
  <r>
    <m/>
    <m/>
    <s v="20180731-Butte"/>
    <s v="Sutter"/>
    <s v="Butte"/>
    <m/>
    <m/>
    <n v="201807311734"/>
    <n v="201807320534"/>
    <n v="43312"/>
    <n v="0.7319444444444444"/>
    <n v="43312.73194444444"/>
    <n v="43469"/>
    <s v="09:28"/>
    <n v="43469.39444444444"/>
    <n v="1200"/>
    <s v="Undetermined"/>
    <n v="0"/>
    <m/>
    <n v="0"/>
    <n v="39.186144"/>
    <n v="-121.79288"/>
    <s v="non-HFTD"/>
    <s v="non-HFRA"/>
    <x v="0"/>
    <m/>
    <m/>
    <m/>
    <m/>
    <m/>
    <m/>
    <m/>
    <b v="0"/>
    <b v="0"/>
    <b v="0"/>
    <n v="2018"/>
    <n v="7"/>
    <b v="0"/>
    <n v="0"/>
    <b v="0"/>
    <b v="0"/>
    <b v="0"/>
    <s v="OEIS Non-CAT - Large"/>
    <n v="0"/>
    <n v="0"/>
    <s v="structures &lt;= 100 "/>
    <s v="fatality = 0"/>
    <n v="0"/>
    <b v="0"/>
    <b v="0"/>
    <b v="0"/>
    <b v="0"/>
    <b v="0"/>
    <b v="0"/>
    <b v="0"/>
    <m/>
    <m/>
    <m/>
    <m/>
    <m/>
    <m/>
    <n v="0"/>
    <n v="0"/>
    <s v="E9574"/>
    <s v="65"/>
    <n v="8.58"/>
    <s v="2018-08-01T00:22:00Z"/>
    <x v="41"/>
    <n v="57"/>
  </r>
  <r>
    <m/>
    <m/>
    <s v="20180801-Sunset"/>
    <s v="Placer"/>
    <s v="Sunset"/>
    <m/>
    <m/>
    <n v="201808011311"/>
    <n v="201808020111"/>
    <n v="43313"/>
    <n v="0.5493055555555556"/>
    <n v="43313.54930555556"/>
    <n v="43469"/>
    <s v="09:28"/>
    <n v="43469.39444444444"/>
    <n v="700"/>
    <s v="Undetermined"/>
    <n v="0"/>
    <m/>
    <n v="0"/>
    <n v="38.82426"/>
    <n v="-121.451307"/>
    <s v="non-HFTD"/>
    <s v="non-HFRA"/>
    <x v="0"/>
    <m/>
    <m/>
    <m/>
    <m/>
    <m/>
    <m/>
    <m/>
    <b v="0"/>
    <b v="0"/>
    <b v="0"/>
    <n v="2018"/>
    <n v="8"/>
    <b v="0"/>
    <n v="0"/>
    <b v="0"/>
    <b v="0"/>
    <b v="0"/>
    <s v="OEIS Non-CAT - Large"/>
    <n v="0"/>
    <n v="0"/>
    <s v="structures &lt;= 100 "/>
    <s v="fatality = 0"/>
    <n v="0"/>
    <b v="0"/>
    <b v="0"/>
    <b v="0"/>
    <b v="0"/>
    <b v="0"/>
    <b v="0"/>
    <b v="0"/>
    <m/>
    <m/>
    <m/>
    <m/>
    <m/>
    <m/>
    <n v="0"/>
    <n v="0"/>
    <s v="AR944"/>
    <s v="65"/>
    <n v="8.99"/>
    <s v="2018-08-01T20:30:00Z"/>
    <x v="4"/>
    <n v="8"/>
  </r>
  <r>
    <m/>
    <m/>
    <s v="20180801-Donnell"/>
    <s v="Tuolumne"/>
    <s v="Donnell"/>
    <m/>
    <m/>
    <n v="201808011748"/>
    <n v="201808020548"/>
    <n v="43313"/>
    <n v="0.7416666666666667"/>
    <n v="43313.74166666667"/>
    <n v="43469"/>
    <s v="09:26"/>
    <n v="43469.39305555556"/>
    <n v="36450"/>
    <s v="Undetermined"/>
    <n v="54"/>
    <m/>
    <n v="0"/>
    <n v="38.349"/>
    <n v="-119.929"/>
    <s v="HFTD"/>
    <s v="HFRA"/>
    <x v="0"/>
    <m/>
    <m/>
    <m/>
    <m/>
    <m/>
    <m/>
    <m/>
    <b v="1"/>
    <b v="1"/>
    <b v="0"/>
    <n v="2018"/>
    <n v="8"/>
    <b v="0"/>
    <n v="0"/>
    <b v="0"/>
    <b v="0"/>
    <b v="0"/>
    <s v="OEIS CAT - Large"/>
    <n v="1"/>
    <n v="0"/>
    <s v="structures &lt;= 100 "/>
    <s v="fatality = 0"/>
    <n v="54"/>
    <b v="1"/>
    <b v="0"/>
    <b v="1"/>
    <b v="1"/>
    <b v="0"/>
    <b v="1"/>
    <b v="1"/>
    <m/>
    <m/>
    <m/>
    <m/>
    <m/>
    <m/>
    <n v="0"/>
    <n v="0"/>
    <m/>
    <m/>
    <m/>
    <m/>
    <x v="5"/>
    <n v="0"/>
  </r>
  <r>
    <m/>
    <m/>
    <s v="20180803-Tarina"/>
    <s v="Kern"/>
    <s v="Tarina"/>
    <m/>
    <m/>
    <n v="201808031448"/>
    <n v="201808040248"/>
    <n v="43315"/>
    <n v="0.6166666666666667"/>
    <n v="43315.61666666667"/>
    <n v="43469"/>
    <s v="09:26"/>
    <n v="43469.39305555556"/>
    <n v="2950"/>
    <s v="Undetermined"/>
    <n v="0"/>
    <m/>
    <n v="0"/>
    <n v="35.37444"/>
    <n v="-118.83556"/>
    <s v="non-HFTD"/>
    <s v="HFRA"/>
    <x v="0"/>
    <m/>
    <m/>
    <m/>
    <m/>
    <m/>
    <m/>
    <m/>
    <b v="0"/>
    <b v="0"/>
    <b v="0"/>
    <n v="2018"/>
    <n v="8"/>
    <b v="0"/>
    <n v="0"/>
    <b v="0"/>
    <b v="0"/>
    <b v="0"/>
    <s v="OEIS Non-CAT - Large"/>
    <n v="0"/>
    <n v="0"/>
    <s v="structures &lt;= 100 "/>
    <s v="fatality = 0"/>
    <n v="0"/>
    <b v="0"/>
    <b v="0"/>
    <b v="1"/>
    <b v="1"/>
    <b v="0"/>
    <b v="0"/>
    <b v="0"/>
    <m/>
    <m/>
    <s v="F0196"/>
    <s v="65"/>
    <n v="4.04"/>
    <s v="2018-08-03T20:50:00Z"/>
    <n v="24"/>
    <n v="20"/>
    <s v="F0196"/>
    <s v="65"/>
    <n v="4.04"/>
    <s v="2018-08-03T20:50:00Z"/>
    <x v="22"/>
    <n v="41"/>
  </r>
  <r>
    <m/>
    <m/>
    <s v="20180806-Turkey"/>
    <s v="Monterey"/>
    <s v="Turkey"/>
    <m/>
    <m/>
    <n v="201808061259"/>
    <n v="201808070059"/>
    <n v="43318"/>
    <n v="0.5409722222222222"/>
    <n v="43318.54097222222"/>
    <n v="43469"/>
    <s v="09:23"/>
    <n v="43469.39097222222"/>
    <n v="2225"/>
    <s v="Undetermined"/>
    <n v="0"/>
    <m/>
    <n v="0"/>
    <n v="35.847778"/>
    <n v="-120.343056"/>
    <s v="non-HFTD"/>
    <s v="non-HFRA"/>
    <x v="0"/>
    <m/>
    <m/>
    <m/>
    <m/>
    <m/>
    <m/>
    <m/>
    <b v="0"/>
    <b v="0"/>
    <b v="0"/>
    <n v="2018"/>
    <n v="8"/>
    <b v="0"/>
    <n v="0"/>
    <b v="0"/>
    <b v="0"/>
    <b v="0"/>
    <s v="OEIS Non-CAT - Large"/>
    <n v="0"/>
    <n v="0"/>
    <s v="structures &lt;= 100 "/>
    <s v="fatality = 0"/>
    <n v="0"/>
    <b v="0"/>
    <b v="0"/>
    <b v="0"/>
    <b v="0"/>
    <b v="0"/>
    <b v="0"/>
    <b v="0"/>
    <m/>
    <m/>
    <m/>
    <m/>
    <m/>
    <m/>
    <n v="0"/>
    <n v="0"/>
    <s v="PKFC1"/>
    <s v="2"/>
    <n v="6.14"/>
    <s v="2018-08-06T20:55:00Z"/>
    <x v="31"/>
    <n v="2"/>
  </r>
  <r>
    <m/>
    <m/>
    <s v="20180806-Five"/>
    <s v="Kings"/>
    <s v="Five"/>
    <m/>
    <m/>
    <n v="201808061729"/>
    <n v="201808070529"/>
    <n v="43318"/>
    <n v="0.7284722222222222"/>
    <n v="43318.72847222222"/>
    <n v="43469"/>
    <s v="09:23"/>
    <n v="43469.39097222222"/>
    <n v="2995"/>
    <s v="Undetermined"/>
    <n v="0"/>
    <m/>
    <n v="0"/>
    <n v="35.97896"/>
    <n v="-119.98329"/>
    <s v="non-HFTD"/>
    <s v="non-HFRA"/>
    <x v="0"/>
    <m/>
    <m/>
    <m/>
    <m/>
    <m/>
    <m/>
    <m/>
    <b v="0"/>
    <b v="0"/>
    <b v="0"/>
    <n v="2018"/>
    <n v="8"/>
    <b v="0"/>
    <n v="0"/>
    <b v="0"/>
    <b v="0"/>
    <b v="0"/>
    <s v="OEIS Non-CAT - Large"/>
    <n v="0"/>
    <n v="0"/>
    <s v="structures &lt;= 100 "/>
    <s v="fatality = 0"/>
    <n v="0"/>
    <b v="0"/>
    <b v="0"/>
    <b v="0"/>
    <b v="0"/>
    <b v="0"/>
    <b v="0"/>
    <b v="0"/>
    <m/>
    <m/>
    <s v="CF085"/>
    <s v="59"/>
    <n v="2.07"/>
    <s v="2018-08-07T00:11:00Z"/>
    <n v="21.74"/>
    <n v="11"/>
    <s v="KTLC1"/>
    <s v="2"/>
    <n v="5.38"/>
    <s v="2018-08-07T00:50:00Z"/>
    <x v="28"/>
    <n v="13"/>
  </r>
  <r>
    <m/>
    <m/>
    <s v="20180809-Hirz"/>
    <s v="Shasta"/>
    <s v="Hirz"/>
    <m/>
    <m/>
    <n v="201808090155"/>
    <n v="201808091355"/>
    <n v="43321"/>
    <n v="0.0798611111111111"/>
    <n v="43321.07986111111"/>
    <n v="43469"/>
    <s v="09:21"/>
    <n v="43469.38958333333"/>
    <n v="46150"/>
    <s v="Undetermined"/>
    <n v="0"/>
    <m/>
    <n v="0"/>
    <n v="40.896"/>
    <n v="-122.219"/>
    <s v="HFTD"/>
    <s v="HFRA"/>
    <x v="0"/>
    <m/>
    <m/>
    <m/>
    <m/>
    <m/>
    <m/>
    <m/>
    <b v="1"/>
    <b v="1"/>
    <b v="0"/>
    <n v="2018"/>
    <n v="8"/>
    <b v="0"/>
    <n v="0"/>
    <b v="0"/>
    <b v="0"/>
    <b v="0"/>
    <s v="OEIS CAT - Large"/>
    <n v="1"/>
    <n v="0"/>
    <s v="structures &lt;= 100 "/>
    <s v="fatality = 0"/>
    <n v="0"/>
    <b v="1"/>
    <b v="0"/>
    <b v="1"/>
    <b v="1"/>
    <b v="0"/>
    <b v="1"/>
    <b v="1"/>
    <m/>
    <m/>
    <m/>
    <m/>
    <m/>
    <m/>
    <n v="0"/>
    <n v="0"/>
    <s v="CTANT"/>
    <s v="59"/>
    <n v="7.91"/>
    <s v="2018-08-09T09:15:00Z"/>
    <x v="61"/>
    <n v="7"/>
  </r>
  <r>
    <m/>
    <m/>
    <s v="20180809-Hat"/>
    <s v="Shasta"/>
    <s v="Hat"/>
    <m/>
    <m/>
    <n v="201808091434"/>
    <n v="201808100234"/>
    <n v="43321"/>
    <n v="0.6069444444444444"/>
    <n v="43321.60694444444"/>
    <n v="43469"/>
    <s v="09:21"/>
    <n v="43469.38958333333"/>
    <n v="1900"/>
    <s v="Undetermined"/>
    <n v="0"/>
    <m/>
    <n v="0"/>
    <n v="40.99344"/>
    <n v="-121.52225"/>
    <s v="HFTD"/>
    <s v="HFRA"/>
    <x v="0"/>
    <m/>
    <m/>
    <m/>
    <m/>
    <m/>
    <m/>
    <n v="12717791"/>
    <b v="0"/>
    <b v="0"/>
    <b v="0"/>
    <n v="2018"/>
    <n v="8"/>
    <b v="1"/>
    <n v="0"/>
    <b v="0"/>
    <b v="0"/>
    <b v="0"/>
    <s v="OEIS Non-CAT - Large"/>
    <n v="0"/>
    <n v="0"/>
    <s v="structures &lt;= 100 "/>
    <s v="fatality = 0"/>
    <n v="0"/>
    <b v="1"/>
    <b v="0"/>
    <b v="1"/>
    <b v="1"/>
    <b v="0"/>
    <b v="1"/>
    <b v="1"/>
    <m/>
    <m/>
    <m/>
    <m/>
    <m/>
    <m/>
    <n v="0"/>
    <n v="0"/>
    <s v="SDRC1"/>
    <s v="2"/>
    <n v="5.63"/>
    <s v="2018-08-09T22:13:00Z"/>
    <x v="20"/>
    <n v="14"/>
  </r>
  <r>
    <m/>
    <m/>
    <s v="20180810-Nelson"/>
    <s v="Solano"/>
    <s v="Nelson"/>
    <m/>
    <m/>
    <n v="201808101657"/>
    <n v="201808110457"/>
    <n v="43322"/>
    <n v="0.70625"/>
    <n v="43322.70625"/>
    <n v="43469"/>
    <s v="09:20"/>
    <n v="43469.38888888889"/>
    <n v="2162"/>
    <s v="Undetermined"/>
    <n v="1"/>
    <m/>
    <n v="0"/>
    <n v="38.431278"/>
    <n v="-122.043747"/>
    <s v="HFTD"/>
    <s v="HFRA"/>
    <x v="0"/>
    <m/>
    <m/>
    <m/>
    <m/>
    <m/>
    <m/>
    <m/>
    <b v="0"/>
    <b v="0"/>
    <b v="0"/>
    <n v="2018"/>
    <n v="8"/>
    <b v="0"/>
    <n v="0"/>
    <b v="0"/>
    <b v="0"/>
    <b v="0"/>
    <s v="OEIS Non-CAT - Large"/>
    <n v="0"/>
    <n v="0"/>
    <s v="structures &lt;= 100 "/>
    <s v="fatality = 0"/>
    <n v="1"/>
    <b v="1"/>
    <b v="0"/>
    <b v="1"/>
    <b v="1"/>
    <b v="0"/>
    <b v="1"/>
    <b v="1"/>
    <m/>
    <m/>
    <m/>
    <m/>
    <m/>
    <m/>
    <n v="0"/>
    <n v="0"/>
    <m/>
    <m/>
    <m/>
    <m/>
    <x v="5"/>
    <n v="0"/>
  </r>
  <r>
    <m/>
    <m/>
    <s v="20180811-Gulch"/>
    <s v="Monterey"/>
    <s v="Gulch"/>
    <m/>
    <m/>
    <n v="201808111412"/>
    <n v="201808120212"/>
    <n v="43323"/>
    <n v="0.5916666666666667"/>
    <n v="43323.59166666667"/>
    <n v="43469"/>
    <s v="09:20"/>
    <n v="43469.38888888889"/>
    <n v="650"/>
    <s v="Undetermined"/>
    <n v="0"/>
    <m/>
    <n v="0"/>
    <n v="36.00912"/>
    <n v="-120.82226"/>
    <s v="non-HFTD"/>
    <s v="non-HFRA"/>
    <x v="0"/>
    <m/>
    <m/>
    <m/>
    <m/>
    <m/>
    <m/>
    <m/>
    <b v="0"/>
    <b v="0"/>
    <b v="0"/>
    <n v="2018"/>
    <n v="8"/>
    <b v="0"/>
    <n v="0"/>
    <b v="0"/>
    <b v="0"/>
    <b v="0"/>
    <s v="OEIS Non-CAT - Large"/>
    <n v="0"/>
    <n v="0"/>
    <s v="structures &lt;= 100 "/>
    <s v="fatality = 0"/>
    <n v="0"/>
    <b v="0"/>
    <b v="0"/>
    <b v="0"/>
    <b v="0"/>
    <b v="0"/>
    <b v="0"/>
    <b v="0"/>
    <m/>
    <m/>
    <m/>
    <m/>
    <m/>
    <m/>
    <n v="0"/>
    <n v="0"/>
    <m/>
    <m/>
    <m/>
    <m/>
    <x v="5"/>
    <n v="0"/>
  </r>
  <r>
    <m/>
    <m/>
    <s v="20180815-River"/>
    <s v="Tulare"/>
    <s v="River"/>
    <m/>
    <m/>
    <n v="201808151714"/>
    <n v="201808160514"/>
    <n v="43327"/>
    <n v="0.7180555555555556"/>
    <n v="43327.71805555555"/>
    <n v="43469"/>
    <s v="09:19"/>
    <n v="43469.38819444444"/>
    <n v="668"/>
    <s v="Undetermined"/>
    <n v="0"/>
    <m/>
    <n v="0"/>
    <n v="35.79012"/>
    <n v="-118.7393"/>
    <s v="HFTD"/>
    <s v="HFRA"/>
    <x v="0"/>
    <m/>
    <m/>
    <m/>
    <m/>
    <m/>
    <m/>
    <m/>
    <b v="0"/>
    <b v="0"/>
    <b v="0"/>
    <n v="2018"/>
    <n v="8"/>
    <b v="0"/>
    <n v="0"/>
    <b v="0"/>
    <b v="0"/>
    <b v="0"/>
    <s v="OEIS Non-CAT - Large"/>
    <n v="0"/>
    <n v="0"/>
    <s v="structures &lt;= 100 "/>
    <s v="fatality = 0"/>
    <n v="0"/>
    <b v="1"/>
    <b v="0"/>
    <b v="1"/>
    <b v="1"/>
    <b v="0"/>
    <b v="1"/>
    <b v="1"/>
    <m/>
    <m/>
    <m/>
    <m/>
    <m/>
    <m/>
    <n v="0"/>
    <n v="0"/>
    <s v="WOCC1"/>
    <s v="2"/>
    <n v="7.81"/>
    <s v="2018-08-16T00:13:00Z"/>
    <x v="10"/>
    <n v="28"/>
  </r>
  <r>
    <m/>
    <m/>
    <s v="20180816-Mill Creek 1"/>
    <s v="Humboldt"/>
    <s v="Mill Creek 1"/>
    <m/>
    <m/>
    <n v="201808160918"/>
    <n v="201808162118"/>
    <n v="43328"/>
    <n v="0.3875"/>
    <n v="43328.3875"/>
    <n v="43469"/>
    <s v="09:17"/>
    <n v="43469.38680555556"/>
    <n v="3674"/>
    <s v="Undetermined"/>
    <n v="0"/>
    <m/>
    <n v="0"/>
    <n v="41.14"/>
    <n v="-123.66"/>
    <s v="HFTD"/>
    <s v="HFRA"/>
    <x v="0"/>
    <m/>
    <m/>
    <m/>
    <m/>
    <m/>
    <m/>
    <m/>
    <b v="0"/>
    <b v="0"/>
    <b v="0"/>
    <n v="2018"/>
    <n v="8"/>
    <b v="0"/>
    <n v="0"/>
    <b v="0"/>
    <b v="0"/>
    <b v="0"/>
    <s v="OEIS Non-CAT - Large"/>
    <n v="0"/>
    <n v="0"/>
    <s v="structures &lt;= 100 "/>
    <s v="fatality = 0"/>
    <n v="0"/>
    <b v="1"/>
    <b v="0"/>
    <b v="1"/>
    <b v="1"/>
    <b v="0"/>
    <b v="1"/>
    <b v="1"/>
    <m/>
    <m/>
    <s v="BIIC1"/>
    <s v="2"/>
    <n v="3.2"/>
    <s v="2018-08-16T15:40:00Z"/>
    <n v="8.99"/>
    <n v="2"/>
    <s v="BIIC1"/>
    <s v="2"/>
    <n v="3.2"/>
    <s v="2018-08-16T15:40:00Z"/>
    <x v="4"/>
    <n v="4"/>
  </r>
  <r>
    <m/>
    <m/>
    <s v="20180818-Call"/>
    <s v="Kern"/>
    <s v="Call"/>
    <m/>
    <m/>
    <n v="201808181517"/>
    <n v="201808190317"/>
    <n v="43330"/>
    <n v="0.6368055555555555"/>
    <n v="43330.63680555556"/>
    <n v="43469"/>
    <s v="09:16"/>
    <n v="43469.38611111111"/>
    <n v="367"/>
    <s v="Undetermined"/>
    <n v="0"/>
    <m/>
    <n v="0"/>
    <n v="35.524"/>
    <n v="-118.669"/>
    <s v="HFTD"/>
    <s v="HFRA"/>
    <x v="0"/>
    <m/>
    <m/>
    <m/>
    <m/>
    <m/>
    <m/>
    <m/>
    <b v="0"/>
    <b v="0"/>
    <b v="0"/>
    <n v="2018"/>
    <n v="8"/>
    <b v="0"/>
    <n v="0"/>
    <b v="0"/>
    <b v="0"/>
    <b v="0"/>
    <s v="OEIS Non-CAT - Large"/>
    <n v="0"/>
    <n v="0"/>
    <s v="structures &lt;= 100 "/>
    <s v="fatality = 0"/>
    <n v="0"/>
    <b v="1"/>
    <b v="0"/>
    <b v="1"/>
    <b v="1"/>
    <b v="0"/>
    <b v="1"/>
    <b v="1"/>
    <m/>
    <m/>
    <s v="DEMC1"/>
    <s v="2"/>
    <n v="2.23"/>
    <s v="2018-08-18T21:25:00Z"/>
    <n v="18.99"/>
    <n v="2"/>
    <s v="DEMC1"/>
    <s v="2"/>
    <n v="2.23"/>
    <s v="2018-08-18T21:25:00Z"/>
    <x v="20"/>
    <n v="4"/>
  </r>
  <r>
    <m/>
    <m/>
    <s v="20180819-Front"/>
    <s v="Santa Barbara"/>
    <s v="Front"/>
    <m/>
    <m/>
    <n v="201808191337"/>
    <n v="201808200137"/>
    <n v="43331"/>
    <n v="0.5673611111111111"/>
    <n v="43331.56736111111"/>
    <n v="43469"/>
    <s v="09:16"/>
    <n v="43469.38611111111"/>
    <n v="1014"/>
    <s v="Undetermined"/>
    <n v="0"/>
    <m/>
    <n v="0"/>
    <n v="35.11416667"/>
    <n v="-120.09222222"/>
    <s v="HFTD"/>
    <s v="HFRA"/>
    <x v="0"/>
    <m/>
    <m/>
    <m/>
    <m/>
    <m/>
    <m/>
    <m/>
    <b v="0"/>
    <b v="0"/>
    <b v="0"/>
    <n v="2018"/>
    <n v="8"/>
    <b v="0"/>
    <n v="0"/>
    <b v="0"/>
    <b v="0"/>
    <b v="0"/>
    <s v="OEIS Non-CAT - Large"/>
    <n v="0"/>
    <n v="0"/>
    <s v="structures &lt;= 100 "/>
    <s v="fatality = 0"/>
    <n v="0"/>
    <b v="0"/>
    <b v="1"/>
    <b v="1"/>
    <b v="1"/>
    <b v="0"/>
    <b v="1"/>
    <b v="1"/>
    <m/>
    <m/>
    <s v="BRHC1"/>
    <s v="2"/>
    <n v="4.93"/>
    <s v="2018-08-19T21:35:00Z"/>
    <n v="12.01"/>
    <n v="2"/>
    <s v="BRHC1"/>
    <s v="2"/>
    <n v="4.93"/>
    <s v="2018-08-19T21:35:00Z"/>
    <x v="27"/>
    <n v="2"/>
  </r>
  <r>
    <m/>
    <m/>
    <s v="20180903-North"/>
    <s v="Placer"/>
    <s v="North"/>
    <m/>
    <m/>
    <n v="201809031638"/>
    <n v="201809040438"/>
    <n v="43346"/>
    <n v="0.6930555555555555"/>
    <n v="43346.69305555556"/>
    <n v="43469"/>
    <s v="09:10"/>
    <n v="43469.38194444445"/>
    <n v="1120"/>
    <s v="Undetermined"/>
    <n v="0"/>
    <m/>
    <n v="0"/>
    <n v="39.268611"/>
    <n v="-120.658333"/>
    <s v="HFTD"/>
    <s v="HFRA"/>
    <x v="0"/>
    <m/>
    <m/>
    <m/>
    <m/>
    <m/>
    <m/>
    <n v="20415"/>
    <b v="0"/>
    <b v="0"/>
    <b v="0"/>
    <n v="2018"/>
    <n v="9"/>
    <b v="0"/>
    <n v="0"/>
    <b v="0"/>
    <b v="0"/>
    <b v="0"/>
    <s v="OEIS Non-CAT - Large"/>
    <n v="0"/>
    <n v="0"/>
    <s v="structures &lt;= 100 "/>
    <s v="fatality = 0"/>
    <n v="0"/>
    <b v="1"/>
    <b v="0"/>
    <b v="1"/>
    <b v="1"/>
    <b v="0"/>
    <b v="1"/>
    <b v="1"/>
    <m/>
    <m/>
    <s v="KBLU"/>
    <s v="1"/>
    <n v="2.71"/>
    <s v="2018-09-03T22:52:00Z"/>
    <n v="18.41"/>
    <n v="3"/>
    <s v="KBLU"/>
    <s v="1"/>
    <n v="2.71"/>
    <s v="2018-09-03T22:52:00Z"/>
    <x v="62"/>
    <n v="16"/>
  </r>
  <r>
    <m/>
    <m/>
    <s v="20180904-Kerlin"/>
    <s v="Trinity"/>
    <s v="Kerlin"/>
    <m/>
    <m/>
    <n v="201809041520"/>
    <n v="201809050320"/>
    <n v="43347"/>
    <n v="0.6388888888888888"/>
    <n v="43347.63888888889"/>
    <n v="43469"/>
    <s v="09:08"/>
    <n v="43469.38055555556"/>
    <n v="1751"/>
    <s v="Undetermined"/>
    <n v="0"/>
    <m/>
    <n v="0"/>
    <n v="40.616251"/>
    <n v="-123.52019"/>
    <s v="HFTD"/>
    <s v="HFRA"/>
    <x v="0"/>
    <m/>
    <m/>
    <m/>
    <m/>
    <m/>
    <m/>
    <m/>
    <b v="0"/>
    <b v="0"/>
    <b v="0"/>
    <n v="2018"/>
    <n v="9"/>
    <b v="0"/>
    <n v="0"/>
    <b v="0"/>
    <b v="0"/>
    <b v="0"/>
    <s v="OEIS Non-CAT - Large"/>
    <n v="0"/>
    <n v="0"/>
    <s v="structures &lt;= 100 "/>
    <s v="fatality = 0"/>
    <n v="0"/>
    <b v="1"/>
    <b v="0"/>
    <b v="1"/>
    <b v="1"/>
    <b v="0"/>
    <b v="1"/>
    <b v="1"/>
    <m/>
    <m/>
    <m/>
    <m/>
    <m/>
    <m/>
    <n v="0"/>
    <n v="0"/>
    <s v="UDWC1"/>
    <s v="2"/>
    <n v="7.38"/>
    <s v="2018-09-04T22:24:00Z"/>
    <x v="2"/>
    <n v="2"/>
  </r>
  <r>
    <m/>
    <m/>
    <s v="20180905-Delta"/>
    <s v="Shasta"/>
    <s v="Delta"/>
    <m/>
    <m/>
    <n v="201809051251"/>
    <n v="201809060051"/>
    <n v="43348"/>
    <n v="0.5354166666666667"/>
    <n v="43348.53541666667"/>
    <n v="43469"/>
    <s v="09:07"/>
    <n v="43469.37986111111"/>
    <n v="63311"/>
    <s v="Undetermined"/>
    <n v="42"/>
    <m/>
    <n v="0"/>
    <n v="40.923"/>
    <n v="-122.408"/>
    <s v="HFTD"/>
    <s v="HFRA"/>
    <x v="0"/>
    <m/>
    <m/>
    <m/>
    <m/>
    <m/>
    <m/>
    <m/>
    <b v="1"/>
    <b v="1"/>
    <b v="0"/>
    <n v="2018"/>
    <n v="9"/>
    <b v="0"/>
    <n v="0"/>
    <b v="0"/>
    <b v="0"/>
    <b v="0"/>
    <s v="OEIS CAT - Large"/>
    <n v="1"/>
    <n v="0"/>
    <s v="structures &lt;= 100 "/>
    <s v="fatality = 0"/>
    <n v="42"/>
    <b v="1"/>
    <b v="0"/>
    <b v="1"/>
    <b v="1"/>
    <b v="0"/>
    <b v="1"/>
    <b v="1"/>
    <m/>
    <m/>
    <s v="SLFC1"/>
    <s v="2"/>
    <n v="1.48"/>
    <s v="2018-09-05T20:19:00Z"/>
    <n v="17"/>
    <n v="16"/>
    <s v="SLFC1"/>
    <s v="2"/>
    <n v="1.48"/>
    <s v="2018-09-05T20:19:00Z"/>
    <x v="12"/>
    <n v="16"/>
  </r>
  <r>
    <m/>
    <m/>
    <s v="20180908-Tulloch"/>
    <s v="Tuolumne"/>
    <s v="Tulloch"/>
    <m/>
    <m/>
    <n v="201809081334"/>
    <n v="201809090134"/>
    <n v="43351"/>
    <n v="0.5652777777777778"/>
    <n v="43351.56527777778"/>
    <n v="43469"/>
    <s v="09:06"/>
    <n v="43469.37916666667"/>
    <n v="573"/>
    <s v="Undetermined"/>
    <n v="0"/>
    <m/>
    <n v="0"/>
    <n v="37.83388"/>
    <n v="-120.61746"/>
    <s v="non-HFTD"/>
    <s v="non-HFRA"/>
    <x v="0"/>
    <m/>
    <m/>
    <m/>
    <m/>
    <m/>
    <m/>
    <m/>
    <b v="0"/>
    <b v="0"/>
    <b v="0"/>
    <n v="2018"/>
    <n v="9"/>
    <b v="0"/>
    <n v="0"/>
    <b v="0"/>
    <b v="0"/>
    <b v="0"/>
    <s v="OEIS Non-CAT - Large"/>
    <n v="0"/>
    <n v="0"/>
    <s v="structures &lt;= 100 "/>
    <s v="fatality = 0"/>
    <n v="0"/>
    <b v="0"/>
    <b v="0"/>
    <b v="0"/>
    <b v="0"/>
    <b v="0"/>
    <b v="0"/>
    <b v="0"/>
    <m/>
    <m/>
    <s v="LRMC1"/>
    <s v="106"/>
    <n v="2.11"/>
    <s v="2018-09-08T21:00:00Z"/>
    <n v="10.25"/>
    <n v="2"/>
    <s v="D1155"/>
    <s v="65"/>
    <n v="6.37"/>
    <s v="2018-09-08T20:14:00Z"/>
    <x v="31"/>
    <n v="33"/>
  </r>
  <r>
    <m/>
    <m/>
    <s v="20180908-Snell"/>
    <s v="Napa"/>
    <s v="Snell"/>
    <m/>
    <m/>
    <n v="201809081429"/>
    <n v="201809090229"/>
    <n v="43351"/>
    <n v="0.6034722222222222"/>
    <n v="43351.60347222222"/>
    <n v="43469"/>
    <s v="09:06"/>
    <n v="43469.37916666667"/>
    <n v="2490"/>
    <s v="Under Investigation"/>
    <n v="0"/>
    <m/>
    <n v="0"/>
    <n v="38.69601"/>
    <n v="-122.44468"/>
    <s v="HFTD"/>
    <s v="HFRA"/>
    <x v="0"/>
    <m/>
    <m/>
    <m/>
    <m/>
    <m/>
    <m/>
    <m/>
    <b v="0"/>
    <b v="0"/>
    <b v="0"/>
    <n v="2018"/>
    <n v="9"/>
    <b v="0"/>
    <n v="0"/>
    <b v="0"/>
    <b v="0"/>
    <b v="0"/>
    <s v="OEIS Non-CAT - Large"/>
    <n v="0"/>
    <n v="0"/>
    <s v="structures &lt;= 100 "/>
    <s v="fatality = 0"/>
    <n v="0"/>
    <b v="0"/>
    <b v="1"/>
    <b v="1"/>
    <b v="1"/>
    <b v="0"/>
    <b v="1"/>
    <b v="1"/>
    <m/>
    <m/>
    <s v="PG051"/>
    <s v="229"/>
    <n v="3.54"/>
    <s v="2018-09-08T20:50:00Z"/>
    <n v="20.6"/>
    <n v="20"/>
    <s v="PG085"/>
    <s v="229"/>
    <n v="7.89"/>
    <s v="2018-09-08T22:10:00Z"/>
    <x v="63"/>
    <n v="68"/>
  </r>
  <r>
    <m/>
    <m/>
    <s v="20180913-Metz"/>
    <s v="Monterey"/>
    <s v="Metz"/>
    <m/>
    <m/>
    <n v="201809131537"/>
    <n v="201809140337"/>
    <n v="43356"/>
    <n v="0.6506944444444445"/>
    <n v="43356.65069444444"/>
    <n v="43469"/>
    <s v="09:04"/>
    <n v="43469.37777777778"/>
    <n v="400"/>
    <s v="Undetermined"/>
    <n v="0"/>
    <m/>
    <n v="0"/>
    <n v="36.35502"/>
    <n v="-121.1563"/>
    <s v="non-HFTD"/>
    <s v="non-HFRA"/>
    <x v="0"/>
    <m/>
    <m/>
    <m/>
    <m/>
    <m/>
    <m/>
    <m/>
    <b v="0"/>
    <b v="0"/>
    <b v="0"/>
    <n v="2018"/>
    <n v="9"/>
    <b v="0"/>
    <n v="0"/>
    <b v="0"/>
    <b v="0"/>
    <b v="0"/>
    <s v="OEIS Non-CAT - Large"/>
    <n v="0"/>
    <n v="0"/>
    <s v="structures &lt;= 100 "/>
    <s v="fatality = 0"/>
    <n v="0"/>
    <b v="0"/>
    <b v="0"/>
    <b v="0"/>
    <b v="0"/>
    <b v="0"/>
    <b v="0"/>
    <b v="0"/>
    <m/>
    <m/>
    <m/>
    <m/>
    <m/>
    <m/>
    <n v="0"/>
    <n v="0"/>
    <s v="PCLC1"/>
    <s v="2"/>
    <n v="8.01"/>
    <s v="2018-09-13T23:37:00Z"/>
    <x v="20"/>
    <n v="3"/>
  </r>
  <r>
    <m/>
    <m/>
    <s v="20180922-Oak"/>
    <s v="Madera"/>
    <s v="Oak"/>
    <m/>
    <m/>
    <n v="201809221544"/>
    <n v="201809230344"/>
    <n v="43365"/>
    <n v="0.6555555555555556"/>
    <n v="43365.65555555555"/>
    <n v="43469"/>
    <s v="09:03"/>
    <n v="43469.37708333333"/>
    <n v="360"/>
    <s v="Undetermined"/>
    <n v="0"/>
    <m/>
    <n v="0"/>
    <n v="37.38789"/>
    <n v="-119.68912"/>
    <s v="HFTD"/>
    <s v="HFRA"/>
    <x v="0"/>
    <m/>
    <m/>
    <m/>
    <m/>
    <m/>
    <m/>
    <m/>
    <b v="0"/>
    <b v="0"/>
    <b v="0"/>
    <n v="2018"/>
    <n v="9"/>
    <b v="0"/>
    <n v="0"/>
    <b v="0"/>
    <b v="0"/>
    <b v="0"/>
    <s v="OEIS Non-CAT - Large"/>
    <n v="0"/>
    <n v="0"/>
    <s v="structures &lt;= 100 "/>
    <s v="fatality = 0"/>
    <n v="0"/>
    <b v="0"/>
    <b v="1"/>
    <b v="1"/>
    <b v="1"/>
    <b v="0"/>
    <b v="1"/>
    <b v="1"/>
    <m/>
    <m/>
    <s v="MIAC1"/>
    <s v="2"/>
    <n v="3.77"/>
    <s v="2018-09-22T21:59:00Z"/>
    <n v="18.01"/>
    <n v="58"/>
    <s v="MIAC1"/>
    <s v="2"/>
    <n v="3.77"/>
    <s v="2018-09-22T21:59:00Z"/>
    <x v="31"/>
    <n v="142"/>
  </r>
  <r>
    <m/>
    <m/>
    <s v="20181007-Sun"/>
    <s v="Tehama"/>
    <s v="Sun"/>
    <m/>
    <m/>
    <n v="201810071251"/>
    <n v="201810080051"/>
    <n v="43380"/>
    <n v="0.5354166666666667"/>
    <n v="43380.53541666667"/>
    <n v="43469"/>
    <s v="08:57"/>
    <n v="43469.37291666667"/>
    <n v="3889"/>
    <s v="Undetermined"/>
    <n v="0"/>
    <m/>
    <n v="0"/>
    <n v="40.22027778"/>
    <n v="-122.18"/>
    <s v="HFTD"/>
    <s v="HFRA"/>
    <x v="0"/>
    <m/>
    <m/>
    <m/>
    <m/>
    <m/>
    <m/>
    <n v="7128"/>
    <b v="0"/>
    <b v="0"/>
    <b v="0"/>
    <n v="2018"/>
    <n v="10"/>
    <b v="1"/>
    <n v="0"/>
    <b v="0"/>
    <b v="0"/>
    <b v="0"/>
    <s v="OEIS Non-CAT - Large"/>
    <n v="0"/>
    <n v="0"/>
    <s v="structures &lt;= 100 "/>
    <s v="fatality = 0"/>
    <n v="0"/>
    <b v="1"/>
    <b v="0"/>
    <b v="1"/>
    <b v="1"/>
    <b v="0"/>
    <b v="1"/>
    <b v="1"/>
    <m/>
    <m/>
    <m/>
    <m/>
    <m/>
    <m/>
    <n v="0"/>
    <n v="0"/>
    <s v="KRBL"/>
    <s v="1"/>
    <n v="6.14"/>
    <s v="2018-10-07T19:54:00Z"/>
    <x v="64"/>
    <n v="16"/>
  </r>
  <r>
    <m/>
    <s v="(2/17/2023): add 1 structure destroyed and lat/lon based on https://www.dailyrepublic.com/all-dr-news/solano-news/fairfield/officials-report-branscombe-fire-fully-contained"/>
    <s v="20181007-Branscombe"/>
    <s v="Solano"/>
    <s v="Branscombe"/>
    <m/>
    <m/>
    <n v="201810071300"/>
    <n v="201810080100"/>
    <n v="43380"/>
    <n v="0.5416666666666666"/>
    <n v="43380.54166666666"/>
    <m/>
    <m/>
    <m/>
    <n v="4500"/>
    <s v="Undetermined"/>
    <n v="1"/>
    <m/>
    <n v="0"/>
    <n v="38.237"/>
    <n v="-121.952"/>
    <s v="non-HFTD"/>
    <s v="non-HFRA"/>
    <x v="0"/>
    <m/>
    <m/>
    <m/>
    <m/>
    <m/>
    <m/>
    <m/>
    <b v="0"/>
    <b v="0"/>
    <b v="0"/>
    <n v="2018"/>
    <n v="10"/>
    <b v="1"/>
    <n v="0"/>
    <b v="0"/>
    <b v="0"/>
    <b v="0"/>
    <s v="OEIS Non-CAT - Large"/>
    <n v="0"/>
    <n v="0"/>
    <s v="structures &lt;= 100 "/>
    <s v="fatality = 0"/>
    <n v="1"/>
    <b v="0"/>
    <b v="0"/>
    <b v="0"/>
    <b v="0"/>
    <b v="0"/>
    <b v="0"/>
    <b v="0"/>
    <m/>
    <m/>
    <s v="SFXC1"/>
    <s v="188"/>
    <n v="4.12"/>
    <s v="2018-10-07T20:30:00Z"/>
    <n v="32.23"/>
    <n v="11"/>
    <s v="UCJP"/>
    <s v="62"/>
    <n v="7.07"/>
    <s v="2018-10-07T19:50:00Z"/>
    <x v="65"/>
    <n v="65"/>
  </r>
  <r>
    <m/>
    <m/>
    <s v="20181030-June"/>
    <s v="Butte"/>
    <s v="June"/>
    <m/>
    <m/>
    <n v="201810301446"/>
    <n v="201810310246"/>
    <n v="43403"/>
    <n v="0.6152777777777778"/>
    <n v="43403.61527777778"/>
    <n v="43469"/>
    <s v="08:50"/>
    <n v="43469.36805555555"/>
    <n v="550"/>
    <s v="Undetermined"/>
    <n v="0"/>
    <m/>
    <n v="0"/>
    <n v="39.36529"/>
    <n v="-121.51707"/>
    <s v="non-HFTD"/>
    <s v="non-HFRA"/>
    <x v="0"/>
    <m/>
    <m/>
    <m/>
    <m/>
    <m/>
    <m/>
    <m/>
    <b v="0"/>
    <b v="0"/>
    <b v="0"/>
    <n v="2018"/>
    <n v="10"/>
    <b v="1"/>
    <n v="0"/>
    <b v="0"/>
    <b v="0"/>
    <b v="0"/>
    <s v="OEIS Non-CAT - Large"/>
    <n v="0"/>
    <n v="0"/>
    <s v="structures &lt;= 100 "/>
    <s v="fatality = 0"/>
    <n v="0"/>
    <b v="0"/>
    <b v="0"/>
    <b v="0"/>
    <b v="0"/>
    <b v="0"/>
    <b v="0"/>
    <b v="0"/>
    <m/>
    <m/>
    <m/>
    <m/>
    <m/>
    <m/>
    <n v="0"/>
    <n v="0"/>
    <s v="BNGC1"/>
    <s v="2"/>
    <n v="7.07"/>
    <s v="2018-10-30T21:51:00Z"/>
    <x v="3"/>
    <n v="4"/>
  </r>
  <r>
    <m/>
    <s v="(3/24/2023): added second igniton point using ignition tracker info, not in original cal fire data"/>
    <s v="20181108-Camp D"/>
    <s v="Butte"/>
    <s v="Camp D"/>
    <s v="Camp T"/>
    <m/>
    <n v="201811080645"/>
    <n v="201811081845"/>
    <n v="43412"/>
    <n v="0.28125"/>
    <n v="43412.28125"/>
    <n v="43429"/>
    <s v="08:00"/>
    <n v="43429.33333333334"/>
    <n v="153336"/>
    <s v="Electrical Power"/>
    <n v="18804"/>
    <m/>
    <n v="85"/>
    <n v="39.79846999"/>
    <n v="-121.486279"/>
    <s v="HFTD"/>
    <s v="HFRA"/>
    <x v="1"/>
    <s v="Yes"/>
    <s v="20180938B"/>
    <s v="EI171008S"/>
    <s v="211086"/>
    <s v="18-0098064"/>
    <m/>
    <n v="826291590"/>
    <b v="1"/>
    <b v="0"/>
    <b v="1"/>
    <n v="2018"/>
    <n v="11"/>
    <b v="1"/>
    <n v="1"/>
    <b v="1"/>
    <b v="1"/>
    <b v="0"/>
    <s v="OEIS CAT - Destructive - Fatal"/>
    <n v="1"/>
    <n v="1"/>
    <s v="structures &gt; 500"/>
    <s v="fatality &gt; 0"/>
    <n v="18804"/>
    <b v="1"/>
    <b v="0"/>
    <b v="1"/>
    <b v="1"/>
    <b v="0"/>
    <b v="1"/>
    <b v="1"/>
    <m/>
    <m/>
    <s v="JBGC1"/>
    <s v="2"/>
    <n v="4.33"/>
    <s v="2018-11-08T14:13:00Z"/>
    <n v="40"/>
    <n v="2"/>
    <s v="PG131"/>
    <s v="229"/>
    <n v="8.140000000000001"/>
    <s v="2018-11-08T14:00:00Z"/>
    <x v="66"/>
    <n v="72"/>
  </r>
  <r>
    <m/>
    <m/>
    <s v="20181108-Nurse"/>
    <s v="Solano"/>
    <s v="Nurse"/>
    <m/>
    <m/>
    <n v="201811081328"/>
    <n v="201811090128"/>
    <n v="43412"/>
    <n v="0.5611111111111111"/>
    <n v="43412.56111111111"/>
    <n v="43469"/>
    <s v="08:47"/>
    <n v="43469.36597222222"/>
    <n v="1500"/>
    <s v="Undetermined"/>
    <n v="0"/>
    <m/>
    <n v="0"/>
    <n v="38.21396"/>
    <n v="-121.9424"/>
    <s v="non-HFTD"/>
    <s v="non-HFRA"/>
    <x v="0"/>
    <m/>
    <m/>
    <m/>
    <m/>
    <m/>
    <m/>
    <m/>
    <b v="0"/>
    <b v="0"/>
    <b v="0"/>
    <n v="2018"/>
    <n v="11"/>
    <b v="1"/>
    <n v="0"/>
    <b v="0"/>
    <b v="0"/>
    <b v="0"/>
    <s v="OEIS Non-CAT - Large"/>
    <n v="0"/>
    <n v="0"/>
    <s v="structures &lt;= 100 "/>
    <s v="fatality = 0"/>
    <n v="0"/>
    <b v="0"/>
    <b v="0"/>
    <b v="0"/>
    <b v="0"/>
    <b v="0"/>
    <b v="0"/>
    <b v="0"/>
    <m/>
    <m/>
    <s v="KSUU"/>
    <s v="1"/>
    <n v="3.67"/>
    <s v="2018-11-08T20:56:00Z"/>
    <n v="35.68"/>
    <n v="10"/>
    <s v="UCJP"/>
    <s v="62"/>
    <n v="7.26"/>
    <s v="2018-11-08T21:00:00Z"/>
    <x v="67"/>
    <n v="53"/>
  </r>
  <r>
    <m/>
    <m/>
    <s v="20190507-Refuge"/>
    <s v="Kern"/>
    <s v="Refuge"/>
    <m/>
    <m/>
    <n v="201905071547"/>
    <n v="201905080347"/>
    <n v="43592"/>
    <n v="0.6576388888888889"/>
    <n v="43592.65763888889"/>
    <n v="43594"/>
    <s v="09:37"/>
    <n v="43594.40069444444"/>
    <n v="2500"/>
    <s v="Unknown"/>
    <m/>
    <m/>
    <n v="0"/>
    <n v="35.72057"/>
    <n v="-119.62762"/>
    <s v="non-HFTD"/>
    <s v="non-HFRA"/>
    <x v="0"/>
    <m/>
    <m/>
    <m/>
    <m/>
    <m/>
    <m/>
    <m/>
    <b v="0"/>
    <b v="0"/>
    <b v="0"/>
    <n v="2019"/>
    <n v="5"/>
    <b v="0"/>
    <n v="0"/>
    <b v="0"/>
    <b v="0"/>
    <b v="0"/>
    <s v="OEIS Non-CAT - Large"/>
    <n v="0"/>
    <n v="0"/>
    <s v="structures &lt;= 100 "/>
    <s v="fatality = 0"/>
    <n v="0"/>
    <b v="0"/>
    <b v="0"/>
    <b v="0"/>
    <b v="0"/>
    <b v="0"/>
    <b v="0"/>
    <b v="0"/>
    <m/>
    <m/>
    <m/>
    <m/>
    <m/>
    <m/>
    <n v="0"/>
    <n v="0"/>
    <m/>
    <m/>
    <m/>
    <m/>
    <x v="5"/>
    <n v="0"/>
  </r>
  <r>
    <m/>
    <m/>
    <s v="20190529-Belmont"/>
    <s v="San Luis Obispo"/>
    <s v="Belmont"/>
    <m/>
    <m/>
    <n v="201905291710"/>
    <n v="201905300510"/>
    <n v="43614"/>
    <n v="0.7152777777777778"/>
    <n v="43614.71527777778"/>
    <n v="43619"/>
    <s v="08:44"/>
    <n v="43619.36388888889"/>
    <n v="835"/>
    <s v="Unknown"/>
    <m/>
    <m/>
    <n v="0"/>
    <n v="35.30759"/>
    <n v="-119.96498"/>
    <s v="non-HFTD"/>
    <s v="non-HFRA"/>
    <x v="0"/>
    <m/>
    <m/>
    <m/>
    <m/>
    <m/>
    <m/>
    <m/>
    <b v="0"/>
    <b v="0"/>
    <b v="0"/>
    <n v="2019"/>
    <n v="5"/>
    <b v="0"/>
    <n v="0"/>
    <b v="0"/>
    <b v="0"/>
    <b v="0"/>
    <s v="OEIS Non-CAT - Large"/>
    <n v="0"/>
    <n v="0"/>
    <s v="structures &lt;= 100 "/>
    <s v="fatality = 0"/>
    <n v="0"/>
    <b v="0"/>
    <b v="0"/>
    <b v="0"/>
    <b v="0"/>
    <b v="0"/>
    <b v="0"/>
    <b v="0"/>
    <m/>
    <m/>
    <m/>
    <m/>
    <m/>
    <m/>
    <n v="0"/>
    <n v="0"/>
    <s v="TWMC1"/>
    <s v="2"/>
    <n v="8.84"/>
    <s v="2019-05-29T23:13:00Z"/>
    <x v="14"/>
    <n v="7"/>
  </r>
  <r>
    <m/>
    <m/>
    <s v="20190605-Boulder"/>
    <s v="San Luis Obispo"/>
    <s v="Boulder"/>
    <m/>
    <m/>
    <n v="201906051049"/>
    <n v="201906052249"/>
    <n v="43621"/>
    <n v="0.4506944444444445"/>
    <n v="43621.45069444444"/>
    <n v="43627"/>
    <s v="14:49"/>
    <n v="43627.61736111111"/>
    <n v="1127"/>
    <s v="Unknown"/>
    <m/>
    <m/>
    <n v="0"/>
    <n v="35.343761"/>
    <n v="-119.913717"/>
    <s v="non-HFTD"/>
    <s v="non-HFRA"/>
    <x v="0"/>
    <m/>
    <m/>
    <m/>
    <m/>
    <m/>
    <m/>
    <m/>
    <b v="0"/>
    <b v="0"/>
    <b v="0"/>
    <n v="2019"/>
    <n v="6"/>
    <b v="0"/>
    <n v="0"/>
    <b v="0"/>
    <b v="0"/>
    <b v="0"/>
    <s v="OEIS Non-CAT - Large"/>
    <n v="0"/>
    <n v="0"/>
    <s v="structures &lt;= 100 "/>
    <s v="fatality = 0"/>
    <n v="0"/>
    <b v="0"/>
    <b v="0"/>
    <b v="0"/>
    <b v="0"/>
    <b v="0"/>
    <b v="0"/>
    <b v="0"/>
    <m/>
    <m/>
    <m/>
    <m/>
    <m/>
    <m/>
    <n v="0"/>
    <n v="0"/>
    <m/>
    <m/>
    <m/>
    <m/>
    <x v="5"/>
    <n v="0"/>
  </r>
  <r>
    <m/>
    <m/>
    <s v="20190607-Stuhr"/>
    <s v="Stanislaus"/>
    <s v="Stuhr"/>
    <m/>
    <m/>
    <n v="201906071655"/>
    <n v="201906080455"/>
    <n v="43623"/>
    <n v="0.7048611111111112"/>
    <n v="43623.70486111111"/>
    <n v="43627"/>
    <s v="17:14"/>
    <n v="43627.71805555555"/>
    <n v="600"/>
    <s v="Unknown"/>
    <m/>
    <m/>
    <n v="0"/>
    <n v="37.25988"/>
    <n v="-121.09375"/>
    <s v="non-HFTD"/>
    <s v="non-HFRA"/>
    <x v="0"/>
    <m/>
    <m/>
    <m/>
    <m/>
    <m/>
    <m/>
    <m/>
    <b v="0"/>
    <b v="0"/>
    <b v="0"/>
    <n v="2019"/>
    <n v="6"/>
    <b v="0"/>
    <n v="0"/>
    <b v="0"/>
    <b v="0"/>
    <b v="0"/>
    <s v="OEIS Non-CAT - Large"/>
    <n v="0"/>
    <n v="0"/>
    <s v="structures &lt;= 100 "/>
    <s v="fatality = 0"/>
    <n v="0"/>
    <b v="0"/>
    <b v="0"/>
    <b v="0"/>
    <b v="0"/>
    <b v="0"/>
    <b v="0"/>
    <b v="0"/>
    <m/>
    <m/>
    <m/>
    <m/>
    <m/>
    <m/>
    <n v="0"/>
    <n v="0"/>
    <s v="AU767"/>
    <s v="65"/>
    <n v="7.04"/>
    <s v="2019-06-07T23:29:00Z"/>
    <x v="35"/>
    <n v="22"/>
  </r>
  <r>
    <m/>
    <m/>
    <s v="20190608-West Butte"/>
    <s v="Sutter"/>
    <s v="West Butte"/>
    <m/>
    <m/>
    <n v="201906081437"/>
    <n v="201906090237"/>
    <n v="43624"/>
    <n v="0.6090277777777777"/>
    <n v="43624.60902777778"/>
    <n v="43633"/>
    <s v="15:16"/>
    <n v="43633.63611111111"/>
    <n v="1350"/>
    <s v="Unknown"/>
    <m/>
    <m/>
    <n v="0"/>
    <n v="39.28926"/>
    <n v="121.85906"/>
    <s v="non-HFTD"/>
    <s v="non-HFRA"/>
    <x v="0"/>
    <m/>
    <m/>
    <m/>
    <m/>
    <m/>
    <m/>
    <m/>
    <b v="0"/>
    <b v="0"/>
    <b v="0"/>
    <n v="2019"/>
    <n v="6"/>
    <b v="0"/>
    <n v="0"/>
    <b v="0"/>
    <b v="0"/>
    <b v="0"/>
    <s v="OEIS Non-CAT - Large"/>
    <n v="0"/>
    <n v="0"/>
    <s v="structures &lt;= 100 "/>
    <s v="fatality = 0"/>
    <n v="0"/>
    <b v="0"/>
    <b v="0"/>
    <b v="0"/>
    <b v="0"/>
    <b v="0"/>
    <b v="0"/>
    <b v="0"/>
    <m/>
    <m/>
    <m/>
    <m/>
    <m/>
    <m/>
    <n v="0"/>
    <n v="0"/>
    <m/>
    <m/>
    <m/>
    <m/>
    <x v="5"/>
    <n v="0"/>
  </r>
  <r>
    <m/>
    <m/>
    <s v="20190608-Sand"/>
    <s v="Yolo"/>
    <s v="Sand"/>
    <m/>
    <m/>
    <n v="201906081450"/>
    <n v="201906090250"/>
    <n v="43624"/>
    <n v="0.6180555555555556"/>
    <n v="43624.61805555555"/>
    <n v="43633"/>
    <s v="10:40"/>
    <n v="43633.44444444445"/>
    <n v="2512"/>
    <s v="Unknown"/>
    <n v="7"/>
    <m/>
    <n v="0"/>
    <n v="38.88978"/>
    <n v="-122.23922"/>
    <s v="non-HFTD"/>
    <s v="non-HFRA"/>
    <x v="0"/>
    <m/>
    <m/>
    <m/>
    <m/>
    <m/>
    <m/>
    <n v="135305"/>
    <b v="0"/>
    <b v="0"/>
    <b v="0"/>
    <n v="2019"/>
    <n v="6"/>
    <b v="1"/>
    <n v="0"/>
    <b v="0"/>
    <b v="0"/>
    <b v="0"/>
    <s v="OEIS Non-CAT - Large"/>
    <n v="0"/>
    <n v="0"/>
    <s v="structures &lt;= 100 "/>
    <s v="fatality = 0"/>
    <n v="7"/>
    <b v="0"/>
    <b v="0"/>
    <b v="0"/>
    <b v="0"/>
    <b v="0"/>
    <b v="0"/>
    <b v="0"/>
    <m/>
    <m/>
    <m/>
    <m/>
    <m/>
    <m/>
    <n v="0"/>
    <n v="0"/>
    <s v="PG358"/>
    <s v="229"/>
    <n v="8.039999999999999"/>
    <s v="2019-06-08T21:20:00Z"/>
    <x v="68"/>
    <n v="28"/>
  </r>
  <r>
    <m/>
    <m/>
    <s v="20190612-Mcmillan"/>
    <s v="San Luis Obispo"/>
    <s v="Mcmillan"/>
    <m/>
    <m/>
    <n v="201906121248"/>
    <n v="201906130048"/>
    <n v="43628"/>
    <n v="0.5333333333333333"/>
    <n v="43628.53333333333"/>
    <n v="43640"/>
    <s v="10:25"/>
    <n v="43640.43402777778"/>
    <n v="1764"/>
    <s v="Unknown"/>
    <m/>
    <m/>
    <n v="0"/>
    <n v="35.66318"/>
    <n v="-120.41128"/>
    <s v="non-HFTD"/>
    <s v="non-HFRA"/>
    <x v="0"/>
    <m/>
    <m/>
    <m/>
    <m/>
    <m/>
    <m/>
    <m/>
    <b v="0"/>
    <b v="0"/>
    <b v="0"/>
    <n v="2019"/>
    <n v="6"/>
    <b v="0"/>
    <n v="0"/>
    <b v="0"/>
    <b v="0"/>
    <b v="0"/>
    <s v="OEIS Non-CAT - Large"/>
    <n v="0"/>
    <n v="0"/>
    <s v="structures &lt;= 100 "/>
    <s v="fatality = 0"/>
    <n v="0"/>
    <b v="0"/>
    <b v="0"/>
    <b v="0"/>
    <b v="0"/>
    <b v="0"/>
    <b v="0"/>
    <b v="0"/>
    <m/>
    <m/>
    <m/>
    <m/>
    <m/>
    <m/>
    <n v="0"/>
    <n v="0"/>
    <s v="PG147"/>
    <s v="229"/>
    <n v="6.9"/>
    <s v="2019-06-12T20:40:00Z"/>
    <x v="69"/>
    <n v="12"/>
  </r>
  <r>
    <m/>
    <m/>
    <s v="20190626-Rock"/>
    <s v="Stanislaus"/>
    <s v="Rock"/>
    <m/>
    <m/>
    <n v="201906260854"/>
    <n v="201906262054"/>
    <n v="43642"/>
    <n v="0.3708333333333333"/>
    <n v="43642.37083333333"/>
    <n v="43643"/>
    <s v="19:06"/>
    <n v="43643.79583333333"/>
    <n v="2422"/>
    <s v="Under Investigation"/>
    <m/>
    <m/>
    <n v="0"/>
    <n v="37.46577"/>
    <n v="-121.28312"/>
    <s v="HFTD"/>
    <s v="HFRA"/>
    <x v="0"/>
    <m/>
    <m/>
    <m/>
    <m/>
    <m/>
    <m/>
    <m/>
    <b v="0"/>
    <b v="0"/>
    <b v="0"/>
    <n v="2019"/>
    <n v="6"/>
    <b v="0"/>
    <n v="0"/>
    <b v="0"/>
    <b v="0"/>
    <b v="0"/>
    <s v="OEIS Non-CAT - Large"/>
    <n v="0"/>
    <n v="0"/>
    <s v="structures &lt;= 100 "/>
    <s v="fatality = 0"/>
    <n v="0"/>
    <b v="1"/>
    <b v="0"/>
    <b v="1"/>
    <b v="1"/>
    <b v="0"/>
    <b v="1"/>
    <b v="1"/>
    <m/>
    <m/>
    <s v="WESC1"/>
    <s v="106"/>
    <n v="4.44"/>
    <s v="2019-06-26T16:24:00Z"/>
    <n v="5.99"/>
    <n v="2"/>
    <s v="DBLC1"/>
    <s v="2"/>
    <n v="9.460000000000001"/>
    <s v="2019-06-26T15:00:00Z"/>
    <x v="13"/>
    <n v="4"/>
  </r>
  <r>
    <m/>
    <m/>
    <s v="20190626-Lonoak"/>
    <s v="Monterey"/>
    <s v="Lonoak"/>
    <m/>
    <m/>
    <n v="201906260918"/>
    <n v="201906262118"/>
    <n v="43642"/>
    <n v="0.3875"/>
    <n v="43642.3875"/>
    <n v="43642"/>
    <s v="18:02"/>
    <n v="43642.75138888889"/>
    <n v="2546"/>
    <s v="Under Investigation"/>
    <m/>
    <m/>
    <n v="0"/>
    <n v="36.28426"/>
    <n v="-120.94771"/>
    <s v="non-HFTD"/>
    <s v="non-HFRA"/>
    <x v="1"/>
    <s v="Yes"/>
    <n v="20190449"/>
    <s v="EI190625A"/>
    <s v="428969"/>
    <s v="19-0071999"/>
    <m/>
    <n v="52017"/>
    <b v="0"/>
    <b v="0"/>
    <b v="0"/>
    <n v="2019"/>
    <n v="6"/>
    <b v="0"/>
    <n v="0"/>
    <b v="0"/>
    <b v="0"/>
    <b v="0"/>
    <s v="OEIS Non-CAT - Large"/>
    <n v="0"/>
    <n v="0"/>
    <s v="structures &lt;= 100 "/>
    <s v="fatality = 0"/>
    <n v="0"/>
    <b v="0"/>
    <b v="0"/>
    <b v="0"/>
    <b v="0"/>
    <b v="0"/>
    <b v="0"/>
    <b v="0"/>
    <m/>
    <m/>
    <m/>
    <m/>
    <m/>
    <m/>
    <n v="0"/>
    <n v="0"/>
    <s v="PG260"/>
    <s v="229"/>
    <n v="8.67"/>
    <s v="2019-06-26T17:00:00Z"/>
    <x v="39"/>
    <n v="14"/>
  </r>
  <r>
    <m/>
    <m/>
    <s v="20190708-Gillis"/>
    <s v="San Luis Obispo"/>
    <s v="Gillis"/>
    <m/>
    <m/>
    <n v="201907081644"/>
    <n v="201907090444"/>
    <n v="43654"/>
    <n v="0.6972222222222222"/>
    <n v="43654.69722222222"/>
    <n v="43655"/>
    <s v="18:22"/>
    <n v="43655.76527777778"/>
    <n v="974"/>
    <s v="Under Investigation"/>
    <m/>
    <m/>
    <n v="0"/>
    <n v="35.63111111"/>
    <n v="-120.26916667"/>
    <s v="non-HFTD"/>
    <s v="non-HFRA"/>
    <x v="0"/>
    <m/>
    <m/>
    <m/>
    <m/>
    <m/>
    <m/>
    <m/>
    <b v="0"/>
    <b v="0"/>
    <b v="0"/>
    <n v="2019"/>
    <n v="7"/>
    <b v="0"/>
    <n v="0"/>
    <b v="0"/>
    <b v="0"/>
    <b v="0"/>
    <s v="OEIS Non-CAT - Large"/>
    <n v="0"/>
    <n v="0"/>
    <s v="structures &lt;= 100 "/>
    <s v="fatality = 0"/>
    <n v="0"/>
    <b v="0"/>
    <b v="0"/>
    <b v="0"/>
    <b v="0"/>
    <b v="0"/>
    <b v="0"/>
    <b v="0"/>
    <m/>
    <m/>
    <s v="PG147"/>
    <s v="229"/>
    <n v="4.22"/>
    <s v="2019-07-09T00:30:00Z"/>
    <n v="24.34"/>
    <n v="12"/>
    <s v="PG147"/>
    <s v="229"/>
    <n v="4.22"/>
    <s v="2019-07-09T00:30:00Z"/>
    <x v="70"/>
    <n v="12"/>
  </r>
  <r>
    <m/>
    <m/>
    <s v="20190729-Lake"/>
    <s v="Monterey"/>
    <s v="Lake"/>
    <m/>
    <m/>
    <n v="201907291543"/>
    <n v="201907300343"/>
    <n v="43675"/>
    <n v="0.6548611111111111"/>
    <n v="43675.65486111111"/>
    <m/>
    <m/>
    <m/>
    <n v="316"/>
    <s v="Under Investigation"/>
    <m/>
    <m/>
    <m/>
    <n v="35.908333"/>
    <n v="-120.984167"/>
    <s v="HFTD"/>
    <s v="HFRA"/>
    <x v="0"/>
    <m/>
    <m/>
    <m/>
    <m/>
    <m/>
    <m/>
    <m/>
    <b v="0"/>
    <b v="0"/>
    <b v="0"/>
    <n v="2019"/>
    <n v="7"/>
    <b v="0"/>
    <n v="0"/>
    <b v="0"/>
    <b v="0"/>
    <b v="0"/>
    <s v="OEIS Non-CAT - Large"/>
    <n v="0"/>
    <n v="0"/>
    <s v="structures &lt;= 100 "/>
    <s v="fatality = 0"/>
    <n v="0"/>
    <b v="1"/>
    <b v="0"/>
    <b v="1"/>
    <b v="1"/>
    <b v="0"/>
    <b v="1"/>
    <b v="1"/>
    <m/>
    <m/>
    <s v="PG360"/>
    <s v="229"/>
    <n v="3.11"/>
    <s v="2019-07-29T23:20:00Z"/>
    <n v="17.09"/>
    <n v="12"/>
    <s v="PG495"/>
    <s v="229"/>
    <n v="8.800000000000001"/>
    <s v="2019-07-29T23:10:00Z"/>
    <x v="71"/>
    <n v="48"/>
  </r>
  <r>
    <m/>
    <m/>
    <s v="20190731-Mesa"/>
    <s v="Kern"/>
    <s v="Mesa"/>
    <m/>
    <m/>
    <n v="201907311713"/>
    <n v="201907320513"/>
    <n v="43677"/>
    <n v="0.7173611111111111"/>
    <n v="43677.71736111111"/>
    <m/>
    <m/>
    <m/>
    <n v="448"/>
    <s v="Under Investigation"/>
    <m/>
    <m/>
    <n v="0"/>
    <n v="35.60989"/>
    <n v="-118.41204"/>
    <s v="HFTD"/>
    <s v="HFRA"/>
    <x v="0"/>
    <m/>
    <m/>
    <m/>
    <m/>
    <m/>
    <m/>
    <m/>
    <b v="0"/>
    <b v="0"/>
    <b v="0"/>
    <n v="2019"/>
    <n v="7"/>
    <b v="0"/>
    <n v="0"/>
    <b v="0"/>
    <b v="0"/>
    <b v="0"/>
    <s v="OEIS Non-CAT - Large"/>
    <n v="0"/>
    <n v="0"/>
    <s v="structures &lt;= 100 "/>
    <s v="fatality = 0"/>
    <n v="0"/>
    <b v="0"/>
    <b v="1"/>
    <b v="1"/>
    <b v="1"/>
    <b v="0"/>
    <b v="1"/>
    <b v="1"/>
    <m/>
    <m/>
    <s v="SE258"/>
    <s v="231"/>
    <n v="0.86"/>
    <s v="2019-08-01T00:10:00Z"/>
    <n v="27.63"/>
    <n v="37"/>
    <s v="SE258"/>
    <s v="231"/>
    <n v="0.86"/>
    <s v="2019-08-01T00:10:00Z"/>
    <x v="72"/>
    <n v="131"/>
  </r>
  <r>
    <m/>
    <m/>
    <s v="20190803-Marsh Complex"/>
    <s v="Contra Costa"/>
    <s v="Marsh Complex"/>
    <m/>
    <m/>
    <n v="201908030316"/>
    <n v="201908031516"/>
    <n v="43680"/>
    <n v="0.1361111111111111"/>
    <n v="43680.13611111111"/>
    <n v="43683"/>
    <s v="18:42"/>
    <n v="43683.77916666667"/>
    <n v="757"/>
    <s v="Under Investigation"/>
    <m/>
    <m/>
    <m/>
    <n v="37.908362"/>
    <n v="-121.872941"/>
    <s v="HFTD"/>
    <s v="HFRA"/>
    <x v="0"/>
    <m/>
    <m/>
    <m/>
    <m/>
    <m/>
    <m/>
    <m/>
    <b v="0"/>
    <b v="0"/>
    <b v="0"/>
    <n v="2019"/>
    <n v="8"/>
    <b v="0"/>
    <n v="0"/>
    <b v="0"/>
    <b v="0"/>
    <b v="0"/>
    <s v="OEIS Non-CAT - Large"/>
    <n v="0"/>
    <n v="0"/>
    <s v="structures &lt;= 100 "/>
    <s v="fatality = 0"/>
    <n v="0"/>
    <b v="1"/>
    <b v="0"/>
    <b v="1"/>
    <b v="1"/>
    <b v="0"/>
    <b v="1"/>
    <b v="1"/>
    <m/>
    <m/>
    <s v="PIBC1"/>
    <s v="2"/>
    <n v="2.94"/>
    <s v="2019-08-03T10:28:00Z"/>
    <n v="22.01"/>
    <n v="50"/>
    <s v="PIBC1"/>
    <s v="2"/>
    <n v="2.94"/>
    <s v="2019-08-03T10:28:00Z"/>
    <x v="14"/>
    <n v="458"/>
  </r>
  <r>
    <m/>
    <m/>
    <s v="20190808-W1 Mcdonald"/>
    <s v="Lassen"/>
    <s v="W1 Mcdonald"/>
    <m/>
    <m/>
    <n v="201908081842"/>
    <n v="201908090642"/>
    <n v="43685"/>
    <n v="0.7791666666666667"/>
    <n v="43685.77916666667"/>
    <n v="43688"/>
    <s v="11:35"/>
    <n v="43688.48263888889"/>
    <n v="1020"/>
    <s v="Under Investigation"/>
    <m/>
    <m/>
    <n v="0"/>
    <n v="40.943799"/>
    <n v="-120.275298"/>
    <s v="HFTD"/>
    <s v="HFRA"/>
    <x v="0"/>
    <m/>
    <m/>
    <m/>
    <m/>
    <m/>
    <m/>
    <m/>
    <b v="0"/>
    <b v="0"/>
    <b v="0"/>
    <n v="2019"/>
    <n v="8"/>
    <b v="0"/>
    <n v="0"/>
    <b v="0"/>
    <b v="0"/>
    <b v="0"/>
    <s v="OEIS Non-CAT - Large"/>
    <n v="0"/>
    <n v="0"/>
    <s v="structures &lt;= 100 "/>
    <s v="fatality = 0"/>
    <n v="0"/>
    <b v="1"/>
    <b v="0"/>
    <b v="1"/>
    <b v="1"/>
    <b v="0"/>
    <b v="0"/>
    <b v="1"/>
    <m/>
    <m/>
    <m/>
    <m/>
    <m/>
    <m/>
    <n v="0"/>
    <n v="0"/>
    <s v="BDOC1"/>
    <s v="2"/>
    <n v="8.279999999999999"/>
    <s v="2019-08-09T00:59:00Z"/>
    <x v="26"/>
    <n v="2"/>
  </r>
  <r>
    <m/>
    <m/>
    <s v="20190815-Hunter"/>
    <s v="Mariposa"/>
    <s v="Hunter"/>
    <m/>
    <m/>
    <n v="201908151515"/>
    <n v="201908160315"/>
    <n v="43692"/>
    <n v="0.6354166666666666"/>
    <n v="43692.63541666666"/>
    <m/>
    <m/>
    <m/>
    <n v="423"/>
    <s v="Under Investigation"/>
    <m/>
    <m/>
    <n v="0"/>
    <n v="37.532028"/>
    <n v="-120.208019"/>
    <s v="non-HFTD"/>
    <s v="non-HFRA"/>
    <x v="0"/>
    <m/>
    <m/>
    <m/>
    <m/>
    <m/>
    <m/>
    <n v="16363"/>
    <b v="0"/>
    <b v="0"/>
    <b v="0"/>
    <n v="2019"/>
    <n v="8"/>
    <b v="0"/>
    <n v="0"/>
    <b v="0"/>
    <b v="0"/>
    <b v="0"/>
    <s v="OEIS Non-CAT - Large"/>
    <n v="0"/>
    <n v="0"/>
    <s v="structures &lt;= 100 "/>
    <s v="fatality = 0"/>
    <n v="0"/>
    <b v="0"/>
    <b v="0"/>
    <b v="0"/>
    <b v="0"/>
    <b v="0"/>
    <b v="0"/>
    <b v="0"/>
    <m/>
    <m/>
    <m/>
    <m/>
    <m/>
    <m/>
    <n v="0"/>
    <n v="0"/>
    <s v="PG575"/>
    <s v="229"/>
    <n v="8.550000000000001"/>
    <s v="2019-08-15T23:10:00Z"/>
    <x v="73"/>
    <n v="24"/>
  </r>
  <r>
    <m/>
    <m/>
    <s v="20190816-Gaines"/>
    <s v="Mariposa"/>
    <s v="Gaines"/>
    <m/>
    <m/>
    <n v="201908161411"/>
    <n v="201908170211"/>
    <n v="43693"/>
    <n v="0.5909722222222222"/>
    <n v="43693.59097222222"/>
    <m/>
    <m/>
    <m/>
    <n v="1300"/>
    <s v="Under Investigation"/>
    <m/>
    <m/>
    <n v="0"/>
    <n v="37.536069"/>
    <n v="-120.177018"/>
    <s v="HFTD"/>
    <s v="HFRA"/>
    <x v="0"/>
    <m/>
    <m/>
    <m/>
    <m/>
    <m/>
    <m/>
    <m/>
    <b v="0"/>
    <b v="0"/>
    <b v="0"/>
    <n v="2019"/>
    <n v="8"/>
    <b v="0"/>
    <n v="0"/>
    <b v="0"/>
    <b v="0"/>
    <b v="0"/>
    <s v="OEIS Non-CAT - Large"/>
    <n v="0"/>
    <n v="0"/>
    <s v="structures &lt;= 100 "/>
    <s v="fatality = 0"/>
    <n v="0"/>
    <b v="1"/>
    <b v="0"/>
    <b v="1"/>
    <b v="1"/>
    <b v="0"/>
    <b v="1"/>
    <b v="1"/>
    <m/>
    <m/>
    <m/>
    <m/>
    <m/>
    <m/>
    <n v="0"/>
    <n v="0"/>
    <s v="PG575"/>
    <s v="229"/>
    <n v="6.86"/>
    <s v="2019-08-16T21:00:00Z"/>
    <x v="74"/>
    <n v="36"/>
  </r>
  <r>
    <m/>
    <m/>
    <s v="20190822-Mountain"/>
    <s v="Shasta"/>
    <s v="Mountain"/>
    <m/>
    <m/>
    <n v="201908221102"/>
    <n v="201908222302"/>
    <n v="43699"/>
    <n v="0.4597222222222222"/>
    <n v="43699.45972222222"/>
    <n v="43703"/>
    <s v="17:00"/>
    <n v="43703.70833333334"/>
    <n v="600"/>
    <s v="Under Investigation"/>
    <n v="14"/>
    <m/>
    <m/>
    <n v="40.715556"/>
    <n v="-122.241944"/>
    <s v="HFTD"/>
    <s v="HFRA"/>
    <x v="0"/>
    <m/>
    <m/>
    <m/>
    <m/>
    <m/>
    <m/>
    <n v="871893"/>
    <b v="0"/>
    <b v="0"/>
    <b v="0"/>
    <n v="2019"/>
    <n v="8"/>
    <b v="0"/>
    <n v="0"/>
    <b v="0"/>
    <b v="0"/>
    <b v="0"/>
    <s v="OEIS Non-CAT - Large"/>
    <n v="0"/>
    <n v="0"/>
    <s v="structures &lt;= 100 "/>
    <s v="fatality = 0"/>
    <n v="14"/>
    <b v="1"/>
    <b v="0"/>
    <b v="1"/>
    <b v="1"/>
    <b v="0"/>
    <b v="1"/>
    <b v="1"/>
    <m/>
    <m/>
    <s v="PG519"/>
    <s v="229"/>
    <n v="4.16"/>
    <s v="2019-08-22T17:10:00Z"/>
    <n v="31.56"/>
    <n v="36"/>
    <s v="PG519"/>
    <s v="229"/>
    <n v="4.16"/>
    <s v="2019-08-22T17:10:00Z"/>
    <x v="75"/>
    <n v="93"/>
  </r>
  <r>
    <m/>
    <m/>
    <s v="20190824-Long Valley"/>
    <s v="Lassen"/>
    <s v="Long Valley"/>
    <m/>
    <m/>
    <n v="201908241725"/>
    <n v="201908250525"/>
    <n v="43701"/>
    <n v="0.7256944444444444"/>
    <n v="43701.72569444445"/>
    <n v="43704"/>
    <s v="09:01"/>
    <n v="43704.37569444445"/>
    <n v="2438"/>
    <s v="Under Investigation"/>
    <m/>
    <m/>
    <n v="0"/>
    <n v="39.892222"/>
    <n v="-120.029722"/>
    <s v="HFTD"/>
    <s v="HFRA"/>
    <x v="0"/>
    <m/>
    <m/>
    <m/>
    <m/>
    <m/>
    <m/>
    <m/>
    <b v="0"/>
    <b v="0"/>
    <b v="0"/>
    <n v="2019"/>
    <n v="8"/>
    <b v="0"/>
    <n v="0"/>
    <b v="0"/>
    <b v="0"/>
    <b v="0"/>
    <s v="OEIS Non-CAT - Large"/>
    <n v="0"/>
    <n v="0"/>
    <s v="structures &lt;= 100 "/>
    <s v="fatality = 0"/>
    <n v="0"/>
    <b v="1"/>
    <b v="0"/>
    <b v="1"/>
    <b v="1"/>
    <b v="0"/>
    <b v="0"/>
    <b v="1"/>
    <m/>
    <m/>
    <s v="AV084"/>
    <s v="65"/>
    <n v="3.45"/>
    <s v="2019-08-25T00:16:00Z"/>
    <n v="17"/>
    <n v="27"/>
    <s v="AV084"/>
    <s v="65"/>
    <n v="3.45"/>
    <s v="2019-08-25T00:16:00Z"/>
    <x v="12"/>
    <n v="27"/>
  </r>
  <r>
    <m/>
    <m/>
    <s v="20190828-R-1"/>
    <s v="Lassen"/>
    <s v="R-1"/>
    <m/>
    <m/>
    <n v="201908281948"/>
    <n v="201908290748"/>
    <n v="43705"/>
    <n v="0.825"/>
    <n v="43705.825"/>
    <n v="43712"/>
    <s v="16:22"/>
    <n v="43712.68194444444"/>
    <n v="3380"/>
    <s v="Lightning"/>
    <m/>
    <m/>
    <m/>
    <n v="40.593"/>
    <n v="-120.581"/>
    <s v="HFTD"/>
    <s v="HFRA"/>
    <x v="0"/>
    <m/>
    <m/>
    <m/>
    <m/>
    <m/>
    <m/>
    <m/>
    <b v="0"/>
    <b v="0"/>
    <b v="0"/>
    <n v="2019"/>
    <n v="8"/>
    <b v="1"/>
    <n v="0"/>
    <b v="0"/>
    <b v="0"/>
    <b v="0"/>
    <s v="OEIS Non-CAT - Large"/>
    <n v="0"/>
    <n v="0"/>
    <s v="structures &lt;= 100 "/>
    <s v="fatality = 0"/>
    <n v="0"/>
    <b v="1"/>
    <b v="0"/>
    <b v="1"/>
    <b v="1"/>
    <b v="0"/>
    <b v="0"/>
    <b v="1"/>
    <m/>
    <m/>
    <m/>
    <m/>
    <m/>
    <m/>
    <n v="0"/>
    <n v="0"/>
    <s v="HLKC1"/>
    <s v="2"/>
    <n v="5.81"/>
    <s v="2019-08-29T02:40:00Z"/>
    <x v="16"/>
    <n v="2"/>
  </r>
  <r>
    <m/>
    <m/>
    <s v="20190831-Creek"/>
    <s v="Tulare"/>
    <s v="Creek"/>
    <m/>
    <m/>
    <n v="201908311531"/>
    <n v="201908320331"/>
    <n v="43708"/>
    <n v="0.6465277777777778"/>
    <n v="43708.64652777778"/>
    <m/>
    <m/>
    <m/>
    <n v="756"/>
    <s v="Under Investigation"/>
    <m/>
    <m/>
    <n v="0"/>
    <n v="36.40193"/>
    <n v="-119.030621"/>
    <s v="non-HFTD"/>
    <s v="non-HFRA"/>
    <x v="0"/>
    <m/>
    <m/>
    <m/>
    <m/>
    <m/>
    <m/>
    <m/>
    <b v="0"/>
    <b v="0"/>
    <b v="0"/>
    <n v="2019"/>
    <n v="8"/>
    <b v="0"/>
    <n v="0"/>
    <b v="0"/>
    <b v="0"/>
    <b v="0"/>
    <s v="OEIS Non-CAT - Large"/>
    <n v="0"/>
    <n v="0"/>
    <s v="structures &lt;= 100 "/>
    <s v="fatality = 0"/>
    <n v="0"/>
    <b v="0"/>
    <b v="0"/>
    <b v="0"/>
    <b v="0"/>
    <b v="0"/>
    <b v="0"/>
    <b v="0"/>
    <m/>
    <m/>
    <s v="SE324"/>
    <s v="231"/>
    <n v="1.21"/>
    <s v="2019-08-31T21:50:00Z"/>
    <n v="14.16"/>
    <n v="36"/>
    <s v="PG426"/>
    <s v="229"/>
    <n v="6.56"/>
    <s v="2019-08-31T23:00:00Z"/>
    <x v="76"/>
    <n v="100"/>
  </r>
  <r>
    <m/>
    <m/>
    <s v="20190904-Walker"/>
    <s v="Plumas"/>
    <s v="Walker"/>
    <m/>
    <m/>
    <n v="201909041517"/>
    <n v="201909050317"/>
    <n v="43712"/>
    <n v="0.6368055555555555"/>
    <n v="43712.63680555556"/>
    <m/>
    <m/>
    <m/>
    <n v="54612"/>
    <s v="Under Investigation"/>
    <m/>
    <m/>
    <n v="0"/>
    <n v="40.061389"/>
    <n v="-120.680556"/>
    <s v="HFTD"/>
    <s v="HFRA"/>
    <x v="0"/>
    <m/>
    <m/>
    <m/>
    <m/>
    <m/>
    <m/>
    <m/>
    <b v="1"/>
    <b v="1"/>
    <b v="0"/>
    <n v="2019"/>
    <n v="9"/>
    <b v="0"/>
    <n v="0"/>
    <b v="0"/>
    <b v="0"/>
    <b v="0"/>
    <s v="OEIS CAT - Large"/>
    <n v="1"/>
    <n v="0"/>
    <s v="structures &lt;= 100 "/>
    <s v="fatality = 0"/>
    <n v="0"/>
    <b v="1"/>
    <b v="0"/>
    <b v="1"/>
    <b v="1"/>
    <b v="0"/>
    <b v="1"/>
    <b v="1"/>
    <m/>
    <m/>
    <m/>
    <m/>
    <m/>
    <m/>
    <n v="0"/>
    <n v="0"/>
    <m/>
    <m/>
    <m/>
    <m/>
    <x v="5"/>
    <n v="0"/>
  </r>
  <r>
    <m/>
    <m/>
    <s v="20190905-Red Bank"/>
    <s v="Tehama"/>
    <s v="Red Bank"/>
    <m/>
    <m/>
    <n v="201909051319"/>
    <n v="201909060119"/>
    <n v="43713"/>
    <n v="0.5548611111111111"/>
    <n v="43713.55486111111"/>
    <n v="43721"/>
    <s v="19:00"/>
    <n v="43721.79166666666"/>
    <n v="8838"/>
    <s v="Lightning"/>
    <n v="2"/>
    <m/>
    <n v="0"/>
    <n v="40.12"/>
    <n v="-122.64"/>
    <s v="HFTD"/>
    <s v="HFRA"/>
    <x v="0"/>
    <m/>
    <m/>
    <m/>
    <m/>
    <m/>
    <m/>
    <m/>
    <b v="1"/>
    <b v="1"/>
    <b v="0"/>
    <n v="2019"/>
    <n v="9"/>
    <b v="0"/>
    <n v="0"/>
    <b v="0"/>
    <b v="0"/>
    <b v="0"/>
    <s v="OEIS CAT - Large"/>
    <n v="1"/>
    <n v="0"/>
    <s v="structures &lt;= 100 "/>
    <s v="fatality = 0"/>
    <n v="2"/>
    <b v="1"/>
    <b v="0"/>
    <b v="1"/>
    <b v="1"/>
    <b v="0"/>
    <b v="1"/>
    <b v="1"/>
    <m/>
    <m/>
    <m/>
    <m/>
    <m/>
    <m/>
    <n v="0"/>
    <n v="0"/>
    <m/>
    <m/>
    <m/>
    <m/>
    <x v="5"/>
    <n v="0"/>
  </r>
  <r>
    <m/>
    <m/>
    <s v="20190905-South"/>
    <s v="Tehama"/>
    <s v="South"/>
    <m/>
    <m/>
    <n v="201909051959"/>
    <n v="201909060759"/>
    <n v="43713"/>
    <n v="0.8326388888888889"/>
    <n v="43713.83263888889"/>
    <n v="43801"/>
    <s v="16:12"/>
    <n v="43801.675"/>
    <n v="5332"/>
    <s v="Lightning"/>
    <m/>
    <m/>
    <m/>
    <n v="40.109"/>
    <n v="-122.789"/>
    <s v="HFTD"/>
    <s v="HFRA"/>
    <x v="0"/>
    <m/>
    <m/>
    <m/>
    <m/>
    <m/>
    <m/>
    <m/>
    <b v="1"/>
    <b v="1"/>
    <b v="0"/>
    <n v="2019"/>
    <n v="9"/>
    <b v="0"/>
    <n v="0"/>
    <b v="0"/>
    <b v="0"/>
    <b v="0"/>
    <s v="OEIS CAT - Large"/>
    <n v="1"/>
    <n v="0"/>
    <s v="structures &lt;= 100 "/>
    <s v="fatality = 0"/>
    <n v="0"/>
    <b v="1"/>
    <b v="0"/>
    <b v="1"/>
    <b v="1"/>
    <b v="0"/>
    <b v="1"/>
    <b v="1"/>
    <m/>
    <m/>
    <m/>
    <m/>
    <m/>
    <m/>
    <n v="0"/>
    <n v="0"/>
    <m/>
    <m/>
    <m/>
    <m/>
    <x v="5"/>
    <n v="0"/>
  </r>
  <r>
    <m/>
    <s v="(3/22/2021) Corrected start date to  09/06/2019"/>
    <s v="20190906-Broder"/>
    <s v="Tulare"/>
    <s v="Broder"/>
    <m/>
    <m/>
    <n v="201909061239"/>
    <n v="201909070039"/>
    <n v="43714"/>
    <n v="0.5270833333333333"/>
    <n v="43714.52708333333"/>
    <m/>
    <m/>
    <m/>
    <n v="381"/>
    <s v="Lightning"/>
    <m/>
    <m/>
    <n v="0"/>
    <n v="36.151"/>
    <n v="-118.185"/>
    <s v="HFTD"/>
    <s v="HFRA"/>
    <x v="0"/>
    <m/>
    <m/>
    <m/>
    <m/>
    <m/>
    <m/>
    <m/>
    <b v="0"/>
    <b v="0"/>
    <b v="0"/>
    <n v="2019"/>
    <n v="9"/>
    <b v="0"/>
    <n v="0"/>
    <b v="0"/>
    <b v="0"/>
    <b v="0"/>
    <s v="OEIS Non-CAT - Large"/>
    <n v="0"/>
    <n v="0"/>
    <s v="structures &lt;= 100 "/>
    <s v="fatality = 0"/>
    <n v="0"/>
    <b v="1"/>
    <b v="0"/>
    <b v="1"/>
    <b v="1"/>
    <b v="0"/>
    <b v="1"/>
    <b v="1"/>
    <m/>
    <m/>
    <m/>
    <m/>
    <m/>
    <m/>
    <n v="0"/>
    <n v="0"/>
    <s v="BKRC1"/>
    <s v="2"/>
    <n v="5.82"/>
    <s v="2019-09-06T18:52:00Z"/>
    <x v="27"/>
    <n v="2"/>
  </r>
  <r>
    <s v="Not in PG&amp;E service territory"/>
    <m/>
    <s v="20190907-Lime"/>
    <s v="Siskiyou"/>
    <s v="Lime"/>
    <m/>
    <m/>
    <n v="201909070836"/>
    <n v="201909072036"/>
    <n v="43715"/>
    <n v="0.3583333333333333"/>
    <n v="43715.35833333333"/>
    <m/>
    <m/>
    <m/>
    <n v="1872"/>
    <s v="Lightning"/>
    <m/>
    <m/>
    <n v="0"/>
    <n v="41.862237"/>
    <n v="-122.662258"/>
    <s v="HFTD"/>
    <s v="HFRA"/>
    <x v="0"/>
    <m/>
    <m/>
    <m/>
    <m/>
    <m/>
    <m/>
    <m/>
    <b v="0"/>
    <b v="0"/>
    <b v="0"/>
    <n v="2019"/>
    <n v="9"/>
    <b v="0"/>
    <n v="0"/>
    <b v="0"/>
    <b v="0"/>
    <b v="0"/>
    <s v="OEIS Non-CAT - Large"/>
    <n v="0"/>
    <n v="0"/>
    <s v="structures &lt;= 100 "/>
    <s v="fatality = 0"/>
    <n v="0"/>
    <b v="1"/>
    <b v="0"/>
    <b v="1"/>
    <b v="1"/>
    <b v="0"/>
    <b v="0"/>
    <b v="1"/>
    <m/>
    <m/>
    <m/>
    <m/>
    <m/>
    <m/>
    <n v="0"/>
    <n v="0"/>
    <s v="OKNC1"/>
    <s v="2"/>
    <n v="9.81"/>
    <s v="2019-09-07T16:22:00Z"/>
    <x v="77"/>
    <n v="2"/>
  </r>
  <r>
    <m/>
    <m/>
    <s v="20190907-Swedes"/>
    <s v="Butte"/>
    <s v="Swedes"/>
    <m/>
    <m/>
    <n v="201909071506"/>
    <n v="201909080306"/>
    <n v="43715"/>
    <n v="0.6291666666666667"/>
    <n v="43715.62916666667"/>
    <n v="43721"/>
    <s v="19:00"/>
    <n v="43721.79166666666"/>
    <n v="496"/>
    <s v="Under Investigation"/>
    <n v="2"/>
    <m/>
    <n v="0"/>
    <n v="35.45296"/>
    <n v="-121.412619"/>
    <s v="non-HFTD"/>
    <s v="non-HFRA"/>
    <x v="0"/>
    <m/>
    <m/>
    <m/>
    <m/>
    <m/>
    <m/>
    <n v="2721"/>
    <b v="0"/>
    <b v="0"/>
    <b v="0"/>
    <n v="2019"/>
    <n v="9"/>
    <b v="0"/>
    <n v="0"/>
    <b v="0"/>
    <b v="0"/>
    <b v="0"/>
    <s v="OEIS Non-CAT - Large"/>
    <n v="0"/>
    <n v="0"/>
    <s v="structures &lt;= 100 "/>
    <s v="fatality = 0"/>
    <n v="2"/>
    <b v="0"/>
    <b v="0"/>
    <b v="0"/>
    <b v="0"/>
    <b v="0"/>
    <b v="0"/>
    <b v="0"/>
    <m/>
    <m/>
    <m/>
    <m/>
    <m/>
    <m/>
    <n v="0"/>
    <n v="0"/>
    <m/>
    <m/>
    <m/>
    <m/>
    <x v="5"/>
    <n v="0"/>
  </r>
  <r>
    <m/>
    <m/>
    <s v="20190920-Baseline"/>
    <s v="Placer"/>
    <s v="Baseline"/>
    <m/>
    <m/>
    <n v="201909201502"/>
    <n v="201909210302"/>
    <n v="43728"/>
    <n v="0.6263888888888889"/>
    <n v="43728.62638888889"/>
    <m/>
    <m/>
    <m/>
    <n v="604"/>
    <s v="Under Investigation"/>
    <m/>
    <m/>
    <n v="0"/>
    <n v="38.751648"/>
    <n v="-121.432636"/>
    <s v="non-HFTD"/>
    <s v="non-HFRA"/>
    <x v="0"/>
    <m/>
    <m/>
    <m/>
    <m/>
    <m/>
    <m/>
    <m/>
    <b v="0"/>
    <b v="0"/>
    <b v="0"/>
    <n v="2019"/>
    <n v="9"/>
    <b v="0"/>
    <n v="0"/>
    <b v="0"/>
    <b v="0"/>
    <b v="0"/>
    <s v="OEIS Non-CAT - Large"/>
    <n v="0"/>
    <n v="0"/>
    <s v="structures &lt;= 100 "/>
    <s v="fatality = 0"/>
    <n v="0"/>
    <b v="0"/>
    <b v="0"/>
    <b v="0"/>
    <b v="0"/>
    <b v="0"/>
    <b v="0"/>
    <b v="0"/>
    <m/>
    <m/>
    <m/>
    <m/>
    <m/>
    <m/>
    <n v="0"/>
    <n v="0"/>
    <s v="KSMF"/>
    <s v="1"/>
    <n v="9.42"/>
    <s v="2019-09-20T21:53:00Z"/>
    <x v="36"/>
    <n v="54"/>
  </r>
  <r>
    <m/>
    <m/>
    <s v="20190928-Hwy"/>
    <s v="Butte"/>
    <s v="Hwy"/>
    <m/>
    <m/>
    <n v="201909281748"/>
    <n v="201909290548"/>
    <n v="43736"/>
    <n v="0.7416666666666667"/>
    <n v="43736.74166666667"/>
    <n v="43736"/>
    <s v="18:40"/>
    <n v="43736.77777777778"/>
    <n v="300"/>
    <s v="Under Investigation"/>
    <m/>
    <m/>
    <n v="0"/>
    <n v="39.622137"/>
    <n v="-121.693472"/>
    <s v="non-HFTD"/>
    <s v="non-HFRA"/>
    <x v="1"/>
    <s v="Yes"/>
    <n v="20191140"/>
    <m/>
    <s v="628264"/>
    <m/>
    <m/>
    <m/>
    <b v="0"/>
    <b v="0"/>
    <b v="0"/>
    <n v="2019"/>
    <n v="9"/>
    <b v="0"/>
    <n v="0"/>
    <b v="0"/>
    <b v="0"/>
    <b v="0"/>
    <s v="OEIS Non-CAT - Large"/>
    <n v="0"/>
    <n v="0"/>
    <s v="structures &lt;= 100 "/>
    <s v="fatality = 0"/>
    <n v="0"/>
    <b v="0"/>
    <b v="0"/>
    <b v="0"/>
    <b v="0"/>
    <b v="0"/>
    <b v="0"/>
    <b v="0"/>
    <m/>
    <m/>
    <s v="CICC1"/>
    <s v="2"/>
    <n v="3.82"/>
    <s v="2019-09-28T23:54:00Z"/>
    <n v="21"/>
    <n v="2"/>
    <s v="PG339"/>
    <s v="229"/>
    <n v="9.550000000000001"/>
    <s v="2019-09-29T01:10:00Z"/>
    <x v="78"/>
    <n v="93"/>
  </r>
  <r>
    <m/>
    <m/>
    <s v="20191006-Briceburg"/>
    <s v="Mariposa"/>
    <s v="Briceburg"/>
    <m/>
    <m/>
    <n v="201910061615"/>
    <n v="201910070415"/>
    <n v="43744"/>
    <n v="0.6770833333333334"/>
    <n v="43744.67708333334"/>
    <m/>
    <m/>
    <m/>
    <n v="5563"/>
    <m/>
    <n v="1"/>
    <m/>
    <n v="0"/>
    <n v="37.604638"/>
    <n v="-119.96606"/>
    <s v="HFTD"/>
    <s v="HFRA"/>
    <x v="0"/>
    <m/>
    <m/>
    <m/>
    <m/>
    <m/>
    <m/>
    <m/>
    <b v="1"/>
    <b v="1"/>
    <b v="0"/>
    <n v="2019"/>
    <n v="10"/>
    <b v="0"/>
    <n v="0"/>
    <b v="0"/>
    <b v="0"/>
    <b v="0"/>
    <s v="OEIS CAT - Large"/>
    <n v="1"/>
    <n v="0"/>
    <s v="structures &lt;= 100 "/>
    <s v="fatality = 0"/>
    <n v="1"/>
    <b v="0"/>
    <b v="1"/>
    <b v="1"/>
    <b v="1"/>
    <b v="0"/>
    <b v="1"/>
    <b v="1"/>
    <m/>
    <m/>
    <s v="PG421"/>
    <s v="229"/>
    <n v="4.27"/>
    <s v="2019-10-06T22:50:00Z"/>
    <n v="7.96"/>
    <n v="12"/>
    <s v="PG575"/>
    <s v="229"/>
    <n v="6.85"/>
    <s v="2019-10-06T23:20:00Z"/>
    <x v="79"/>
    <n v="66"/>
  </r>
  <r>
    <m/>
    <m/>
    <s v="20191006-American"/>
    <s v="Napa"/>
    <s v="American"/>
    <m/>
    <m/>
    <n v="201910061636"/>
    <n v="201910070436"/>
    <n v="43744"/>
    <n v="0.6916666666666667"/>
    <n v="43744.69166666667"/>
    <n v="43745"/>
    <s v="18:34"/>
    <n v="43745.77361111111"/>
    <n v="526"/>
    <m/>
    <n v="1"/>
    <m/>
    <n v="0"/>
    <n v="38.165873"/>
    <n v="-122.211671"/>
    <s v="non-HFTD"/>
    <s v="non-HFRA"/>
    <x v="0"/>
    <m/>
    <m/>
    <m/>
    <m/>
    <m/>
    <m/>
    <m/>
    <b v="0"/>
    <b v="0"/>
    <b v="0"/>
    <n v="2019"/>
    <n v="10"/>
    <b v="0"/>
    <n v="0"/>
    <b v="0"/>
    <b v="0"/>
    <b v="0"/>
    <s v="OEIS Non-CAT - Large"/>
    <n v="0"/>
    <n v="0"/>
    <s v="structures &lt;= 100 "/>
    <s v="fatality = 0"/>
    <n v="1"/>
    <b v="0"/>
    <b v="0"/>
    <b v="0"/>
    <b v="0"/>
    <b v="0"/>
    <b v="0"/>
    <b v="0"/>
    <m/>
    <m/>
    <s v="F1818"/>
    <s v="65"/>
    <n v="4.72"/>
    <s v="2019-10-06T22:39:00Z"/>
    <n v="18.99"/>
    <n v="42"/>
    <s v="F1818"/>
    <s v="65"/>
    <n v="4.72"/>
    <s v="2019-10-06T22:39:00Z"/>
    <x v="20"/>
    <n v="82"/>
  </r>
  <r>
    <m/>
    <m/>
    <s v="20191011-Caples"/>
    <s v="El Dorado"/>
    <s v="Caples"/>
    <m/>
    <m/>
    <n v="201910111247"/>
    <n v="201910120047"/>
    <n v="43749"/>
    <n v="0.5326388888888889"/>
    <n v="43749.53263888889"/>
    <m/>
    <m/>
    <m/>
    <n v="3435"/>
    <m/>
    <m/>
    <m/>
    <n v="0"/>
    <n v="38.724"/>
    <n v="-120.145"/>
    <s v="HFTD"/>
    <s v="HFRA"/>
    <x v="0"/>
    <m/>
    <m/>
    <m/>
    <m/>
    <m/>
    <m/>
    <m/>
    <b v="0"/>
    <b v="0"/>
    <b v="0"/>
    <n v="2019"/>
    <n v="10"/>
    <b v="0"/>
    <n v="0"/>
    <b v="0"/>
    <b v="0"/>
    <b v="0"/>
    <s v="OEIS Non-CAT - Large"/>
    <n v="0"/>
    <n v="0"/>
    <s v="structures &lt;= 100 "/>
    <s v="fatality = 0"/>
    <n v="0"/>
    <b v="1"/>
    <b v="0"/>
    <b v="1"/>
    <b v="1"/>
    <b v="0"/>
    <b v="1"/>
    <b v="1"/>
    <m/>
    <m/>
    <m/>
    <m/>
    <m/>
    <m/>
    <n v="0"/>
    <n v="0"/>
    <s v="OWNC1"/>
    <s v="2"/>
    <n v="5.27"/>
    <s v="2019-10-11T20:02:00Z"/>
    <x v="13"/>
    <n v="28"/>
  </r>
  <r>
    <m/>
    <m/>
    <s v="20191017-Real"/>
    <s v="Santa Barbara"/>
    <s v="Real"/>
    <m/>
    <m/>
    <n v="201910171631"/>
    <n v="201910180431"/>
    <n v="43755"/>
    <n v="0.6881944444444444"/>
    <n v="43755.68819444445"/>
    <n v="43759"/>
    <s v="06:00"/>
    <n v="43759.25"/>
    <n v="420"/>
    <m/>
    <m/>
    <m/>
    <n v="0"/>
    <n v="34.484722"/>
    <n v="-120.190833"/>
    <s v="HFTD"/>
    <s v="HFRA"/>
    <x v="0"/>
    <m/>
    <m/>
    <m/>
    <m/>
    <m/>
    <m/>
    <m/>
    <b v="0"/>
    <b v="0"/>
    <b v="0"/>
    <n v="2019"/>
    <n v="10"/>
    <b v="0"/>
    <n v="0"/>
    <b v="0"/>
    <b v="0"/>
    <b v="0"/>
    <s v="OEIS Non-CAT - Large"/>
    <n v="0"/>
    <n v="0"/>
    <s v="structures &lt;= 100 "/>
    <s v="fatality = 0"/>
    <n v="0"/>
    <b v="1"/>
    <b v="0"/>
    <b v="1"/>
    <b v="1"/>
    <b v="0"/>
    <b v="1"/>
    <b v="1"/>
    <m/>
    <m/>
    <s v="GVTC1"/>
    <s v="2"/>
    <n v="2.57"/>
    <s v="2019-10-18T00:09:00Z"/>
    <n v="53.02"/>
    <n v="15"/>
    <s v="GVTC1"/>
    <s v="2"/>
    <n v="2.57"/>
    <s v="2019-10-18T00:09:00Z"/>
    <x v="80"/>
    <n v="60"/>
  </r>
  <r>
    <m/>
    <m/>
    <s v="20191023-Kincade"/>
    <s v="Sonoma"/>
    <s v="Kincade"/>
    <m/>
    <m/>
    <n v="201910232127"/>
    <n v="201910240927"/>
    <n v="43761"/>
    <n v="0.89375"/>
    <n v="43761.89375"/>
    <n v="43775"/>
    <s v="19:00"/>
    <n v="43775.79166666666"/>
    <n v="77758"/>
    <s v="Electrical Power"/>
    <n v="374"/>
    <n v="60"/>
    <n v="0"/>
    <n v="38.792458"/>
    <n v="-122.780053"/>
    <s v="HFTD"/>
    <s v="HFRA"/>
    <x v="1"/>
    <s v="Yes"/>
    <n v="20191611"/>
    <s v="EI191023A"/>
    <m/>
    <m/>
    <s v="INT-12817"/>
    <n v="1272117"/>
    <b v="1"/>
    <b v="0"/>
    <b v="1"/>
    <n v="2019"/>
    <n v="10"/>
    <b v="1"/>
    <n v="0"/>
    <b v="0"/>
    <b v="1"/>
    <b v="1"/>
    <s v="OEIS CAT - Destructive - Non-fatal"/>
    <n v="1"/>
    <n v="0"/>
    <s v="100 &lt; structures &lt;= 500"/>
    <s v="fatality = 0"/>
    <n v="374"/>
    <b v="0"/>
    <b v="1"/>
    <b v="1"/>
    <b v="1"/>
    <b v="0"/>
    <b v="1"/>
    <b v="1"/>
    <m/>
    <m/>
    <s v="PG305"/>
    <s v="229"/>
    <n v="2.18"/>
    <s v="2019-10-24T05:10:00Z"/>
    <n v="79.63"/>
    <n v="84"/>
    <s v="PG305"/>
    <s v="229"/>
    <n v="2.18"/>
    <s v="2019-10-24T05:10:00Z"/>
    <x v="81"/>
    <n v="196"/>
  </r>
  <r>
    <m/>
    <m/>
    <s v="20191026-Rawson"/>
    <s v="Tehama"/>
    <s v="Rawson"/>
    <m/>
    <m/>
    <n v="201910260247"/>
    <n v="201910261447"/>
    <n v="43764"/>
    <n v="0.1159722222222222"/>
    <n v="43764.11597222222"/>
    <n v="43766"/>
    <s v="07:22"/>
    <n v="43766.30694444444"/>
    <n v="605"/>
    <m/>
    <m/>
    <m/>
    <n v="0"/>
    <n v="40.00171"/>
    <n v="-122.25421"/>
    <s v="non-HFTD"/>
    <s v="non-HFRA"/>
    <x v="0"/>
    <m/>
    <m/>
    <m/>
    <m/>
    <m/>
    <m/>
    <n v="20988"/>
    <b v="0"/>
    <b v="0"/>
    <b v="0"/>
    <n v="2019"/>
    <n v="10"/>
    <b v="1"/>
    <n v="0"/>
    <b v="0"/>
    <b v="0"/>
    <b v="0"/>
    <s v="OEIS Non-CAT - Large"/>
    <n v="0"/>
    <n v="0"/>
    <s v="structures &lt;= 100 "/>
    <s v="fatality = 0"/>
    <n v="0"/>
    <b v="0"/>
    <b v="0"/>
    <b v="0"/>
    <b v="0"/>
    <b v="0"/>
    <b v="0"/>
    <b v="0"/>
    <m/>
    <m/>
    <m/>
    <m/>
    <m/>
    <m/>
    <n v="0"/>
    <n v="0"/>
    <s v="PG603"/>
    <s v="229"/>
    <n v="8.039999999999999"/>
    <s v="2019-10-26T10:00:00Z"/>
    <x v="82"/>
    <n v="14"/>
  </r>
  <r>
    <m/>
    <m/>
    <s v="20191027-Burris"/>
    <s v="Mendocino"/>
    <s v="Burris"/>
    <m/>
    <m/>
    <n v="201910271454"/>
    <n v="201910280254"/>
    <n v="43765"/>
    <n v="0.6208333333333333"/>
    <n v="43765.62083333333"/>
    <n v="43772"/>
    <s v="18:52"/>
    <n v="43772.78611111111"/>
    <n v="703"/>
    <m/>
    <m/>
    <m/>
    <n v="0"/>
    <n v="39.22431"/>
    <n v="-123.12887"/>
    <s v="HFTD"/>
    <s v="HFRA"/>
    <x v="0"/>
    <m/>
    <m/>
    <m/>
    <m/>
    <m/>
    <m/>
    <m/>
    <b v="0"/>
    <b v="0"/>
    <b v="0"/>
    <n v="2019"/>
    <n v="10"/>
    <b v="1"/>
    <n v="0"/>
    <b v="0"/>
    <b v="0"/>
    <b v="0"/>
    <s v="OEIS Non-CAT - Large"/>
    <n v="0"/>
    <n v="0"/>
    <s v="structures &lt;= 100 "/>
    <s v="fatality = 0"/>
    <n v="0"/>
    <b v="1"/>
    <b v="0"/>
    <b v="1"/>
    <b v="1"/>
    <b v="0"/>
    <b v="1"/>
    <b v="1"/>
    <m/>
    <m/>
    <s v="PG187"/>
    <s v="229"/>
    <n v="2.58"/>
    <s v="2019-10-27T21:10:00Z"/>
    <n v="38.36"/>
    <n v="12"/>
    <s v="PG187"/>
    <s v="229"/>
    <n v="2.58"/>
    <s v="2019-10-27T21:10:00Z"/>
    <x v="83"/>
    <n v="86"/>
  </r>
  <r>
    <m/>
    <m/>
    <s v="20191027-Grizzly"/>
    <s v="Solano"/>
    <s v="Grizzly"/>
    <m/>
    <m/>
    <n v="201910271456"/>
    <n v="201910280256"/>
    <n v="43765"/>
    <n v="0.6222222222222222"/>
    <n v="43765.62222222222"/>
    <m/>
    <m/>
    <m/>
    <n v="2400"/>
    <s v="Electrical Power"/>
    <m/>
    <m/>
    <m/>
    <n v="38.1430245"/>
    <n v="-121.958302"/>
    <s v="non-HFTD"/>
    <s v="non-HFRA"/>
    <x v="1"/>
    <s v="Yes"/>
    <n v="20191324"/>
    <s v="EI191027J"/>
    <s v="689855, 690154"/>
    <s v="19-0117497"/>
    <m/>
    <n v="202824"/>
    <b v="0"/>
    <b v="0"/>
    <b v="0"/>
    <n v="2019"/>
    <n v="10"/>
    <b v="1"/>
    <n v="0"/>
    <b v="0"/>
    <b v="0"/>
    <b v="0"/>
    <s v="OEIS Non-CAT - Large"/>
    <n v="0"/>
    <n v="0"/>
    <s v="structures &lt;= 100 "/>
    <s v="fatality = 0"/>
    <n v="0"/>
    <b v="0"/>
    <b v="0"/>
    <b v="0"/>
    <b v="0"/>
    <b v="0"/>
    <b v="0"/>
    <b v="0"/>
    <m/>
    <m/>
    <m/>
    <m/>
    <m/>
    <m/>
    <n v="0"/>
    <n v="0"/>
    <s v="F1818"/>
    <s v="65"/>
    <n v="9.140000000000001"/>
    <s v="2019-10-27T22:49:00Z"/>
    <x v="80"/>
    <n v="142"/>
  </r>
  <r>
    <m/>
    <m/>
    <s v="20191103-Ranch"/>
    <s v="Tehama"/>
    <s v="Ranch"/>
    <m/>
    <m/>
    <n v="201911031416"/>
    <n v="201911040216"/>
    <n v="43772"/>
    <n v="0.5944444444444444"/>
    <n v="43772.59444444445"/>
    <n v="43783"/>
    <s v="18:02"/>
    <n v="43783.75138888889"/>
    <n v="2534"/>
    <m/>
    <m/>
    <m/>
    <n v="0"/>
    <n v="40.036379"/>
    <n v="-122.637837"/>
    <s v="HFTD"/>
    <s v="HFRA"/>
    <x v="0"/>
    <m/>
    <m/>
    <m/>
    <m/>
    <m/>
    <m/>
    <m/>
    <b v="0"/>
    <b v="0"/>
    <b v="0"/>
    <n v="2019"/>
    <n v="11"/>
    <b v="0"/>
    <n v="0"/>
    <b v="0"/>
    <b v="0"/>
    <b v="0"/>
    <s v="OEIS Non-CAT - Large"/>
    <n v="0"/>
    <n v="0"/>
    <s v="structures &lt;= 100 "/>
    <s v="fatality = 0"/>
    <n v="0"/>
    <b v="1"/>
    <b v="0"/>
    <b v="1"/>
    <b v="1"/>
    <b v="0"/>
    <b v="1"/>
    <b v="1"/>
    <m/>
    <m/>
    <s v="PG336"/>
    <s v="229"/>
    <n v="4.53"/>
    <s v="2019-11-03T22:00:00Z"/>
    <n v="8.25"/>
    <n v="12"/>
    <s v="PG336"/>
    <s v="229"/>
    <n v="4.53"/>
    <s v="2019-11-03T22:00:00Z"/>
    <x v="84"/>
    <n v="14"/>
  </r>
  <r>
    <m/>
    <m/>
    <s v="20191125-Foothills"/>
    <s v="Placer"/>
    <s v="Foothills"/>
    <m/>
    <m/>
    <n v="201911251239"/>
    <n v="201911260039"/>
    <n v="43794"/>
    <n v="0.5270833333333333"/>
    <n v="43794.52708333333"/>
    <m/>
    <m/>
    <m/>
    <n v="355"/>
    <m/>
    <m/>
    <m/>
    <n v="0"/>
    <n v="38.838992"/>
    <n v="-121.325842"/>
    <s v="non-HFTD"/>
    <s v="non-HFRA"/>
    <x v="0"/>
    <m/>
    <m/>
    <m/>
    <m/>
    <m/>
    <m/>
    <m/>
    <b v="0"/>
    <b v="0"/>
    <b v="0"/>
    <n v="2019"/>
    <n v="11"/>
    <b v="0"/>
    <n v="0"/>
    <b v="0"/>
    <b v="0"/>
    <b v="0"/>
    <s v="OEIS Non-CAT - Large"/>
    <n v="0"/>
    <n v="0"/>
    <s v="structures &lt;= 100 "/>
    <s v="fatality = 0"/>
    <n v="0"/>
    <b v="0"/>
    <b v="0"/>
    <b v="0"/>
    <b v="0"/>
    <b v="0"/>
    <b v="0"/>
    <b v="0"/>
    <m/>
    <m/>
    <s v="LICC1"/>
    <s v="2"/>
    <n v="4.31"/>
    <s v="2019-11-25T21:13:00Z"/>
    <n v="31"/>
    <n v="35"/>
    <s v="KLHM"/>
    <s v="1"/>
    <n v="5.04"/>
    <s v="2019-11-25T20:35:00Z"/>
    <x v="85"/>
    <n v="68"/>
  </r>
  <r>
    <m/>
    <m/>
    <s v="20191125-Cave"/>
    <s v="Santa Barbara"/>
    <s v="Cave"/>
    <m/>
    <m/>
    <n v="201911251959"/>
    <n v="201911260759"/>
    <n v="43794"/>
    <n v="0.8326388888888889"/>
    <n v="43794.83263888889"/>
    <n v="43813"/>
    <s v="08:22"/>
    <n v="43813.34861111111"/>
    <n v="3126"/>
    <m/>
    <m/>
    <m/>
    <m/>
    <n v="34.5025"/>
    <n v="-119.785"/>
    <s v="HFTD"/>
    <s v="HFRA"/>
    <x v="0"/>
    <m/>
    <m/>
    <m/>
    <m/>
    <m/>
    <m/>
    <m/>
    <b v="0"/>
    <b v="0"/>
    <b v="0"/>
    <n v="2019"/>
    <n v="11"/>
    <b v="0"/>
    <n v="0"/>
    <b v="0"/>
    <b v="0"/>
    <b v="0"/>
    <s v="OEIS Non-CAT - Large"/>
    <n v="0"/>
    <n v="0"/>
    <s v="structures &lt;= 100 "/>
    <s v="fatality = 0"/>
    <n v="0"/>
    <b v="0"/>
    <b v="1"/>
    <b v="1"/>
    <b v="1"/>
    <b v="0"/>
    <b v="1"/>
    <b v="1"/>
    <m/>
    <m/>
    <s v="AV377"/>
    <s v="65"/>
    <n v="4.13"/>
    <s v="2019-11-26T04:45:00Z"/>
    <n v="55.99"/>
    <n v="240"/>
    <s v="MTIC1"/>
    <s v="2"/>
    <n v="8.25"/>
    <s v="2019-11-26T03:47:00Z"/>
    <x v="86"/>
    <n v="395"/>
  </r>
  <r>
    <m/>
    <m/>
    <s v="20200503-Interstate 5"/>
    <s v="Kings"/>
    <s v="Interstate 5"/>
    <m/>
    <m/>
    <n v="202005031552"/>
    <n v="202005040352"/>
    <n v="43954"/>
    <n v="0.6611111111111111"/>
    <n v="43954.66111111111"/>
    <n v="43954"/>
    <s v="13:31"/>
    <n v="43954.56319444445"/>
    <n v="2060"/>
    <s v="Under Investigation"/>
    <n v="0"/>
    <n v="0"/>
    <n v="0"/>
    <n v="36.075003"/>
    <n v="-120.106407"/>
    <s v="non-HFTD"/>
    <s v="non-HFRA"/>
    <x v="0"/>
    <m/>
    <m/>
    <m/>
    <m/>
    <m/>
    <m/>
    <m/>
    <b v="0"/>
    <b v="0"/>
    <b v="0"/>
    <n v="2020"/>
    <n v="5"/>
    <b v="0"/>
    <n v="0"/>
    <b v="0"/>
    <b v="0"/>
    <b v="0"/>
    <s v="OEIS Non-CAT - Large"/>
    <n v="0"/>
    <n v="0"/>
    <s v="structures &lt;= 100 "/>
    <s v="fatality = 0"/>
    <n v="0"/>
    <b v="0"/>
    <b v="0"/>
    <b v="0"/>
    <b v="0"/>
    <b v="0"/>
    <b v="0"/>
    <b v="0"/>
    <m/>
    <m/>
    <s v="KTLC1"/>
    <s v="2"/>
    <n v="4.18"/>
    <s v="2020-05-03T23:50:00Z"/>
    <n v="24"/>
    <n v="43"/>
    <s v="KTLC1"/>
    <s v="2"/>
    <n v="4.18"/>
    <s v="2020-05-03T23:50:00Z"/>
    <x v="22"/>
    <n v="138"/>
  </r>
  <r>
    <m/>
    <m/>
    <s v="20200527-Range"/>
    <s v="San Luis Obispo"/>
    <s v="Range"/>
    <m/>
    <m/>
    <n v="202005271933"/>
    <n v="202005280733"/>
    <n v="43978"/>
    <n v="0.8145833333333333"/>
    <n v="43978.81458333333"/>
    <n v="43979"/>
    <s v="06:45"/>
    <n v="43979.28125"/>
    <n v="5000"/>
    <s v="Under Investigation"/>
    <n v="0"/>
    <n v="0"/>
    <n v="0"/>
    <n v="35.34237"/>
    <n v="-120.70524"/>
    <s v="HFTD"/>
    <s v="HFRA"/>
    <x v="0"/>
    <m/>
    <m/>
    <m/>
    <m/>
    <m/>
    <m/>
    <m/>
    <b v="0"/>
    <b v="0"/>
    <b v="0"/>
    <n v="2020"/>
    <n v="5"/>
    <b v="0"/>
    <n v="0"/>
    <b v="0"/>
    <b v="0"/>
    <b v="0"/>
    <s v="OEIS Non-CAT - Large"/>
    <n v="0"/>
    <n v="0"/>
    <s v="structures &lt;= 100 "/>
    <s v="fatality = 0"/>
    <n v="0"/>
    <b v="1"/>
    <b v="0"/>
    <b v="1"/>
    <b v="1"/>
    <b v="0"/>
    <b v="1"/>
    <b v="1"/>
    <m/>
    <m/>
    <s v="PG223"/>
    <s v="229"/>
    <n v="3.6"/>
    <s v="2020-05-28T01:50:00Z"/>
    <n v="29.8"/>
    <n v="26"/>
    <s v="PG210"/>
    <s v="229"/>
    <n v="7.19"/>
    <s v="2020-05-28T01:40:00Z"/>
    <x v="87"/>
    <n v="182"/>
  </r>
  <r>
    <m/>
    <m/>
    <s v="20200531-Scorpion"/>
    <s v="Santa Barbara"/>
    <s v="Scorpion"/>
    <m/>
    <m/>
    <n v="202005311809"/>
    <n v="202005320609"/>
    <n v="43982"/>
    <n v="0.75625"/>
    <n v="43982.75625"/>
    <m/>
    <m/>
    <m/>
    <n v="1395"/>
    <s v="Under Investigation"/>
    <n v="0"/>
    <n v="0"/>
    <n v="0"/>
    <n v="34.01389"/>
    <n v="-119.74577"/>
    <s v="non-HFTD"/>
    <s v="non-HFRA"/>
    <x v="0"/>
    <m/>
    <m/>
    <m/>
    <m/>
    <m/>
    <m/>
    <m/>
    <b v="0"/>
    <b v="0"/>
    <b v="0"/>
    <n v="2020"/>
    <n v="5"/>
    <b v="0"/>
    <n v="0"/>
    <b v="0"/>
    <b v="0"/>
    <b v="0"/>
    <s v="OEIS Non-CAT - Large"/>
    <n v="0"/>
    <n v="0"/>
    <s v="structures &lt;= 100 "/>
    <s v="fatality = 0"/>
    <n v="0"/>
    <b v="0"/>
    <b v="0"/>
    <b v="0"/>
    <b v="0"/>
    <b v="0"/>
    <b v="0"/>
    <b v="0"/>
    <m/>
    <m/>
    <s v="SNCC1"/>
    <s v="2"/>
    <n v="2.22"/>
    <s v="2020-06-01T01:13:00Z"/>
    <n v="19"/>
    <n v="14"/>
    <s v="SNCC1"/>
    <s v="2"/>
    <n v="2.22"/>
    <s v="2020-06-01T01:13:00Z"/>
    <x v="88"/>
    <n v="14"/>
  </r>
  <r>
    <m/>
    <m/>
    <s v="20200601-Amoruso"/>
    <s v="Placer"/>
    <s v="Amoruso"/>
    <m/>
    <m/>
    <n v="202006011552"/>
    <n v="202006020352"/>
    <n v="43983"/>
    <n v="0.6611111111111111"/>
    <n v="43983.66111111111"/>
    <m/>
    <m/>
    <m/>
    <n v="650"/>
    <s v="Under Investigation"/>
    <n v="0"/>
    <n v="0"/>
    <n v="0"/>
    <n v="38.824371"/>
    <n v="-121.390862"/>
    <s v="non-HFTD"/>
    <s v="non-HFRA"/>
    <x v="0"/>
    <m/>
    <m/>
    <m/>
    <m/>
    <m/>
    <m/>
    <m/>
    <b v="0"/>
    <b v="0"/>
    <b v="0"/>
    <n v="2020"/>
    <n v="6"/>
    <b v="0"/>
    <n v="0"/>
    <b v="0"/>
    <b v="0"/>
    <b v="0"/>
    <s v="OEIS Non-CAT - Large"/>
    <n v="0"/>
    <n v="0"/>
    <s v="structures &lt;= 100 "/>
    <s v="fatality = 0"/>
    <n v="0"/>
    <b v="0"/>
    <b v="0"/>
    <b v="0"/>
    <b v="0"/>
    <b v="0"/>
    <b v="0"/>
    <b v="0"/>
    <m/>
    <m/>
    <m/>
    <m/>
    <m/>
    <m/>
    <n v="0"/>
    <n v="0"/>
    <s v="LICC1"/>
    <s v="2"/>
    <n v="7.74"/>
    <s v="2020-06-01T23:13:00Z"/>
    <x v="89"/>
    <n v="48"/>
  </r>
  <r>
    <m/>
    <m/>
    <s v="20200603-Wildlife"/>
    <s v="Solano"/>
    <s v="Wildlife"/>
    <m/>
    <m/>
    <n v="202006031826"/>
    <n v="202006040626"/>
    <n v="43985"/>
    <n v="0.7680555555555556"/>
    <n v="43985.76805555556"/>
    <n v="43986"/>
    <s v="09:26"/>
    <n v="43986.39305555556"/>
    <n v="300"/>
    <s v="Under Investigation"/>
    <n v="0"/>
    <n v="0"/>
    <n v="0"/>
    <n v="38.232281"/>
    <n v="-122.042199"/>
    <s v="non-HFTD"/>
    <s v="non-HFRA"/>
    <x v="0"/>
    <m/>
    <m/>
    <m/>
    <m/>
    <m/>
    <m/>
    <n v="179183"/>
    <b v="0"/>
    <b v="0"/>
    <b v="0"/>
    <n v="2020"/>
    <n v="6"/>
    <b v="0"/>
    <n v="0"/>
    <b v="0"/>
    <b v="0"/>
    <b v="0"/>
    <s v="OEIS Non-CAT - Large"/>
    <n v="0"/>
    <n v="0"/>
    <s v="structures &lt;= 100 "/>
    <s v="fatality = 0"/>
    <n v="0"/>
    <b v="0"/>
    <b v="0"/>
    <b v="0"/>
    <b v="0"/>
    <b v="0"/>
    <b v="0"/>
    <b v="0"/>
    <m/>
    <m/>
    <s v="SFXC1"/>
    <s v="188"/>
    <n v="1.13"/>
    <s v="2020-06-04T01:00:00Z"/>
    <n v="22.77"/>
    <n v="31"/>
    <s v="F1818"/>
    <s v="65"/>
    <n v="6.93"/>
    <s v="2020-06-04T00:54:00Z"/>
    <x v="90"/>
    <n v="100"/>
  </r>
  <r>
    <m/>
    <m/>
    <s v="20200606-Quail"/>
    <s v="Solano"/>
    <s v="Quail"/>
    <m/>
    <m/>
    <n v="202006061636"/>
    <n v="202006070436"/>
    <n v="43988"/>
    <n v="0.6916666666666667"/>
    <n v="43988.69166666667"/>
    <n v="43992"/>
    <s v="07:48"/>
    <n v="43992.325"/>
    <n v="1837"/>
    <s v="Under Investigation"/>
    <n v="3"/>
    <n v="0"/>
    <n v="0"/>
    <n v="38.470809"/>
    <n v="-122.038208"/>
    <s v="HFTD"/>
    <s v="HFRA"/>
    <x v="0"/>
    <m/>
    <m/>
    <m/>
    <m/>
    <m/>
    <m/>
    <m/>
    <b v="0"/>
    <b v="0"/>
    <b v="0"/>
    <n v="2020"/>
    <n v="6"/>
    <b v="0"/>
    <n v="0"/>
    <b v="0"/>
    <b v="0"/>
    <b v="0"/>
    <s v="OEIS Non-CAT - Large"/>
    <n v="0"/>
    <n v="0"/>
    <s v="structures &lt;= 100 "/>
    <s v="fatality = 0"/>
    <n v="3"/>
    <b v="1"/>
    <b v="0"/>
    <b v="1"/>
    <b v="1"/>
    <b v="0"/>
    <b v="1"/>
    <b v="1"/>
    <m/>
    <m/>
    <s v="TG583"/>
    <s v="1008"/>
    <n v="4.25"/>
    <s v="2020-06-07T00:20:00Z"/>
    <n v="33.1"/>
    <n v="24"/>
    <s v="HF006"/>
    <s v="224"/>
    <n v="6.09"/>
    <s v="2020-06-07T00:15:00Z"/>
    <x v="91"/>
    <n v="92"/>
  </r>
  <r>
    <m/>
    <m/>
    <s v="20200612-Grant"/>
    <s v="Sacramento"/>
    <s v="Grant"/>
    <m/>
    <m/>
    <n v="202006121241"/>
    <n v="202006130041"/>
    <n v="43994"/>
    <n v="0.5284722222222222"/>
    <n v="43994.52847222222"/>
    <n v="43999"/>
    <s v="08:11"/>
    <n v="43999.34097222222"/>
    <n v="5042"/>
    <s v="Under Investigation"/>
    <n v="0"/>
    <n v="1"/>
    <n v="0"/>
    <n v="38.520981"/>
    <n v="-121.201927"/>
    <s v="non-HFTD"/>
    <s v="non-HFRA"/>
    <x v="0"/>
    <m/>
    <m/>
    <m/>
    <m/>
    <m/>
    <m/>
    <m/>
    <b v="1"/>
    <b v="1"/>
    <b v="0"/>
    <n v="2020"/>
    <n v="6"/>
    <b v="0"/>
    <n v="0"/>
    <b v="0"/>
    <b v="0"/>
    <b v="0"/>
    <s v="OEIS CAT - Large"/>
    <n v="1"/>
    <n v="0"/>
    <s v="structures &lt;= 100 "/>
    <s v="fatality = 0"/>
    <n v="0"/>
    <b v="0"/>
    <b v="0"/>
    <b v="0"/>
    <b v="0"/>
    <b v="0"/>
    <b v="0"/>
    <b v="0"/>
    <m/>
    <m/>
    <s v="SLHWW"/>
    <s v="223"/>
    <n v="3.36"/>
    <s v="2020-06-12T20:15:00Z"/>
    <n v="23.88"/>
    <n v="32"/>
    <s v="SLHWW"/>
    <s v="223"/>
    <n v="3.36"/>
    <s v="2020-06-12T20:15:00Z"/>
    <x v="92"/>
    <n v="98"/>
  </r>
  <r>
    <m/>
    <m/>
    <s v="20200614-Drum"/>
    <s v="Santa Barbara"/>
    <s v="Drum"/>
    <m/>
    <m/>
    <n v="202006141503"/>
    <n v="202006150303"/>
    <n v="43996"/>
    <n v="0.6270833333333333"/>
    <n v="43996.62708333333"/>
    <m/>
    <m/>
    <m/>
    <n v="696"/>
    <s v="Electrical Power"/>
    <n v="0"/>
    <n v="0"/>
    <n v="0"/>
    <n v="34.63309"/>
    <n v="-120.28867"/>
    <s v="HFTD"/>
    <s v="HFRA"/>
    <x v="1"/>
    <s v="Yes"/>
    <n v="20200585"/>
    <s v="EI200614A"/>
    <m/>
    <s v="20-0061004"/>
    <m/>
    <n v="66502"/>
    <b v="0"/>
    <b v="0"/>
    <b v="0"/>
    <n v="2020"/>
    <n v="6"/>
    <b v="0"/>
    <n v="0"/>
    <b v="0"/>
    <b v="0"/>
    <b v="0"/>
    <s v="OEIS Non-CAT - Large"/>
    <n v="0"/>
    <n v="0"/>
    <s v="structures &lt;= 100 "/>
    <s v="fatality = 0"/>
    <n v="0"/>
    <b v="1"/>
    <b v="0"/>
    <b v="1"/>
    <b v="1"/>
    <b v="0"/>
    <b v="1"/>
    <b v="1"/>
    <m/>
    <m/>
    <s v="PG765"/>
    <s v="229"/>
    <n v="1.32"/>
    <s v="2020-06-14T21:40:00Z"/>
    <n v="29.67"/>
    <n v="12"/>
    <s v="PG778"/>
    <s v="229"/>
    <n v="8.74"/>
    <s v="2020-06-14T22:50:00Z"/>
    <x v="93"/>
    <n v="62"/>
  </r>
  <r>
    <m/>
    <m/>
    <s v="20200615-Avila"/>
    <s v="San Luis Obispo"/>
    <s v="Avila"/>
    <m/>
    <m/>
    <n v="202006151644"/>
    <n v="202006160444"/>
    <n v="43997"/>
    <n v="0.6972222222222222"/>
    <n v="43997.69722222222"/>
    <n v="44001"/>
    <s v="07:27"/>
    <n v="44001.31041666667"/>
    <n v="445"/>
    <s v="Under Investigation"/>
    <n v="0"/>
    <n v="0"/>
    <n v="0"/>
    <n v="35.17977"/>
    <n v="-120.69959"/>
    <s v="HFTD"/>
    <s v="HFRA"/>
    <x v="0"/>
    <m/>
    <m/>
    <m/>
    <m/>
    <m/>
    <m/>
    <n v="4869"/>
    <b v="0"/>
    <b v="0"/>
    <b v="0"/>
    <n v="2020"/>
    <n v="6"/>
    <b v="0"/>
    <n v="0"/>
    <b v="0"/>
    <b v="0"/>
    <b v="0"/>
    <s v="OEIS Non-CAT - Large"/>
    <n v="0"/>
    <n v="0"/>
    <s v="structures &lt;= 100 "/>
    <s v="fatality = 0"/>
    <n v="0"/>
    <b v="1"/>
    <b v="0"/>
    <b v="0"/>
    <b v="0"/>
    <b v="0"/>
    <b v="1"/>
    <b v="1"/>
    <m/>
    <m/>
    <s v="PSLC1"/>
    <s v="122"/>
    <n v="3.42"/>
    <s v="2020-06-15T23:36:00Z"/>
    <n v="40.97"/>
    <n v="51"/>
    <s v="PSLC1"/>
    <s v="122"/>
    <n v="3.42"/>
    <s v="2020-06-15T23:36:00Z"/>
    <x v="94"/>
    <n v="179"/>
  </r>
  <r>
    <m/>
    <m/>
    <s v="20200616-Bitter"/>
    <s v="San Benito"/>
    <s v="Bitter"/>
    <m/>
    <m/>
    <n v="202006161411"/>
    <n v="202006170211"/>
    <n v="43998"/>
    <n v="0.5909722222222222"/>
    <n v="43998.59097222222"/>
    <n v="44003"/>
    <s v="19:27"/>
    <n v="44003.81041666667"/>
    <n v="895"/>
    <s v="Under Investigation"/>
    <n v="0"/>
    <n v="0"/>
    <n v="0"/>
    <n v="36.3011"/>
    <n v="-120.92925"/>
    <s v="non-HFTD"/>
    <s v="non-HFRA"/>
    <x v="0"/>
    <m/>
    <m/>
    <m/>
    <m/>
    <m/>
    <m/>
    <m/>
    <b v="0"/>
    <b v="0"/>
    <b v="0"/>
    <n v="2020"/>
    <n v="6"/>
    <b v="0"/>
    <n v="0"/>
    <b v="0"/>
    <b v="0"/>
    <b v="0"/>
    <s v="OEIS Non-CAT - Large"/>
    <n v="0"/>
    <n v="0"/>
    <s v="structures &lt;= 100 "/>
    <s v="fatality = 0"/>
    <n v="0"/>
    <b v="0"/>
    <b v="0"/>
    <b v="0"/>
    <b v="0"/>
    <b v="0"/>
    <b v="0"/>
    <b v="0"/>
    <m/>
    <m/>
    <m/>
    <m/>
    <m/>
    <m/>
    <n v="0"/>
    <n v="0"/>
    <s v="HDZC1"/>
    <s v="2"/>
    <n v="6.95"/>
    <s v="2020-06-16T22:07:00Z"/>
    <x v="95"/>
    <n v="16"/>
  </r>
  <r>
    <m/>
    <m/>
    <s v="20200616-Walker"/>
    <s v="Calaveras"/>
    <s v="Walker"/>
    <m/>
    <m/>
    <n v="202006161658"/>
    <n v="202006170458"/>
    <n v="43998"/>
    <n v="0.7069444444444445"/>
    <n v="43998.70694444444"/>
    <n v="44002"/>
    <s v="19:10"/>
    <n v="44002.79861111111"/>
    <n v="1455"/>
    <s v="Under Investigation"/>
    <n v="2"/>
    <n v="0"/>
    <n v="0"/>
    <n v="38.07741"/>
    <n v="-120.72958"/>
    <s v="HFTD"/>
    <s v="HFRA"/>
    <x v="0"/>
    <m/>
    <m/>
    <m/>
    <m/>
    <m/>
    <m/>
    <m/>
    <b v="0"/>
    <b v="0"/>
    <b v="0"/>
    <n v="2020"/>
    <n v="6"/>
    <b v="0"/>
    <n v="0"/>
    <b v="0"/>
    <b v="0"/>
    <b v="0"/>
    <s v="OEIS Non-CAT - Large"/>
    <n v="0"/>
    <n v="0"/>
    <s v="structures &lt;= 100 "/>
    <s v="fatality = 0"/>
    <n v="2"/>
    <b v="1"/>
    <b v="0"/>
    <b v="1"/>
    <b v="1"/>
    <b v="0"/>
    <b v="1"/>
    <b v="1"/>
    <n v="1743364"/>
    <s v="https://upload.wikimedia.org/wikipedia/commons/c/c9/2020_National_Large_Incident_YTD_Report.pdf"/>
    <s v="PG314"/>
    <s v="229"/>
    <n v="0.88"/>
    <s v="2020-06-16T23:30:00Z"/>
    <n v="17.17"/>
    <n v="48"/>
    <s v="PG334"/>
    <s v="229"/>
    <n v="7.66"/>
    <s v="2020-06-16T23:50:00Z"/>
    <x v="96"/>
    <n v="134"/>
  </r>
  <r>
    <m/>
    <m/>
    <s v="20200622-Grade"/>
    <s v="Tulare"/>
    <s v="Grade"/>
    <m/>
    <m/>
    <n v="202006220816"/>
    <n v="202006222016"/>
    <n v="44004"/>
    <n v="0.3444444444444444"/>
    <n v="44004.34444444445"/>
    <n v="44008"/>
    <s v="06:39"/>
    <n v="44008.27708333333"/>
    <n v="1050"/>
    <s v="Under Investigation"/>
    <n v="0"/>
    <n v="0"/>
    <n v="0"/>
    <n v="36.5537"/>
    <n v="-119.19677"/>
    <s v="non-HFTD"/>
    <s v="non-HFRA"/>
    <x v="0"/>
    <m/>
    <m/>
    <m/>
    <m/>
    <m/>
    <m/>
    <m/>
    <b v="0"/>
    <b v="0"/>
    <b v="0"/>
    <n v="2020"/>
    <n v="6"/>
    <b v="0"/>
    <n v="0"/>
    <b v="0"/>
    <b v="0"/>
    <b v="0"/>
    <s v="OEIS Non-CAT - Large"/>
    <n v="0"/>
    <n v="0"/>
    <s v="structures &lt;= 100 "/>
    <s v="fatality = 0"/>
    <n v="0"/>
    <b v="0"/>
    <b v="0"/>
    <b v="0"/>
    <b v="0"/>
    <b v="0"/>
    <b v="0"/>
    <b v="0"/>
    <m/>
    <m/>
    <s v="PG327"/>
    <s v="229"/>
    <n v="4.9"/>
    <s v="2020-06-22T16:10:00Z"/>
    <n v="13.74"/>
    <n v="24"/>
    <s v="PG327"/>
    <s v="229"/>
    <n v="4.9"/>
    <s v="2020-06-22T16:10:00Z"/>
    <x v="97"/>
    <n v="48"/>
  </r>
  <r>
    <m/>
    <m/>
    <s v="20200622-Rico"/>
    <s v="Monterey"/>
    <s v="Rico"/>
    <m/>
    <m/>
    <n v="202006221555"/>
    <n v="202006230355"/>
    <n v="44004"/>
    <n v="0.6631944444444444"/>
    <n v="44004.66319444445"/>
    <n v="44005"/>
    <s v="07:07"/>
    <n v="44005.29652777778"/>
    <n v="338"/>
    <s v="Under Investigation"/>
    <n v="0"/>
    <n v="0"/>
    <n v="0"/>
    <n v="35.9789"/>
    <n v="-120.87858"/>
    <s v="non-HFTD"/>
    <s v="non-HFRA"/>
    <x v="0"/>
    <m/>
    <m/>
    <m/>
    <m/>
    <m/>
    <m/>
    <m/>
    <b v="0"/>
    <b v="0"/>
    <b v="0"/>
    <n v="2020"/>
    <n v="6"/>
    <b v="0"/>
    <n v="0"/>
    <b v="0"/>
    <b v="0"/>
    <b v="0"/>
    <s v="OEIS Non-CAT - Large"/>
    <n v="0"/>
    <n v="0"/>
    <s v="structures &lt;= 100 "/>
    <s v="fatality = 0"/>
    <n v="0"/>
    <b v="0"/>
    <b v="0"/>
    <b v="0"/>
    <b v="0"/>
    <b v="0"/>
    <b v="0"/>
    <b v="0"/>
    <m/>
    <m/>
    <m/>
    <m/>
    <m/>
    <m/>
    <n v="0"/>
    <n v="0"/>
    <s v="PG360"/>
    <s v="229"/>
    <n v="7.17"/>
    <s v="2020-06-22T22:10:00Z"/>
    <x v="98"/>
    <n v="26"/>
  </r>
  <r>
    <m/>
    <m/>
    <s v="20200623-R-2"/>
    <s v="Lassen"/>
    <s v="R-2"/>
    <m/>
    <m/>
    <n v="202006232112"/>
    <n v="202006240912"/>
    <n v="44005"/>
    <n v="0.8833333333333333"/>
    <n v="44005.88333333333"/>
    <n v="44008"/>
    <s v="18:00"/>
    <n v="44008.75"/>
    <n v="563"/>
    <s v="Under Investigation"/>
    <n v="0"/>
    <n v="0"/>
    <n v="0"/>
    <n v="40.43203"/>
    <n v="-120.28147"/>
    <s v="HFTD"/>
    <s v="HFRA"/>
    <x v="0"/>
    <m/>
    <m/>
    <m/>
    <m/>
    <m/>
    <m/>
    <m/>
    <b v="0"/>
    <b v="0"/>
    <b v="0"/>
    <n v="2020"/>
    <n v="6"/>
    <b v="0"/>
    <n v="0"/>
    <b v="0"/>
    <b v="0"/>
    <b v="0"/>
    <s v="OEIS Non-CAT - Large"/>
    <n v="0"/>
    <n v="0"/>
    <s v="structures &lt;= 100 "/>
    <s v="fatality = 0"/>
    <n v="0"/>
    <b v="1"/>
    <b v="0"/>
    <b v="1"/>
    <b v="1"/>
    <b v="0"/>
    <b v="0"/>
    <b v="1"/>
    <m/>
    <m/>
    <m/>
    <m/>
    <m/>
    <m/>
    <n v="0"/>
    <n v="0"/>
    <s v="BUFC1"/>
    <s v="2"/>
    <n v="9.390000000000001"/>
    <s v="2020-06-24T04:40:00Z"/>
    <x v="23"/>
    <n v="2"/>
  </r>
  <r>
    <m/>
    <m/>
    <s v="20200628-Pass"/>
    <s v="Merced"/>
    <s v="Pass"/>
    <m/>
    <m/>
    <n v="202006281328"/>
    <n v="202006290128"/>
    <n v="44010"/>
    <n v="0.5611111111111111"/>
    <n v="44010.56111111111"/>
    <n v="44015"/>
    <s v="07:34"/>
    <n v="44015.31527777778"/>
    <n v="2192"/>
    <s v="Under Investigation"/>
    <n v="0"/>
    <n v="0"/>
    <n v="0"/>
    <n v="37.06641"/>
    <n v="-121.21912"/>
    <s v="HFTD"/>
    <s v="HFRA"/>
    <x v="0"/>
    <m/>
    <m/>
    <m/>
    <m/>
    <m/>
    <m/>
    <m/>
    <b v="0"/>
    <b v="0"/>
    <b v="0"/>
    <n v="2020"/>
    <n v="6"/>
    <b v="0"/>
    <n v="0"/>
    <b v="0"/>
    <b v="0"/>
    <b v="0"/>
    <s v="OEIS Non-CAT - Large"/>
    <n v="0"/>
    <n v="0"/>
    <s v="structures &lt;= 100 "/>
    <s v="fatality = 0"/>
    <n v="0"/>
    <b v="1"/>
    <b v="0"/>
    <b v="1"/>
    <b v="1"/>
    <b v="0"/>
    <b v="1"/>
    <b v="1"/>
    <m/>
    <m/>
    <s v="AT423"/>
    <s v="65"/>
    <n v="2.36"/>
    <s v="2020-06-28T20:34:00Z"/>
    <n v="51"/>
    <n v="48"/>
    <s v="AT423"/>
    <s v="65"/>
    <n v="2.36"/>
    <s v="2020-06-28T20:34:00Z"/>
    <x v="99"/>
    <n v="62"/>
  </r>
  <r>
    <m/>
    <m/>
    <s v="20200701-Bena"/>
    <s v="Kern"/>
    <s v="Bena"/>
    <m/>
    <m/>
    <n v="202007011632"/>
    <n v="202007020432"/>
    <n v="44013"/>
    <n v="0.6888888888888889"/>
    <n v="44013.68888888889"/>
    <n v="44015"/>
    <s v="07:30"/>
    <n v="44015.3125"/>
    <n v="2900"/>
    <m/>
    <n v="0"/>
    <n v="0"/>
    <n v="0"/>
    <n v="35.310132"/>
    <n v="-118.702732"/>
    <s v="HFTD"/>
    <s v="HFRA"/>
    <x v="0"/>
    <m/>
    <m/>
    <m/>
    <m/>
    <m/>
    <m/>
    <m/>
    <b v="0"/>
    <b v="0"/>
    <b v="0"/>
    <n v="2020"/>
    <n v="7"/>
    <b v="0"/>
    <n v="0"/>
    <b v="0"/>
    <b v="0"/>
    <b v="0"/>
    <s v="OEIS Non-CAT - Large"/>
    <n v="0"/>
    <n v="0"/>
    <s v="structures &lt;= 100 "/>
    <s v="fatality = 0"/>
    <n v="0"/>
    <b v="1"/>
    <b v="0"/>
    <b v="1"/>
    <b v="1"/>
    <b v="0"/>
    <b v="1"/>
    <b v="1"/>
    <m/>
    <m/>
    <s v="PG449"/>
    <s v="229"/>
    <n v="4.1"/>
    <s v="2020-07-01T23:30:00Z"/>
    <n v="25.43"/>
    <n v="25"/>
    <s v="PG449"/>
    <s v="229"/>
    <n v="4.1"/>
    <s v="2020-07-01T23:30:00Z"/>
    <x v="100"/>
    <n v="108"/>
  </r>
  <r>
    <m/>
    <m/>
    <s v="20200702-Bonadelle"/>
    <s v="Madera"/>
    <s v="Bonadelle"/>
    <m/>
    <m/>
    <n v="202007021527"/>
    <n v="202007030327"/>
    <n v="44014"/>
    <n v="0.64375"/>
    <n v="44014.64375"/>
    <n v="44015"/>
    <s v="07:33"/>
    <n v="44015.31458333333"/>
    <n v="597"/>
    <m/>
    <n v="0"/>
    <n v="0"/>
    <n v="0"/>
    <n v="36.9678542"/>
    <n v="-119.9252132"/>
    <s v="non-HFTD"/>
    <s v="non-HFRA"/>
    <x v="0"/>
    <m/>
    <m/>
    <m/>
    <m/>
    <m/>
    <m/>
    <m/>
    <b v="0"/>
    <b v="0"/>
    <b v="0"/>
    <n v="2020"/>
    <n v="7"/>
    <b v="0"/>
    <n v="0"/>
    <b v="0"/>
    <b v="0"/>
    <b v="0"/>
    <s v="OEIS Non-CAT - Large"/>
    <n v="0"/>
    <n v="0"/>
    <s v="structures &lt;= 100 "/>
    <s v="fatality = 0"/>
    <n v="0"/>
    <b v="0"/>
    <b v="0"/>
    <b v="0"/>
    <b v="0"/>
    <b v="0"/>
    <b v="0"/>
    <b v="0"/>
    <m/>
    <m/>
    <m/>
    <m/>
    <m/>
    <m/>
    <n v="0"/>
    <n v="0"/>
    <s v="CF078"/>
    <s v="59"/>
    <n v="8.130000000000001"/>
    <s v="2020-07-02T21:49:00Z"/>
    <x v="101"/>
    <n v="120"/>
  </r>
  <r>
    <m/>
    <m/>
    <s v="20200705-Lake"/>
    <s v="San Luis Obispo"/>
    <s v="Lake"/>
    <m/>
    <m/>
    <n v="202007050709"/>
    <n v="202007051909"/>
    <n v="44017"/>
    <n v="0.2979166666666667"/>
    <n v="44017.29791666667"/>
    <m/>
    <m/>
    <m/>
    <n v="588"/>
    <m/>
    <n v="0"/>
    <n v="0"/>
    <n v="0"/>
    <n v="35.351065"/>
    <n v="-120.00485"/>
    <s v="non-HFTD"/>
    <s v="non-HFRA"/>
    <x v="0"/>
    <m/>
    <m/>
    <m/>
    <m/>
    <m/>
    <m/>
    <m/>
    <b v="0"/>
    <b v="0"/>
    <b v="0"/>
    <n v="2020"/>
    <n v="7"/>
    <b v="0"/>
    <n v="0"/>
    <b v="0"/>
    <b v="0"/>
    <b v="0"/>
    <s v="OEIS Non-CAT - Large"/>
    <n v="0"/>
    <n v="0"/>
    <s v="structures &lt;= 100 "/>
    <s v="fatality = 0"/>
    <n v="0"/>
    <b v="0"/>
    <b v="0"/>
    <b v="0"/>
    <b v="0"/>
    <b v="0"/>
    <b v="0"/>
    <b v="0"/>
    <m/>
    <m/>
    <m/>
    <m/>
    <m/>
    <m/>
    <n v="0"/>
    <n v="0"/>
    <s v="PG907"/>
    <s v="229"/>
    <n v="6.77"/>
    <s v="2020-07-05T14:00:00Z"/>
    <x v="102"/>
    <n v="24"/>
  </r>
  <r>
    <m/>
    <m/>
    <s v="20200705-Park"/>
    <s v="Santa Clara"/>
    <s v="Park"/>
    <m/>
    <m/>
    <n v="202007050713"/>
    <n v="202007051913"/>
    <n v="44017"/>
    <n v="0.3006944444444444"/>
    <n v="44017.30069444444"/>
    <n v="44018"/>
    <s v="19:23"/>
    <n v="44018.80763888889"/>
    <n v="343"/>
    <s v="Under Investigation"/>
    <n v="0"/>
    <n v="0"/>
    <n v="0"/>
    <n v="37.166733"/>
    <n v="-121.567505"/>
    <s v="HFTD"/>
    <s v="HFRA"/>
    <x v="0"/>
    <m/>
    <m/>
    <m/>
    <m/>
    <m/>
    <m/>
    <m/>
    <b v="0"/>
    <b v="0"/>
    <b v="0"/>
    <n v="2020"/>
    <n v="7"/>
    <b v="0"/>
    <n v="0"/>
    <b v="0"/>
    <b v="0"/>
    <b v="0"/>
    <s v="OEIS Non-CAT - Large"/>
    <n v="0"/>
    <n v="0"/>
    <s v="structures &lt;= 100 "/>
    <s v="fatality = 0"/>
    <n v="0"/>
    <b v="1"/>
    <b v="0"/>
    <b v="1"/>
    <b v="1"/>
    <b v="0"/>
    <b v="1"/>
    <b v="1"/>
    <m/>
    <m/>
    <s v="CZRC1"/>
    <s v="2"/>
    <n v="2.15"/>
    <s v="2020-07-05T15:02:00Z"/>
    <n v="8"/>
    <n v="29"/>
    <s v="CZRC1"/>
    <s v="2"/>
    <n v="2.15"/>
    <s v="2020-07-05T15:02:00Z"/>
    <x v="103"/>
    <n v="116"/>
  </r>
  <r>
    <m/>
    <m/>
    <s v="20200705-Crews"/>
    <s v="Santa Clara"/>
    <s v="Crews"/>
    <m/>
    <m/>
    <n v="202007051455"/>
    <n v="202007060255"/>
    <n v="44017"/>
    <n v="0.6215277777777778"/>
    <n v="44017.62152777778"/>
    <n v="44025"/>
    <s v="19:06"/>
    <n v="44025.79583333333"/>
    <n v="5513"/>
    <s v="Under Investigation"/>
    <n v="7"/>
    <n v="0"/>
    <n v="0"/>
    <n v="37.034839"/>
    <n v="-121.501532"/>
    <s v="HFTD"/>
    <s v="HFRA"/>
    <x v="0"/>
    <m/>
    <m/>
    <m/>
    <m/>
    <m/>
    <m/>
    <n v="146783"/>
    <b v="1"/>
    <b v="1"/>
    <b v="0"/>
    <n v="2020"/>
    <n v="7"/>
    <b v="0"/>
    <n v="0"/>
    <b v="0"/>
    <b v="0"/>
    <b v="0"/>
    <s v="OEIS CAT - Large"/>
    <n v="1"/>
    <n v="0"/>
    <s v="structures &lt;= 100 "/>
    <s v="fatality = 0"/>
    <n v="7"/>
    <b v="1"/>
    <b v="0"/>
    <b v="1"/>
    <b v="1"/>
    <b v="0"/>
    <b v="1"/>
    <b v="1"/>
    <m/>
    <m/>
    <s v="PG509"/>
    <s v="229"/>
    <n v="2.69"/>
    <s v="2020-07-05T22:50:00Z"/>
    <n v="23.97"/>
    <n v="73"/>
    <s v="PG509"/>
    <s v="229"/>
    <n v="2.69"/>
    <s v="2020-07-05T22:50:00Z"/>
    <x v="104"/>
    <n v="143"/>
  </r>
  <r>
    <m/>
    <m/>
    <s v="20200713-Mineral"/>
    <s v="Fresno"/>
    <s v="Mineral"/>
    <m/>
    <m/>
    <n v="202007131640"/>
    <n v="202007140440"/>
    <n v="44025"/>
    <n v="0.6944444444444444"/>
    <n v="44025.69444444445"/>
    <n v="44038"/>
    <s v="19:41"/>
    <n v="44038.82013888889"/>
    <n v="29667"/>
    <s v="Under Investigation"/>
    <n v="7"/>
    <n v="0"/>
    <n v="0"/>
    <n v="36.09493"/>
    <n v="-120.52193"/>
    <s v="non-HFTD"/>
    <s v="HFRA"/>
    <x v="0"/>
    <m/>
    <m/>
    <m/>
    <m/>
    <m/>
    <m/>
    <n v="381650"/>
    <b v="1"/>
    <b v="1"/>
    <b v="0"/>
    <n v="2020"/>
    <n v="7"/>
    <b v="0"/>
    <n v="0"/>
    <b v="0"/>
    <b v="0"/>
    <b v="0"/>
    <s v="OEIS CAT - Large"/>
    <n v="1"/>
    <n v="0"/>
    <s v="structures &lt;= 100 "/>
    <s v="fatality = 0"/>
    <n v="7"/>
    <b v="0"/>
    <b v="0"/>
    <b v="1"/>
    <b v="1"/>
    <b v="1"/>
    <b v="0"/>
    <b v="1"/>
    <m/>
    <m/>
    <m/>
    <m/>
    <m/>
    <m/>
    <n v="0"/>
    <n v="0"/>
    <s v="LDEC1"/>
    <s v="2"/>
    <n v="6.25"/>
    <s v="2020-07-13T23:20:00Z"/>
    <x v="11"/>
    <n v="41"/>
  </r>
  <r>
    <m/>
    <m/>
    <s v="20200715-Coyote"/>
    <s v="San Benito"/>
    <s v="Coyote"/>
    <m/>
    <m/>
    <n v="202007151404"/>
    <n v="202007160204"/>
    <n v="44027"/>
    <n v="0.5861111111111111"/>
    <n v="44027.58611111111"/>
    <n v="44030"/>
    <s v="07:36"/>
    <n v="44030.31666666667"/>
    <n v="1508"/>
    <m/>
    <n v="0"/>
    <n v="0"/>
    <n v="0"/>
    <n v="36.653"/>
    <n v="-121.04401"/>
    <s v="HFTD"/>
    <s v="HFRA"/>
    <x v="0"/>
    <m/>
    <m/>
    <m/>
    <m/>
    <m/>
    <m/>
    <m/>
    <b v="0"/>
    <b v="0"/>
    <b v="0"/>
    <n v="2020"/>
    <n v="7"/>
    <b v="0"/>
    <n v="0"/>
    <b v="0"/>
    <b v="0"/>
    <b v="0"/>
    <s v="OEIS Non-CAT - Large"/>
    <n v="0"/>
    <n v="0"/>
    <s v="structures &lt;= 100 "/>
    <s v="fatality = 0"/>
    <n v="0"/>
    <b v="1"/>
    <b v="0"/>
    <b v="1"/>
    <b v="1"/>
    <b v="0"/>
    <b v="1"/>
    <b v="1"/>
    <m/>
    <m/>
    <s v="PG391"/>
    <s v="229"/>
    <n v="2.88"/>
    <s v="2020-07-15T21:30:00Z"/>
    <n v="13.23"/>
    <n v="12"/>
    <s v="PG836"/>
    <s v="229"/>
    <n v="8.91"/>
    <s v="2020-07-15T22:00:00Z"/>
    <x v="105"/>
    <n v="36"/>
  </r>
  <r>
    <m/>
    <m/>
    <s v="20200715-Valley"/>
    <s v="Yuba"/>
    <s v="Valley"/>
    <m/>
    <m/>
    <n v="202007151718"/>
    <n v="202007160518"/>
    <n v="44027"/>
    <n v="0.7208333333333333"/>
    <n v="44027.72083333333"/>
    <n v="44027"/>
    <s v="19:11"/>
    <n v="44027.79930555556"/>
    <n v="500"/>
    <m/>
    <n v="0"/>
    <n v="0"/>
    <n v="0"/>
    <n v="39.10112"/>
    <n v="-121.33589"/>
    <s v="non-HFTD"/>
    <s v="non-HFRA"/>
    <x v="0"/>
    <m/>
    <m/>
    <m/>
    <m/>
    <m/>
    <m/>
    <m/>
    <b v="0"/>
    <b v="0"/>
    <b v="0"/>
    <n v="2020"/>
    <n v="7"/>
    <b v="0"/>
    <n v="0"/>
    <b v="0"/>
    <b v="0"/>
    <b v="0"/>
    <s v="OEIS Non-CAT - Large"/>
    <n v="0"/>
    <n v="0"/>
    <s v="structures &lt;= 100 "/>
    <s v="fatality = 0"/>
    <n v="0"/>
    <b v="0"/>
    <b v="0"/>
    <b v="0"/>
    <b v="0"/>
    <b v="0"/>
    <b v="0"/>
    <b v="0"/>
    <m/>
    <m/>
    <m/>
    <m/>
    <m/>
    <m/>
    <n v="0"/>
    <n v="0"/>
    <s v="D7902"/>
    <s v="65"/>
    <n v="7.51"/>
    <s v="2020-07-16T01:10:00Z"/>
    <x v="106"/>
    <n v="72"/>
  </r>
  <r>
    <s v="Not in PG&amp;E service territory"/>
    <m/>
    <s v="20200718-Badger"/>
    <s v="Siskiyou"/>
    <s v="Badger"/>
    <m/>
    <m/>
    <n v="202007181718"/>
    <n v="202007190518"/>
    <n v="44030"/>
    <n v="0.7208333333333333"/>
    <n v="44030.72083333333"/>
    <n v="44040"/>
    <s v="18:21"/>
    <n v="44040.76458333333"/>
    <n v="557"/>
    <s v="Under Investigation"/>
    <n v="0"/>
    <n v="0"/>
    <n v="0"/>
    <n v="41.79319"/>
    <n v="-122.69296"/>
    <s v="HFTD"/>
    <s v="HFRA"/>
    <x v="0"/>
    <m/>
    <m/>
    <m/>
    <m/>
    <m/>
    <m/>
    <m/>
    <b v="0"/>
    <b v="0"/>
    <b v="0"/>
    <n v="2020"/>
    <n v="7"/>
    <b v="0"/>
    <n v="0"/>
    <b v="0"/>
    <b v="0"/>
    <b v="0"/>
    <s v="OEIS Non-CAT - Large"/>
    <n v="0"/>
    <n v="0"/>
    <s v="structures &lt;= 100 "/>
    <s v="fatality = 0"/>
    <n v="0"/>
    <b v="1"/>
    <b v="0"/>
    <b v="1"/>
    <b v="1"/>
    <b v="0"/>
    <b v="0"/>
    <b v="1"/>
    <m/>
    <m/>
    <m/>
    <m/>
    <m/>
    <m/>
    <n v="0"/>
    <n v="0"/>
    <s v="CF114"/>
    <s v="59"/>
    <n v="7.51"/>
    <s v="2020-07-19T01:16:00Z"/>
    <x v="107"/>
    <n v="20"/>
  </r>
  <r>
    <m/>
    <m/>
    <s v="20200718-Hog"/>
    <s v="Lassen"/>
    <s v="Hog"/>
    <m/>
    <m/>
    <n v="202007181728"/>
    <n v="202007190528"/>
    <n v="44030"/>
    <n v="0.7277777777777777"/>
    <n v="44030.72777777778"/>
    <n v="44060"/>
    <s v="21:07"/>
    <n v="44060.87986111111"/>
    <n v="9564"/>
    <s v="Under Investigation"/>
    <n v="2"/>
    <n v="0"/>
    <n v="0"/>
    <n v="40.420886"/>
    <n v="-120.86375"/>
    <s v="HFTD"/>
    <s v="HFRA"/>
    <x v="0"/>
    <m/>
    <m/>
    <m/>
    <m/>
    <m/>
    <m/>
    <m/>
    <b v="1"/>
    <b v="1"/>
    <b v="0"/>
    <n v="2020"/>
    <n v="7"/>
    <b v="0"/>
    <n v="0"/>
    <b v="0"/>
    <b v="0"/>
    <b v="0"/>
    <s v="OEIS CAT - Large"/>
    <n v="1"/>
    <n v="0"/>
    <s v="structures &lt;= 100 "/>
    <s v="fatality = 0"/>
    <n v="2"/>
    <b v="1"/>
    <b v="0"/>
    <b v="1"/>
    <b v="1"/>
    <b v="0"/>
    <b v="1"/>
    <b v="1"/>
    <m/>
    <m/>
    <s v="CTFPE"/>
    <s v="59"/>
    <n v="3.81"/>
    <s v="2020-07-19T00:08:00Z"/>
    <n v="8.5"/>
    <n v="32"/>
    <s v="WWDC1"/>
    <s v="2"/>
    <n v="8.220000000000001"/>
    <s v="2020-07-18T23:56:00Z"/>
    <x v="108"/>
    <n v="34"/>
  </r>
  <r>
    <m/>
    <m/>
    <s v="20200719-Platina"/>
    <s v="Shasta"/>
    <s v="Platina"/>
    <m/>
    <m/>
    <n v="202007191705"/>
    <n v="202007200505"/>
    <n v="44031"/>
    <n v="0.7118055555555556"/>
    <n v="44031.71180555555"/>
    <n v="44039"/>
    <s v="19:20"/>
    <n v="44039.80555555555"/>
    <n v="340"/>
    <s v="Under Investigation"/>
    <n v="0"/>
    <n v="0"/>
    <n v="0"/>
    <n v="40.462621"/>
    <n v="-122.792645"/>
    <s v="HFTD"/>
    <s v="HFRA"/>
    <x v="0"/>
    <m/>
    <m/>
    <m/>
    <m/>
    <m/>
    <m/>
    <m/>
    <b v="0"/>
    <b v="0"/>
    <b v="0"/>
    <n v="2020"/>
    <n v="7"/>
    <b v="0"/>
    <n v="0"/>
    <b v="0"/>
    <b v="0"/>
    <b v="0"/>
    <s v="OEIS Non-CAT - Large"/>
    <n v="0"/>
    <n v="0"/>
    <s v="structures &lt;= 100 "/>
    <s v="fatality = 0"/>
    <n v="0"/>
    <b v="1"/>
    <b v="0"/>
    <b v="1"/>
    <b v="1"/>
    <b v="0"/>
    <b v="1"/>
    <b v="1"/>
    <m/>
    <m/>
    <s v="PLIC1"/>
    <s v="2"/>
    <n v="2.64"/>
    <s v="2020-07-20T00:54:00Z"/>
    <n v="20"/>
    <n v="2"/>
    <s v="PG768"/>
    <s v="229"/>
    <n v="8.44"/>
    <s v="2020-07-20T00:20:00Z"/>
    <x v="109"/>
    <n v="62"/>
  </r>
  <r>
    <m/>
    <m/>
    <s v="20200720-Gold"/>
    <s v="Lassen"/>
    <s v="Gold"/>
    <m/>
    <m/>
    <n v="202007201412"/>
    <n v="202007210212"/>
    <n v="44032"/>
    <n v="0.5916666666666667"/>
    <n v="44032.59166666667"/>
    <n v="44055"/>
    <s v="19:21"/>
    <n v="44055.80625"/>
    <n v="22634"/>
    <s v="Under Investigation"/>
    <n v="13"/>
    <n v="5"/>
    <n v="0"/>
    <n v="41.11037"/>
    <n v="-120.923293"/>
    <s v="HFTD"/>
    <s v="HFRA"/>
    <x v="0"/>
    <m/>
    <m/>
    <m/>
    <m/>
    <m/>
    <m/>
    <m/>
    <b v="1"/>
    <b v="1"/>
    <b v="0"/>
    <n v="2020"/>
    <n v="7"/>
    <b v="0"/>
    <n v="0"/>
    <b v="0"/>
    <b v="0"/>
    <b v="0"/>
    <s v="OEIS CAT - Large"/>
    <n v="1"/>
    <n v="0"/>
    <s v="structures &lt;= 100 "/>
    <s v="fatality = 0"/>
    <n v="13"/>
    <b v="1"/>
    <b v="0"/>
    <b v="1"/>
    <b v="1"/>
    <b v="0"/>
    <b v="1"/>
    <b v="1"/>
    <m/>
    <m/>
    <m/>
    <m/>
    <m/>
    <m/>
    <n v="0"/>
    <n v="0"/>
    <m/>
    <m/>
    <m/>
    <m/>
    <x v="5"/>
    <n v="0"/>
  </r>
  <r>
    <s v="Not in PG&amp;E service territory"/>
    <m/>
    <s v="20200724-July Complex"/>
    <s v="Siskiyou And Modoc"/>
    <s v="July Complex"/>
    <m/>
    <m/>
    <n v="202007240733"/>
    <n v="202007241933"/>
    <n v="44036"/>
    <n v="0.3145833333333333"/>
    <n v="44036.31458333333"/>
    <n v="44063"/>
    <s v="14:27"/>
    <n v="44063.60208333333"/>
    <n v="83261"/>
    <s v="Under Investigation"/>
    <n v="15"/>
    <n v="0"/>
    <n v="0"/>
    <n v="41.699"/>
    <n v="-121.477"/>
    <s v="non-HFTD"/>
    <s v="non-HFRA"/>
    <x v="0"/>
    <m/>
    <m/>
    <m/>
    <m/>
    <m/>
    <m/>
    <m/>
    <b v="1"/>
    <b v="1"/>
    <b v="0"/>
    <n v="2020"/>
    <n v="7"/>
    <b v="0"/>
    <n v="0"/>
    <b v="0"/>
    <b v="0"/>
    <b v="0"/>
    <s v="OEIS CAT - Large"/>
    <n v="1"/>
    <n v="0"/>
    <s v="structures &lt;= 100 "/>
    <s v="fatality = 0"/>
    <n v="15"/>
    <b v="0"/>
    <b v="0"/>
    <b v="0"/>
    <b v="0"/>
    <b v="0"/>
    <b v="0"/>
    <b v="0"/>
    <n v="35000000"/>
    <s v="https://upload.wikimedia.org/wikipedia/commons/c/c9/2020_National_Large_Incident_YTD_Report.pdf"/>
    <s v="IDWC1"/>
    <s v="2"/>
    <n v="1.75"/>
    <s v="2020-07-24T14:01:00Z"/>
    <n v="9"/>
    <n v="2"/>
    <s v="IDWC1"/>
    <s v="2"/>
    <n v="1.75"/>
    <s v="2020-07-24T14:01:00Z"/>
    <x v="110"/>
    <n v="2"/>
  </r>
  <r>
    <m/>
    <m/>
    <s v="20200727-Cottonwood"/>
    <s v="Merced"/>
    <s v="Cottonwood"/>
    <m/>
    <m/>
    <n v="202007270928"/>
    <n v="202007272128"/>
    <n v="44039"/>
    <n v="0.3944444444444444"/>
    <n v="44039.39444444444"/>
    <m/>
    <m/>
    <m/>
    <n v="788"/>
    <s v="Under Investigation"/>
    <n v="0"/>
    <n v="0"/>
    <n v="0"/>
    <n v="37.083806"/>
    <n v="-121.101634"/>
    <s v="non-HFTD"/>
    <s v="HFRA"/>
    <x v="0"/>
    <m/>
    <m/>
    <m/>
    <m/>
    <m/>
    <m/>
    <m/>
    <b v="0"/>
    <b v="0"/>
    <b v="0"/>
    <n v="2020"/>
    <n v="7"/>
    <b v="0"/>
    <n v="0"/>
    <b v="0"/>
    <b v="0"/>
    <b v="0"/>
    <s v="OEIS Non-CAT - Large"/>
    <n v="0"/>
    <n v="0"/>
    <s v="structures &lt;= 100 "/>
    <s v="fatality = 0"/>
    <n v="0"/>
    <b v="0"/>
    <b v="0"/>
    <b v="1"/>
    <b v="1"/>
    <b v="1"/>
    <b v="0"/>
    <b v="1"/>
    <m/>
    <m/>
    <s v="SLRC1"/>
    <s v="2"/>
    <n v="3.34"/>
    <s v="2020-07-27T17:02:00Z"/>
    <n v="14.01"/>
    <n v="2"/>
    <s v="AT423"/>
    <s v="65"/>
    <n v="5.49"/>
    <s v="2020-07-27T16:09:00Z"/>
    <x v="3"/>
    <n v="36"/>
  </r>
  <r>
    <m/>
    <m/>
    <s v="20200728-Branch"/>
    <s v="San Luis Obispo"/>
    <s v="Branch"/>
    <m/>
    <m/>
    <n v="202007281459"/>
    <n v="202007290259"/>
    <n v="44040"/>
    <n v="0.6243055555555556"/>
    <n v="44040.62430555555"/>
    <n v="44044"/>
    <s v="19:45"/>
    <n v="44044.82291666666"/>
    <n v="3022"/>
    <s v="Under Investigation"/>
    <n v="0"/>
    <n v="0"/>
    <n v="0"/>
    <n v="35.35146"/>
    <n v="-120.00521"/>
    <s v="non-HFTD"/>
    <s v="non-HFRA"/>
    <x v="0"/>
    <m/>
    <m/>
    <m/>
    <m/>
    <m/>
    <m/>
    <n v="30802"/>
    <b v="0"/>
    <b v="0"/>
    <b v="0"/>
    <n v="2020"/>
    <n v="7"/>
    <b v="0"/>
    <n v="0"/>
    <b v="0"/>
    <b v="0"/>
    <b v="0"/>
    <s v="OEIS Non-CAT - Large"/>
    <n v="0"/>
    <n v="0"/>
    <s v="structures &lt;= 100 "/>
    <s v="fatality = 0"/>
    <n v="0"/>
    <b v="0"/>
    <b v="0"/>
    <b v="0"/>
    <b v="0"/>
    <b v="0"/>
    <b v="0"/>
    <b v="0"/>
    <m/>
    <m/>
    <m/>
    <m/>
    <m/>
    <m/>
    <n v="0"/>
    <n v="0"/>
    <s v="PG907"/>
    <s v="229"/>
    <n v="6.75"/>
    <s v="2020-07-28T22:10:00Z"/>
    <x v="100"/>
    <n v="24"/>
  </r>
  <r>
    <m/>
    <m/>
    <s v="20200729-Clay"/>
    <s v="Sacramento"/>
    <s v="Clay"/>
    <m/>
    <m/>
    <n v="202007291805"/>
    <n v="202007300605"/>
    <n v="44041"/>
    <n v="0.7534722222222222"/>
    <n v="44041.75347222222"/>
    <n v="44042"/>
    <s v="07:27"/>
    <n v="44042.31041666667"/>
    <n v="730"/>
    <s v="Under Investigation"/>
    <n v="0"/>
    <n v="0"/>
    <n v="0"/>
    <n v="38.40329"/>
    <n v="-121.17197"/>
    <s v="non-HFTD"/>
    <s v="non-HFRA"/>
    <x v="0"/>
    <m/>
    <m/>
    <m/>
    <m/>
    <m/>
    <m/>
    <m/>
    <b v="0"/>
    <b v="0"/>
    <b v="0"/>
    <n v="2020"/>
    <n v="7"/>
    <b v="0"/>
    <n v="0"/>
    <b v="0"/>
    <b v="0"/>
    <b v="0"/>
    <s v="OEIS Non-CAT - Large"/>
    <n v="0"/>
    <n v="0"/>
    <s v="structures &lt;= 100 "/>
    <s v="fatality = 0"/>
    <n v="0"/>
    <b v="0"/>
    <b v="0"/>
    <b v="0"/>
    <b v="0"/>
    <b v="0"/>
    <b v="0"/>
    <b v="0"/>
    <m/>
    <m/>
    <m/>
    <m/>
    <m/>
    <m/>
    <n v="0"/>
    <n v="0"/>
    <s v="SILWW"/>
    <s v="223"/>
    <n v="8.17"/>
    <s v="2020-07-30T01:30:00Z"/>
    <x v="111"/>
    <n v="72"/>
  </r>
  <r>
    <m/>
    <m/>
    <s v="20200801-Stump"/>
    <s v="Tehama"/>
    <s v="Stump"/>
    <m/>
    <m/>
    <n v="202008011639"/>
    <n v="202008020439"/>
    <n v="44044"/>
    <n v="0.69375"/>
    <n v="44044.69375"/>
    <n v="44088"/>
    <s v="14:25"/>
    <n v="44088.60069444445"/>
    <n v="684"/>
    <m/>
    <n v="0"/>
    <n v="0"/>
    <n v="0"/>
    <n v="40.34659"/>
    <n v="-121.6415"/>
    <s v="HFTD"/>
    <s v="HFRA"/>
    <x v="0"/>
    <m/>
    <m/>
    <m/>
    <m/>
    <m/>
    <m/>
    <m/>
    <b v="0"/>
    <b v="0"/>
    <b v="0"/>
    <n v="2020"/>
    <n v="8"/>
    <b v="0"/>
    <n v="0"/>
    <b v="0"/>
    <b v="0"/>
    <b v="0"/>
    <s v="OEIS Non-CAT - Large"/>
    <n v="0"/>
    <n v="0"/>
    <s v="structures &lt;= 100 "/>
    <s v="fatality = 0"/>
    <n v="0"/>
    <b v="1"/>
    <b v="0"/>
    <b v="1"/>
    <b v="1"/>
    <b v="0"/>
    <b v="1"/>
    <b v="1"/>
    <m/>
    <m/>
    <s v="LSNC1"/>
    <s v="2"/>
    <n v="3.81"/>
    <s v="2020-08-01T23:50:00Z"/>
    <n v="7"/>
    <n v="2"/>
    <s v="PG193"/>
    <s v="229"/>
    <n v="7.99"/>
    <s v="2020-08-02T00:00:00Z"/>
    <x v="112"/>
    <n v="38"/>
  </r>
  <r>
    <m/>
    <m/>
    <s v="20200801-Pond"/>
    <s v="San Luis Obispo"/>
    <s v="Pond"/>
    <m/>
    <m/>
    <n v="202008011844"/>
    <n v="202008020644"/>
    <n v="44044"/>
    <n v="0.7805555555555556"/>
    <n v="44044.78055555555"/>
    <n v="44052"/>
    <s v="19:17"/>
    <n v="44052.80347222222"/>
    <n v="1962"/>
    <m/>
    <n v="1"/>
    <n v="1"/>
    <n v="0"/>
    <n v="35.43128"/>
    <n v="-120.47346"/>
    <s v="HFTD"/>
    <s v="HFRA"/>
    <x v="0"/>
    <m/>
    <m/>
    <m/>
    <m/>
    <m/>
    <m/>
    <n v="147490"/>
    <b v="0"/>
    <b v="0"/>
    <b v="0"/>
    <n v="2020"/>
    <n v="8"/>
    <b v="0"/>
    <n v="0"/>
    <b v="0"/>
    <b v="0"/>
    <b v="0"/>
    <s v="OEIS Non-CAT - Large"/>
    <n v="0"/>
    <n v="0"/>
    <s v="structures &lt;= 100 "/>
    <s v="fatality = 0"/>
    <n v="1"/>
    <b v="1"/>
    <b v="0"/>
    <b v="1"/>
    <b v="1"/>
    <b v="0"/>
    <b v="1"/>
    <b v="1"/>
    <m/>
    <m/>
    <s v="PG190"/>
    <s v="229"/>
    <n v="3.18"/>
    <s v="2020-08-02T01:10:00Z"/>
    <n v="16.22"/>
    <n v="60"/>
    <s v="E2260"/>
    <s v="65"/>
    <n v="8.93"/>
    <s v="2020-08-02T01:44:00Z"/>
    <x v="12"/>
    <n v="133"/>
  </r>
  <r>
    <m/>
    <m/>
    <s v="20200802-North"/>
    <s v="Lassen"/>
    <s v="North"/>
    <m/>
    <m/>
    <n v="202008021651"/>
    <n v="202008030451"/>
    <n v="44045"/>
    <n v="0.7020833333333333"/>
    <n v="44045.70208333333"/>
    <n v="44053"/>
    <s v="11:27"/>
    <n v="44053.47708333333"/>
    <n v="6882"/>
    <s v="Under Investigation"/>
    <n v="0"/>
    <n v="0"/>
    <n v="0"/>
    <n v="40.36764"/>
    <n v="-120.44811"/>
    <s v="non-HFTD"/>
    <s v="non-HFRA"/>
    <x v="0"/>
    <m/>
    <m/>
    <m/>
    <m/>
    <m/>
    <m/>
    <m/>
    <b v="1"/>
    <b v="1"/>
    <b v="0"/>
    <n v="2020"/>
    <n v="8"/>
    <b v="0"/>
    <n v="0"/>
    <b v="0"/>
    <b v="0"/>
    <b v="0"/>
    <s v="OEIS CAT - Large"/>
    <n v="1"/>
    <n v="0"/>
    <s v="structures &lt;= 100 "/>
    <s v="fatality = 0"/>
    <n v="0"/>
    <b v="0"/>
    <b v="0"/>
    <b v="0"/>
    <b v="0"/>
    <b v="0"/>
    <b v="0"/>
    <b v="0"/>
    <m/>
    <m/>
    <m/>
    <m/>
    <m/>
    <m/>
    <n v="0"/>
    <n v="0"/>
    <s v="D2000"/>
    <s v="65"/>
    <n v="7.85"/>
    <s v="2020-08-02T22:56:00Z"/>
    <x v="11"/>
    <n v="40"/>
  </r>
  <r>
    <m/>
    <m/>
    <s v="20200802-Sites"/>
    <s v="Colusa"/>
    <s v="Sites"/>
    <m/>
    <m/>
    <n v="202008021713"/>
    <n v="202008030513"/>
    <n v="44045"/>
    <n v="0.7173611111111111"/>
    <n v="44045.71736111111"/>
    <n v="44048"/>
    <s v="07:16"/>
    <n v="44048.30277777778"/>
    <n v="560"/>
    <m/>
    <n v="0"/>
    <n v="0"/>
    <n v="0"/>
    <n v="39.31313"/>
    <n v="-122.48525"/>
    <s v="HFTD"/>
    <s v="HFRA"/>
    <x v="0"/>
    <m/>
    <m/>
    <m/>
    <m/>
    <m/>
    <m/>
    <m/>
    <b v="0"/>
    <b v="0"/>
    <b v="0"/>
    <n v="2020"/>
    <n v="8"/>
    <b v="0"/>
    <n v="0"/>
    <b v="0"/>
    <b v="0"/>
    <b v="0"/>
    <s v="OEIS Non-CAT - Large"/>
    <n v="0"/>
    <n v="0"/>
    <s v="structures &lt;= 100 "/>
    <s v="fatality = 0"/>
    <n v="0"/>
    <b v="1"/>
    <b v="0"/>
    <b v="1"/>
    <b v="1"/>
    <b v="0"/>
    <b v="1"/>
    <b v="1"/>
    <m/>
    <m/>
    <s v="PG289"/>
    <s v="229"/>
    <n v="2.2"/>
    <s v="2020-08-03T00:00:00Z"/>
    <n v="21.12"/>
    <n v="24"/>
    <s v="PG324"/>
    <s v="229"/>
    <n v="8.960000000000001"/>
    <s v="2020-08-03T01:10:00Z"/>
    <x v="113"/>
    <n v="56"/>
  </r>
  <r>
    <m/>
    <m/>
    <s v="20200802-Beale"/>
    <s v="Yuba"/>
    <s v="Beale"/>
    <m/>
    <m/>
    <n v="202008022224"/>
    <n v="202008031024"/>
    <n v="44045"/>
    <n v="0.9333333333333333"/>
    <n v="44045.93333333333"/>
    <n v="44046"/>
    <s v="07:22"/>
    <n v="44046.30694444444"/>
    <n v="600"/>
    <m/>
    <n v="0"/>
    <n v="0"/>
    <n v="0"/>
    <n v="39.11307"/>
    <n v="-121.38178"/>
    <s v="non-HFTD"/>
    <s v="non-HFRA"/>
    <x v="0"/>
    <m/>
    <m/>
    <m/>
    <m/>
    <m/>
    <m/>
    <m/>
    <b v="0"/>
    <b v="0"/>
    <b v="0"/>
    <n v="2020"/>
    <n v="8"/>
    <b v="0"/>
    <n v="0"/>
    <b v="0"/>
    <b v="0"/>
    <b v="0"/>
    <s v="OEIS Non-CAT - Large"/>
    <n v="0"/>
    <n v="0"/>
    <s v="structures &lt;= 100 "/>
    <s v="fatality = 0"/>
    <n v="0"/>
    <b v="0"/>
    <b v="0"/>
    <b v="0"/>
    <b v="0"/>
    <b v="0"/>
    <b v="0"/>
    <b v="0"/>
    <m/>
    <m/>
    <m/>
    <m/>
    <m/>
    <m/>
    <n v="0"/>
    <n v="0"/>
    <s v="PG822"/>
    <s v="229"/>
    <n v="9.359999999999999"/>
    <s v="2020-08-03T06:20:00Z"/>
    <x v="114"/>
    <n v="36"/>
  </r>
  <r>
    <m/>
    <m/>
    <s v="20200803-Stagecoach"/>
    <s v="Kern"/>
    <s v="Stagecoach"/>
    <m/>
    <m/>
    <n v="202008031733"/>
    <n v="202008040533"/>
    <n v="44046"/>
    <n v="0.73125"/>
    <n v="44046.73125"/>
    <n v="44061"/>
    <s v="17:50"/>
    <n v="44061.74305555555"/>
    <n v="7760"/>
    <s v="Under Investigation"/>
    <n v="0"/>
    <n v="0"/>
    <n v="0"/>
    <n v="35.43044"/>
    <n v="-118.53361"/>
    <s v="HFTD"/>
    <s v="HFRA"/>
    <x v="0"/>
    <m/>
    <m/>
    <m/>
    <m/>
    <m/>
    <m/>
    <m/>
    <b v="1"/>
    <b v="1"/>
    <b v="0"/>
    <n v="2020"/>
    <n v="8"/>
    <b v="0"/>
    <n v="0"/>
    <b v="0"/>
    <b v="0"/>
    <b v="0"/>
    <s v="OEIS CAT - Large"/>
    <n v="1"/>
    <n v="0"/>
    <s v="structures &lt;= 100 "/>
    <s v="fatality = 0"/>
    <n v="0"/>
    <b v="1"/>
    <b v="0"/>
    <b v="1"/>
    <b v="1"/>
    <b v="0"/>
    <b v="1"/>
    <b v="1"/>
    <m/>
    <m/>
    <s v="SE304"/>
    <s v="231"/>
    <n v="2.76"/>
    <s v="2020-08-03T23:50:00Z"/>
    <n v="32.73"/>
    <n v="43"/>
    <s v="SE304"/>
    <s v="231"/>
    <n v="2.76"/>
    <s v="2020-08-03T23:50:00Z"/>
    <x v="115"/>
    <n v="74"/>
  </r>
  <r>
    <m/>
    <m/>
    <s v="20200804-Trimmer"/>
    <s v="Fresno"/>
    <s v="Trimmer"/>
    <m/>
    <m/>
    <n v="202008040944"/>
    <n v="202008042144"/>
    <n v="44047"/>
    <n v="0.4055555555555556"/>
    <n v="44047.40555555555"/>
    <n v="44063"/>
    <s v="14:23"/>
    <n v="44063.59930555556"/>
    <n v="594"/>
    <s v="Under Investigation"/>
    <n v="0"/>
    <n v="0"/>
    <n v="0"/>
    <n v="36.90933"/>
    <n v="-119.2439"/>
    <s v="HFTD"/>
    <s v="HFRA"/>
    <x v="0"/>
    <m/>
    <m/>
    <m/>
    <m/>
    <m/>
    <m/>
    <m/>
    <b v="0"/>
    <b v="0"/>
    <b v="0"/>
    <n v="2020"/>
    <n v="8"/>
    <b v="0"/>
    <n v="0"/>
    <b v="0"/>
    <b v="0"/>
    <b v="0"/>
    <s v="OEIS Non-CAT - Large"/>
    <n v="0"/>
    <n v="0"/>
    <s v="structures &lt;= 100 "/>
    <s v="fatality = 0"/>
    <n v="0"/>
    <b v="1"/>
    <b v="0"/>
    <b v="1"/>
    <b v="1"/>
    <b v="0"/>
    <b v="1"/>
    <b v="1"/>
    <m/>
    <m/>
    <s v="TRMC1"/>
    <s v="2"/>
    <n v="3.47"/>
    <s v="2020-08-04T16:52:00Z"/>
    <n v="5"/>
    <n v="2"/>
    <s v="PG658"/>
    <s v="229"/>
    <n v="9.81"/>
    <s v="2020-08-04T17:40:00Z"/>
    <x v="116"/>
    <n v="63"/>
  </r>
  <r>
    <m/>
    <m/>
    <s v="20200812-Soda"/>
    <s v="Kern"/>
    <s v="Soda"/>
    <m/>
    <m/>
    <n v="202008121143"/>
    <n v="202008122343"/>
    <n v="44055"/>
    <n v="0.4881944444444444"/>
    <n v="44055.48819444444"/>
    <n v="44055"/>
    <s v="16:22"/>
    <n v="44055.68194444444"/>
    <n v="424"/>
    <m/>
    <n v="0"/>
    <n v="0"/>
    <n v="0"/>
    <n v="34.962524"/>
    <n v="-119.444977"/>
    <s v="non-HFTD"/>
    <s v="non-HFRA"/>
    <x v="1"/>
    <s v="Yes"/>
    <n v="20200994"/>
    <m/>
    <s v="993745"/>
    <s v="20-0082550"/>
    <m/>
    <n v="4578"/>
    <b v="0"/>
    <b v="0"/>
    <b v="0"/>
    <n v="2020"/>
    <n v="8"/>
    <b v="0"/>
    <n v="0"/>
    <b v="0"/>
    <b v="0"/>
    <b v="0"/>
    <s v="OEIS Non-CAT - Large"/>
    <n v="0"/>
    <n v="0"/>
    <s v="structures &lt;= 100 "/>
    <s v="fatality = 0"/>
    <n v="0"/>
    <b v="0"/>
    <b v="0"/>
    <b v="0"/>
    <b v="0"/>
    <b v="0"/>
    <b v="0"/>
    <b v="0"/>
    <m/>
    <m/>
    <s v="PG632"/>
    <s v="229"/>
    <n v="3.66"/>
    <s v="2020-08-12T19:40:00Z"/>
    <n v="20.46"/>
    <n v="12"/>
    <s v="PG632"/>
    <s v="229"/>
    <n v="3.66"/>
    <s v="2020-08-12T19:40:00Z"/>
    <x v="117"/>
    <n v="36"/>
  </r>
  <r>
    <m/>
    <s v="(8/23/2022) Revised the cause to electrical power"/>
    <s v="20200813-Meiss"/>
    <s v="Sacramento"/>
    <s v="Meiss"/>
    <m/>
    <m/>
    <n v="202008131701"/>
    <n v="202008140501"/>
    <n v="44056"/>
    <n v="0.7090277777777778"/>
    <n v="44056.70902777778"/>
    <n v="44057"/>
    <s v="07:16"/>
    <n v="44057.30277777778"/>
    <n v="512"/>
    <m/>
    <n v="0"/>
    <n v="0"/>
    <n v="0"/>
    <n v="38.474502"/>
    <n v="-121.172572"/>
    <s v="non-HFTD"/>
    <s v="non-HFRA"/>
    <x v="1"/>
    <s v="Yes"/>
    <n v="20200755"/>
    <m/>
    <m/>
    <m/>
    <s v="INT-13808"/>
    <n v="0"/>
    <b v="0"/>
    <b v="0"/>
    <b v="0"/>
    <n v="2020"/>
    <n v="8"/>
    <b v="0"/>
    <n v="0"/>
    <b v="0"/>
    <b v="0"/>
    <b v="0"/>
    <s v="OEIS Non-CAT - Large"/>
    <n v="0"/>
    <n v="0"/>
    <s v="structures &lt;= 100 "/>
    <s v="fatality = 0"/>
    <n v="0"/>
    <b v="0"/>
    <b v="0"/>
    <b v="0"/>
    <b v="0"/>
    <b v="0"/>
    <b v="0"/>
    <b v="0"/>
    <m/>
    <m/>
    <s v="SLHWW"/>
    <s v="223"/>
    <n v="1.32"/>
    <s v="2020-08-14T00:15:00Z"/>
    <n v="13.82"/>
    <n v="17"/>
    <s v="SLHWW"/>
    <s v="223"/>
    <n v="1.32"/>
    <s v="2020-08-14T00:15:00Z"/>
    <x v="118"/>
    <n v="41"/>
  </r>
  <r>
    <m/>
    <m/>
    <s v="20200814-Loyalton"/>
    <s v="Sierra"/>
    <s v="Loyalton"/>
    <m/>
    <m/>
    <n v="202008141852"/>
    <n v="202008150652"/>
    <n v="44057"/>
    <n v="0.7861111111111111"/>
    <n v="44057.78611111111"/>
    <n v="44069"/>
    <s v="06:54"/>
    <n v="44069.2875"/>
    <n v="47029"/>
    <m/>
    <n v="35"/>
    <n v="0"/>
    <n v="0"/>
    <n v="39.702438"/>
    <n v="-120.143473"/>
    <s v="HFTD"/>
    <s v="HFRA"/>
    <x v="0"/>
    <m/>
    <m/>
    <m/>
    <m/>
    <m/>
    <m/>
    <m/>
    <b v="1"/>
    <b v="1"/>
    <b v="0"/>
    <n v="2020"/>
    <n v="8"/>
    <b v="0"/>
    <n v="0"/>
    <b v="0"/>
    <b v="0"/>
    <b v="0"/>
    <s v="OEIS CAT - Large"/>
    <n v="1"/>
    <n v="0"/>
    <s v="structures &lt;= 100 "/>
    <s v="fatality = 0"/>
    <n v="35"/>
    <b v="1"/>
    <b v="0"/>
    <b v="1"/>
    <b v="1"/>
    <b v="0"/>
    <b v="0"/>
    <b v="1"/>
    <n v="50000"/>
    <s v="https://upload.wikimedia.org/wikipedia/commons/c/c9/2020_National_Large_Incident_YTD_Report.pdf"/>
    <m/>
    <m/>
    <m/>
    <m/>
    <n v="0"/>
    <n v="0"/>
    <s v="CLDNV"/>
    <s v="22"/>
    <n v="9.57"/>
    <s v="2020-08-15T01:07:00Z"/>
    <x v="119"/>
    <n v="13"/>
  </r>
  <r>
    <m/>
    <m/>
    <s v="20200815-Whale"/>
    <s v="San Luis Obispo"/>
    <s v="Whale"/>
    <m/>
    <m/>
    <n v="202008151321"/>
    <n v="202008160121"/>
    <n v="44058"/>
    <n v="0.55625"/>
    <n v="44058.55625"/>
    <n v="44062"/>
    <s v="14:50"/>
    <n v="44062.61805555555"/>
    <n v="312"/>
    <m/>
    <n v="0"/>
    <n v="0"/>
    <n v="0"/>
    <n v="35.472114"/>
    <n v="-120.856731"/>
    <s v="non-HFTD"/>
    <s v="non-HFRA"/>
    <x v="0"/>
    <m/>
    <m/>
    <m/>
    <m/>
    <m/>
    <m/>
    <m/>
    <b v="0"/>
    <b v="0"/>
    <b v="0"/>
    <n v="2020"/>
    <n v="8"/>
    <b v="1"/>
    <n v="0"/>
    <b v="0"/>
    <b v="0"/>
    <b v="0"/>
    <s v="OEIS Non-CAT - Large"/>
    <n v="0"/>
    <n v="0"/>
    <s v="structures &lt;= 100 "/>
    <s v="fatality = 0"/>
    <n v="0"/>
    <b v="0"/>
    <b v="0"/>
    <b v="0"/>
    <b v="0"/>
    <b v="0"/>
    <b v="0"/>
    <b v="0"/>
    <m/>
    <m/>
    <s v="PG141"/>
    <s v="229"/>
    <n v="3.6"/>
    <s v="2020-08-15T19:30:00Z"/>
    <n v="26.01"/>
    <n v="36"/>
    <s v="PG141"/>
    <s v="229"/>
    <n v="3.6"/>
    <s v="2020-08-15T19:30:00Z"/>
    <x v="120"/>
    <n v="166"/>
  </r>
  <r>
    <m/>
    <m/>
    <s v="20200815-Hills"/>
    <s v="Fresno"/>
    <s v="Hills"/>
    <m/>
    <m/>
    <n v="202008151700"/>
    <n v="202008160500"/>
    <n v="44058"/>
    <n v="0.7083333333333334"/>
    <n v="44058.70833333334"/>
    <m/>
    <m/>
    <m/>
    <n v="2121"/>
    <m/>
    <n v="0"/>
    <n v="0"/>
    <n v="1"/>
    <n v="36.09876"/>
    <n v="-120.427342"/>
    <s v="non-HFTD"/>
    <s v="HFRA"/>
    <x v="0"/>
    <m/>
    <m/>
    <m/>
    <m/>
    <m/>
    <m/>
    <m/>
    <b v="1"/>
    <b v="1"/>
    <b v="0"/>
    <n v="2020"/>
    <n v="8"/>
    <b v="0"/>
    <n v="1"/>
    <b v="0"/>
    <b v="0"/>
    <b v="0"/>
    <s v="OEIS CAT - Large"/>
    <n v="0"/>
    <n v="0"/>
    <s v="structures &lt;= 100 "/>
    <s v="fatality &gt; 0"/>
    <n v="0"/>
    <b v="0"/>
    <b v="0"/>
    <b v="1"/>
    <b v="1"/>
    <b v="1"/>
    <b v="0"/>
    <b v="1"/>
    <m/>
    <m/>
    <s v="AU699"/>
    <s v="65"/>
    <n v="4.83"/>
    <s v="2020-08-15T23:55:00Z"/>
    <n v="11"/>
    <n v="23"/>
    <s v="LDEC1"/>
    <s v="2"/>
    <n v="7.07"/>
    <s v="2020-08-16T00:20:00Z"/>
    <x v="121"/>
    <n v="25"/>
  </r>
  <r>
    <m/>
    <s v=" Includes Hennessey, Gamble, 15-10, Spanish, Markley, 13-4, 11-16, Walbridge"/>
    <s v="20200816-Lnu Lightning Complex"/>
    <s v="Napa, Sonoma, Lake, Yolo And Solano"/>
    <s v="Lnu Lightning Complex"/>
    <m/>
    <m/>
    <n v="202008160640"/>
    <n v="202008161840"/>
    <n v="44059"/>
    <n v="0.2777777777777778"/>
    <n v="44059.27777777778"/>
    <n v="44106"/>
    <s v="10:38"/>
    <n v="44106.44305555556"/>
    <n v="363220"/>
    <m/>
    <n v="1479"/>
    <n v="0"/>
    <n v="0"/>
    <n v="38.48193"/>
    <n v="-122.14864"/>
    <s v="HFTD"/>
    <s v="HFRA"/>
    <x v="0"/>
    <m/>
    <m/>
    <m/>
    <m/>
    <m/>
    <m/>
    <n v="42806678"/>
    <b v="1"/>
    <b v="0"/>
    <b v="1"/>
    <n v="2020"/>
    <n v="8"/>
    <b v="1"/>
    <n v="0"/>
    <b v="0"/>
    <b v="1"/>
    <b v="1"/>
    <s v="OEIS CAT - Destructive - Non-fatal"/>
    <n v="1"/>
    <n v="1"/>
    <s v="structures &gt; 500"/>
    <s v="fatality = 0"/>
    <n v="1479"/>
    <b v="1"/>
    <b v="0"/>
    <b v="1"/>
    <b v="1"/>
    <b v="0"/>
    <b v="1"/>
    <b v="1"/>
    <n v="94646381"/>
    <s v="https://upload.wikimedia.org/wikipedia/commons/c/c9/2020_National_Large_Incident_YTD_Report.pdf"/>
    <s v="PG048"/>
    <s v="229"/>
    <n v="4"/>
    <s v="2020-08-16T13:10:00Z"/>
    <n v="13.3"/>
    <n v="26"/>
    <s v="TG583"/>
    <s v="1008"/>
    <n v="5.49"/>
    <s v="2020-08-16T12:50:00Z"/>
    <x v="122"/>
    <n v="133"/>
  </r>
  <r>
    <m/>
    <m/>
    <s v="20200816-Jones"/>
    <s v="Nevada"/>
    <s v="Jones"/>
    <m/>
    <m/>
    <n v="202008160650"/>
    <n v="202008161850"/>
    <n v="44059"/>
    <n v="0.2847222222222222"/>
    <n v="44059.28472222222"/>
    <n v="44071"/>
    <s v="16:19"/>
    <n v="44071.67986111111"/>
    <n v="705"/>
    <m/>
    <n v="21"/>
    <n v="3"/>
    <n v="0"/>
    <n v="39.29241"/>
    <n v="-121.100352"/>
    <s v="HFTD"/>
    <s v="HFRA"/>
    <x v="0"/>
    <m/>
    <m/>
    <m/>
    <m/>
    <m/>
    <m/>
    <n v="4640248"/>
    <b v="0"/>
    <b v="0"/>
    <b v="0"/>
    <n v="2020"/>
    <n v="8"/>
    <b v="0"/>
    <n v="0"/>
    <b v="0"/>
    <b v="0"/>
    <b v="0"/>
    <s v="OEIS Non-CAT - Large"/>
    <n v="0"/>
    <n v="0"/>
    <s v="structures &lt;= 100 "/>
    <s v="fatality = 0"/>
    <n v="21"/>
    <b v="0"/>
    <b v="1"/>
    <b v="1"/>
    <b v="1"/>
    <b v="0"/>
    <b v="1"/>
    <b v="1"/>
    <m/>
    <m/>
    <s v="PG348"/>
    <s v="229"/>
    <n v="4.27"/>
    <s v="2020-08-16T13:10:00Z"/>
    <n v="22.8"/>
    <n v="104"/>
    <s v="AV504"/>
    <s v="65"/>
    <n v="7.06"/>
    <s v="2020-08-16T13:16:00Z"/>
    <x v="121"/>
    <n v="347"/>
  </r>
  <r>
    <m/>
    <s v=" Includes Warnella"/>
    <s v="20200816-Czu Lightning Complex"/>
    <s v="Santa Cruz And San Mateo"/>
    <s v="Czu Lightning Complex"/>
    <m/>
    <m/>
    <n v="202008160800"/>
    <n v="202008162000"/>
    <n v="44059"/>
    <n v="0.3333333333333333"/>
    <n v="44059.33333333334"/>
    <m/>
    <m/>
    <m/>
    <n v="86509"/>
    <s v="Lightning"/>
    <n v="1490"/>
    <n v="140"/>
    <n v="1"/>
    <n v="37.17162"/>
    <n v="-122.22275"/>
    <s v="HFTD"/>
    <s v="HFRA"/>
    <x v="0"/>
    <m/>
    <m/>
    <m/>
    <m/>
    <m/>
    <m/>
    <n v="21158165"/>
    <b v="1"/>
    <b v="0"/>
    <b v="1"/>
    <n v="2020"/>
    <n v="8"/>
    <b v="1"/>
    <n v="1"/>
    <b v="1"/>
    <b v="1"/>
    <b v="0"/>
    <s v="OEIS CAT - Destructive - Fatal"/>
    <n v="1"/>
    <n v="1"/>
    <s v="structures &gt; 500"/>
    <s v="fatality &gt; 0"/>
    <n v="1490"/>
    <b v="1"/>
    <b v="0"/>
    <b v="1"/>
    <b v="1"/>
    <b v="0"/>
    <b v="1"/>
    <b v="1"/>
    <m/>
    <m/>
    <s v="BNDC1"/>
    <s v="2"/>
    <n v="3.94"/>
    <s v="2020-08-16T14:50:00Z"/>
    <n v="16"/>
    <n v="28"/>
    <s v="PG192"/>
    <s v="229"/>
    <n v="9.66"/>
    <s v="2020-08-16T14:30:00Z"/>
    <x v="53"/>
    <n v="173"/>
  </r>
  <r>
    <m/>
    <m/>
    <s v="20200816-Elk"/>
    <s v="Glenn"/>
    <s v="Elk"/>
    <m/>
    <m/>
    <n v="202008161014"/>
    <n v="202008162214"/>
    <n v="44059"/>
    <n v="0.4263888888888889"/>
    <n v="44059.42638888889"/>
    <n v="44060"/>
    <s v="21:01"/>
    <n v="44060.87569444445"/>
    <n v="727"/>
    <m/>
    <n v="0"/>
    <n v="0"/>
    <n v="0"/>
    <n v="39.52452"/>
    <n v="-122.427358"/>
    <s v="HFTD"/>
    <s v="HFRA"/>
    <x v="0"/>
    <m/>
    <m/>
    <m/>
    <m/>
    <m/>
    <m/>
    <m/>
    <b v="0"/>
    <b v="0"/>
    <b v="0"/>
    <n v="2020"/>
    <n v="8"/>
    <b v="1"/>
    <n v="0"/>
    <b v="0"/>
    <b v="0"/>
    <b v="0"/>
    <s v="OEIS Non-CAT - Large"/>
    <n v="0"/>
    <n v="0"/>
    <s v="structures &lt;= 100 "/>
    <s v="fatality = 0"/>
    <n v="0"/>
    <b v="1"/>
    <b v="0"/>
    <b v="1"/>
    <b v="1"/>
    <b v="0"/>
    <b v="1"/>
    <b v="1"/>
    <m/>
    <m/>
    <s v="UWNC1"/>
    <s v="106"/>
    <n v="4.98"/>
    <s v="2020-08-16T17:00:00Z"/>
    <n v="23.2"/>
    <n v="26"/>
    <s v="PG294"/>
    <s v="229"/>
    <n v="5.49"/>
    <s v="2020-08-16T16:50:00Z"/>
    <x v="123"/>
    <n v="49"/>
  </r>
  <r>
    <m/>
    <m/>
    <s v="20200816-River"/>
    <s v="Monterey"/>
    <s v="River"/>
    <m/>
    <m/>
    <n v="202008161456"/>
    <n v="202008170256"/>
    <n v="44059"/>
    <n v="0.6222222222222222"/>
    <n v="44059.62222222222"/>
    <m/>
    <m/>
    <m/>
    <n v="48088"/>
    <m/>
    <n v="30"/>
    <n v="13"/>
    <n v="0"/>
    <n v="36.60239"/>
    <n v="-121.62161"/>
    <s v="non-HFTD"/>
    <s v="non-HFRA"/>
    <x v="0"/>
    <m/>
    <m/>
    <m/>
    <m/>
    <m/>
    <m/>
    <n v="958882"/>
    <b v="1"/>
    <b v="1"/>
    <b v="0"/>
    <n v="2020"/>
    <n v="8"/>
    <b v="1"/>
    <n v="0"/>
    <b v="0"/>
    <b v="0"/>
    <b v="0"/>
    <s v="OEIS CAT - Large"/>
    <n v="1"/>
    <n v="0"/>
    <s v="structures &lt;= 100 "/>
    <s v="fatality = 0"/>
    <n v="30"/>
    <b v="0"/>
    <b v="0"/>
    <b v="0"/>
    <b v="0"/>
    <b v="0"/>
    <b v="0"/>
    <b v="0"/>
    <n v="24493709"/>
    <s v="https://upload.wikimedia.org/wikipedia/commons/c/c9/2020_National_Large_Incident_YTD_Report.pdf"/>
    <s v="KSNS"/>
    <s v="1"/>
    <n v="4.3"/>
    <s v="2020-08-16T22:55:00Z"/>
    <n v="19.56"/>
    <n v="13"/>
    <s v="PG797"/>
    <s v="229"/>
    <n v="7.18"/>
    <s v="2020-08-16T22:30:00Z"/>
    <x v="124"/>
    <n v="69"/>
  </r>
  <r>
    <m/>
    <s v=" Includes Doe"/>
    <s v="20200816-August Complex"/>
    <s v="Mendocino, Humboldt, Trinity, Tehama, Glenn, Lake And Colusa"/>
    <s v="August Complex"/>
    <m/>
    <m/>
    <n v="202008162037"/>
    <n v="202008170837"/>
    <n v="44059"/>
    <n v="0.8590277777777777"/>
    <n v="44059.85902777778"/>
    <m/>
    <m/>
    <m/>
    <n v="1032648"/>
    <s v="Lightning"/>
    <n v="446"/>
    <n v="0"/>
    <n v="1"/>
    <n v="39.776"/>
    <n v="-122.673"/>
    <s v="HFTD"/>
    <s v="HFRA"/>
    <x v="0"/>
    <m/>
    <m/>
    <m/>
    <m/>
    <m/>
    <m/>
    <n v="9888326"/>
    <b v="1"/>
    <b v="0"/>
    <b v="1"/>
    <n v="2020"/>
    <n v="8"/>
    <b v="1"/>
    <n v="1"/>
    <b v="1"/>
    <b v="1"/>
    <b v="0"/>
    <s v="OEIS CAT - Destructive - Fatal"/>
    <n v="1"/>
    <n v="0"/>
    <s v="100 &lt; structures &lt;= 500"/>
    <s v="fatality &gt; 0"/>
    <n v="446"/>
    <b v="1"/>
    <b v="0"/>
    <b v="1"/>
    <b v="1"/>
    <b v="0"/>
    <b v="1"/>
    <b v="1"/>
    <n v="115511217.89"/>
    <s v="https://upload.wikimedia.org/wikipedia/commons/c/c9/2020_National_Large_Incident_YTD_Report.pdf"/>
    <s v="PG524"/>
    <s v="229"/>
    <n v="4.8"/>
    <s v="2020-08-17T03:50:00Z"/>
    <n v="5.04"/>
    <n v="12"/>
    <s v="PG497"/>
    <s v="229"/>
    <n v="8.75"/>
    <s v="2020-08-17T03:50:00Z"/>
    <x v="125"/>
    <n v="40"/>
  </r>
  <r>
    <m/>
    <s v="(2/17/2023) add time based on wiki"/>
    <s v="20200817-North Complex"/>
    <s v="Plumas, Butte"/>
    <s v="North Complex"/>
    <m/>
    <m/>
    <n v="202008170900"/>
    <n v="202008172100"/>
    <n v="44060"/>
    <n v="0.375"/>
    <n v="44060.375"/>
    <m/>
    <m/>
    <m/>
    <n v="318935"/>
    <s v="Lightning"/>
    <n v="2352"/>
    <n v="15"/>
    <m/>
    <n v="39.85879648"/>
    <n v="-120.9281152"/>
    <s v="non-HFTD"/>
    <s v="HFRA"/>
    <x v="0"/>
    <m/>
    <m/>
    <m/>
    <m/>
    <m/>
    <m/>
    <m/>
    <b v="1"/>
    <b v="0"/>
    <b v="1"/>
    <n v="2020"/>
    <n v="8"/>
    <b v="1"/>
    <n v="0"/>
    <b v="0"/>
    <b v="1"/>
    <b v="1"/>
    <s v="OEIS CAT - Destructive - Non-fatal"/>
    <n v="1"/>
    <n v="1"/>
    <s v="structures &gt; 500"/>
    <s v="fatality = 0"/>
    <n v="2352"/>
    <b v="0"/>
    <b v="1"/>
    <b v="1"/>
    <b v="1"/>
    <b v="0"/>
    <b v="1"/>
    <b v="1"/>
    <m/>
    <m/>
    <m/>
    <m/>
    <m/>
    <m/>
    <n v="0"/>
    <n v="0"/>
    <s v="CHAC1"/>
    <s v="2"/>
    <n v="9.92"/>
    <s v="2020-08-17T16:47:00Z"/>
    <x v="121"/>
    <n v="93"/>
  </r>
  <r>
    <m/>
    <m/>
    <s v="20200818-Scu Lightning Complex"/>
    <s v="Santa Clara, Alameda, Contra Costa, San Joaquin And Stanislaus"/>
    <s v="Scu Lightning Complex"/>
    <m/>
    <m/>
    <n v="202008180925"/>
    <n v="202008182125"/>
    <n v="44061"/>
    <n v="0.3923611111111111"/>
    <n v="44061.39236111111"/>
    <n v="44105"/>
    <s v="10:29"/>
    <n v="44105.43680555555"/>
    <n v="396624"/>
    <m/>
    <n v="222"/>
    <n v="26"/>
    <n v="0"/>
    <n v="37.439437"/>
    <n v="-121.30435"/>
    <s v="HFTD"/>
    <s v="HFRA"/>
    <x v="0"/>
    <m/>
    <m/>
    <m/>
    <m/>
    <m/>
    <m/>
    <n v="4197405"/>
    <b v="1"/>
    <b v="0"/>
    <b v="1"/>
    <n v="2020"/>
    <n v="8"/>
    <b v="0"/>
    <n v="0"/>
    <b v="0"/>
    <b v="1"/>
    <b v="1"/>
    <s v="OEIS CAT - Destructive - Non-fatal"/>
    <n v="1"/>
    <n v="0"/>
    <s v="100 &lt; structures &lt;= 500"/>
    <s v="fatality = 0"/>
    <n v="222"/>
    <b v="1"/>
    <b v="0"/>
    <b v="1"/>
    <b v="1"/>
    <b v="0"/>
    <b v="1"/>
    <b v="1"/>
    <m/>
    <m/>
    <m/>
    <m/>
    <m/>
    <m/>
    <n v="0"/>
    <n v="0"/>
    <s v="DBLC1"/>
    <s v="2"/>
    <n v="7.63"/>
    <s v="2020-08-18T17:00:00Z"/>
    <x v="46"/>
    <n v="1"/>
  </r>
  <r>
    <m/>
    <m/>
    <s v="20200818-Carmel"/>
    <s v="Monterey"/>
    <s v="Carmel"/>
    <m/>
    <m/>
    <n v="202008181424"/>
    <n v="202008190224"/>
    <n v="44061"/>
    <n v="0.6"/>
    <n v="44061.6"/>
    <m/>
    <m/>
    <m/>
    <n v="6905"/>
    <s v="Unknown"/>
    <n v="73"/>
    <n v="7"/>
    <n v="0"/>
    <n v="36.4463"/>
    <n v="-121.68181"/>
    <s v="HFTD"/>
    <s v="HFRA"/>
    <x v="0"/>
    <m/>
    <m/>
    <m/>
    <m/>
    <m/>
    <m/>
    <n v="3569443"/>
    <b v="1"/>
    <b v="1"/>
    <b v="0"/>
    <n v="2020"/>
    <n v="8"/>
    <b v="0"/>
    <n v="0"/>
    <b v="0"/>
    <b v="0"/>
    <b v="0"/>
    <s v="OEIS CAT - Large"/>
    <n v="1"/>
    <n v="0"/>
    <s v="structures &lt;= 100 "/>
    <s v="fatality = 0"/>
    <n v="73"/>
    <b v="1"/>
    <b v="0"/>
    <b v="1"/>
    <b v="1"/>
    <b v="0"/>
    <b v="1"/>
    <b v="1"/>
    <m/>
    <m/>
    <s v="PG203"/>
    <s v="229"/>
    <n v="3.45"/>
    <s v="2020-08-18T22:20:00Z"/>
    <n v="16.66"/>
    <n v="36"/>
    <s v="CAHC1"/>
    <s v="2"/>
    <n v="8.27"/>
    <s v="2020-08-18T22:11:00Z"/>
    <x v="88"/>
    <n v="93"/>
  </r>
  <r>
    <m/>
    <m/>
    <s v="20200818-Woodward"/>
    <s v="Marin"/>
    <s v="Woodward"/>
    <m/>
    <m/>
    <n v="202008181427"/>
    <n v="202008190227"/>
    <n v="44061"/>
    <n v="0.6020833333333333"/>
    <n v="44061.60208333333"/>
    <n v="44106"/>
    <s v="07:21"/>
    <n v="44106.30625"/>
    <n v="4929"/>
    <m/>
    <n v="0"/>
    <n v="0"/>
    <n v="0"/>
    <n v="38.018089"/>
    <n v="-122.836701"/>
    <s v="HFTD"/>
    <s v="HFRA"/>
    <x v="0"/>
    <m/>
    <m/>
    <m/>
    <m/>
    <m/>
    <m/>
    <m/>
    <b v="0"/>
    <b v="0"/>
    <b v="0"/>
    <n v="2020"/>
    <n v="8"/>
    <b v="0"/>
    <n v="0"/>
    <b v="0"/>
    <b v="0"/>
    <b v="0"/>
    <s v="OEIS Non-CAT - Large"/>
    <n v="0"/>
    <n v="0"/>
    <s v="structures &lt;= 100 "/>
    <s v="fatality = 0"/>
    <n v="0"/>
    <b v="1"/>
    <b v="0"/>
    <b v="1"/>
    <b v="1"/>
    <b v="0"/>
    <b v="1"/>
    <b v="1"/>
    <m/>
    <m/>
    <s v="PG046"/>
    <s v="229"/>
    <n v="4.58"/>
    <s v="2020-08-18T22:10:00Z"/>
    <n v="26.74"/>
    <n v="11"/>
    <s v="PG046"/>
    <s v="229"/>
    <n v="4.58"/>
    <s v="2020-08-18T22:10:00Z"/>
    <x v="126"/>
    <n v="135"/>
  </r>
  <r>
    <m/>
    <m/>
    <s v="20200818-Salt"/>
    <s v="Calaveras"/>
    <s v="Salt"/>
    <m/>
    <m/>
    <n v="202008181633"/>
    <n v="202008190433"/>
    <n v="44061"/>
    <n v="0.6895833333333333"/>
    <n v="44061.68958333333"/>
    <m/>
    <m/>
    <m/>
    <n v="1789"/>
    <s v="Under Investigation"/>
    <n v="0"/>
    <n v="0"/>
    <n v="0"/>
    <n v="38.027921"/>
    <n v="-120.763258"/>
    <s v="HFTD"/>
    <s v="HFRA"/>
    <x v="0"/>
    <m/>
    <m/>
    <m/>
    <m/>
    <m/>
    <m/>
    <m/>
    <b v="0"/>
    <b v="0"/>
    <b v="0"/>
    <n v="2020"/>
    <n v="8"/>
    <b v="1"/>
    <n v="0"/>
    <b v="0"/>
    <b v="0"/>
    <b v="0"/>
    <s v="OEIS Non-CAT - Large"/>
    <n v="0"/>
    <n v="0"/>
    <s v="structures &lt;= 100 "/>
    <s v="fatality = 0"/>
    <n v="0"/>
    <b v="1"/>
    <b v="0"/>
    <b v="1"/>
    <b v="1"/>
    <b v="0"/>
    <b v="1"/>
    <b v="1"/>
    <m/>
    <m/>
    <s v="PG314"/>
    <s v="229"/>
    <n v="3.03"/>
    <s v="2020-08-18T22:40:00Z"/>
    <n v="19"/>
    <n v="12"/>
    <s v="PG334"/>
    <s v="229"/>
    <n v="6.36"/>
    <s v="2020-08-19T00:30:00Z"/>
    <x v="127"/>
    <n v="95"/>
  </r>
  <r>
    <m/>
    <m/>
    <s v="20200818-Creek"/>
    <s v="Mendocino"/>
    <s v="Creek"/>
    <m/>
    <m/>
    <n v="202008181758"/>
    <n v="202008190558"/>
    <n v="44061"/>
    <n v="0.7486111111111111"/>
    <n v="44061.74861111111"/>
    <n v="44064"/>
    <s v="21:00"/>
    <n v="44064.875"/>
    <n v="820"/>
    <s v="Under Investigation"/>
    <n v="2"/>
    <n v="0"/>
    <n v="0"/>
    <n v="39.8174372"/>
    <n v="-123.2111007"/>
    <s v="HFTD"/>
    <s v="non-HFRA"/>
    <x v="0"/>
    <m/>
    <m/>
    <m/>
    <m/>
    <m/>
    <m/>
    <n v="10791"/>
    <b v="0"/>
    <b v="0"/>
    <b v="0"/>
    <n v="2020"/>
    <n v="8"/>
    <b v="0"/>
    <n v="0"/>
    <b v="0"/>
    <b v="0"/>
    <b v="0"/>
    <s v="OEIS Non-CAT - Large"/>
    <n v="0"/>
    <n v="0"/>
    <s v="structures &lt;= 100 "/>
    <s v="fatality = 0"/>
    <n v="2"/>
    <b v="0"/>
    <b v="0"/>
    <b v="0"/>
    <b v="0"/>
    <b v="0"/>
    <b v="0"/>
    <b v="0"/>
    <m/>
    <m/>
    <s v="PG353"/>
    <s v="229"/>
    <n v="4.66"/>
    <s v="2020-08-19T00:30:00Z"/>
    <n v="18.34"/>
    <n v="23"/>
    <s v="PG596"/>
    <s v="229"/>
    <n v="6.6"/>
    <s v="2020-08-19T01:50:00Z"/>
    <x v="88"/>
    <n v="49"/>
  </r>
  <r>
    <m/>
    <s v="Tehama/Glenn Zone"/>
    <s v="20200819-Butte/Tehama/Glenn Lightning Complex"/>
    <s v="Tehama And Glenn"/>
    <s v="Butte/Tehama/Glenn Lightning Complex"/>
    <m/>
    <m/>
    <n v="202008190912"/>
    <n v="202008192112"/>
    <n v="44062"/>
    <n v="0.3833333333333334"/>
    <n v="44062.38333333333"/>
    <n v="44113"/>
    <s v="15:20"/>
    <n v="44113.63888888889"/>
    <n v="19609"/>
    <m/>
    <n v="14"/>
    <n v="1"/>
    <n v="0"/>
    <n v="40.09571"/>
    <n v="-122.4393"/>
    <s v="HFTD"/>
    <s v="HFRA"/>
    <x v="0"/>
    <m/>
    <m/>
    <m/>
    <m/>
    <m/>
    <m/>
    <m/>
    <b v="1"/>
    <b v="1"/>
    <b v="0"/>
    <n v="2020"/>
    <n v="8"/>
    <b v="1"/>
    <n v="0"/>
    <b v="0"/>
    <b v="0"/>
    <b v="0"/>
    <s v="OEIS CAT - Large"/>
    <n v="1"/>
    <n v="0"/>
    <s v="structures &lt;= 100 "/>
    <s v="fatality = 0"/>
    <n v="14"/>
    <b v="1"/>
    <b v="0"/>
    <b v="1"/>
    <b v="1"/>
    <b v="0"/>
    <b v="1"/>
    <b v="1"/>
    <m/>
    <m/>
    <s v="PG276"/>
    <s v="229"/>
    <n v="1.01"/>
    <s v="2020-08-19T16:50:00Z"/>
    <n v="7.09"/>
    <n v="12"/>
    <s v="PG603"/>
    <s v="229"/>
    <n v="6.48"/>
    <s v="2020-08-19T17:00:00Z"/>
    <x v="128"/>
    <n v="36"/>
  </r>
  <r>
    <m/>
    <m/>
    <s v="20200820-Moc"/>
    <s v="Tuolumne"/>
    <s v="Moc"/>
    <m/>
    <m/>
    <n v="202008201426"/>
    <n v="202008210226"/>
    <n v="44063"/>
    <n v="0.6013888888888889"/>
    <n v="44063.60138888889"/>
    <n v="44073"/>
    <s v="19:14"/>
    <n v="44073.80138888889"/>
    <n v="2857"/>
    <s v="Equipment"/>
    <n v="0"/>
    <n v="0"/>
    <n v="0"/>
    <n v="37.813779"/>
    <n v="-120.312565"/>
    <s v="HFTD"/>
    <s v="HFRA"/>
    <x v="0"/>
    <m/>
    <m/>
    <m/>
    <m/>
    <m/>
    <m/>
    <m/>
    <b v="0"/>
    <b v="0"/>
    <b v="0"/>
    <n v="2020"/>
    <n v="8"/>
    <b v="0"/>
    <n v="0"/>
    <b v="0"/>
    <b v="0"/>
    <b v="0"/>
    <s v="OEIS Non-CAT - Large"/>
    <n v="0"/>
    <n v="0"/>
    <s v="structures &lt;= 100 "/>
    <s v="fatality = 0"/>
    <n v="0"/>
    <b v="1"/>
    <b v="0"/>
    <b v="1"/>
    <b v="1"/>
    <b v="0"/>
    <b v="1"/>
    <b v="1"/>
    <m/>
    <m/>
    <s v="PG792"/>
    <s v="229"/>
    <n v="1.75"/>
    <s v="2020-08-20T22:10:00Z"/>
    <n v="13.96"/>
    <n v="32"/>
    <s v="PG186"/>
    <s v="229"/>
    <n v="6.31"/>
    <s v="2020-08-20T22:10:00Z"/>
    <x v="129"/>
    <n v="204"/>
  </r>
  <r>
    <m/>
    <m/>
    <s v="20200822-Sheep"/>
    <s v="Plumas"/>
    <s v="Sheep"/>
    <m/>
    <m/>
    <n v="202008222202"/>
    <n v="202008231002"/>
    <n v="44065"/>
    <n v="0.9180555555555555"/>
    <n v="44065.91805555556"/>
    <n v="44083"/>
    <s v="09:00"/>
    <n v="44083.375"/>
    <n v="29570"/>
    <m/>
    <n v="26"/>
    <n v="0"/>
    <n v="0"/>
    <n v="40.274"/>
    <n v="-120.757"/>
    <s v="HFTD"/>
    <s v="HFRA"/>
    <x v="0"/>
    <m/>
    <m/>
    <m/>
    <m/>
    <m/>
    <m/>
    <m/>
    <b v="1"/>
    <b v="1"/>
    <b v="0"/>
    <n v="2020"/>
    <n v="8"/>
    <b v="0"/>
    <n v="0"/>
    <b v="0"/>
    <b v="0"/>
    <b v="0"/>
    <s v="OEIS CAT - Large"/>
    <n v="1"/>
    <n v="0"/>
    <s v="structures &lt;= 100 "/>
    <s v="fatality = 0"/>
    <n v="26"/>
    <b v="1"/>
    <b v="0"/>
    <b v="1"/>
    <b v="1"/>
    <b v="0"/>
    <b v="1"/>
    <b v="1"/>
    <m/>
    <m/>
    <m/>
    <m/>
    <m/>
    <m/>
    <n v="0"/>
    <n v="0"/>
    <s v="PIEC1"/>
    <s v="2"/>
    <n v="6.35"/>
    <s v="2020-08-23T05:15:00Z"/>
    <x v="13"/>
    <n v="12"/>
  </r>
  <r>
    <m/>
    <m/>
    <s v="20200823-W-5 Cold Springs"/>
    <s v="Lassen"/>
    <s v="W-5 Cold Springs"/>
    <m/>
    <m/>
    <n v="202008230824"/>
    <n v="202008232024"/>
    <n v="44066"/>
    <n v="0.35"/>
    <n v="44066.35"/>
    <n v="44090"/>
    <s v="11:18"/>
    <n v="44090.47083333333"/>
    <n v="84817"/>
    <s v="Lightning"/>
    <n v="1"/>
    <n v="0"/>
    <n v="0"/>
    <n v="41.028611"/>
    <n v="-120.281389"/>
    <s v="HFTD"/>
    <s v="HFRA"/>
    <x v="0"/>
    <m/>
    <m/>
    <m/>
    <m/>
    <m/>
    <m/>
    <m/>
    <b v="1"/>
    <b v="1"/>
    <b v="0"/>
    <n v="2020"/>
    <n v="8"/>
    <b v="1"/>
    <n v="0"/>
    <b v="0"/>
    <b v="0"/>
    <b v="0"/>
    <s v="OEIS CAT - Large"/>
    <n v="1"/>
    <n v="0"/>
    <s v="structures &lt;= 100 "/>
    <s v="fatality = 0"/>
    <n v="1"/>
    <b v="1"/>
    <b v="0"/>
    <b v="1"/>
    <b v="1"/>
    <b v="0"/>
    <b v="0"/>
    <b v="1"/>
    <n v="10300000"/>
    <s v="https://upload.wikimedia.org/wikipedia/commons/c/c9/2020_National_Large_Incident_YTD_Report.pdf"/>
    <s v="BDOC1"/>
    <s v="2"/>
    <n v="3.41"/>
    <s v="2020-08-23T15:59:00Z"/>
    <n v="5.99"/>
    <n v="2"/>
    <s v="BDOC1"/>
    <s v="2"/>
    <n v="3.41"/>
    <s v="2020-08-23T15:59:00Z"/>
    <x v="46"/>
    <n v="2"/>
  </r>
  <r>
    <m/>
    <m/>
    <s v="20200826-R-8 Pinecone"/>
    <s v="Lassen"/>
    <s v="R-8 Pinecone"/>
    <m/>
    <m/>
    <n v="202008260803"/>
    <n v="202008262003"/>
    <n v="44069"/>
    <n v="0.3354166666666666"/>
    <n v="44069.33541666667"/>
    <n v="44074"/>
    <s v="14:19"/>
    <n v="44074.59652777778"/>
    <n v="567"/>
    <m/>
    <n v="0"/>
    <n v="0"/>
    <n v="0"/>
    <n v="40.773"/>
    <n v="-120.536"/>
    <s v="HFTD"/>
    <s v="HFRA"/>
    <x v="0"/>
    <m/>
    <m/>
    <m/>
    <m/>
    <m/>
    <m/>
    <m/>
    <b v="0"/>
    <b v="0"/>
    <b v="0"/>
    <n v="2020"/>
    <n v="8"/>
    <b v="0"/>
    <n v="0"/>
    <b v="0"/>
    <b v="0"/>
    <b v="0"/>
    <s v="OEIS Non-CAT - Large"/>
    <n v="0"/>
    <n v="0"/>
    <s v="structures &lt;= 100 "/>
    <s v="fatality = 0"/>
    <n v="0"/>
    <b v="1"/>
    <b v="0"/>
    <b v="1"/>
    <b v="1"/>
    <b v="0"/>
    <b v="0"/>
    <b v="1"/>
    <m/>
    <m/>
    <m/>
    <m/>
    <m/>
    <m/>
    <n v="0"/>
    <n v="0"/>
    <m/>
    <m/>
    <m/>
    <m/>
    <x v="5"/>
    <n v="0"/>
  </r>
  <r>
    <m/>
    <m/>
    <s v="20200830-Hensley"/>
    <s v="Madera"/>
    <s v="Hensley"/>
    <m/>
    <m/>
    <n v="202008301111"/>
    <n v="202008302311"/>
    <n v="44073"/>
    <n v="0.4659722222222222"/>
    <n v="44073.46597222222"/>
    <n v="44073"/>
    <s v="19:11"/>
    <n v="44073.79930555556"/>
    <n v="688"/>
    <m/>
    <n v="0"/>
    <n v="0"/>
    <n v="0"/>
    <n v="37.08053"/>
    <n v="-119.88673"/>
    <s v="non-HFTD"/>
    <s v="non-HFRA"/>
    <x v="0"/>
    <m/>
    <m/>
    <m/>
    <m/>
    <m/>
    <m/>
    <m/>
    <b v="0"/>
    <b v="0"/>
    <b v="0"/>
    <n v="2020"/>
    <n v="8"/>
    <b v="0"/>
    <n v="0"/>
    <b v="0"/>
    <b v="0"/>
    <b v="0"/>
    <s v="OEIS Non-CAT - Large"/>
    <n v="0"/>
    <n v="0"/>
    <s v="structures &lt;= 100 "/>
    <s v="fatality = 0"/>
    <n v="0"/>
    <b v="0"/>
    <b v="0"/>
    <b v="0"/>
    <b v="0"/>
    <b v="0"/>
    <b v="0"/>
    <b v="0"/>
    <m/>
    <m/>
    <m/>
    <m/>
    <m/>
    <m/>
    <n v="0"/>
    <n v="0"/>
    <s v="PG887"/>
    <s v="229"/>
    <n v="6.9"/>
    <s v="2020-08-30T18:30:00Z"/>
    <x v="130"/>
    <n v="48"/>
  </r>
  <r>
    <m/>
    <m/>
    <s v="20200901-Hobo"/>
    <s v="Trinity"/>
    <s v="Hobo"/>
    <m/>
    <m/>
    <n v="202009010937"/>
    <n v="202009012137"/>
    <n v="44075"/>
    <n v="0.4006944444444445"/>
    <n v="44075.40069444444"/>
    <n v="44084"/>
    <s v="11:23"/>
    <n v="44084.47430555556"/>
    <n v="413"/>
    <s v="Under Investigation"/>
    <n v="0"/>
    <n v="0"/>
    <n v="0"/>
    <n v="40.82126"/>
    <n v="-123.12461"/>
    <s v="HFTD"/>
    <s v="HFRA"/>
    <x v="0"/>
    <m/>
    <m/>
    <m/>
    <m/>
    <m/>
    <m/>
    <m/>
    <b v="0"/>
    <b v="0"/>
    <b v="0"/>
    <n v="2020"/>
    <n v="9"/>
    <b v="0"/>
    <n v="0"/>
    <b v="0"/>
    <b v="0"/>
    <b v="0"/>
    <s v="OEIS Non-CAT - Large"/>
    <n v="0"/>
    <n v="0"/>
    <s v="structures &lt;= 100 "/>
    <s v="fatality = 0"/>
    <n v="0"/>
    <b v="1"/>
    <b v="0"/>
    <b v="1"/>
    <b v="1"/>
    <b v="0"/>
    <b v="1"/>
    <b v="1"/>
    <m/>
    <m/>
    <s v="BABC1"/>
    <s v="2"/>
    <n v="4.79"/>
    <s v="2020-09-01T16:32:00Z"/>
    <n v="5.99"/>
    <n v="2"/>
    <s v="CTOMS"/>
    <s v="59"/>
    <n v="9.029999999999999"/>
    <s v="2020-09-01T17:18:00Z"/>
    <x v="131"/>
    <n v="12"/>
  </r>
  <r>
    <m/>
    <m/>
    <s v="20200904-Creek"/>
    <s v="Fresno And Madera"/>
    <s v="Creek"/>
    <m/>
    <m/>
    <n v="202009041821"/>
    <n v="202009050621"/>
    <n v="44078"/>
    <n v="0.7645833333333333"/>
    <n v="44078.76458333333"/>
    <m/>
    <m/>
    <m/>
    <n v="379895"/>
    <s v="Under Investigation"/>
    <n v="856"/>
    <n v="71"/>
    <n v="0"/>
    <n v="37.19147"/>
    <n v="-119.261175"/>
    <s v="HFTD"/>
    <s v="HFRA"/>
    <x v="0"/>
    <m/>
    <m/>
    <m/>
    <m/>
    <m/>
    <m/>
    <n v="49989643"/>
    <b v="1"/>
    <b v="0"/>
    <b v="1"/>
    <n v="2020"/>
    <n v="9"/>
    <b v="0"/>
    <n v="0"/>
    <b v="0"/>
    <b v="1"/>
    <b v="1"/>
    <s v="OEIS CAT - Destructive - Non-fatal"/>
    <n v="1"/>
    <n v="1"/>
    <s v="structures &gt; 500"/>
    <s v="fatality = 0"/>
    <n v="856"/>
    <b v="0"/>
    <b v="1"/>
    <b v="1"/>
    <b v="1"/>
    <b v="0"/>
    <b v="1"/>
    <b v="1"/>
    <m/>
    <m/>
    <s v="SE379"/>
    <s v="231"/>
    <n v="2.12"/>
    <s v="2020-09-05T00:30:00Z"/>
    <n v="9.640000000000001"/>
    <n v="98"/>
    <s v="QUPC1"/>
    <s v="106"/>
    <n v="9.99"/>
    <s v="2020-09-05T00:30:00Z"/>
    <x v="132"/>
    <n v="214"/>
  </r>
  <r>
    <m/>
    <m/>
    <s v="20200907-Oak"/>
    <s v="Mendocino"/>
    <s v="Oak"/>
    <m/>
    <m/>
    <n v="202009071326"/>
    <n v="202009080126"/>
    <n v="44081"/>
    <n v="0.5597222222222222"/>
    <n v="44081.55972222222"/>
    <n v="44088"/>
    <s v="19:38"/>
    <n v="44088.81805555556"/>
    <n v="1100"/>
    <s v="Under Investigation"/>
    <n v="56"/>
    <n v="1"/>
    <n v="0"/>
    <n v="39.4935"/>
    <n v="-123.3965"/>
    <s v="HFTD"/>
    <s v="HFRA"/>
    <x v="0"/>
    <m/>
    <m/>
    <m/>
    <m/>
    <m/>
    <m/>
    <n v="858873"/>
    <b v="0"/>
    <b v="0"/>
    <b v="0"/>
    <n v="2020"/>
    <n v="9"/>
    <b v="0"/>
    <n v="0"/>
    <b v="0"/>
    <b v="0"/>
    <b v="0"/>
    <s v="OEIS Non-CAT - Large"/>
    <n v="0"/>
    <n v="0"/>
    <s v="structures &lt;= 100 "/>
    <s v="fatality = 0"/>
    <n v="56"/>
    <b v="1"/>
    <b v="0"/>
    <b v="1"/>
    <b v="1"/>
    <b v="0"/>
    <b v="1"/>
    <b v="1"/>
    <m/>
    <m/>
    <s v="PG118"/>
    <s v="229"/>
    <n v="1.67"/>
    <s v="2020-09-07T21:20:00Z"/>
    <n v="18.26"/>
    <n v="12"/>
    <s v="PG135"/>
    <s v="229"/>
    <n v="9.710000000000001"/>
    <s v="2020-09-07T20:50:00Z"/>
    <x v="133"/>
    <n v="66"/>
  </r>
  <r>
    <m/>
    <m/>
    <s v="20200908-Willow"/>
    <s v="Yuba"/>
    <s v="Willow"/>
    <m/>
    <m/>
    <n v="202009080604"/>
    <n v="202009081804"/>
    <n v="44082"/>
    <n v="0.2527777777777778"/>
    <n v="44082.25277777778"/>
    <n v="44088"/>
    <s v="17:35"/>
    <n v="44088.73263888889"/>
    <n v="1311"/>
    <m/>
    <n v="41"/>
    <n v="10"/>
    <n v="0"/>
    <n v="39.3637"/>
    <n v="-121.32361"/>
    <s v="HFTD"/>
    <s v="HFRA"/>
    <x v="0"/>
    <m/>
    <m/>
    <m/>
    <m/>
    <m/>
    <m/>
    <n v="4330276"/>
    <b v="0"/>
    <b v="0"/>
    <b v="0"/>
    <n v="2020"/>
    <n v="9"/>
    <b v="1"/>
    <n v="0"/>
    <b v="0"/>
    <b v="0"/>
    <b v="0"/>
    <s v="OEIS Non-CAT - Large"/>
    <n v="0"/>
    <n v="0"/>
    <s v="structures &lt;= 100 "/>
    <s v="fatality = 0"/>
    <n v="41"/>
    <b v="1"/>
    <b v="0"/>
    <b v="1"/>
    <b v="1"/>
    <b v="0"/>
    <b v="1"/>
    <b v="1"/>
    <m/>
    <m/>
    <s v="PG381"/>
    <s v="229"/>
    <n v="4.4"/>
    <s v="2020-09-08T12:20:00Z"/>
    <n v="33.55"/>
    <n v="56"/>
    <s v="PG904"/>
    <s v="229"/>
    <n v="7.23"/>
    <s v="2020-09-08T13:40:00Z"/>
    <x v="134"/>
    <n v="192"/>
  </r>
  <r>
    <m/>
    <m/>
    <s v="20200908-Fork"/>
    <s v="El Dorado"/>
    <s v="Fork"/>
    <m/>
    <m/>
    <n v="202009081303"/>
    <n v="202009090103"/>
    <n v="44082"/>
    <n v="0.54375"/>
    <n v="44082.54375"/>
    <n v="44144"/>
    <s v="17:48"/>
    <n v="44144.74166666667"/>
    <n v="1673"/>
    <s v="Under Investigation"/>
    <n v="0"/>
    <n v="0"/>
    <n v="0"/>
    <n v="38.99"/>
    <n v="-120.394"/>
    <s v="HFTD"/>
    <s v="HFRA"/>
    <x v="0"/>
    <m/>
    <m/>
    <m/>
    <m/>
    <m/>
    <m/>
    <m/>
    <b v="0"/>
    <b v="0"/>
    <b v="0"/>
    <n v="2020"/>
    <n v="9"/>
    <b v="1"/>
    <n v="0"/>
    <b v="0"/>
    <b v="0"/>
    <b v="0"/>
    <s v="OEIS Non-CAT - Large"/>
    <n v="0"/>
    <n v="0"/>
    <s v="structures &lt;= 100 "/>
    <s v="fatality = 0"/>
    <n v="0"/>
    <b v="1"/>
    <b v="0"/>
    <b v="1"/>
    <b v="1"/>
    <b v="0"/>
    <b v="1"/>
    <b v="1"/>
    <m/>
    <m/>
    <s v="RBXC1"/>
    <s v="2"/>
    <n v="4.62"/>
    <s v="2020-09-08T20:23:00Z"/>
    <n v="32"/>
    <n v="31"/>
    <s v="HLLC1"/>
    <s v="2"/>
    <n v="5.68"/>
    <s v="2020-09-08T19:09:00Z"/>
    <x v="135"/>
    <n v="45"/>
  </r>
  <r>
    <m/>
    <m/>
    <s v="20200912-Bullfrog"/>
    <s v="Fresno"/>
    <s v="Bullfrog"/>
    <m/>
    <m/>
    <n v="202009121357"/>
    <n v="202009130157"/>
    <n v="44086"/>
    <n v="0.58125"/>
    <n v="44086.58125"/>
    <n v="44144"/>
    <s v="14:06"/>
    <n v="44144.5875"/>
    <n v="1185"/>
    <m/>
    <n v="0"/>
    <n v="0"/>
    <n v="0"/>
    <n v="37.135474"/>
    <n v="-119.027309"/>
    <s v="non-HFTD"/>
    <s v="non-HFRA"/>
    <x v="0"/>
    <m/>
    <m/>
    <m/>
    <m/>
    <m/>
    <m/>
    <m/>
    <b v="0"/>
    <b v="0"/>
    <b v="0"/>
    <n v="2020"/>
    <n v="9"/>
    <b v="0"/>
    <n v="0"/>
    <b v="0"/>
    <b v="0"/>
    <b v="0"/>
    <s v="OEIS Non-CAT - Large"/>
    <n v="0"/>
    <n v="0"/>
    <s v="structures &lt;= 100 "/>
    <s v="fatality = 0"/>
    <n v="0"/>
    <b v="0"/>
    <b v="0"/>
    <b v="0"/>
    <b v="0"/>
    <b v="0"/>
    <b v="0"/>
    <b v="0"/>
    <m/>
    <m/>
    <m/>
    <m/>
    <m/>
    <m/>
    <n v="0"/>
    <n v="0"/>
    <s v="QUPC1"/>
    <s v="106"/>
    <n v="9.99"/>
    <s v="2020-09-12T21:45:00Z"/>
    <x v="136"/>
    <n v="46"/>
  </r>
  <r>
    <s v="Not in PG&amp;E service territory"/>
    <m/>
    <s v="20200916-Fox"/>
    <s v="Siskiyou"/>
    <s v="Fox"/>
    <m/>
    <m/>
    <n v="202009161108"/>
    <n v="202009162308"/>
    <n v="44090"/>
    <n v="0.4638888888888889"/>
    <n v="44090.46388888889"/>
    <n v="44104"/>
    <s v="08:31"/>
    <n v="44104.35486111111"/>
    <n v="2188"/>
    <m/>
    <n v="0"/>
    <n v="0"/>
    <n v="0"/>
    <n v="41.211022"/>
    <n v="-122.847359"/>
    <s v="non-HFTD"/>
    <s v="non-HFRA"/>
    <x v="0"/>
    <m/>
    <m/>
    <m/>
    <m/>
    <m/>
    <m/>
    <m/>
    <b v="0"/>
    <b v="0"/>
    <b v="0"/>
    <n v="2020"/>
    <n v="9"/>
    <b v="0"/>
    <n v="0"/>
    <b v="0"/>
    <b v="0"/>
    <b v="0"/>
    <s v="OEIS Non-CAT - Large"/>
    <n v="0"/>
    <n v="0"/>
    <s v="structures &lt;= 100 "/>
    <s v="fatality = 0"/>
    <n v="0"/>
    <b v="0"/>
    <b v="0"/>
    <b v="0"/>
    <b v="0"/>
    <b v="0"/>
    <b v="0"/>
    <b v="0"/>
    <m/>
    <m/>
    <m/>
    <m/>
    <m/>
    <m/>
    <n v="0"/>
    <n v="0"/>
    <s v="CLNC1"/>
    <s v="2"/>
    <n v="6.23"/>
    <s v="2020-09-16T18:16:00Z"/>
    <x v="103"/>
    <n v="2"/>
  </r>
  <r>
    <m/>
    <m/>
    <s v="20200926-Glass"/>
    <s v="Napa And Sonoma"/>
    <s v="Glass"/>
    <m/>
    <m/>
    <n v="202009260348"/>
    <n v="202009261548"/>
    <n v="44100"/>
    <n v="0.1583333333333333"/>
    <n v="44100.15833333333"/>
    <n v="44124"/>
    <s v="11:00"/>
    <n v="44124.45833333334"/>
    <n v="67484"/>
    <s v="Under Investigation"/>
    <n v="1555"/>
    <n v="282"/>
    <n v="0"/>
    <n v="38.56295"/>
    <n v="-122.49745"/>
    <s v="HFTD"/>
    <s v="HFRA"/>
    <x v="0"/>
    <m/>
    <m/>
    <m/>
    <m/>
    <m/>
    <m/>
    <n v="221131080"/>
    <b v="1"/>
    <b v="0"/>
    <b v="1"/>
    <n v="2020"/>
    <n v="9"/>
    <b v="0"/>
    <n v="0"/>
    <b v="0"/>
    <b v="1"/>
    <b v="1"/>
    <s v="OEIS CAT - Destructive - Non-fatal"/>
    <n v="1"/>
    <n v="1"/>
    <s v="structures &gt; 500"/>
    <s v="fatality = 0"/>
    <n v="1555"/>
    <b v="0"/>
    <b v="1"/>
    <b v="1"/>
    <b v="1"/>
    <b v="0"/>
    <b v="1"/>
    <b v="1"/>
    <m/>
    <m/>
    <s v="PG199"/>
    <s v="229"/>
    <n v="3.49"/>
    <s v="2020-09-26T10:10:00Z"/>
    <n v="12.86"/>
    <n v="87"/>
    <s v="PG162"/>
    <s v="229"/>
    <n v="5.68"/>
    <s v="2020-09-26T10:20:00Z"/>
    <x v="137"/>
    <n v="272"/>
  </r>
  <r>
    <m/>
    <m/>
    <s v="20200927-Zogg"/>
    <s v="Shasta And Tehama"/>
    <s v="Zogg"/>
    <m/>
    <m/>
    <n v="202009271603"/>
    <n v="202009280403"/>
    <n v="44101"/>
    <n v="0.66875"/>
    <n v="44101.66875"/>
    <n v="44117"/>
    <s v="17:02"/>
    <n v="44117.70972222222"/>
    <n v="56338"/>
    <s v="Electrical Power"/>
    <n v="204"/>
    <n v="27"/>
    <n v="4"/>
    <n v="40.53927"/>
    <n v="-122.56656"/>
    <s v="HFTD"/>
    <s v="HFRA"/>
    <x v="1"/>
    <s v="Yes"/>
    <n v="20201368"/>
    <s v="EI200927A"/>
    <s v="1095236"/>
    <s v="20-0102112"/>
    <m/>
    <n v="8354758"/>
    <b v="1"/>
    <b v="0"/>
    <b v="1"/>
    <n v="2020"/>
    <n v="9"/>
    <b v="1"/>
    <n v="1"/>
    <b v="1"/>
    <b v="1"/>
    <b v="0"/>
    <s v="OEIS CAT - Destructive - Fatal"/>
    <n v="1"/>
    <n v="0"/>
    <s v="100 &lt; structures &lt;= 500"/>
    <s v="fatality &gt; 0"/>
    <n v="204"/>
    <b v="1"/>
    <b v="0"/>
    <b v="1"/>
    <b v="1"/>
    <b v="0"/>
    <b v="1"/>
    <b v="1"/>
    <m/>
    <m/>
    <s v="MMOC1"/>
    <s v="2"/>
    <n v="3.92"/>
    <s v="2020-09-28T00:00:00Z"/>
    <n v="36"/>
    <n v="26"/>
    <s v="MMOC1"/>
    <s v="2"/>
    <n v="3.92"/>
    <s v="2020-09-28T00:00:00Z"/>
    <x v="138"/>
    <n v="158"/>
  </r>
  <r>
    <m/>
    <m/>
    <s v="20210119-Wolf"/>
    <s v="Kern"/>
    <s v="Wolf"/>
    <m/>
    <m/>
    <n v="202101191147"/>
    <n v="202101192347"/>
    <n v="44215"/>
    <n v="0.4909722222222222"/>
    <n v="44215.49097222222"/>
    <n v="44216"/>
    <s v="07:12"/>
    <n v="44216.3"/>
    <n v="685"/>
    <s v="Electrical Power"/>
    <m/>
    <m/>
    <m/>
    <n v="34.99432"/>
    <n v="-119.185309"/>
    <s v="non-HFTD"/>
    <s v="non-HFRA"/>
    <x v="1"/>
    <s v="Yes"/>
    <n v="20210059"/>
    <m/>
    <m/>
    <s v="21-0010873"/>
    <m/>
    <n v="4116"/>
    <b v="0"/>
    <b v="0"/>
    <b v="0"/>
    <n v="2021"/>
    <n v="1"/>
    <b v="0"/>
    <n v="0"/>
    <b v="0"/>
    <b v="0"/>
    <b v="0"/>
    <s v="OEIS Non-CAT - Large"/>
    <n v="0"/>
    <n v="0"/>
    <s v="structures &lt;= 100 "/>
    <s v="fatality = 0"/>
    <n v="0"/>
    <b v="0"/>
    <b v="0"/>
    <b v="0"/>
    <b v="0"/>
    <b v="0"/>
    <b v="0"/>
    <b v="0"/>
    <m/>
    <m/>
    <m/>
    <m/>
    <m/>
    <m/>
    <n v="0"/>
    <n v="0"/>
    <s v="AU491"/>
    <s v="65"/>
    <n v="7.23"/>
    <s v="2021-01-19T20:36:00Z"/>
    <x v="139"/>
    <n v="22"/>
  </r>
  <r>
    <s v="Not in PG&amp;E service territory"/>
    <m/>
    <s v="20210327-Refuge"/>
    <s v="Siskiyou"/>
    <s v="Refuge"/>
    <m/>
    <m/>
    <n v="202103271702"/>
    <n v="202103280502"/>
    <n v="44282"/>
    <n v="0.7097222222222223"/>
    <n v="44282.70972222222"/>
    <n v="44284"/>
    <s v="17:21"/>
    <n v="44284.72291666667"/>
    <n v="873"/>
    <s v="Under Investigation"/>
    <m/>
    <m/>
    <m/>
    <n v="41.927772"/>
    <n v="-121.627082"/>
    <m/>
    <s v="non-HFRA"/>
    <x v="0"/>
    <m/>
    <m/>
    <m/>
    <m/>
    <m/>
    <m/>
    <m/>
    <b v="0"/>
    <b v="0"/>
    <b v="0"/>
    <n v="2021"/>
    <n v="3"/>
    <b v="0"/>
    <n v="0"/>
    <b v="0"/>
    <b v="0"/>
    <b v="0"/>
    <s v="OEIS Non-CAT - Large"/>
    <n v="0"/>
    <n v="0"/>
    <s v="structures &lt;= 100 "/>
    <s v="fatality = 0"/>
    <n v="0"/>
    <b v="0"/>
    <b v="0"/>
    <b v="0"/>
    <b v="0"/>
    <b v="0"/>
    <b v="0"/>
    <b v="0"/>
    <m/>
    <m/>
    <m/>
    <m/>
    <m/>
    <m/>
    <n v="0"/>
    <n v="0"/>
    <s v="LKNC1"/>
    <s v="2"/>
    <n v="6.2"/>
    <s v="2021-03-28T00:32:00Z"/>
    <x v="89"/>
    <n v="2"/>
  </r>
  <r>
    <m/>
    <m/>
    <s v="20210508-Gunnison"/>
    <s v="Butte"/>
    <s v="Gunnison"/>
    <m/>
    <m/>
    <n v="202105081344"/>
    <n v="202105090144"/>
    <n v="44324"/>
    <n v="0.5722222222222222"/>
    <n v="44324.57222222222"/>
    <n v="44324"/>
    <s v="10:13"/>
    <n v="44324.42569444444"/>
    <n v="549"/>
    <s v="Under Investigation"/>
    <m/>
    <m/>
    <m/>
    <n v="39.85479"/>
    <n v="-121.91936"/>
    <s v="non-HFTD"/>
    <s v="non-HFRA"/>
    <x v="0"/>
    <m/>
    <m/>
    <m/>
    <m/>
    <m/>
    <m/>
    <m/>
    <b v="0"/>
    <b v="0"/>
    <b v="0"/>
    <n v="2021"/>
    <n v="5"/>
    <b v="1"/>
    <n v="0"/>
    <b v="0"/>
    <b v="0"/>
    <b v="0"/>
    <s v="OEIS Non-CAT - Large"/>
    <n v="0"/>
    <n v="0"/>
    <s v="structures &lt;= 100 "/>
    <s v="fatality = 0"/>
    <n v="0"/>
    <b v="0"/>
    <b v="0"/>
    <b v="0"/>
    <b v="0"/>
    <b v="0"/>
    <b v="0"/>
    <b v="0"/>
    <m/>
    <m/>
    <s v="E3006"/>
    <s v="65"/>
    <n v="1.02"/>
    <s v="2021-05-08T19:50:00Z"/>
    <n v="29"/>
    <n v="12"/>
    <s v="KCIC"/>
    <s v="1"/>
    <n v="5.06"/>
    <s v="2021-05-08T19:50:00Z"/>
    <x v="140"/>
    <n v="60"/>
  </r>
  <r>
    <m/>
    <m/>
    <s v="20210527-Mile"/>
    <s v="Stanislaus  "/>
    <s v="Mile"/>
    <m/>
    <m/>
    <n v="202105271844"/>
    <n v="202105280644"/>
    <n v="44343"/>
    <n v="0.7805555555555556"/>
    <n v="44343.78055555555"/>
    <n v="44344"/>
    <s v="06:44"/>
    <n v="44344.28055555555"/>
    <n v="508"/>
    <m/>
    <m/>
    <m/>
    <m/>
    <n v="37.8934619685314"/>
    <n v="-120.839158711729"/>
    <s v="non-HFTD"/>
    <s v="non-HFRA"/>
    <x v="0"/>
    <m/>
    <m/>
    <m/>
    <m/>
    <m/>
    <m/>
    <m/>
    <b v="0"/>
    <b v="0"/>
    <b v="0"/>
    <n v="2021"/>
    <n v="5"/>
    <b v="0"/>
    <n v="0"/>
    <b v="0"/>
    <b v="0"/>
    <b v="0"/>
    <s v="OEIS Non-CAT - Large"/>
    <n v="0"/>
    <n v="0"/>
    <s v="structures &lt;= 100 "/>
    <s v="fatality = 0"/>
    <n v="0"/>
    <b v="0"/>
    <b v="0"/>
    <b v="0"/>
    <b v="0"/>
    <b v="0"/>
    <b v="0"/>
    <b v="0"/>
    <m/>
    <m/>
    <m/>
    <m/>
    <m/>
    <m/>
    <n v="0"/>
    <n v="0"/>
    <s v="D1155"/>
    <s v="65"/>
    <n v="7.42"/>
    <s v="2021-05-28T02:30:00Z"/>
    <x v="95"/>
    <n v="56"/>
  </r>
  <r>
    <m/>
    <m/>
    <s v="20210530-Sargents"/>
    <s v="Monterey"/>
    <s v="Sargents"/>
    <m/>
    <m/>
    <n v="202105301510"/>
    <n v="202105310310"/>
    <n v="44346"/>
    <n v="0.6319444444444444"/>
    <n v="44346.63194444445"/>
    <m/>
    <m/>
    <m/>
    <n v="1100"/>
    <s v="Under Investigation"/>
    <m/>
    <m/>
    <m/>
    <n v="35.9620527061822"/>
    <n v="-120.873273889138"/>
    <s v="non-HFTD"/>
    <s v="non-HFRA"/>
    <x v="0"/>
    <m/>
    <m/>
    <m/>
    <m/>
    <m/>
    <m/>
    <m/>
    <b v="0"/>
    <b v="0"/>
    <b v="0"/>
    <n v="2021"/>
    <n v="5"/>
    <b v="0"/>
    <n v="0"/>
    <b v="0"/>
    <b v="0"/>
    <b v="0"/>
    <s v="OEIS Non-CAT - Large"/>
    <n v="0"/>
    <n v="0"/>
    <s v="structures &lt;= 100 "/>
    <s v="fatality = 0"/>
    <n v="0"/>
    <b v="0"/>
    <b v="0"/>
    <b v="0"/>
    <b v="0"/>
    <b v="0"/>
    <b v="0"/>
    <b v="0"/>
    <m/>
    <m/>
    <m/>
    <m/>
    <m/>
    <m/>
    <n v="0"/>
    <n v="0"/>
    <s v="PG682"/>
    <s v="229"/>
    <n v="8.83"/>
    <s v="2021-05-30T22:30:00Z"/>
    <x v="141"/>
    <n v="54"/>
  </r>
  <r>
    <m/>
    <m/>
    <s v="20210608-Intanko"/>
    <s v="Yuba"/>
    <s v="Intanko"/>
    <m/>
    <m/>
    <n v="202106081359"/>
    <n v="202106090159"/>
    <n v="44355"/>
    <n v="0.5826388888888889"/>
    <n v="44355.58263888889"/>
    <m/>
    <m/>
    <m/>
    <n v="939"/>
    <m/>
    <m/>
    <m/>
    <m/>
    <n v="39.084872"/>
    <n v="-121.333346"/>
    <s v="non-HFTD"/>
    <s v="non-HFRA"/>
    <x v="0"/>
    <m/>
    <m/>
    <m/>
    <m/>
    <m/>
    <m/>
    <m/>
    <b v="0"/>
    <b v="0"/>
    <b v="0"/>
    <n v="2021"/>
    <n v="6"/>
    <b v="0"/>
    <n v="0"/>
    <b v="0"/>
    <b v="0"/>
    <b v="0"/>
    <s v="OEIS Non-CAT - Large"/>
    <n v="0"/>
    <n v="0"/>
    <s v="structures &lt;= 100 "/>
    <s v="fatality = 0"/>
    <n v="0"/>
    <b v="0"/>
    <b v="0"/>
    <b v="0"/>
    <b v="0"/>
    <b v="0"/>
    <b v="0"/>
    <b v="0"/>
    <m/>
    <m/>
    <m/>
    <m/>
    <m/>
    <m/>
    <n v="0"/>
    <n v="0"/>
    <s v="PG933"/>
    <s v="229"/>
    <n v="6.98"/>
    <s v="2021-06-08T20:30:00Z"/>
    <x v="57"/>
    <n v="85"/>
  </r>
  <r>
    <m/>
    <m/>
    <s v="20210617-Park"/>
    <s v="Butte"/>
    <s v="Park"/>
    <m/>
    <m/>
    <n v="202106172137"/>
    <n v="202106180937"/>
    <n v="44364"/>
    <n v="0.9006944444444445"/>
    <n v="44364.90069444444"/>
    <n v="44366"/>
    <s v="19:24"/>
    <n v="44366.80833333333"/>
    <n v="402"/>
    <s v="Under Investigation"/>
    <m/>
    <m/>
    <m/>
    <n v="36.199833"/>
    <n v="-118.722167"/>
    <s v="HFTD"/>
    <s v="HFRA"/>
    <x v="0"/>
    <m/>
    <m/>
    <m/>
    <m/>
    <m/>
    <m/>
    <m/>
    <b v="0"/>
    <b v="0"/>
    <b v="0"/>
    <n v="2021"/>
    <n v="6"/>
    <b v="0"/>
    <n v="0"/>
    <b v="0"/>
    <b v="0"/>
    <b v="0"/>
    <s v="OEIS Non-CAT - Large"/>
    <n v="0"/>
    <n v="0"/>
    <s v="structures &lt;= 100 "/>
    <s v="fatality = 0"/>
    <n v="0"/>
    <b v="1"/>
    <b v="0"/>
    <b v="1"/>
    <b v="1"/>
    <b v="0"/>
    <b v="1"/>
    <b v="1"/>
    <m/>
    <m/>
    <s v="AV342"/>
    <s v="65"/>
    <n v="2.87"/>
    <s v="2021-06-18T05:37:00Z"/>
    <n v="7"/>
    <n v="29"/>
    <s v="SE479"/>
    <s v="231"/>
    <n v="7.73"/>
    <s v="2021-06-18T05:20:00Z"/>
    <x v="142"/>
    <n v="113"/>
  </r>
  <r>
    <m/>
    <m/>
    <s v="20210618-Success"/>
    <s v="Tulare"/>
    <s v="Success"/>
    <m/>
    <m/>
    <n v="202106180117"/>
    <n v="202106181317"/>
    <n v="44365"/>
    <n v="0.05347222222222222"/>
    <n v="44365.05347222222"/>
    <n v="44369"/>
    <s v="18:00"/>
    <n v="44369.75"/>
    <n v="800"/>
    <m/>
    <m/>
    <m/>
    <m/>
    <n v="36.03223"/>
    <n v="-118.85799"/>
    <s v="HFTD"/>
    <s v="HFRA"/>
    <x v="0"/>
    <m/>
    <m/>
    <m/>
    <m/>
    <m/>
    <m/>
    <m/>
    <b v="0"/>
    <b v="0"/>
    <b v="0"/>
    <n v="2021"/>
    <n v="6"/>
    <b v="0"/>
    <n v="0"/>
    <b v="0"/>
    <b v="0"/>
    <b v="0"/>
    <s v="OEIS Non-CAT - Large"/>
    <n v="0"/>
    <n v="0"/>
    <s v="structures &lt;= 100 "/>
    <s v="fatality = 0"/>
    <n v="0"/>
    <b v="1"/>
    <b v="0"/>
    <b v="1"/>
    <b v="1"/>
    <b v="0"/>
    <b v="1"/>
    <b v="1"/>
    <m/>
    <m/>
    <s v="SE326"/>
    <s v="231"/>
    <n v="4.82"/>
    <s v="2021-06-18T08:40:00Z"/>
    <n v="29.37"/>
    <n v="36"/>
    <s v="SE282"/>
    <s v="231"/>
    <n v="6.95"/>
    <s v="2021-06-18T08:40:00Z"/>
    <x v="143"/>
    <n v="120"/>
  </r>
  <r>
    <m/>
    <m/>
    <s v="20210618-Nettle"/>
    <s v="Tulare"/>
    <s v="Nettle"/>
    <m/>
    <m/>
    <n v="202106181011"/>
    <n v="202106182211"/>
    <n v="44365"/>
    <n v="0.4243055555555555"/>
    <n v="44365.42430555556"/>
    <n v="44378"/>
    <s v="08:58"/>
    <n v="44378.37361111111"/>
    <n v="1265"/>
    <m/>
    <m/>
    <m/>
    <m/>
    <n v="36.03887"/>
    <n v="-118.76857"/>
    <s v="HFTD"/>
    <s v="HFRA"/>
    <x v="0"/>
    <m/>
    <m/>
    <m/>
    <m/>
    <m/>
    <m/>
    <m/>
    <b v="0"/>
    <b v="0"/>
    <b v="0"/>
    <n v="2021"/>
    <n v="6"/>
    <b v="0"/>
    <n v="0"/>
    <b v="0"/>
    <b v="0"/>
    <b v="0"/>
    <s v="OEIS Non-CAT - Large"/>
    <n v="0"/>
    <n v="0"/>
    <s v="structures &lt;= 100 "/>
    <s v="fatality = 0"/>
    <n v="0"/>
    <b v="1"/>
    <b v="0"/>
    <b v="1"/>
    <b v="1"/>
    <b v="0"/>
    <b v="1"/>
    <b v="1"/>
    <m/>
    <m/>
    <s v="SE278"/>
    <s v="231"/>
    <n v="1.71"/>
    <s v="2021-06-18T17:40:00Z"/>
    <n v="10.89"/>
    <n v="12"/>
    <s v="SE572"/>
    <s v="231"/>
    <n v="7.78"/>
    <s v="2021-06-18T18:10:00Z"/>
    <x v="144"/>
    <n v="72"/>
  </r>
  <r>
    <m/>
    <m/>
    <s v="20210618-Willow"/>
    <s v="Monterey"/>
    <s v="Willow"/>
    <m/>
    <m/>
    <n v="202106181149"/>
    <n v="202106182349"/>
    <n v="44365"/>
    <n v="0.4923611111111111"/>
    <n v="44365.49236111111"/>
    <n v="44388"/>
    <s v="08:24"/>
    <n v="44388.35"/>
    <n v="2877"/>
    <m/>
    <m/>
    <m/>
    <m/>
    <n v="36.151231"/>
    <n v="-121.558858"/>
    <s v="HFTD"/>
    <s v="HFRA"/>
    <x v="0"/>
    <m/>
    <m/>
    <m/>
    <m/>
    <m/>
    <m/>
    <m/>
    <b v="0"/>
    <b v="0"/>
    <b v="0"/>
    <n v="2021"/>
    <n v="6"/>
    <b v="0"/>
    <n v="0"/>
    <b v="0"/>
    <b v="0"/>
    <b v="0"/>
    <s v="OEIS Non-CAT - Large"/>
    <n v="0"/>
    <n v="0"/>
    <s v="structures &lt;= 100 "/>
    <s v="fatality = 0"/>
    <n v="0"/>
    <b v="1"/>
    <b v="0"/>
    <b v="1"/>
    <b v="1"/>
    <b v="0"/>
    <b v="1"/>
    <b v="1"/>
    <m/>
    <m/>
    <m/>
    <m/>
    <m/>
    <m/>
    <n v="0"/>
    <n v="0"/>
    <s v="ASRC1"/>
    <s v="2"/>
    <n v="7.3"/>
    <s v="2021-06-18T19:04:00Z"/>
    <x v="145"/>
    <n v="50"/>
  </r>
  <r>
    <m/>
    <m/>
    <s v="20210620-Cow"/>
    <s v="Shasta"/>
    <s v="Cow"/>
    <m/>
    <m/>
    <n v="202106201638"/>
    <n v="202106210438"/>
    <n v="44367"/>
    <n v="0.6930555555555555"/>
    <n v="44367.69305555556"/>
    <n v="44373"/>
    <s v="18:25"/>
    <n v="44373.76736111111"/>
    <n v="761"/>
    <s v="Vehicle"/>
    <n v="2"/>
    <m/>
    <m/>
    <n v="40.53297"/>
    <n v="-122.12107"/>
    <s v="HFTD"/>
    <s v="HFRA"/>
    <x v="0"/>
    <m/>
    <m/>
    <m/>
    <m/>
    <m/>
    <m/>
    <m/>
    <b v="0"/>
    <b v="0"/>
    <b v="0"/>
    <n v="2021"/>
    <n v="6"/>
    <b v="0"/>
    <n v="0"/>
    <b v="0"/>
    <b v="0"/>
    <b v="0"/>
    <s v="OEIS Non-CAT - Large"/>
    <n v="0"/>
    <n v="0"/>
    <s v="structures &lt;= 100 "/>
    <s v="fatality = 0"/>
    <n v="2"/>
    <b v="1"/>
    <b v="0"/>
    <b v="1"/>
    <b v="1"/>
    <b v="0"/>
    <b v="1"/>
    <b v="1"/>
    <m/>
    <m/>
    <s v="PG738"/>
    <s v="229"/>
    <n v="3.12"/>
    <s v="2021-06-20T23:20:00Z"/>
    <n v="16"/>
    <n v="24"/>
    <s v="KRDD"/>
    <s v="1"/>
    <n v="9.359999999999999"/>
    <s v="2021-06-20T22:53:00Z"/>
    <x v="146"/>
    <n v="135"/>
  </r>
  <r>
    <s v="Not in PG&amp;E service territory"/>
    <m/>
    <s v="20210624-Lava"/>
    <s v="Siskiyou"/>
    <s v="Lava"/>
    <m/>
    <m/>
    <n v="202106242035"/>
    <n v="202106250835"/>
    <n v="44371"/>
    <n v="0.8576388888888888"/>
    <n v="44371.85763888889"/>
    <n v="44442"/>
    <s v="06:51"/>
    <n v="44442.28541666667"/>
    <n v="26409"/>
    <s v="Lightning"/>
    <n v="23"/>
    <n v="6"/>
    <n v="0"/>
    <n v="41.459"/>
    <n v="-122.329"/>
    <m/>
    <s v="HFRA"/>
    <x v="0"/>
    <m/>
    <m/>
    <m/>
    <m/>
    <m/>
    <m/>
    <m/>
    <b v="1"/>
    <b v="1"/>
    <b v="0"/>
    <n v="2021"/>
    <n v="6"/>
    <b v="0"/>
    <n v="0"/>
    <b v="0"/>
    <b v="0"/>
    <b v="0"/>
    <s v="OEIS CAT - Large"/>
    <n v="1"/>
    <n v="0"/>
    <s v="structures &lt;= 100 "/>
    <s v="fatality = 0"/>
    <n v="23"/>
    <b v="1"/>
    <b v="0"/>
    <b v="1"/>
    <b v="1"/>
    <b v="0"/>
    <b v="0"/>
    <b v="1"/>
    <m/>
    <m/>
    <s v="PC002"/>
    <s v="247"/>
    <n v="3.11"/>
    <s v="2021-06-25T02:40:00Z"/>
    <n v="26.58"/>
    <n v="14"/>
    <s v="WEEC1"/>
    <s v="2"/>
    <n v="6.65"/>
    <s v="2021-06-25T02:48:00Z"/>
    <x v="147"/>
    <n v="121"/>
  </r>
  <r>
    <m/>
    <m/>
    <s v="20210625-Henry"/>
    <s v="Alpine"/>
    <s v="Henry"/>
    <m/>
    <m/>
    <n v="202106251953"/>
    <n v="202106260753"/>
    <n v="44372"/>
    <n v="0.8284722222222223"/>
    <n v="44372.82847222222"/>
    <n v="44407"/>
    <s v="09:47"/>
    <n v="44407.40763888889"/>
    <n v="1320"/>
    <s v="Lightning"/>
    <m/>
    <m/>
    <m/>
    <n v="38.4504695"/>
    <n v="-119.7512546"/>
    <s v="non-HFTD"/>
    <s v="non-HFRA"/>
    <x v="0"/>
    <m/>
    <m/>
    <m/>
    <m/>
    <m/>
    <m/>
    <m/>
    <b v="0"/>
    <b v="0"/>
    <b v="0"/>
    <n v="2021"/>
    <n v="6"/>
    <b v="0"/>
    <n v="0"/>
    <b v="0"/>
    <b v="0"/>
    <b v="0"/>
    <s v="OEIS Non-CAT - Large"/>
    <n v="0"/>
    <n v="0"/>
    <s v="structures &lt;= 100 "/>
    <s v="fatality = 0"/>
    <n v="0"/>
    <b v="0"/>
    <b v="0"/>
    <b v="0"/>
    <b v="0"/>
    <b v="0"/>
    <b v="0"/>
    <b v="0"/>
    <m/>
    <m/>
    <m/>
    <m/>
    <m/>
    <m/>
    <n v="0"/>
    <n v="0"/>
    <m/>
    <m/>
    <m/>
    <m/>
    <x v="5"/>
    <n v="0"/>
  </r>
  <r>
    <m/>
    <m/>
    <s v="20210627-Shell"/>
    <s v="Kern"/>
    <s v="Shell"/>
    <m/>
    <m/>
    <n v="202106271307"/>
    <n v="202106280107"/>
    <n v="44374"/>
    <n v="0.5465277777777777"/>
    <n v="44374.54652777778"/>
    <n v="44377"/>
    <s v="18:00"/>
    <n v="44377.75"/>
    <n v="1984"/>
    <s v="Caused By A Car Fire"/>
    <m/>
    <m/>
    <m/>
    <n v="34.919"/>
    <n v="-118.891"/>
    <s v="non-HFTD"/>
    <s v="HFRA"/>
    <x v="0"/>
    <m/>
    <m/>
    <m/>
    <m/>
    <m/>
    <m/>
    <m/>
    <b v="0"/>
    <b v="0"/>
    <b v="0"/>
    <n v="2021"/>
    <n v="6"/>
    <b v="0"/>
    <n v="0"/>
    <b v="0"/>
    <b v="0"/>
    <b v="0"/>
    <s v="OEIS Non-CAT - Large"/>
    <n v="0"/>
    <n v="0"/>
    <s v="structures &lt;= 100 "/>
    <s v="fatality = 0"/>
    <n v="0"/>
    <b v="0"/>
    <b v="0"/>
    <b v="1"/>
    <b v="1"/>
    <b v="1"/>
    <b v="0"/>
    <b v="1"/>
    <m/>
    <m/>
    <s v="AT714"/>
    <s v="65"/>
    <n v="3.94"/>
    <s v="2021-06-27T21:05:00Z"/>
    <n v="18"/>
    <n v="88"/>
    <s v="SE450"/>
    <s v="231"/>
    <n v="9.94"/>
    <s v="2021-06-27T19:40:00Z"/>
    <x v="148"/>
    <n v="136"/>
  </r>
  <r>
    <s v="Not in PG&amp;E service territory"/>
    <m/>
    <s v="20210628-Tennant"/>
    <s v="Siskiyou"/>
    <s v="Tennant"/>
    <m/>
    <m/>
    <n v="202106281607"/>
    <n v="202106290407"/>
    <n v="44375"/>
    <n v="0.6715277777777777"/>
    <n v="44375.67152777778"/>
    <n v="44392"/>
    <s v="16:13"/>
    <n v="44392.67569444444"/>
    <n v="10580"/>
    <m/>
    <n v="9"/>
    <m/>
    <m/>
    <n v="41.665191"/>
    <n v="-122.054254"/>
    <s v="non-HFTD"/>
    <s v="non-HFRA"/>
    <x v="0"/>
    <m/>
    <m/>
    <m/>
    <m/>
    <m/>
    <m/>
    <m/>
    <b v="1"/>
    <b v="1"/>
    <b v="0"/>
    <n v="2021"/>
    <n v="6"/>
    <b v="0"/>
    <n v="0"/>
    <b v="0"/>
    <b v="0"/>
    <b v="0"/>
    <s v="OEIS CAT - Large"/>
    <n v="1"/>
    <n v="0"/>
    <s v="structures &lt;= 100 "/>
    <s v="fatality = 0"/>
    <n v="9"/>
    <b v="0"/>
    <b v="0"/>
    <b v="0"/>
    <b v="0"/>
    <b v="0"/>
    <b v="0"/>
    <b v="0"/>
    <m/>
    <m/>
    <m/>
    <m/>
    <m/>
    <m/>
    <n v="0"/>
    <n v="0"/>
    <s v="JTAC1"/>
    <s v="2"/>
    <n v="9.869999999999999"/>
    <s v="2021-06-28T23:17:00Z"/>
    <x v="88"/>
    <n v="2"/>
  </r>
  <r>
    <m/>
    <m/>
    <s v="20210630-Salt"/>
    <s v="Shasta"/>
    <s v="Salt"/>
    <m/>
    <m/>
    <n v="202106301455"/>
    <n v="202106310255"/>
    <n v="44377"/>
    <n v="0.6215277777777778"/>
    <n v="44377.62152777778"/>
    <n v="44396"/>
    <s v="08:46"/>
    <n v="44396.36527777778"/>
    <n v="12660"/>
    <s v="Hot Material Falling Off Of A Vehicle"/>
    <n v="43"/>
    <m/>
    <m/>
    <n v="40.860525"/>
    <n v="-122.348956"/>
    <s v="HFTD"/>
    <s v="HFRA"/>
    <x v="0"/>
    <m/>
    <m/>
    <m/>
    <m/>
    <m/>
    <m/>
    <m/>
    <b v="1"/>
    <b v="1"/>
    <b v="0"/>
    <n v="2021"/>
    <n v="6"/>
    <b v="0"/>
    <n v="0"/>
    <b v="0"/>
    <b v="0"/>
    <b v="0"/>
    <s v="OEIS CAT - Large"/>
    <n v="1"/>
    <n v="0"/>
    <s v="structures &lt;= 100 "/>
    <s v="fatality = 0"/>
    <n v="43"/>
    <b v="0"/>
    <b v="1"/>
    <b v="1"/>
    <b v="1"/>
    <b v="0"/>
    <b v="1"/>
    <b v="1"/>
    <m/>
    <m/>
    <s v="PG954"/>
    <s v="229"/>
    <n v="3.84"/>
    <s v="2021-06-30T22:00:00Z"/>
    <n v="22.58"/>
    <n v="25"/>
    <s v="PG138"/>
    <s v="229"/>
    <n v="6.18"/>
    <s v="2021-06-30T21:40:00Z"/>
    <x v="149"/>
    <n v="59"/>
  </r>
  <r>
    <m/>
    <m/>
    <s v="20210703-Main"/>
    <s v="Tulare"/>
    <s v="Main"/>
    <m/>
    <m/>
    <n v="202107030800"/>
    <n v="202107032000"/>
    <n v="44380"/>
    <n v="0.3333333333333333"/>
    <n v="44380.33333333334"/>
    <n v="44381"/>
    <s v="17:39"/>
    <n v="44381.73541666667"/>
    <n v="384"/>
    <m/>
    <m/>
    <m/>
    <m/>
    <n v="36.10007"/>
    <n v="-119.017899"/>
    <s v="non-HFTD"/>
    <s v="non-HFRA"/>
    <x v="0"/>
    <m/>
    <m/>
    <m/>
    <m/>
    <m/>
    <m/>
    <m/>
    <b v="0"/>
    <b v="0"/>
    <b v="0"/>
    <n v="2021"/>
    <n v="7"/>
    <b v="0"/>
    <n v="0"/>
    <b v="0"/>
    <b v="0"/>
    <b v="0"/>
    <s v="OEIS Non-CAT - Large"/>
    <n v="0"/>
    <n v="0"/>
    <s v="structures &lt;= 100 "/>
    <s v="fatality = 0"/>
    <n v="0"/>
    <b v="0"/>
    <b v="0"/>
    <b v="0"/>
    <b v="0"/>
    <b v="0"/>
    <b v="0"/>
    <b v="0"/>
    <m/>
    <m/>
    <s v="SE562"/>
    <s v="231"/>
    <n v="0.65"/>
    <s v="2021-07-03T14:20:00Z"/>
    <n v="8.77"/>
    <n v="52"/>
    <s v="176SE"/>
    <s v="231"/>
    <n v="9.890000000000001"/>
    <s v="2021-07-03T16:00:00Z"/>
    <x v="144"/>
    <n v="117"/>
  </r>
  <r>
    <m/>
    <m/>
    <s v="20210704-Beckwourth Complex"/>
    <s v="Plumas"/>
    <s v="Beckwourth Complex"/>
    <m/>
    <m/>
    <n v="202107040926"/>
    <n v="202107042126"/>
    <n v="44381"/>
    <n v="0.3930555555555555"/>
    <n v="44381.39305555556"/>
    <n v="44461"/>
    <s v="08:37"/>
    <n v="44461.35902777778"/>
    <n v="105670"/>
    <m/>
    <n v="148"/>
    <n v="23"/>
    <m/>
    <n v="39.83203"/>
    <n v="-120.3415"/>
    <s v="non-HFTD"/>
    <s v="non-HFRA"/>
    <x v="0"/>
    <m/>
    <m/>
    <m/>
    <m/>
    <m/>
    <m/>
    <m/>
    <b v="1"/>
    <b v="0"/>
    <b v="1"/>
    <n v="2021"/>
    <n v="7"/>
    <b v="0"/>
    <n v="0"/>
    <b v="0"/>
    <b v="1"/>
    <b v="1"/>
    <s v="OEIS CAT - Destructive - Non-fatal"/>
    <n v="1"/>
    <n v="0"/>
    <s v="100 &lt; structures &lt;= 500"/>
    <s v="fatality = 0"/>
    <n v="148"/>
    <b v="0"/>
    <b v="0"/>
    <b v="0"/>
    <b v="0"/>
    <b v="0"/>
    <b v="0"/>
    <b v="0"/>
    <m/>
    <m/>
    <m/>
    <m/>
    <m/>
    <m/>
    <n v="0"/>
    <n v="0"/>
    <s v="LIB10"/>
    <s v="246"/>
    <n v="5.31"/>
    <s v="2021-07-04T17:00:00Z"/>
    <x v="150"/>
    <n v="24"/>
  </r>
  <r>
    <m/>
    <m/>
    <s v="20210704-Tamarack"/>
    <s v="Alpine"/>
    <s v="Tamarack"/>
    <m/>
    <m/>
    <n v="202107041157"/>
    <n v="202107042357"/>
    <n v="44381"/>
    <n v="0.4979166666666667"/>
    <n v="44381.49791666667"/>
    <n v="44494"/>
    <s v="22:16"/>
    <n v="44494.92777777778"/>
    <n v="68637"/>
    <s v="Lightning"/>
    <n v="25"/>
    <n v="7"/>
    <m/>
    <n v="38.6280042"/>
    <n v="-119.8591887"/>
    <s v="non-HFTD"/>
    <s v="non-HFRA"/>
    <x v="0"/>
    <m/>
    <m/>
    <m/>
    <m/>
    <m/>
    <m/>
    <m/>
    <b v="1"/>
    <b v="1"/>
    <b v="0"/>
    <n v="2021"/>
    <n v="7"/>
    <b v="0"/>
    <n v="0"/>
    <b v="0"/>
    <b v="0"/>
    <b v="0"/>
    <s v="OEIS CAT - Large"/>
    <n v="1"/>
    <n v="0"/>
    <s v="structures &lt;= 100 "/>
    <s v="fatality = 0"/>
    <n v="25"/>
    <b v="0"/>
    <b v="0"/>
    <b v="0"/>
    <b v="0"/>
    <b v="0"/>
    <b v="0"/>
    <b v="0"/>
    <m/>
    <m/>
    <m/>
    <m/>
    <m/>
    <m/>
    <n v="0"/>
    <n v="0"/>
    <s v="MKEC1"/>
    <s v="2"/>
    <n v="6.27"/>
    <s v="2021-07-04T19:48:00Z"/>
    <x v="10"/>
    <n v="14"/>
  </r>
  <r>
    <m/>
    <m/>
    <s v="20210711-River"/>
    <s v="Mariposa"/>
    <s v="River"/>
    <m/>
    <m/>
    <n v="202107111410"/>
    <n v="202107120210"/>
    <n v="44388"/>
    <n v="0.5902777777777778"/>
    <n v="44388.59027777778"/>
    <n v="44396"/>
    <s v="18:39"/>
    <n v="44396.77708333333"/>
    <n v="9656"/>
    <m/>
    <n v="12"/>
    <n v="2"/>
    <m/>
    <n v="39.08805"/>
    <n v="-121.01468"/>
    <s v="HFTD"/>
    <s v="HFRA"/>
    <x v="0"/>
    <m/>
    <m/>
    <m/>
    <m/>
    <m/>
    <m/>
    <m/>
    <b v="1"/>
    <b v="1"/>
    <b v="0"/>
    <n v="2021"/>
    <n v="7"/>
    <b v="0"/>
    <n v="0"/>
    <b v="0"/>
    <b v="0"/>
    <b v="0"/>
    <s v="OEIS CAT - Large"/>
    <n v="1"/>
    <n v="0"/>
    <s v="structures &lt;= 100 "/>
    <s v="fatality = 0"/>
    <n v="12"/>
    <b v="1"/>
    <b v="0"/>
    <b v="1"/>
    <b v="1"/>
    <b v="0"/>
    <b v="1"/>
    <b v="1"/>
    <m/>
    <m/>
    <s v="C5488"/>
    <s v="65"/>
    <n v="1.23"/>
    <s v="2021-07-11T20:41:00Z"/>
    <n v="16"/>
    <n v="73"/>
    <s v="PG918"/>
    <s v="229"/>
    <n v="5.72"/>
    <s v="2021-07-11T20:30:00Z"/>
    <x v="151"/>
    <n v="388"/>
  </r>
  <r>
    <s v="Not in PG&amp;E service territory"/>
    <m/>
    <s v="20210711-Bradley"/>
    <s v="Siskiyou"/>
    <s v="Bradley"/>
    <m/>
    <m/>
    <n v="202107111508"/>
    <n v="202107120308"/>
    <n v="44388"/>
    <n v="0.6305555555555555"/>
    <n v="44388.63055555556"/>
    <n v="44392"/>
    <s v="15:59"/>
    <n v="44392.66597222222"/>
    <n v="357"/>
    <m/>
    <m/>
    <m/>
    <m/>
    <n v="41.25272"/>
    <n v="-121.82403"/>
    <m/>
    <s v="HFRA"/>
    <x v="0"/>
    <m/>
    <m/>
    <m/>
    <m/>
    <m/>
    <m/>
    <m/>
    <b v="0"/>
    <b v="0"/>
    <b v="0"/>
    <n v="2021"/>
    <n v="7"/>
    <b v="0"/>
    <n v="0"/>
    <b v="0"/>
    <b v="0"/>
    <b v="0"/>
    <s v="OEIS Non-CAT - Large"/>
    <n v="0"/>
    <n v="0"/>
    <s v="structures &lt;= 100 "/>
    <s v="fatality = 0"/>
    <n v="0"/>
    <b v="1"/>
    <b v="0"/>
    <b v="1"/>
    <b v="1"/>
    <b v="0"/>
    <b v="1"/>
    <b v="1"/>
    <m/>
    <m/>
    <m/>
    <m/>
    <m/>
    <m/>
    <n v="0"/>
    <n v="0"/>
    <s v="MCCC1"/>
    <s v="2"/>
    <n v="8.300000000000001"/>
    <s v="2021-07-11T23:00:00Z"/>
    <x v="145"/>
    <n v="2"/>
  </r>
  <r>
    <m/>
    <m/>
    <s v="20210713-Dixie"/>
    <s v="Butte, Plumas, Shasta, Lassen And Tehama  "/>
    <s v="Dixie"/>
    <m/>
    <m/>
    <n v="202107131715"/>
    <n v="202107140515"/>
    <n v="44390"/>
    <n v="0.71875"/>
    <n v="44390.71875"/>
    <n v="44494"/>
    <s v="07:45"/>
    <n v="44494.32291666666"/>
    <n v="963309"/>
    <s v="Electrical Power"/>
    <n v="1329"/>
    <n v="95"/>
    <n v="1"/>
    <n v="39.871306"/>
    <n v="-121.389439"/>
    <s v="HFTD"/>
    <s v="HFRA"/>
    <x v="1"/>
    <s v="Yes"/>
    <n v="20211058"/>
    <s v="EI210713A"/>
    <s v="1403761, 1404951, 1407367"/>
    <s v="21-0089207, 21-0091389"/>
    <s v="T21-013153, T21-013152, T21-009302, T21-010765, T21-009704, T21-011029, T21-010399"/>
    <n v="21584608"/>
    <b v="1"/>
    <b v="0"/>
    <b v="1"/>
    <n v="2021"/>
    <n v="7"/>
    <b v="0"/>
    <n v="1"/>
    <b v="1"/>
    <b v="1"/>
    <b v="0"/>
    <s v="OEIS CAT - Destructive - Fatal"/>
    <n v="1"/>
    <n v="1"/>
    <s v="structures &gt; 500"/>
    <s v="fatality &gt; 0"/>
    <n v="1329"/>
    <b v="1"/>
    <b v="0"/>
    <b v="1"/>
    <b v="1"/>
    <b v="0"/>
    <b v="1"/>
    <b v="1"/>
    <m/>
    <m/>
    <m/>
    <m/>
    <m/>
    <m/>
    <n v="0"/>
    <n v="0"/>
    <s v="PG326"/>
    <s v="229"/>
    <n v="5.26"/>
    <s v="2021-07-13T23:40:00Z"/>
    <x v="124"/>
    <n v="36"/>
  </r>
  <r>
    <m/>
    <m/>
    <s v="20210720-Peak"/>
    <s v="Kern"/>
    <s v="Peak"/>
    <m/>
    <m/>
    <n v="202107201140"/>
    <n v="202107202340"/>
    <n v="44397"/>
    <n v="0.4861111111111111"/>
    <n v="44397.48611111111"/>
    <n v="44421"/>
    <s v="11:55"/>
    <n v="44421.49652777778"/>
    <n v="2098"/>
    <m/>
    <n v="1"/>
    <m/>
    <m/>
    <n v="35.41153"/>
    <n v="-118.46461"/>
    <s v="HFTD"/>
    <s v="HFRA"/>
    <x v="0"/>
    <m/>
    <m/>
    <m/>
    <m/>
    <m/>
    <m/>
    <m/>
    <b v="0"/>
    <b v="0"/>
    <b v="0"/>
    <n v="2021"/>
    <n v="7"/>
    <b v="0"/>
    <n v="0"/>
    <b v="0"/>
    <b v="0"/>
    <b v="0"/>
    <s v="OEIS Non-CAT - Large"/>
    <n v="0"/>
    <n v="0"/>
    <s v="structures &lt;= 100 "/>
    <s v="fatality = 0"/>
    <n v="1"/>
    <b v="1"/>
    <b v="0"/>
    <b v="1"/>
    <b v="1"/>
    <b v="0"/>
    <b v="1"/>
    <b v="1"/>
    <m/>
    <m/>
    <s v="SE303"/>
    <s v="231"/>
    <n v="1.71"/>
    <s v="2021-07-20T19:30:00Z"/>
    <n v="21.92"/>
    <n v="39"/>
    <s v="SE303"/>
    <s v="231"/>
    <n v="1.71"/>
    <s v="2021-07-20T19:30:00Z"/>
    <x v="152"/>
    <n v="93"/>
  </r>
  <r>
    <m/>
    <m/>
    <s v="20210722-Fly Fire"/>
    <s v="Plumas"/>
    <s v="Fly Fire"/>
    <s v="Dixie"/>
    <m/>
    <n v="202107221701"/>
    <n v="202107230501"/>
    <n v="44399"/>
    <n v="0.7090277777777778"/>
    <n v="44399.70902777778"/>
    <m/>
    <m/>
    <m/>
    <n v="4300"/>
    <m/>
    <n v="2"/>
    <m/>
    <m/>
    <n v="40.006388"/>
    <n v="-120.962447"/>
    <s v="HFTD"/>
    <s v="HFRA"/>
    <x v="1"/>
    <s v="Yes"/>
    <n v="20211113"/>
    <s v="EI210722B"/>
    <s v="1411749"/>
    <s v="21-0093767"/>
    <m/>
    <n v="9103736"/>
    <b v="0"/>
    <b v="0"/>
    <b v="0"/>
    <n v="2021"/>
    <n v="7"/>
    <b v="0"/>
    <n v="0"/>
    <b v="0"/>
    <b v="0"/>
    <b v="0"/>
    <s v="OEIS Non-CAT - Large"/>
    <n v="0"/>
    <n v="0"/>
    <s v="structures &lt;= 100 "/>
    <s v="fatality = 0"/>
    <n v="2"/>
    <b v="1"/>
    <b v="0"/>
    <b v="1"/>
    <b v="1"/>
    <b v="0"/>
    <b v="1"/>
    <b v="1"/>
    <m/>
    <m/>
    <s v="CHAC1"/>
    <s v="2"/>
    <n v="2.53"/>
    <s v="2021-07-22T23:47:00Z"/>
    <n v="31"/>
    <n v="68"/>
    <s v="CHAC1"/>
    <s v="2"/>
    <n v="2.53"/>
    <s v="2021-07-22T23:47:00Z"/>
    <x v="23"/>
    <n v="124"/>
  </r>
  <r>
    <m/>
    <m/>
    <s v="20210730-Monument"/>
    <m/>
    <s v="Monument"/>
    <m/>
    <m/>
    <n v="202107301228"/>
    <n v="202107310028"/>
    <n v="44407"/>
    <n v="0.5194444444444445"/>
    <n v="44407.51944444444"/>
    <n v="44495"/>
    <s v="13:15"/>
    <n v="44495.55208333334"/>
    <n v="223124"/>
    <s v="Lightning"/>
    <n v="52"/>
    <n v="3"/>
    <m/>
    <n v="40.752"/>
    <n v="-123.337"/>
    <s v="HFTD"/>
    <s v="HFRA"/>
    <x v="0"/>
    <m/>
    <m/>
    <m/>
    <m/>
    <m/>
    <m/>
    <m/>
    <b v="1"/>
    <b v="1"/>
    <b v="0"/>
    <n v="2021"/>
    <n v="7"/>
    <b v="1"/>
    <n v="0"/>
    <b v="0"/>
    <b v="0"/>
    <b v="0"/>
    <s v="OEIS CAT - Large"/>
    <n v="1"/>
    <n v="0"/>
    <s v="structures &lt;= 100 "/>
    <s v="fatality = 0"/>
    <n v="52"/>
    <b v="1"/>
    <b v="0"/>
    <b v="1"/>
    <b v="1"/>
    <b v="0"/>
    <b v="1"/>
    <b v="1"/>
    <m/>
    <m/>
    <s v="BGBC1"/>
    <s v="2"/>
    <n v="4.65"/>
    <s v="2021-07-30T20:20:00Z"/>
    <n v="8"/>
    <n v="2"/>
    <s v="UDWC1"/>
    <s v="2"/>
    <n v="8.6"/>
    <s v="2021-07-30T20:24:00Z"/>
    <x v="103"/>
    <n v="4"/>
  </r>
  <r>
    <s v="Not in PG&amp;E service territory"/>
    <m/>
    <s v="20210730-River Complex"/>
    <s v="Siskiyou And Trinity  "/>
    <s v="River Complex"/>
    <m/>
    <m/>
    <n v="202107301817"/>
    <n v="202107310617"/>
    <n v="44407"/>
    <n v="0.7618055555555555"/>
    <n v="44407.76180555556"/>
    <n v="44495"/>
    <s v="13:14"/>
    <n v="44495.55138888889"/>
    <n v="199343"/>
    <s v="Lightning"/>
    <n v="122"/>
    <n v="2"/>
    <m/>
    <n v="41.389"/>
    <n v="-123.057"/>
    <s v="HFTD"/>
    <s v="HFRA"/>
    <x v="0"/>
    <m/>
    <m/>
    <m/>
    <m/>
    <m/>
    <m/>
    <m/>
    <b v="1"/>
    <b v="0"/>
    <b v="1"/>
    <n v="2021"/>
    <n v="7"/>
    <b v="1"/>
    <n v="0"/>
    <b v="0"/>
    <b v="1"/>
    <b v="1"/>
    <s v="OEIS CAT - Destructive - Non-fatal"/>
    <n v="1"/>
    <n v="0"/>
    <s v="100 &lt; structures &lt;= 500"/>
    <s v="fatality = 0"/>
    <n v="122"/>
    <b v="1"/>
    <b v="0"/>
    <b v="1"/>
    <b v="1"/>
    <b v="0"/>
    <b v="0"/>
    <b v="1"/>
    <m/>
    <m/>
    <m/>
    <m/>
    <m/>
    <m/>
    <n v="0"/>
    <n v="0"/>
    <s v="SWBC1"/>
    <s v="2"/>
    <n v="7.14"/>
    <s v="2021-07-31T01:22:00Z"/>
    <x v="106"/>
    <n v="2"/>
  </r>
  <r>
    <m/>
    <m/>
    <s v="20210730-Mcfarland"/>
    <s v="Shasta, Trinity And Tehama"/>
    <s v="Mcfarland"/>
    <m/>
    <m/>
    <n v="202107301844"/>
    <n v="202107310644"/>
    <n v="44407"/>
    <n v="0.7805555555555556"/>
    <n v="44407.78055555555"/>
    <n v="44455"/>
    <s v="18:00"/>
    <n v="44455.75"/>
    <n v="122653"/>
    <s v="Lightning"/>
    <n v="46"/>
    <n v="1"/>
    <m/>
    <n v="40.35"/>
    <n v="-123.034"/>
    <s v="HFTD"/>
    <s v="HFRA"/>
    <x v="0"/>
    <m/>
    <m/>
    <m/>
    <m/>
    <m/>
    <m/>
    <m/>
    <b v="1"/>
    <b v="1"/>
    <b v="0"/>
    <n v="2021"/>
    <n v="7"/>
    <b v="0"/>
    <n v="0"/>
    <b v="0"/>
    <b v="0"/>
    <b v="0"/>
    <s v="OEIS CAT - Large"/>
    <n v="1"/>
    <n v="0"/>
    <s v="structures &lt;= 100 "/>
    <s v="fatality = 0"/>
    <n v="46"/>
    <b v="1"/>
    <b v="0"/>
    <b v="1"/>
    <b v="1"/>
    <b v="0"/>
    <b v="1"/>
    <b v="1"/>
    <m/>
    <m/>
    <s v="TT100"/>
    <s v="2"/>
    <n v="4.37"/>
    <s v="2021-07-31T02:27:00Z"/>
    <n v="13"/>
    <n v="4"/>
    <s v="PG299"/>
    <s v="229"/>
    <n v="7.7"/>
    <s v="2021-07-31T01:30:00Z"/>
    <x v="153"/>
    <n v="42"/>
  </r>
  <r>
    <m/>
    <m/>
    <s v="20210804-River"/>
    <s v="Nevada And Placer  "/>
    <s v="River"/>
    <m/>
    <m/>
    <n v="202108040000"/>
    <n v="202108041200"/>
    <n v="44412"/>
    <n v="0"/>
    <n v="44412"/>
    <n v="44421"/>
    <s v="19:54"/>
    <n v="44421.82916666667"/>
    <n v="2619"/>
    <m/>
    <n v="142"/>
    <n v="21"/>
    <m/>
    <n v="39.08805"/>
    <n v="-121.01468"/>
    <s v="HFTD"/>
    <s v="HFRA"/>
    <x v="0"/>
    <m/>
    <m/>
    <m/>
    <m/>
    <m/>
    <m/>
    <m/>
    <b v="0"/>
    <b v="0"/>
    <b v="0"/>
    <n v="2021"/>
    <n v="8"/>
    <b v="0"/>
    <n v="0"/>
    <b v="0"/>
    <b v="1"/>
    <b v="1"/>
    <s v="OEIS Non-CAT - Destructive - Non-fatal"/>
    <n v="0"/>
    <n v="0"/>
    <s v="100 &lt; structures &lt;= 500"/>
    <s v="fatality = 0"/>
    <n v="142"/>
    <b v="1"/>
    <b v="0"/>
    <b v="1"/>
    <b v="1"/>
    <b v="0"/>
    <b v="1"/>
    <b v="1"/>
    <m/>
    <m/>
    <s v="PG613"/>
    <s v="229"/>
    <n v="4.25"/>
    <s v="2021-08-04T06:20:00Z"/>
    <n v="4.23"/>
    <n v="73"/>
    <s v="AT046"/>
    <s v="65"/>
    <n v="9.67"/>
    <s v="2021-08-04T08:00:00Z"/>
    <x v="145"/>
    <n v="398"/>
  </r>
  <r>
    <m/>
    <m/>
    <s v="20210814-Caldor"/>
    <s v="El Dorado, Alpine And Amador "/>
    <s v="Caldor"/>
    <m/>
    <m/>
    <n v="202108141854"/>
    <n v="202108150654"/>
    <n v="44422"/>
    <n v="0.7875"/>
    <n v="44422.7875"/>
    <n v="44490"/>
    <s v="08:18"/>
    <n v="44490.34583333333"/>
    <n v="221835"/>
    <s v="Under Investigation"/>
    <n v="1003"/>
    <n v="81"/>
    <m/>
    <n v="38.586"/>
    <n v="-120.537833"/>
    <s v="HFTD"/>
    <s v="HFRA"/>
    <x v="0"/>
    <m/>
    <m/>
    <m/>
    <m/>
    <m/>
    <m/>
    <m/>
    <b v="1"/>
    <b v="0"/>
    <b v="1"/>
    <n v="2021"/>
    <n v="8"/>
    <b v="0"/>
    <n v="0"/>
    <b v="0"/>
    <b v="1"/>
    <b v="1"/>
    <s v="OEIS CAT - Destructive - Non-fatal"/>
    <n v="1"/>
    <n v="1"/>
    <s v="structures &gt; 500"/>
    <s v="fatality = 0"/>
    <n v="1003"/>
    <b v="0"/>
    <b v="1"/>
    <b v="1"/>
    <b v="1"/>
    <b v="0"/>
    <b v="1"/>
    <b v="1"/>
    <m/>
    <m/>
    <s v="GZFC1"/>
    <s v="2"/>
    <n v="2.82"/>
    <s v="2021-08-15T02:17:00Z"/>
    <n v="9"/>
    <n v="14"/>
    <s v="PG178"/>
    <s v="229"/>
    <n v="9.73"/>
    <s v="2021-08-15T01:20:00Z"/>
    <x v="154"/>
    <n v="118"/>
  </r>
  <r>
    <m/>
    <m/>
    <s v="20210816-Walkers"/>
    <s v="Tulare"/>
    <s v="Walkers"/>
    <m/>
    <m/>
    <n v="202108161605"/>
    <n v="202108170405"/>
    <n v="44424"/>
    <n v="0.6701388888888888"/>
    <n v="44424.67013888889"/>
    <n v="44456"/>
    <s v="17:45"/>
    <n v="44456.73958333334"/>
    <n v="9777"/>
    <s v="Lightning"/>
    <m/>
    <m/>
    <m/>
    <n v="36.268"/>
    <n v="-118.555"/>
    <s v="HFTD"/>
    <s v="HFRA"/>
    <x v="0"/>
    <m/>
    <m/>
    <m/>
    <m/>
    <m/>
    <m/>
    <m/>
    <b v="1"/>
    <b v="1"/>
    <b v="0"/>
    <n v="2021"/>
    <n v="8"/>
    <b v="0"/>
    <n v="0"/>
    <b v="0"/>
    <b v="0"/>
    <b v="0"/>
    <s v="OEIS CAT - Large"/>
    <n v="1"/>
    <n v="0"/>
    <s v="structures &lt;= 100 "/>
    <s v="fatality = 0"/>
    <n v="0"/>
    <b v="1"/>
    <b v="0"/>
    <b v="1"/>
    <b v="1"/>
    <b v="0"/>
    <b v="1"/>
    <b v="1"/>
    <m/>
    <m/>
    <m/>
    <m/>
    <m/>
    <m/>
    <n v="0"/>
    <n v="0"/>
    <s v="MNMC1"/>
    <s v="2"/>
    <n v="6.86"/>
    <s v="2021-08-16T22:20:00Z"/>
    <x v="103"/>
    <n v="38"/>
  </r>
  <r>
    <m/>
    <m/>
    <s v="20210818-French"/>
    <s v="Kern"/>
    <s v="French"/>
    <m/>
    <m/>
    <n v="202108181820"/>
    <n v="202108190620"/>
    <n v="44426"/>
    <n v="0.7638888888888888"/>
    <n v="44426.76388888889"/>
    <n v="44489"/>
    <s v="12:02"/>
    <n v="44489.50138888889"/>
    <n v="26535"/>
    <s v="Unknown"/>
    <n v="17"/>
    <m/>
    <n v="1"/>
    <n v="35.674926"/>
    <n v="-118.501515"/>
    <s v="HFTD"/>
    <s v="HFRA"/>
    <x v="0"/>
    <m/>
    <m/>
    <m/>
    <m/>
    <m/>
    <m/>
    <m/>
    <b v="1"/>
    <b v="1"/>
    <b v="0"/>
    <n v="2021"/>
    <n v="8"/>
    <b v="0"/>
    <n v="1"/>
    <b v="0"/>
    <b v="0"/>
    <b v="0"/>
    <s v="OEIS CAT - Large"/>
    <n v="1"/>
    <n v="0"/>
    <s v="structures &lt;= 100 "/>
    <s v="fatality &gt; 0"/>
    <n v="17"/>
    <b v="0"/>
    <b v="1"/>
    <b v="1"/>
    <b v="1"/>
    <b v="0"/>
    <b v="1"/>
    <b v="1"/>
    <m/>
    <m/>
    <s v="SE113"/>
    <s v="231"/>
    <n v="0.38"/>
    <s v="2021-08-19T02:00:00Z"/>
    <n v="41.43"/>
    <n v="69"/>
    <s v="SE113"/>
    <s v="231"/>
    <n v="0.38"/>
    <s v="2021-08-19T02:00:00Z"/>
    <x v="155"/>
    <n v="198"/>
  </r>
  <r>
    <s v="Not in PG&amp;E service territory"/>
    <m/>
    <s v="20210825-Airola"/>
    <s v="Calaveras"/>
    <s v="Airola"/>
    <m/>
    <m/>
    <n v="202108251455"/>
    <n v="202108260255"/>
    <n v="44433"/>
    <n v="0.6215277777777778"/>
    <n v="44433.62152777778"/>
    <n v="44443"/>
    <s v="07:11"/>
    <n v="44443.29930555556"/>
    <n v="639"/>
    <s v="Unknown"/>
    <m/>
    <m/>
    <m/>
    <n v="38.038795"/>
    <n v="-120.454797"/>
    <m/>
    <s v="non-HFRA"/>
    <x v="0"/>
    <m/>
    <m/>
    <m/>
    <m/>
    <m/>
    <m/>
    <m/>
    <b v="0"/>
    <b v="0"/>
    <b v="0"/>
    <n v="2021"/>
    <n v="8"/>
    <b v="0"/>
    <n v="0"/>
    <b v="0"/>
    <b v="0"/>
    <b v="0"/>
    <s v="OEIS Non-CAT - Large"/>
    <n v="0"/>
    <n v="0"/>
    <s v="structures &lt;= 100 "/>
    <s v="fatality = 0"/>
    <n v="0"/>
    <b v="0"/>
    <b v="0"/>
    <b v="0"/>
    <b v="0"/>
    <b v="0"/>
    <b v="1"/>
    <b v="0"/>
    <m/>
    <m/>
    <s v="PG157"/>
    <s v="229"/>
    <n v="2.85"/>
    <s v="2021-08-25T22:10:00Z"/>
    <n v="16.66"/>
    <n v="50"/>
    <s v="PG770"/>
    <s v="229"/>
    <n v="7.73"/>
    <s v="2021-08-25T22:20:00Z"/>
    <x v="156"/>
    <n v="178"/>
  </r>
  <r>
    <m/>
    <m/>
    <s v="20210829-Knob"/>
    <s v="Humboldt"/>
    <s v="Knob"/>
    <m/>
    <m/>
    <n v="202108290800"/>
    <n v="202108292000"/>
    <n v="44437"/>
    <n v="0.3333333333333333"/>
    <n v="44437.33333333334"/>
    <n v="44452"/>
    <s v="07:00"/>
    <n v="44452.29166666666"/>
    <n v="2421"/>
    <s v="Unknown"/>
    <m/>
    <m/>
    <m/>
    <n v="40.8652"/>
    <n v="-123.6744"/>
    <s v="HFTD"/>
    <s v="HFRA"/>
    <x v="0"/>
    <m/>
    <m/>
    <m/>
    <m/>
    <m/>
    <m/>
    <m/>
    <b v="0"/>
    <b v="0"/>
    <b v="0"/>
    <n v="2021"/>
    <n v="8"/>
    <b v="0"/>
    <n v="0"/>
    <b v="0"/>
    <b v="0"/>
    <b v="0"/>
    <s v="OEIS Non-CAT - Large"/>
    <n v="0"/>
    <n v="0"/>
    <s v="structures &lt;= 100 "/>
    <s v="fatality = 0"/>
    <n v="0"/>
    <b v="1"/>
    <b v="0"/>
    <b v="1"/>
    <b v="1"/>
    <b v="0"/>
    <b v="1"/>
    <b v="1"/>
    <m/>
    <m/>
    <s v="BHTC1"/>
    <s v="2"/>
    <n v="3.38"/>
    <s v="2021-08-29T14:46:00Z"/>
    <n v="5.99"/>
    <n v="11"/>
    <s v="BHTC1"/>
    <s v="2"/>
    <n v="3.38"/>
    <s v="2021-08-29T14:46:00Z"/>
    <x v="46"/>
    <n v="63"/>
  </r>
  <r>
    <m/>
    <m/>
    <s v="20210905-Bridge"/>
    <s v="Placer"/>
    <s v="Bridge"/>
    <m/>
    <m/>
    <n v="202109051253"/>
    <n v="202109060053"/>
    <n v="44444"/>
    <n v="0.5368055555555555"/>
    <n v="44444.53680555556"/>
    <n v="44453"/>
    <s v="18:20"/>
    <n v="44453.76388888889"/>
    <n v="411"/>
    <s v="Under Investigation"/>
    <m/>
    <m/>
    <m/>
    <n v="38.921239"/>
    <n v="-121.036613"/>
    <s v="HFTD"/>
    <s v="HFRA"/>
    <x v="0"/>
    <m/>
    <m/>
    <m/>
    <m/>
    <m/>
    <m/>
    <m/>
    <b v="0"/>
    <b v="0"/>
    <b v="0"/>
    <n v="2021"/>
    <n v="9"/>
    <b v="0"/>
    <n v="0"/>
    <b v="0"/>
    <b v="0"/>
    <b v="0"/>
    <s v="OEIS Non-CAT - Large"/>
    <n v="0"/>
    <n v="0"/>
    <s v="structures &lt;= 100 "/>
    <s v="fatality = 0"/>
    <n v="0"/>
    <b v="1"/>
    <b v="0"/>
    <b v="1"/>
    <b v="1"/>
    <b v="0"/>
    <b v="1"/>
    <b v="1"/>
    <m/>
    <m/>
    <s v="PG614"/>
    <s v="229"/>
    <n v="2.25"/>
    <s v="2021-09-05T20:50:00Z"/>
    <n v="9.859999999999999"/>
    <n v="68"/>
    <s v="PG918"/>
    <s v="229"/>
    <n v="7.63"/>
    <s v="2021-09-05T20:50:00Z"/>
    <x v="157"/>
    <n v="287"/>
  </r>
  <r>
    <m/>
    <m/>
    <s v="20210909-Windy"/>
    <s v="Tulare"/>
    <s v="Windy"/>
    <m/>
    <m/>
    <n v="202109091200"/>
    <n v="202109100000"/>
    <n v="44448"/>
    <n v="0.5"/>
    <n v="44448.5"/>
    <n v="44511"/>
    <s v="12:02"/>
    <n v="44511.50138888889"/>
    <n v="97554"/>
    <s v="Lightning"/>
    <n v="128"/>
    <m/>
    <m/>
    <n v="36.058"/>
    <n v="-118.625"/>
    <s v="HFTD"/>
    <s v="HFRA"/>
    <x v="0"/>
    <m/>
    <m/>
    <m/>
    <m/>
    <m/>
    <m/>
    <m/>
    <b v="1"/>
    <b v="0"/>
    <b v="1"/>
    <n v="2021"/>
    <n v="9"/>
    <b v="0"/>
    <n v="0"/>
    <b v="0"/>
    <b v="1"/>
    <b v="1"/>
    <s v="OEIS CAT - Destructive - Non-fatal"/>
    <n v="1"/>
    <n v="0"/>
    <s v="100 &lt; structures &lt;= 500"/>
    <s v="fatality = 0"/>
    <n v="128"/>
    <b v="1"/>
    <b v="0"/>
    <b v="1"/>
    <b v="1"/>
    <b v="0"/>
    <b v="1"/>
    <b v="1"/>
    <m/>
    <m/>
    <s v="PEPC1"/>
    <s v="2"/>
    <n v="4.79"/>
    <s v="2021-09-09T19:58:00Z"/>
    <n v="23"/>
    <n v="2"/>
    <s v="PEPC1"/>
    <s v="2"/>
    <n v="4.79"/>
    <s v="2021-09-09T19:58:00Z"/>
    <x v="26"/>
    <n v="109"/>
  </r>
  <r>
    <m/>
    <m/>
    <s v="20210910-Knp Complex"/>
    <s v="Tulare"/>
    <s v="Knp Complex"/>
    <m/>
    <m/>
    <n v="202109100700"/>
    <n v="202109101900"/>
    <n v="44449"/>
    <n v="0.2916666666666667"/>
    <n v="44449.29166666666"/>
    <n v="44551"/>
    <s v="10:20"/>
    <n v="44551.43055555555"/>
    <n v="88184"/>
    <s v="Lightning"/>
    <m/>
    <m/>
    <m/>
    <n v="36.567"/>
    <n v="-118.811"/>
    <s v="HFTD"/>
    <s v="HFRA"/>
    <x v="0"/>
    <m/>
    <m/>
    <m/>
    <m/>
    <m/>
    <m/>
    <m/>
    <b v="1"/>
    <b v="1"/>
    <b v="0"/>
    <n v="2021"/>
    <n v="9"/>
    <b v="0"/>
    <n v="0"/>
    <b v="0"/>
    <b v="0"/>
    <b v="0"/>
    <s v="OEIS CAT - Large"/>
    <n v="1"/>
    <n v="0"/>
    <s v="structures &lt;= 100 "/>
    <s v="fatality = 0"/>
    <n v="0"/>
    <b v="1"/>
    <b v="0"/>
    <b v="1"/>
    <b v="1"/>
    <b v="0"/>
    <b v="1"/>
    <b v="1"/>
    <m/>
    <m/>
    <m/>
    <m/>
    <m/>
    <m/>
    <n v="0"/>
    <n v="0"/>
    <s v="SHQC1"/>
    <s v="2"/>
    <n v="8.15"/>
    <s v="2021-09-10T14:55:00Z"/>
    <x v="10"/>
    <n v="104"/>
  </r>
  <r>
    <m/>
    <m/>
    <s v="20210910-KNP Complex"/>
    <s v="Fresno"/>
    <s v="KNP Complex"/>
    <m/>
    <m/>
    <n v="202109100700"/>
    <n v="202109101900"/>
    <n v="44449"/>
    <n v="0.2916666666666667"/>
    <n v="44449.29166666666"/>
    <n v="44551"/>
    <s v="10:20"/>
    <n v="44551.43055555555"/>
    <n v="88307"/>
    <s v="Lightning"/>
    <n v="4"/>
    <n v="1"/>
    <m/>
    <n v="36.567"/>
    <n v="-118.811"/>
    <s v="HFTD"/>
    <s v="HFRA"/>
    <x v="0"/>
    <m/>
    <m/>
    <m/>
    <m/>
    <m/>
    <m/>
    <m/>
    <b v="1"/>
    <b v="1"/>
    <b v="0"/>
    <n v="2021"/>
    <n v="9"/>
    <b v="0"/>
    <n v="0"/>
    <b v="0"/>
    <b v="0"/>
    <b v="0"/>
    <s v="OEIS CAT - Large"/>
    <n v="1"/>
    <n v="0"/>
    <s v="structures &lt;= 100 "/>
    <s v="fatality = 0"/>
    <n v="4"/>
    <b v="1"/>
    <b v="0"/>
    <b v="1"/>
    <b v="1"/>
    <b v="0"/>
    <b v="1"/>
    <b v="1"/>
    <m/>
    <m/>
    <m/>
    <m/>
    <m/>
    <m/>
    <n v="0"/>
    <n v="0"/>
    <s v="SHQC1"/>
    <s v="2"/>
    <n v="8.15"/>
    <s v="2021-09-10T14:55:00Z"/>
    <x v="10"/>
    <n v="104"/>
  </r>
  <r>
    <m/>
    <m/>
    <s v="20210922-Fawn"/>
    <s v="Shasta"/>
    <s v="Fawn"/>
    <m/>
    <m/>
    <n v="202109221645"/>
    <n v="202109230445"/>
    <n v="44461"/>
    <n v="0.6979166666666666"/>
    <n v="44461.69791666666"/>
    <n v="44471"/>
    <s v="18:53"/>
    <n v="44471.78680555556"/>
    <n v="8578"/>
    <m/>
    <n v="185"/>
    <n v="26"/>
    <m/>
    <n v="40.729811"/>
    <n v="-122.320243"/>
    <s v="HFTD"/>
    <s v="HFRA"/>
    <x v="0"/>
    <m/>
    <m/>
    <m/>
    <m/>
    <m/>
    <m/>
    <m/>
    <b v="1"/>
    <b v="0"/>
    <b v="1"/>
    <n v="2021"/>
    <n v="9"/>
    <b v="0"/>
    <n v="0"/>
    <b v="0"/>
    <b v="1"/>
    <b v="1"/>
    <s v="OEIS CAT - Destructive - Non-fatal"/>
    <n v="1"/>
    <n v="0"/>
    <s v="100 &lt; structures &lt;= 500"/>
    <s v="fatality = 0"/>
    <n v="185"/>
    <b v="1"/>
    <b v="0"/>
    <b v="1"/>
    <b v="1"/>
    <b v="0"/>
    <b v="1"/>
    <b v="1"/>
    <m/>
    <m/>
    <s v="PG519"/>
    <s v="229"/>
    <n v="1.62"/>
    <s v="2021-09-22T22:50:00Z"/>
    <n v="19.95"/>
    <n v="33"/>
    <s v="PG519"/>
    <s v="229"/>
    <n v="1.62"/>
    <s v="2021-09-22T22:50:00Z"/>
    <x v="116"/>
    <n v="138"/>
  </r>
  <r>
    <m/>
    <s v="(6/29/2022) revised acres, cuase and structures destroyed"/>
    <s v="20211011-Alisal"/>
    <s v="Santa Barbara"/>
    <s v="Alisal"/>
    <m/>
    <m/>
    <n v="202110111430"/>
    <n v="202110120230"/>
    <n v="44480"/>
    <n v="0.6041666666666666"/>
    <n v="44480.60416666666"/>
    <n v="44520"/>
    <s v="08:34"/>
    <n v="44520.35694444444"/>
    <n v="16970"/>
    <s v="Under Investigation"/>
    <n v="12"/>
    <m/>
    <m/>
    <n v="34.553"/>
    <n v="-120.136"/>
    <s v="HFTD"/>
    <s v="HFRA"/>
    <x v="0"/>
    <m/>
    <m/>
    <m/>
    <m/>
    <m/>
    <m/>
    <m/>
    <b v="1"/>
    <b v="1"/>
    <b v="0"/>
    <n v="2021"/>
    <n v="10"/>
    <b v="0"/>
    <n v="0"/>
    <b v="0"/>
    <b v="0"/>
    <b v="0"/>
    <s v="OEIS CAT - Large"/>
    <n v="1"/>
    <n v="0"/>
    <s v="structures &lt;= 100 "/>
    <s v="fatality = 0"/>
    <n v="12"/>
    <b v="1"/>
    <b v="0"/>
    <b v="1"/>
    <b v="1"/>
    <b v="0"/>
    <b v="1"/>
    <b v="1"/>
    <m/>
    <m/>
    <s v="RHWC1"/>
    <s v="2"/>
    <n v="4.27"/>
    <s v="2021-10-11T21:06:00Z"/>
    <n v="43.99"/>
    <n v="63"/>
    <s v="F6726"/>
    <s v="65"/>
    <n v="9.4"/>
    <s v="2021-10-11T20:37:00Z"/>
    <x v="158"/>
    <n v="217"/>
  </r>
  <r>
    <m/>
    <m/>
    <s v="20211011-Kettle"/>
    <s v="Kings"/>
    <s v="Kettle"/>
    <m/>
    <m/>
    <n v="202110111843"/>
    <n v="202110120643"/>
    <n v="44480"/>
    <n v="0.7798611111111111"/>
    <n v="44480.77986111111"/>
    <n v="44481"/>
    <s v="07:46"/>
    <n v="44481.32361111111"/>
    <n v="447"/>
    <s v="Electrical Power"/>
    <m/>
    <m/>
    <m/>
    <n v="35.983649"/>
    <n v="-119.960099"/>
    <s v="non-HFTD"/>
    <s v="non-HFRA"/>
    <x v="1"/>
    <s v="Yes"/>
    <n v="20211776"/>
    <m/>
    <s v="1494529"/>
    <s v="21-0129248"/>
    <m/>
    <n v="91785"/>
    <b v="0"/>
    <b v="0"/>
    <b v="0"/>
    <n v="2021"/>
    <n v="10"/>
    <b v="1"/>
    <n v="0"/>
    <b v="0"/>
    <b v="0"/>
    <b v="0"/>
    <s v="OEIS Non-CAT - Large"/>
    <n v="0"/>
    <n v="0"/>
    <s v="structures &lt;= 100 "/>
    <s v="fatality = 0"/>
    <n v="0"/>
    <b v="0"/>
    <b v="0"/>
    <b v="0"/>
    <b v="0"/>
    <b v="0"/>
    <b v="0"/>
    <b v="0"/>
    <m/>
    <m/>
    <s v="CF075"/>
    <s v="59"/>
    <n v="2.4"/>
    <s v="2021-10-12T02:18:00Z"/>
    <n v="44.29"/>
    <n v="16"/>
    <s v="KTLC1"/>
    <s v="2"/>
    <n v="6.23"/>
    <s v="2021-10-12T00:50:00Z"/>
    <x v="159"/>
    <n v="26"/>
  </r>
  <r>
    <m/>
    <m/>
    <s v="20220121-Colorado"/>
    <s v="Monterey"/>
    <s v="Colorado"/>
    <m/>
    <m/>
    <n v="202201211719"/>
    <n v="202201220519"/>
    <n v="44582"/>
    <n v="0.7215277777777778"/>
    <n v="44582.72152777778"/>
    <m/>
    <m/>
    <m/>
    <n v="687"/>
    <s v="Fire Escaped into Wildland"/>
    <n v="1"/>
    <m/>
    <m/>
    <n v="36.396461"/>
    <n v="-121.880533"/>
    <s v="HFTD"/>
    <s v="HFRA"/>
    <x v="0"/>
    <m/>
    <m/>
    <m/>
    <m/>
    <m/>
    <m/>
    <m/>
    <b v="0"/>
    <b v="0"/>
    <b v="0"/>
    <n v="2022"/>
    <n v="1"/>
    <b v="0"/>
    <n v="0"/>
    <b v="0"/>
    <b v="0"/>
    <b v="0"/>
    <s v="OEIS Non-CAT - Large"/>
    <n v="0"/>
    <n v="0"/>
    <s v="structures &lt;= 100 "/>
    <s v="fatality = 0"/>
    <n v="1"/>
    <b v="0"/>
    <b v="1"/>
    <b v="1"/>
    <b v="1"/>
    <b v="0"/>
    <b v="1"/>
    <b v="1"/>
    <m/>
    <m/>
    <m/>
    <m/>
    <m/>
    <m/>
    <n v="0"/>
    <n v="0"/>
    <s v="PG622"/>
    <s v="229"/>
    <n v="5.57"/>
    <s v="2022-01-22T00:30:00Z"/>
    <x v="160"/>
    <n v="52"/>
  </r>
  <r>
    <m/>
    <m/>
    <s v="20220519-Edmonston"/>
    <s v="Kern"/>
    <s v="Edmonston"/>
    <m/>
    <m/>
    <n v="202205191615"/>
    <n v="202205200415"/>
    <n v="44700"/>
    <n v="0.6770833333333334"/>
    <n v="44700.67708333334"/>
    <m/>
    <m/>
    <m/>
    <n v="682"/>
    <m/>
    <m/>
    <m/>
    <m/>
    <n v="34.935583"/>
    <n v="-118.873889"/>
    <s v="non-HFTD"/>
    <s v="non-HFRA"/>
    <x v="1"/>
    <m/>
    <n v="20220634"/>
    <m/>
    <s v="1704981"/>
    <s v="22-0064237"/>
    <m/>
    <n v="11264"/>
    <b v="0"/>
    <b v="0"/>
    <b v="0"/>
    <n v="2022"/>
    <n v="5"/>
    <b v="0"/>
    <n v="0"/>
    <b v="0"/>
    <b v="0"/>
    <b v="0"/>
    <s v="OEIS Non-CAT - Large"/>
    <n v="0"/>
    <n v="0"/>
    <s v="structures &lt;= 100 "/>
    <s v="fatality = 0"/>
    <n v="0"/>
    <b v="0"/>
    <b v="0"/>
    <b v="0"/>
    <b v="0"/>
    <b v="0"/>
    <b v="0"/>
    <b v="0"/>
    <m/>
    <m/>
    <s v="196SE"/>
    <s v="231"/>
    <n v="2.86"/>
    <s v="2022-05-20T00:10:00Z"/>
    <n v="32.08"/>
    <n v="42"/>
    <s v="437SE"/>
    <s v="231"/>
    <n v="8.26"/>
    <s v="2022-05-20T00:10:00Z"/>
    <x v="161"/>
    <n v="150"/>
  </r>
  <r>
    <m/>
    <m/>
    <s v="20220524-River "/>
    <s v="Colusa"/>
    <s v="River "/>
    <m/>
    <m/>
    <n v="202205241330"/>
    <n v="202205250130"/>
    <n v="44705"/>
    <n v="0.5625"/>
    <n v="44705.5625"/>
    <n v="44709"/>
    <m/>
    <m/>
    <n v="595"/>
    <m/>
    <m/>
    <m/>
    <m/>
    <n v="39.2333948"/>
    <n v="-122.0246463"/>
    <s v="non-HFTD"/>
    <s v="non-HFRA"/>
    <x v="0"/>
    <m/>
    <m/>
    <m/>
    <m/>
    <m/>
    <m/>
    <m/>
    <b v="0"/>
    <b v="0"/>
    <b v="0"/>
    <n v="2022"/>
    <n v="5"/>
    <b v="1"/>
    <n v="0"/>
    <b v="0"/>
    <b v="0"/>
    <b v="0"/>
    <s v="OEIS Non-CAT - Large"/>
    <n v="0"/>
    <n v="0"/>
    <s v="structures &lt;= 100 "/>
    <s v="fatality = 0"/>
    <n v="0"/>
    <b v="0"/>
    <b v="0"/>
    <b v="0"/>
    <b v="0"/>
    <b v="0"/>
    <b v="0"/>
    <b v="0"/>
    <m/>
    <m/>
    <m/>
    <m/>
    <m/>
    <m/>
    <n v="0"/>
    <n v="0"/>
    <m/>
    <m/>
    <m/>
    <m/>
    <x v="5"/>
    <n v="0"/>
  </r>
  <r>
    <m/>
    <m/>
    <s v="20220531-Old"/>
    <s v="Napa"/>
    <s v="Old"/>
    <m/>
    <m/>
    <n v="202205311535"/>
    <n v="202205320335"/>
    <n v="44712"/>
    <n v="0.6493055555555556"/>
    <n v="44712.64930555555"/>
    <n v="44717"/>
    <s v="16:03"/>
    <n v="44717.66875"/>
    <n v="570"/>
    <m/>
    <m/>
    <m/>
    <m/>
    <n v="38.370078"/>
    <n v="-122.270417"/>
    <s v="HFTD"/>
    <s v="HFRA"/>
    <x v="1"/>
    <m/>
    <n v="20220725"/>
    <s v="EI220531A"/>
    <s v="1715051"/>
    <s v="22-0068511"/>
    <m/>
    <n v="16066"/>
    <b v="0"/>
    <b v="0"/>
    <b v="0"/>
    <n v="2022"/>
    <n v="5"/>
    <b v="0"/>
    <n v="0"/>
    <b v="0"/>
    <b v="0"/>
    <b v="0"/>
    <s v="OEIS Non-CAT - Large"/>
    <n v="0"/>
    <n v="0"/>
    <s v="structures &lt;= 100 "/>
    <s v="fatality = 0"/>
    <n v="0"/>
    <b v="1"/>
    <b v="0"/>
    <b v="1"/>
    <b v="1"/>
    <b v="0"/>
    <b v="1"/>
    <b v="1"/>
    <m/>
    <m/>
    <s v="PG921"/>
    <s v="229"/>
    <n v="4.85"/>
    <s v="2022-05-31T22:30:00Z"/>
    <n v="22.94"/>
    <n v="115"/>
    <s v="046PG"/>
    <s v="229"/>
    <n v="7.92"/>
    <s v="2022-05-31T22:30:00Z"/>
    <x v="162"/>
    <n v="319"/>
  </r>
  <r>
    <m/>
    <m/>
    <s v="20220611-Plant"/>
    <s v="Kern"/>
    <s v="Plant"/>
    <m/>
    <m/>
    <n v="202206110249"/>
    <n v="202206111449"/>
    <n v="44723"/>
    <n v="0.1173611111111111"/>
    <n v="44723.11736111111"/>
    <n v="44726"/>
    <s v="19:00"/>
    <n v="44726.79166666666"/>
    <n v="517"/>
    <m/>
    <m/>
    <m/>
    <m/>
    <n v="34.9324042"/>
    <n v="-118.9253809"/>
    <s v="non-HFTD"/>
    <s v="non-HFRA"/>
    <x v="0"/>
    <m/>
    <m/>
    <m/>
    <m/>
    <m/>
    <m/>
    <m/>
    <b v="0"/>
    <b v="0"/>
    <b v="0"/>
    <n v="2022"/>
    <n v="6"/>
    <b v="0"/>
    <n v="0"/>
    <b v="0"/>
    <b v="0"/>
    <b v="0"/>
    <s v="OEIS Non-CAT - Large"/>
    <n v="0"/>
    <n v="0"/>
    <s v="structures &lt;= 100 "/>
    <s v="fatality = 0"/>
    <n v="0"/>
    <b v="0"/>
    <b v="0"/>
    <b v="0"/>
    <b v="0"/>
    <b v="0"/>
    <b v="0"/>
    <b v="0"/>
    <m/>
    <m/>
    <s v="PG654"/>
    <s v="229"/>
    <n v="2.8"/>
    <s v="2022-06-11T09:40:00Z"/>
    <n v="22.65"/>
    <n v="57"/>
    <s v="426SE"/>
    <s v="231"/>
    <n v="9.789999999999999"/>
    <s v="2022-06-11T10:40:00Z"/>
    <x v="163"/>
    <n v="153"/>
  </r>
  <r>
    <m/>
    <m/>
    <s v="20220613-Rancho"/>
    <s v="Tehama"/>
    <s v="Rancho"/>
    <m/>
    <m/>
    <n v="202206131616"/>
    <n v="202206140416"/>
    <n v="44725"/>
    <n v="0.6777777777777778"/>
    <n v="44725.67777777778"/>
    <n v="44731"/>
    <s v="14:01"/>
    <n v="44731.58402777778"/>
    <n v="593"/>
    <m/>
    <m/>
    <m/>
    <m/>
    <n v="40.00919"/>
    <n v="-122.45621"/>
    <s v="HFTD"/>
    <s v="HFRA"/>
    <x v="0"/>
    <m/>
    <m/>
    <m/>
    <m/>
    <m/>
    <m/>
    <m/>
    <b v="0"/>
    <b v="0"/>
    <b v="0"/>
    <n v="2022"/>
    <n v="6"/>
    <b v="0"/>
    <n v="0"/>
    <b v="0"/>
    <b v="0"/>
    <b v="0"/>
    <s v="OEIS Non-CAT - Large"/>
    <n v="0"/>
    <n v="0"/>
    <s v="structures &lt;= 100 "/>
    <s v="fatality = 0"/>
    <n v="0"/>
    <b v="1"/>
    <b v="0"/>
    <b v="1"/>
    <b v="1"/>
    <b v="0"/>
    <b v="1"/>
    <b v="1"/>
    <m/>
    <m/>
    <s v="PG603"/>
    <s v="229"/>
    <n v="2.67"/>
    <s v="2022-06-13T22:40:00Z"/>
    <n v="27.84"/>
    <n v="12"/>
    <s v="PG841"/>
    <s v="229"/>
    <n v="8.460000000000001"/>
    <s v="2022-06-13T23:00:00Z"/>
    <x v="164"/>
    <n v="84"/>
  </r>
  <r>
    <m/>
    <m/>
    <s v="20220622-Thunder "/>
    <s v="Kern"/>
    <s v="Thunder "/>
    <m/>
    <m/>
    <n v="202206221841"/>
    <n v="202206230641"/>
    <n v="44734"/>
    <n v="0.7784722222222222"/>
    <n v="44734.77847222222"/>
    <n v="44739"/>
    <m/>
    <m/>
    <n v="2500"/>
    <s v="Likely caused by lightning strike"/>
    <m/>
    <m/>
    <m/>
    <n v="34.936618"/>
    <n v="-118.889446"/>
    <s v="non-HFTD"/>
    <s v="non-HFRA"/>
    <x v="0"/>
    <m/>
    <m/>
    <m/>
    <m/>
    <m/>
    <m/>
    <m/>
    <b v="0"/>
    <b v="0"/>
    <b v="0"/>
    <n v="2022"/>
    <n v="6"/>
    <b v="0"/>
    <n v="0"/>
    <b v="0"/>
    <b v="0"/>
    <b v="0"/>
    <s v="OEIS Non-CAT - Large"/>
    <n v="0"/>
    <n v="0"/>
    <s v="structures &lt;= 100 "/>
    <s v="fatality = 0"/>
    <n v="0"/>
    <b v="0"/>
    <b v="0"/>
    <b v="0"/>
    <b v="0"/>
    <b v="0"/>
    <b v="0"/>
    <b v="0"/>
    <m/>
    <m/>
    <s v="PG654"/>
    <s v="229"/>
    <n v="4.26"/>
    <s v="2022-06-23T00:50:00Z"/>
    <n v="48.52"/>
    <n v="56"/>
    <s v="PG654"/>
    <s v="229"/>
    <n v="4.26"/>
    <s v="2022-06-23T00:50:00Z"/>
    <x v="165"/>
    <n v="164"/>
  </r>
  <r>
    <m/>
    <m/>
    <s v="20220623-Tesla"/>
    <s v="Alameda"/>
    <s v="Tesla"/>
    <m/>
    <m/>
    <n v="202206231739"/>
    <n v="202206240539"/>
    <n v="44735"/>
    <n v="0.7354166666666667"/>
    <n v="44735.73541666667"/>
    <m/>
    <m/>
    <m/>
    <n v="524"/>
    <m/>
    <m/>
    <m/>
    <m/>
    <n v="37.365652"/>
    <n v="-121.556086"/>
    <s v="HFTD"/>
    <s v="HFRA"/>
    <x v="0"/>
    <m/>
    <m/>
    <m/>
    <m/>
    <m/>
    <m/>
    <m/>
    <b v="0"/>
    <b v="0"/>
    <b v="0"/>
    <n v="2022"/>
    <n v="6"/>
    <b v="0"/>
    <n v="0"/>
    <b v="0"/>
    <b v="0"/>
    <b v="0"/>
    <s v="OEIS Non-CAT - Large"/>
    <n v="0"/>
    <n v="0"/>
    <s v="structures &lt;= 100 "/>
    <s v="fatality = 0"/>
    <n v="0"/>
    <b v="1"/>
    <b v="0"/>
    <b v="1"/>
    <b v="1"/>
    <b v="0"/>
    <b v="1"/>
    <b v="1"/>
    <m/>
    <m/>
    <s v="121PG"/>
    <s v="229"/>
    <n v="4.28"/>
    <s v="2022-06-24T00:50:00Z"/>
    <n v="18.34"/>
    <n v="48"/>
    <s v="PG962"/>
    <s v="229"/>
    <n v="9.289999999999999"/>
    <s v="2022-06-24T01:00:00Z"/>
    <x v="166"/>
    <n v="108"/>
  </r>
  <r>
    <m/>
    <m/>
    <s v="20220623-Romero"/>
    <s v="Merced"/>
    <s v="Romero"/>
    <m/>
    <m/>
    <n v="202206231834"/>
    <n v="202206240634"/>
    <n v="44735"/>
    <n v="0.7736111111111111"/>
    <n v="44735.77361111111"/>
    <n v="44736"/>
    <s v="07:25"/>
    <n v="44736.30902777778"/>
    <n v="422"/>
    <m/>
    <m/>
    <m/>
    <m/>
    <n v="38.42619"/>
    <n v="-121.97785"/>
    <s v="non-HFTD"/>
    <s v="non-HFRA"/>
    <x v="1"/>
    <m/>
    <n v="20220961"/>
    <m/>
    <s v="1740555"/>
    <m/>
    <m/>
    <n v="2997"/>
    <b v="0"/>
    <b v="0"/>
    <b v="0"/>
    <n v="2022"/>
    <n v="6"/>
    <b v="0"/>
    <n v="0"/>
    <b v="0"/>
    <b v="0"/>
    <b v="0"/>
    <s v="OEIS Non-CAT - Large"/>
    <n v="0"/>
    <n v="0"/>
    <s v="structures &lt;= 100 "/>
    <s v="fatality = 0"/>
    <n v="0"/>
    <b v="0"/>
    <b v="0"/>
    <b v="0"/>
    <b v="0"/>
    <b v="0"/>
    <b v="0"/>
    <b v="0"/>
    <m/>
    <m/>
    <s v="PG967"/>
    <s v="229"/>
    <n v="4.76"/>
    <s v="2022-06-24T01:10:00Z"/>
    <n v="19.36"/>
    <n v="48"/>
    <s v="027PG"/>
    <s v="229"/>
    <n v="5.76"/>
    <s v="2022-06-24T01:20:00Z"/>
    <x v="167"/>
    <n v="157"/>
  </r>
  <r>
    <m/>
    <m/>
    <s v="20220628-Camino"/>
    <s v="San Luis Obispo"/>
    <s v="Camino"/>
    <m/>
    <m/>
    <n v="202206281157"/>
    <n v="202206282357"/>
    <n v="44740"/>
    <n v="0.4979166666666667"/>
    <n v="44740.49791666667"/>
    <m/>
    <m/>
    <m/>
    <n v="387"/>
    <m/>
    <m/>
    <m/>
    <m/>
    <n v="35.136141"/>
    <n v="-120.437395"/>
    <s v="HFTD"/>
    <s v="HFRA"/>
    <x v="0"/>
    <m/>
    <m/>
    <m/>
    <m/>
    <m/>
    <m/>
    <m/>
    <b v="0"/>
    <b v="0"/>
    <b v="0"/>
    <n v="2022"/>
    <n v="6"/>
    <b v="0"/>
    <n v="0"/>
    <b v="0"/>
    <b v="0"/>
    <b v="0"/>
    <s v="OEIS Non-CAT - Large"/>
    <n v="0"/>
    <n v="0"/>
    <s v="structures &lt;= 100 "/>
    <s v="fatality = 0"/>
    <n v="0"/>
    <b v="0"/>
    <b v="1"/>
    <b v="1"/>
    <b v="1"/>
    <b v="0"/>
    <b v="1"/>
    <b v="1"/>
    <m/>
    <m/>
    <s v="C6335"/>
    <s v="65"/>
    <n v="3.77"/>
    <s v="2022-06-28T19:53:00Z"/>
    <n v="20"/>
    <n v="55"/>
    <s v="C6335"/>
    <s v="65"/>
    <n v="3.77"/>
    <s v="2022-06-28T19:53:00Z"/>
    <x v="3"/>
    <n v="221"/>
  </r>
  <r>
    <m/>
    <m/>
    <s v="20220628-Burrows "/>
    <s v="Glenn"/>
    <s v="Burrows "/>
    <m/>
    <m/>
    <n v="202206281309"/>
    <n v="202206290109"/>
    <n v="44740"/>
    <n v="0.5479166666666667"/>
    <n v="44740.54791666667"/>
    <m/>
    <m/>
    <m/>
    <n v="317"/>
    <m/>
    <m/>
    <m/>
    <m/>
    <n v="39.713372"/>
    <n v="-122.55002"/>
    <s v="non-HFTD"/>
    <s v="non-HFRA"/>
    <x v="0"/>
    <m/>
    <m/>
    <m/>
    <m/>
    <m/>
    <m/>
    <m/>
    <b v="0"/>
    <b v="0"/>
    <b v="0"/>
    <n v="2022"/>
    <n v="6"/>
    <b v="0"/>
    <n v="0"/>
    <b v="0"/>
    <b v="0"/>
    <b v="0"/>
    <s v="OEIS Non-CAT - Large"/>
    <n v="0"/>
    <n v="0"/>
    <s v="structures &lt;= 100 "/>
    <s v="fatality = 0"/>
    <n v="0"/>
    <b v="0"/>
    <b v="0"/>
    <b v="0"/>
    <b v="0"/>
    <b v="0"/>
    <b v="0"/>
    <b v="0"/>
    <m/>
    <m/>
    <s v="142PG"/>
    <s v="229"/>
    <n v="3.42"/>
    <s v="2022-06-28T19:30:00Z"/>
    <n v="11.98"/>
    <n v="14"/>
    <s v="PG497"/>
    <s v="229"/>
    <n v="9.82"/>
    <s v="2022-06-28T19:40:00Z"/>
    <x v="168"/>
    <n v="88"/>
  </r>
  <r>
    <m/>
    <m/>
    <s v="20220628-Rices"/>
    <s v="Nevada"/>
    <s v="Rices"/>
    <m/>
    <m/>
    <n v="202206281400"/>
    <n v="202206290200"/>
    <n v="44740"/>
    <n v="0.5833333333333334"/>
    <n v="44740.58333333334"/>
    <m/>
    <m/>
    <m/>
    <n v="904"/>
    <m/>
    <n v="1"/>
    <m/>
    <m/>
    <n v="39.29988"/>
    <n v="-121.189233"/>
    <s v="HFTD"/>
    <s v="HFRA"/>
    <x v="0"/>
    <m/>
    <m/>
    <m/>
    <m/>
    <m/>
    <m/>
    <m/>
    <b v="0"/>
    <b v="0"/>
    <b v="0"/>
    <n v="2022"/>
    <n v="6"/>
    <b v="0"/>
    <n v="0"/>
    <b v="0"/>
    <b v="0"/>
    <b v="0"/>
    <s v="OEIS Non-CAT - Large"/>
    <n v="0"/>
    <n v="0"/>
    <s v="structures &lt;= 100 "/>
    <s v="fatality = 0"/>
    <n v="1"/>
    <b v="1"/>
    <b v="0"/>
    <b v="1"/>
    <b v="1"/>
    <b v="0"/>
    <b v="1"/>
    <b v="1"/>
    <m/>
    <m/>
    <s v="282PG"/>
    <s v="229"/>
    <n v="3.31"/>
    <s v="2022-06-28T21:30:00Z"/>
    <n v="14.53"/>
    <n v="80"/>
    <s v="116PG"/>
    <s v="229"/>
    <n v="6.23"/>
    <s v="2022-06-28T21:00:00Z"/>
    <x v="169"/>
    <n v="372"/>
  </r>
  <r>
    <m/>
    <m/>
    <s v="20220704-Electra"/>
    <s v="Amador and Calaveras"/>
    <s v="Electra"/>
    <m/>
    <m/>
    <n v="202207041842"/>
    <n v="202207050642"/>
    <n v="44746"/>
    <n v="0.7791666666666667"/>
    <n v="44746.77916666667"/>
    <n v="44770"/>
    <m/>
    <m/>
    <n v="4478"/>
    <s v="Unknown cause, possibly fireworks from Fourth of July celebrations"/>
    <m/>
    <m/>
    <m/>
    <n v="38.334802"/>
    <n v="-120.665415"/>
    <s v="HFTD"/>
    <s v="HFRA"/>
    <x v="0"/>
    <m/>
    <m/>
    <m/>
    <m/>
    <m/>
    <m/>
    <m/>
    <b v="0"/>
    <b v="0"/>
    <b v="0"/>
    <n v="2022"/>
    <n v="7"/>
    <b v="0"/>
    <n v="0"/>
    <b v="0"/>
    <b v="0"/>
    <b v="0"/>
    <s v="OEIS Non-CAT - Large"/>
    <n v="0"/>
    <n v="0"/>
    <s v="structures &lt;= 100 "/>
    <s v="fatality = 0"/>
    <n v="0"/>
    <b v="1"/>
    <b v="1"/>
    <b v="1"/>
    <b v="1"/>
    <b v="0"/>
    <b v="1"/>
    <b v="1"/>
    <m/>
    <m/>
    <s v="PG372"/>
    <s v="229"/>
    <n v="1.35"/>
    <s v="2022-07-05T02:30:00Z"/>
    <n v="22.07"/>
    <n v="74"/>
    <s v="PG372"/>
    <s v="229"/>
    <n v="1.35"/>
    <s v="2022-07-05T02:30:00Z"/>
    <x v="170"/>
    <n v="293"/>
  </r>
  <r>
    <m/>
    <m/>
    <s v="20220707-Washburn"/>
    <s v="Mariposa"/>
    <s v="Washburn"/>
    <m/>
    <m/>
    <n v="202207071413"/>
    <n v="202207080213"/>
    <n v="44749"/>
    <n v="0.5923611111111111"/>
    <n v="44749.59236111111"/>
    <n v="44772"/>
    <m/>
    <m/>
    <n v="4886"/>
    <s v="Human caused"/>
    <m/>
    <m/>
    <m/>
    <n v="37.499"/>
    <n v="-119.614"/>
    <s v="HFTD"/>
    <s v="HFRA"/>
    <x v="0"/>
    <m/>
    <m/>
    <m/>
    <m/>
    <m/>
    <m/>
    <m/>
    <b v="0"/>
    <b v="0"/>
    <b v="0"/>
    <n v="2022"/>
    <n v="7"/>
    <b v="0"/>
    <n v="0"/>
    <b v="0"/>
    <b v="0"/>
    <b v="0"/>
    <s v="OEIS Non-CAT - Large"/>
    <n v="0"/>
    <n v="0"/>
    <s v="structures &lt;= 100 "/>
    <s v="fatality = 0"/>
    <n v="0"/>
    <b v="1"/>
    <b v="0"/>
    <b v="1"/>
    <b v="1"/>
    <b v="0"/>
    <b v="1"/>
    <b v="1"/>
    <m/>
    <m/>
    <s v="WWNC1"/>
    <s v="2"/>
    <n v="2.98"/>
    <s v="2022-07-07T21:51:00Z"/>
    <n v="14.99"/>
    <n v="10"/>
    <s v="WWNC1"/>
    <s v="2"/>
    <n v="2.98"/>
    <s v="2022-07-07T21:51:00Z"/>
    <x v="10"/>
    <n v="48"/>
  </r>
  <r>
    <m/>
    <m/>
    <s v="20220714-Peter"/>
    <s v="Shasta"/>
    <s v="Peter"/>
    <m/>
    <m/>
    <n v="202207141656"/>
    <n v="202207150456"/>
    <n v="44756"/>
    <n v="0.7055555555555556"/>
    <n v="44756.70555555556"/>
    <n v="44761"/>
    <m/>
    <m/>
    <n v="304"/>
    <m/>
    <n v="16"/>
    <m/>
    <m/>
    <n v="40.4411992"/>
    <n v="-122.3182313"/>
    <s v="HFTD"/>
    <s v="HFRA"/>
    <x v="0"/>
    <m/>
    <m/>
    <m/>
    <m/>
    <m/>
    <m/>
    <m/>
    <b v="0"/>
    <b v="0"/>
    <b v="0"/>
    <n v="2022"/>
    <n v="7"/>
    <b v="0"/>
    <n v="0"/>
    <b v="0"/>
    <b v="0"/>
    <b v="0"/>
    <s v="OEIS Non-CAT - Large"/>
    <n v="0"/>
    <n v="0"/>
    <s v="structures &lt;= 100 "/>
    <s v="fatality = 0"/>
    <n v="16"/>
    <b v="1"/>
    <b v="0"/>
    <b v="1"/>
    <b v="1"/>
    <b v="0"/>
    <b v="1"/>
    <b v="1"/>
    <m/>
    <m/>
    <s v="103PG"/>
    <s v="229"/>
    <n v="4.88"/>
    <s v="2022-07-15T00:50:00Z"/>
    <n v="14.91"/>
    <n v="64"/>
    <s v="293PG"/>
    <s v="229"/>
    <n v="9.44"/>
    <s v="2022-07-14T23:30:00Z"/>
    <x v="88"/>
    <n v="137"/>
  </r>
  <r>
    <m/>
    <m/>
    <s v="20220718-Agua"/>
    <s v="Mariposa"/>
    <s v="Agua"/>
    <m/>
    <m/>
    <n v="202207181313"/>
    <n v="202207190113"/>
    <n v="44760"/>
    <n v="0.5506944444444445"/>
    <n v="44760.55069444444"/>
    <m/>
    <m/>
    <m/>
    <n v="421"/>
    <s v="Vehicle"/>
    <m/>
    <m/>
    <m/>
    <n v="37.481701"/>
    <n v="-120.02107"/>
    <s v="HFTD"/>
    <s v="HFRA"/>
    <x v="0"/>
    <m/>
    <m/>
    <m/>
    <m/>
    <m/>
    <m/>
    <m/>
    <b v="0"/>
    <b v="0"/>
    <b v="0"/>
    <n v="2022"/>
    <n v="7"/>
    <b v="0"/>
    <n v="0"/>
    <b v="0"/>
    <b v="0"/>
    <b v="0"/>
    <s v="OEIS Non-CAT - Large"/>
    <n v="0"/>
    <n v="0"/>
    <s v="structures &lt;= 100 "/>
    <s v="fatality = 0"/>
    <n v="0"/>
    <b v="1"/>
    <b v="0"/>
    <b v="1"/>
    <b v="1"/>
    <b v="0"/>
    <b v="1"/>
    <b v="1"/>
    <m/>
    <m/>
    <s v="PG908"/>
    <s v="229"/>
    <n v="3.7"/>
    <s v="2022-07-18T19:40:00Z"/>
    <n v="18.71"/>
    <n v="74"/>
    <s v="PG908"/>
    <s v="229"/>
    <n v="3.7"/>
    <s v="2022-07-18T19:40:00Z"/>
    <x v="171"/>
    <n v="209"/>
  </r>
  <r>
    <m/>
    <m/>
    <s v="20220722-Oak"/>
    <s v="Mariposa"/>
    <s v="Oak"/>
    <m/>
    <m/>
    <n v="202207221410"/>
    <n v="202207230210"/>
    <n v="44764"/>
    <n v="0.5902777777777778"/>
    <n v="44764.59027777778"/>
    <n v="44783"/>
    <m/>
    <m/>
    <n v="19244"/>
    <m/>
    <n v="193"/>
    <m/>
    <m/>
    <n v="37.5509366"/>
    <n v="-119.9234728"/>
    <s v="HFTD"/>
    <s v="HFRA"/>
    <x v="0"/>
    <m/>
    <m/>
    <m/>
    <m/>
    <m/>
    <m/>
    <m/>
    <b v="1"/>
    <b v="0"/>
    <b v="1"/>
    <n v="2022"/>
    <n v="7"/>
    <b v="0"/>
    <n v="0"/>
    <b v="0"/>
    <b v="1"/>
    <b v="1"/>
    <s v="OEIS CAT - Destructive - Non-fatal"/>
    <n v="1"/>
    <n v="0"/>
    <s v="100 &lt; structures &lt;= 500"/>
    <s v="fatality = 0"/>
    <n v="193"/>
    <b v="0"/>
    <b v="1"/>
    <b v="1"/>
    <b v="1"/>
    <b v="0"/>
    <b v="1"/>
    <b v="1"/>
    <m/>
    <m/>
    <s v="MPOC1"/>
    <s v="2"/>
    <n v="4.75"/>
    <s v="2022-07-22T21:07:00Z"/>
    <n v="23"/>
    <n v="43"/>
    <s v="PG522"/>
    <s v="229"/>
    <n v="6.41"/>
    <s v="2022-07-22T21:10:00Z"/>
    <x v="153"/>
    <n v="209"/>
  </r>
  <r>
    <m/>
    <s v="(2/17/2023) no time information, assume noon"/>
    <s v="20220804-Red"/>
    <s v="Mariposa"/>
    <s v="Red"/>
    <m/>
    <m/>
    <n v="202208041200"/>
    <n v="202208050000"/>
    <n v="44777"/>
    <n v="0.5"/>
    <n v="44777.5"/>
    <n v="44832"/>
    <m/>
    <m/>
    <n v="8364"/>
    <s v="Lightning"/>
    <m/>
    <m/>
    <m/>
    <n v="37.661"/>
    <n v="-119.471"/>
    <s v="non-HFTD"/>
    <s v="non-HFRA"/>
    <x v="0"/>
    <m/>
    <m/>
    <m/>
    <m/>
    <m/>
    <m/>
    <m/>
    <b v="1"/>
    <b v="1"/>
    <b v="0"/>
    <n v="2022"/>
    <n v="8"/>
    <b v="0"/>
    <n v="0"/>
    <b v="0"/>
    <b v="0"/>
    <b v="0"/>
    <s v="OEIS CAT - Large"/>
    <n v="1"/>
    <n v="0"/>
    <s v="structures &lt;= 100 "/>
    <s v="fatality = 0"/>
    <n v="0"/>
    <b v="0"/>
    <b v="0"/>
    <b v="0"/>
    <b v="0"/>
    <b v="0"/>
    <b v="0"/>
    <b v="0"/>
    <m/>
    <m/>
    <m/>
    <m/>
    <m/>
    <m/>
    <n v="0"/>
    <n v="0"/>
    <s v="YNWC1"/>
    <s v="2"/>
    <n v="9.029999999999999"/>
    <s v="2022-08-04T19:02:00Z"/>
    <x v="108"/>
    <n v="15"/>
  </r>
  <r>
    <m/>
    <m/>
    <s v="20220805-Six Rivers Lightning Complex"/>
    <s v="Humboldt and Trinity"/>
    <s v="Six Rivers Lightning Complex"/>
    <m/>
    <m/>
    <n v="202208052144"/>
    <n v="202208060944"/>
    <n v="44778"/>
    <n v="0.9055555555555556"/>
    <n v="44778.90555555555"/>
    <n v="44868"/>
    <m/>
    <m/>
    <n v="41596"/>
    <s v="Lightning"/>
    <n v="8"/>
    <m/>
    <m/>
    <n v="40.9269568"/>
    <n v="-123.5862017"/>
    <s v="HFTD"/>
    <s v="HFRA"/>
    <x v="0"/>
    <m/>
    <m/>
    <m/>
    <m/>
    <m/>
    <m/>
    <m/>
    <b v="1"/>
    <b v="1"/>
    <b v="0"/>
    <n v="2022"/>
    <n v="8"/>
    <b v="0"/>
    <n v="0"/>
    <b v="0"/>
    <b v="0"/>
    <b v="0"/>
    <s v="OEIS CAT - Large"/>
    <n v="1"/>
    <n v="0"/>
    <s v="structures &lt;= 100 "/>
    <s v="fatality = 0"/>
    <n v="8"/>
    <b v="1"/>
    <b v="0"/>
    <b v="1"/>
    <b v="1"/>
    <b v="0"/>
    <b v="1"/>
    <b v="1"/>
    <m/>
    <m/>
    <s v="D8984"/>
    <s v="65"/>
    <n v="1.73"/>
    <s v="2022-08-06T04:30:00Z"/>
    <n v="9"/>
    <n v="10"/>
    <s v="HOAC1"/>
    <s v="2"/>
    <n v="9.460000000000001"/>
    <s v="2022-08-06T04:40:00Z"/>
    <x v="108"/>
    <n v="24"/>
  </r>
  <r>
    <m/>
    <m/>
    <s v="20220808-Rodgers"/>
    <s v="Tuolumne"/>
    <s v="Rodgers"/>
    <m/>
    <m/>
    <n v="202208081009"/>
    <n v="202208082209"/>
    <n v="44781"/>
    <n v="0.4229166666666667"/>
    <n v="44781.42291666667"/>
    <n v="44830"/>
    <m/>
    <m/>
    <n v="2790"/>
    <s v="Lightning"/>
    <m/>
    <m/>
    <m/>
    <n v="37.954"/>
    <n v="-119.552"/>
    <s v="HFTD"/>
    <s v="HFRA"/>
    <x v="0"/>
    <m/>
    <m/>
    <m/>
    <m/>
    <m/>
    <m/>
    <m/>
    <b v="0"/>
    <b v="0"/>
    <b v="0"/>
    <n v="2022"/>
    <n v="8"/>
    <b v="0"/>
    <n v="0"/>
    <b v="0"/>
    <b v="0"/>
    <b v="0"/>
    <s v="OEIS Non-CAT - Large"/>
    <n v="0"/>
    <n v="0"/>
    <s v="structures &lt;= 100 "/>
    <s v="fatality = 0"/>
    <n v="0"/>
    <b v="1"/>
    <b v="0"/>
    <b v="1"/>
    <b v="1"/>
    <b v="0"/>
    <b v="1"/>
    <b v="1"/>
    <m/>
    <m/>
    <m/>
    <m/>
    <m/>
    <m/>
    <n v="0"/>
    <n v="0"/>
    <s v="WWRC1"/>
    <s v="2"/>
    <n v="8.5"/>
    <s v="2022-08-08T16:53:00Z"/>
    <x v="41"/>
    <n v="2"/>
  </r>
  <r>
    <m/>
    <m/>
    <s v="20220906-Mosquito"/>
    <s v="El Dorado and Palcer"/>
    <s v="Mosquito"/>
    <m/>
    <m/>
    <n v="202209061800"/>
    <n v="202209070600"/>
    <n v="44810"/>
    <n v="0.75"/>
    <n v="44810.75"/>
    <n v="44861"/>
    <m/>
    <m/>
    <n v="76788"/>
    <s v="Electrical Power"/>
    <n v="78"/>
    <m/>
    <m/>
    <n v="39.00591"/>
    <n v="-120.7447"/>
    <s v="HFTD"/>
    <s v="HFRA"/>
    <x v="1"/>
    <s v="Yes"/>
    <n v="20221563"/>
    <s v="EI220906A"/>
    <s v="1803069, 1804400, 1805384, 7766974"/>
    <s v="22-0106866"/>
    <m/>
    <n v="1150842"/>
    <b v="1"/>
    <b v="1"/>
    <b v="0"/>
    <n v="2022"/>
    <n v="9"/>
    <b v="0"/>
    <n v="0"/>
    <b v="0"/>
    <b v="0"/>
    <b v="0"/>
    <s v="OEIS CAT - Large"/>
    <n v="1"/>
    <n v="0"/>
    <s v="structures &lt;= 100 "/>
    <s v="fatality = 0"/>
    <n v="78"/>
    <b v="0"/>
    <b v="1"/>
    <b v="1"/>
    <b v="1"/>
    <b v="0"/>
    <b v="1"/>
    <b v="1"/>
    <m/>
    <m/>
    <s v="PG928"/>
    <s v="229"/>
    <n v="2.34"/>
    <s v="2022-09-07T00:00:00Z"/>
    <n v="11.02"/>
    <n v="26"/>
    <s v="PG481"/>
    <s v="229"/>
    <n v="5.17"/>
    <s v="2022-09-07T00:20:00Z"/>
    <x v="172"/>
    <n v="149"/>
  </r>
  <r>
    <m/>
    <m/>
    <s v="20220907-Fork"/>
    <s v="Madera"/>
    <s v="Fork"/>
    <m/>
    <m/>
    <n v="202209071530"/>
    <n v="202209080330"/>
    <n v="44811"/>
    <n v="0.6458333333333334"/>
    <n v="44811.64583333334"/>
    <n v="44817"/>
    <m/>
    <m/>
    <n v="819"/>
    <s v="Vehicle"/>
    <n v="43"/>
    <m/>
    <m/>
    <n v="37.21945"/>
    <n v="-119.50881"/>
    <s v="HFTD"/>
    <s v="HFRA"/>
    <x v="0"/>
    <m/>
    <m/>
    <m/>
    <m/>
    <m/>
    <m/>
    <m/>
    <b v="0"/>
    <b v="0"/>
    <b v="0"/>
    <n v="2022"/>
    <n v="9"/>
    <b v="0"/>
    <n v="0"/>
    <b v="0"/>
    <b v="0"/>
    <b v="0"/>
    <s v="OEIS Non-CAT - Large"/>
    <n v="0"/>
    <n v="0"/>
    <s v="structures &lt;= 100 "/>
    <s v="fatality = 0"/>
    <n v="43"/>
    <b v="1"/>
    <b v="0"/>
    <b v="1"/>
    <b v="1"/>
    <b v="0"/>
    <b v="1"/>
    <b v="1"/>
    <m/>
    <m/>
    <s v="PG573"/>
    <s v="229"/>
    <n v="1.09"/>
    <s v="2022-09-07T23:20:00Z"/>
    <n v="18.92"/>
    <n v="83"/>
    <s v="SE381"/>
    <s v="231"/>
    <n v="9.26"/>
    <s v="2022-09-07T23:30:00Z"/>
    <x v="173"/>
    <n v="304"/>
  </r>
  <r>
    <m/>
    <m/>
    <s v="20240617-Sites"/>
    <s v="Colusa"/>
    <s v="Sites"/>
    <m/>
    <m/>
    <n v="202406171339"/>
    <n v="202406180139"/>
    <n v="45460"/>
    <n v="0.56875"/>
    <n v="45460.56875"/>
    <n v="45471"/>
    <m/>
    <m/>
    <n v="19195"/>
    <s v="Electrical Power"/>
    <m/>
    <m/>
    <n v="0"/>
    <n v="39.31646"/>
    <n v="-122.46934"/>
    <m/>
    <m/>
    <x v="1"/>
    <s v="Yes"/>
    <m/>
    <m/>
    <m/>
    <m/>
    <m/>
    <m/>
    <b v="1"/>
    <b v="1"/>
    <b v="0"/>
    <n v="2024"/>
    <n v="6"/>
    <m/>
    <n v="0"/>
    <b v="0"/>
    <b v="0"/>
    <b v="0"/>
    <s v="OEIS CAT - Large"/>
    <n v="1"/>
    <n v="0"/>
    <s v="structures &lt;= 100 "/>
    <s v="fatality = 0"/>
    <n v="0"/>
    <m/>
    <m/>
    <m/>
    <m/>
    <m/>
    <m/>
    <m/>
    <m/>
    <m/>
    <s v="PG289"/>
    <s v="229"/>
    <n v="3.06"/>
    <s v="2024-06-17T20:00:00Z"/>
    <n v="27.4"/>
    <n v="24"/>
    <s v="PG324"/>
    <s v="229"/>
    <n v="9.699999999999999"/>
    <s v="2024-06-17T20:40:00Z"/>
    <x v="174"/>
    <n v="84"/>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9"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3:F6" firstHeaderRow="0" firstDataRow="1" firstDataCol="1" rowPageCount="1" colPageCount="1"/>
  <pivotFields count="69">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3">
        <item t="data" sd="1" x="1"/>
        <item t="data" h="1"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4">
        <item t="data" sd="1" x="0"/>
        <item t="data" sd="1" x="1"/>
        <item t="data" sd="1" x="2"/>
        <item t="default" sd="1"/>
      </items>
    </pivotField>
    <pivotField showDropDowns="1" compact="1" outline="1" subtotalTop="1" dragToRow="1" dragToCol="1" dragToPage="1" dragToData="1" dragOff="1" showAll="0" topAutoShow="1" itemPageCount="10" sortType="manual" defaultSubtotal="1"/>
  </pivotFields>
  <rowFields count="1">
    <field x="67"/>
  </rowFields>
  <rowItems count="3">
    <i t="data" r="0" i="0">
      <x v="0"/>
    </i>
    <i t="data" r="0" i="0">
      <x v="1"/>
    </i>
    <i t="grand" r="0" i="0">
      <x v="0"/>
    </i>
  </rowItems>
  <colFields count="1">
    <field x="-2"/>
  </colFields>
  <colItems count="5">
    <i t="data" r="0" i="0">
      <x v="0"/>
    </i>
    <i t="data" r="0" i="1">
      <x v="1"/>
    </i>
    <i t="data" r="0" i="2">
      <x v="2"/>
    </i>
    <i t="data" r="0" i="3">
      <x v="3"/>
    </i>
    <i t="data" r="0" i="4">
      <x v="4"/>
    </i>
  </colItems>
  <pageFields count="1">
    <pageField fld="24" hier="-1"/>
  </pageFields>
  <dataFields count="5">
    <dataField name="Count of x_structures_destroyed" fld="47" subtotal="count" showDataAs="normal" baseField="0" baseItem="0"/>
    <dataField name="Sum of acreage" fld="15" subtotal="sum" showDataAs="normal" baseField="0" baseItem="0"/>
    <dataField name="StdDev of acreage2" fld="15" subtotal="stdDev" showDataAs="normal" baseField="0" baseItem="0"/>
    <dataField name="Sum of x_structures_destroyed" fld="47" subtotal="sum" showDataAs="normal" baseField="0" baseItem="0"/>
    <dataField name="StdDev of x_structures_destroyed2" fld="47" subtotal="stdDev" showDataAs="normal" baseField="0" baseItem="0"/>
  </dataField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5" cacheId="8"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6:D15" firstHeaderRow="0" firstDataRow="1" firstDataCol="1" rowPageCount="3" colPageCount="1"/>
  <pivotFields count="69">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numFmtId="170" outline="1" subtotalTop="1" dragToRow="1" dragToCol="1" dragToPage="1" dragToData="1" dragOff="1" showAll="0" topAutoShow="1" itemPageCount="10" sortType="manual" defaultSubtotal="1"/>
    <pivotField showDropDowns="1" compact="1" numFmtId="21" outline="1" subtotalTop="1" dragToRow="1" dragToCol="1" dragToPage="1" dragToData="1" dragOff="1" showAll="0" topAutoShow="1" itemPageCount="10" sortType="manual" defaultSubtotal="1"/>
    <pivotField showDropDowns="1" compact="1" numFmtId="170"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24">
        <item t="data" sd="1" x="4"/>
        <item t="data" sd="1" x="9"/>
        <item t="data" sd="1" x="17"/>
        <item t="data" sd="1" x="5"/>
        <item t="data" sd="1" x="3"/>
        <item t="data" sd="1" x="6"/>
        <item t="data" sd="1" x="12"/>
        <item t="data" sd="1" x="19"/>
        <item t="data" sd="1" x="18"/>
        <item t="data" sd="1" x="7"/>
        <item t="data" sd="1" x="22"/>
        <item t="data" h="1" sd="1" x="2"/>
        <item t="data" sd="1" x="20"/>
        <item t="data" sd="1" x="11"/>
        <item t="data" sd="1" x="10"/>
        <item t="data" sd="1" x="15"/>
        <item t="data" sd="1" x="14"/>
        <item t="data" sd="1" x="8"/>
        <item t="data" sd="1" x="1"/>
        <item t="data" sd="1" x="13"/>
        <item t="data" sd="1" x="21"/>
        <item t="data" sd="1" x="0"/>
        <item t="data" sd="1" x="16"/>
        <item t="default" sd="1"/>
      </items>
    </pivotField>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3">
        <item t="data" h="1" sd="1" x="1"/>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showDropDowns="1" compact="1" outline="1" subtotalTop="1" dragToRow="1" dragToCol="1" multipleItemSelectionAllowed="1" dragToPage="1" dragToData="1" dragOff="1" showAll="0" topAutoShow="1" itemPageCount="10" sortType="manual" defaultSubtotal="1">
      <items count="65">
        <item t="data" h="1" sd="1" x="4"/>
        <item t="data" sd="1" x="1"/>
        <item t="data" sd="1" x="32"/>
        <item t="data" sd="1" x="17"/>
        <item t="data" sd="1" x="7"/>
        <item t="data" sd="1" x="15"/>
        <item t="data" sd="1" x="3"/>
        <item t="data" sd="1" x="5"/>
        <item t="data" sd="1" x="31"/>
        <item t="data" sd="1" x="11"/>
        <item t="data" sd="1" x="23"/>
        <item t="data" sd="1" x="22"/>
        <item t="data" sd="1" x="8"/>
        <item t="data" sd="1" x="16"/>
        <item t="data" sd="1" x="9"/>
        <item t="data" sd="1" x="0"/>
        <item t="data" sd="1" x="12"/>
        <item t="data" sd="1" x="30"/>
        <item t="data" sd="1" x="24"/>
        <item t="data" sd="1" x="13"/>
        <item t="data" sd="1" x="21"/>
        <item t="data" sd="1" x="45"/>
        <item t="data" sd="1" x="10"/>
        <item t="data" sd="1" x="18"/>
        <item t="data" sd="1" x="19"/>
        <item t="data" sd="1" x="20"/>
        <item t="data" sd="1" x="27"/>
        <item t="data" sd="1" x="42"/>
        <item t="data" sd="1" x="56"/>
        <item t="data" sd="1" x="39"/>
        <item t="data" sd="1" x="36"/>
        <item t="data" sd="1" x="34"/>
        <item t="data" sd="1" x="53"/>
        <item t="data" sd="1" x="29"/>
        <item t="data" sd="1" x="37"/>
        <item t="data" sd="1" x="41"/>
        <item t="data" sd="1" x="2"/>
        <item t="data" sd="1" x="44"/>
        <item t="data" sd="1" x="35"/>
        <item t="data" sd="1" x="43"/>
        <item t="data" sd="1" x="52"/>
        <item t="data" sd="1" x="59"/>
        <item t="data" sd="1" x="26"/>
        <item t="data" sd="1" x="58"/>
        <item t="data" sd="1" x="33"/>
        <item t="data" sd="1" x="47"/>
        <item t="data" sd="1" x="25"/>
        <item t="data" sd="1" x="62"/>
        <item t="data" sd="1" x="54"/>
        <item t="data" sd="1" x="55"/>
        <item t="data" sd="1" x="6"/>
        <item t="data" sd="1" x="46"/>
        <item t="data" sd="1" x="61"/>
        <item t="data" sd="1" x="60"/>
        <item t="data" sd="1" x="63"/>
        <item t="data" sd="1" x="38"/>
        <item t="data" sd="1" x="50"/>
        <item t="data" sd="1" x="51"/>
        <item t="data" sd="1" x="49"/>
        <item t="data" sd="1" x="48"/>
        <item t="data" sd="1" x="57"/>
        <item t="data" sd="1" x="14"/>
        <item t="data" sd="1" x="28"/>
        <item t="data" sd="1" x="4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3">
        <item t="data" sd="1" x="0"/>
        <item t="data" sd="1" x="1"/>
        <item t="data" sd="1" x="2"/>
        <item t="data" sd="1" x="3"/>
        <item t="data" sd="1" x="4"/>
        <item t="data" sd="1" x="5"/>
        <item t="data" sd="1" x="6"/>
        <item t="data" sd="1" x="7"/>
        <item t="data" sd="1" x="8"/>
        <item t="data" sd="1" x="9"/>
        <item t="data" sd="1" x="10"/>
        <item t="data" sd="1" x="11"/>
        <item t="default" sd="1"/>
      </items>
    </pivotField>
    <pivotField axis="axisPage" dataField="1" showDropDowns="1" compact="1" outline="1" subtotalTop="1" dragToRow="1" dragToCol="1" multipleItemSelectionAllowed="1" dragToPage="1" dragToData="1" dragOff="1" showAll="0" topAutoShow="1" itemPageCount="10" sortType="manual" defaultSubtotal="1">
      <items count="137">
        <item t="data" h="1" sd="1" x="5"/>
        <item t="data" sd="1" x="47"/>
        <item t="data" sd="1" x="2"/>
        <item t="data" sd="1" x="35"/>
        <item t="data" sd="1" x="21"/>
        <item t="data" sd="1" x="25"/>
        <item t="data" sd="1" x="39"/>
        <item t="data" sd="1" x="9"/>
        <item t="data" sd="1" x="4"/>
        <item t="data" sd="1" x="20"/>
        <item t="data" sd="1" x="44"/>
        <item t="data" sd="1" x="46"/>
        <item t="data" sd="1" x="13"/>
        <item t="data" sd="1" x="19"/>
        <item t="data" sd="1" x="18"/>
        <item t="data" sd="1" x="17"/>
        <item t="data" sd="1" x="40"/>
        <item t="data" sd="1" x="8"/>
        <item t="data" sd="1" x="29"/>
        <item t="data" sd="1" x="16"/>
        <item t="data" sd="1" x="12"/>
        <item t="data" sd="1" x="23"/>
        <item t="data" sd="1" x="38"/>
        <item t="data" sd="1" x="32"/>
        <item t="data" sd="1" x="15"/>
        <item t="data" sd="1" x="14"/>
        <item t="data" sd="1" x="71"/>
        <item t="data" sd="1" x="22"/>
        <item t="data" sd="1" x="1"/>
        <item t="data" sd="1" x="28"/>
        <item t="data" sd="1" x="0"/>
        <item t="data" sd="1" x="48"/>
        <item t="data" sd="1" x="27"/>
        <item t="data" sd="1" x="7"/>
        <item t="data" sd="1" x="62"/>
        <item t="data" sd="1" x="97"/>
        <item t="data" sd="1" x="64"/>
        <item t="data" sd="1" x="31"/>
        <item t="data" sd="1" x="70"/>
        <item t="data" sd="1" x="34"/>
        <item t="data" sd="1" x="41"/>
        <item t="data" sd="1" x="33"/>
        <item t="data" sd="1" x="54"/>
        <item t="data" sd="1" x="106"/>
        <item t="data" sd="1" x="77"/>
        <item t="data" sd="1" x="26"/>
        <item t="data" sd="1" x="37"/>
        <item t="data" sd="1" x="122"/>
        <item t="data" sd="1" x="76"/>
        <item t="data" sd="1" x="66"/>
        <item t="data" sd="1" x="56"/>
        <item t="data" sd="1" x="49"/>
        <item t="data" sd="1" x="69"/>
        <item t="data" sd="1" x="57"/>
        <item t="data" sd="1" x="75"/>
        <item t="data" sd="1" x="83"/>
        <item t="data" sd="1" x="50"/>
        <item t="data" sd="1" x="90"/>
        <item t="data" sd="1" x="59"/>
        <item t="data" sd="1" x="24"/>
        <item t="data" sd="1" x="74"/>
        <item t="data" sd="1" x="81"/>
        <item t="data" sd="1" x="72"/>
        <item t="data" sd="1" x="101"/>
        <item t="data" sd="1" x="58"/>
        <item t="data" sd="1" x="11"/>
        <item t="data" sd="1" x="51"/>
        <item t="data" sd="1" x="60"/>
        <item t="data" sd="1" x="53"/>
        <item t="data" sd="1" x="67"/>
        <item t="data" sd="1" x="82"/>
        <item t="data" sd="1" x="126"/>
        <item t="data" sd="1" x="108"/>
        <item t="data" sd="1" x="85"/>
        <item t="data" sd="1" x="130"/>
        <item t="data" sd="1" x="52"/>
        <item t="data" sd="1" x="45"/>
        <item t="data" sd="1" x="65"/>
        <item t="data" sd="1" x="10"/>
        <item t="data" sd="1" x="89"/>
        <item t="data" sd="1" x="80"/>
        <item t="data" sd="1" x="120"/>
        <item t="data" sd="1" x="93"/>
        <item t="data" sd="1" x="119"/>
        <item t="data" sd="1" x="109"/>
        <item t="data" sd="1" x="95"/>
        <item t="data" sd="1" x="112"/>
        <item t="data" sd="1" x="115"/>
        <item t="data" sd="1" x="94"/>
        <item t="data" sd="1" x="110"/>
        <item t="data" sd="1" x="3"/>
        <item t="data" sd="1" x="6"/>
        <item t="data" sd="1" x="78"/>
        <item t="data" sd="1" x="98"/>
        <item t="data" sd="1" x="92"/>
        <item t="data" sd="1" x="102"/>
        <item t="data" sd="1" x="111"/>
        <item t="data" sd="1" x="68"/>
        <item t="data" sd="1" x="87"/>
        <item t="data" sd="1" x="73"/>
        <item t="data" sd="1" x="96"/>
        <item t="data" sd="1" x="134"/>
        <item t="data" sd="1" x="123"/>
        <item t="data" sd="1" x="125"/>
        <item t="data" sd="1" x="128"/>
        <item t="data" sd="1" x="55"/>
        <item t="data" sd="1" x="127"/>
        <item t="data" sd="1" x="99"/>
        <item t="data" sd="1" x="63"/>
        <item t="data" sd="1" x="117"/>
        <item t="data" sd="1" x="91"/>
        <item t="data" sd="1" x="88"/>
        <item t="data" sd="1" x="42"/>
        <item t="data" sd="1" x="105"/>
        <item t="data" sd="1" x="84"/>
        <item t="data" sd="1" x="116"/>
        <item t="data" sd="1" x="103"/>
        <item t="data" sd="1" x="133"/>
        <item t="data" sd="1" x="104"/>
        <item t="data" sd="1" x="121"/>
        <item t="data" sd="1" x="129"/>
        <item t="data" sd="1" x="43"/>
        <item t="data" sd="1" x="30"/>
        <item t="data" sd="1" x="107"/>
        <item t="data" sd="1" x="118"/>
        <item t="data" sd="1" x="132"/>
        <item t="data" sd="1" x="36"/>
        <item t="data" sd="1" x="135"/>
        <item t="data" sd="1" x="124"/>
        <item t="data" sd="1" x="100"/>
        <item t="data" sd="1" x="131"/>
        <item t="data" sd="1" x="61"/>
        <item t="data" sd="1" x="113"/>
        <item t="data" sd="1" x="86"/>
        <item t="data" sd="1" x="114"/>
        <item t="data" sd="1" x="79"/>
        <item t="default" sd="1"/>
      </items>
    </pivotField>
  </pivotFields>
  <rowFields count="1">
    <field x="67"/>
  </rowFields>
  <rowItems count="9">
    <i t="data" r="0" i="0">
      <x v="1"/>
    </i>
    <i t="data" r="0" i="0">
      <x v="2"/>
    </i>
    <i t="data" r="0" i="0">
      <x v="3"/>
    </i>
    <i t="data" r="0" i="0">
      <x v="4"/>
    </i>
    <i t="data" r="0" i="0">
      <x v="5"/>
    </i>
    <i t="data" r="0" i="0">
      <x v="6"/>
    </i>
    <i t="data" r="0" i="0">
      <x v="8"/>
    </i>
    <i t="data" r="0" i="0">
      <x v="9"/>
    </i>
    <i t="grand" r="0" i="0">
      <x v="0"/>
    </i>
  </rowItems>
  <colFields count="1">
    <field x="-2"/>
  </colFields>
  <colItems count="3">
    <i t="data" r="0" i="0">
      <x v="0"/>
    </i>
    <i t="data" r="0" i="1">
      <x v="1"/>
    </i>
    <i t="data" r="0" i="2">
      <x v="2"/>
    </i>
  </colItems>
  <pageFields count="3">
    <pageField fld="24" hier="-1"/>
    <pageField fld="16" hier="-1"/>
    <pageField fld="68" hier="-1"/>
  </pageFields>
  <dataFields count="3">
    <dataField name="StdDev of structures_destroyed" fld="17" subtotal="stdDev" showDataAs="normal" baseField="0" baseItem="0"/>
    <dataField name="StdDev of acreage" fld="15" subtotal="stdDev" showDataAs="normal" baseField="0" baseItem="0"/>
    <dataField name="Count of Ct10" fld="68" subtotal="count" showDataAs="normal" baseField="0" baseItem="0"/>
  </dataFields>
  <pivotTableStyleInfo name="PivotStyleLight16"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5" cacheId="8"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6:D15" firstHeaderRow="0" firstDataRow="1" firstDataCol="1" rowPageCount="3" colPageCount="1"/>
  <pivotFields count="69">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numFmtId="170" outline="1" subtotalTop="1" dragToRow="1" dragToCol="1" dragToPage="1" dragToData="1" dragOff="1" showAll="0" topAutoShow="1" itemPageCount="10" sortType="manual" defaultSubtotal="1"/>
    <pivotField showDropDowns="1" compact="1" numFmtId="21" outline="1" subtotalTop="1" dragToRow="1" dragToCol="1" dragToPage="1" dragToData="1" dragOff="1" showAll="0" topAutoShow="1" itemPageCount="10" sortType="manual" defaultSubtotal="1"/>
    <pivotField showDropDowns="1" compact="1" numFmtId="170"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24">
        <item t="data" sd="1" x="4"/>
        <item t="data" sd="1" x="9"/>
        <item t="data" sd="1" x="17"/>
        <item t="data" sd="1" x="5"/>
        <item t="data" sd="1" x="3"/>
        <item t="data" sd="1" x="6"/>
        <item t="data" sd="1" x="12"/>
        <item t="data" sd="1" x="19"/>
        <item t="data" sd="1" x="18"/>
        <item t="data" sd="1" x="7"/>
        <item t="data" sd="1" x="22"/>
        <item t="data" h="1" sd="1" x="2"/>
        <item t="data" sd="1" x="20"/>
        <item t="data" sd="1" x="11"/>
        <item t="data" sd="1" x="10"/>
        <item t="data" sd="1" x="15"/>
        <item t="data" sd="1" x="14"/>
        <item t="data" sd="1" x="8"/>
        <item t="data" sd="1" x="1"/>
        <item t="data" sd="1" x="13"/>
        <item t="data" sd="1" x="21"/>
        <item t="data" sd="1" x="0"/>
        <item t="data" sd="1" x="16"/>
        <item t="default" sd="1"/>
      </items>
    </pivotField>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Page" showDropDowns="1" compact="1" outline="1" subtotalTop="1" dragToRow="1" dragToCol="1" multipleItemSelectionAllowed="1" dragToPage="1" dragToData="1" dragOff="1" showAll="0" topAutoShow="1" itemPageCount="10" sortType="manual" defaultSubtotal="1">
      <items count="3">
        <item t="data" h="1" sd="1" x="1"/>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showDropDowns="1" compact="1" outline="1" subtotalTop="1" dragToRow="1" dragToCol="1" multipleItemSelectionAllowed="1" dragToPage="1" dragToData="1" dragOff="1" showAll="0" topAutoShow="1" itemPageCount="10" sortType="manual" defaultSubtotal="1">
      <items count="65">
        <item t="data" h="1" sd="1" x="4"/>
        <item t="data" sd="1" x="1"/>
        <item t="data" sd="1" x="32"/>
        <item t="data" sd="1" x="17"/>
        <item t="data" sd="1" x="7"/>
        <item t="data" sd="1" x="15"/>
        <item t="data" sd="1" x="3"/>
        <item t="data" sd="1" x="5"/>
        <item t="data" sd="1" x="31"/>
        <item t="data" sd="1" x="11"/>
        <item t="data" sd="1" x="23"/>
        <item t="data" sd="1" x="22"/>
        <item t="data" sd="1" x="8"/>
        <item t="data" sd="1" x="16"/>
        <item t="data" sd="1" x="9"/>
        <item t="data" sd="1" x="0"/>
        <item t="data" sd="1" x="12"/>
        <item t="data" sd="1" x="30"/>
        <item t="data" sd="1" x="24"/>
        <item t="data" sd="1" x="13"/>
        <item t="data" sd="1" x="21"/>
        <item t="data" sd="1" x="45"/>
        <item t="data" sd="1" x="10"/>
        <item t="data" sd="1" x="18"/>
        <item t="data" sd="1" x="19"/>
        <item t="data" sd="1" x="20"/>
        <item t="data" sd="1" x="27"/>
        <item t="data" sd="1" x="42"/>
        <item t="data" sd="1" x="56"/>
        <item t="data" sd="1" x="39"/>
        <item t="data" sd="1" x="36"/>
        <item t="data" sd="1" x="34"/>
        <item t="data" sd="1" x="53"/>
        <item t="data" sd="1" x="29"/>
        <item t="data" sd="1" x="37"/>
        <item t="data" sd="1" x="41"/>
        <item t="data" sd="1" x="2"/>
        <item t="data" sd="1" x="44"/>
        <item t="data" sd="1" x="35"/>
        <item t="data" sd="1" x="43"/>
        <item t="data" sd="1" x="52"/>
        <item t="data" sd="1" x="59"/>
        <item t="data" sd="1" x="26"/>
        <item t="data" sd="1" x="58"/>
        <item t="data" sd="1" x="33"/>
        <item t="data" sd="1" x="47"/>
        <item t="data" sd="1" x="25"/>
        <item t="data" sd="1" x="62"/>
        <item t="data" sd="1" x="54"/>
        <item t="data" sd="1" x="55"/>
        <item t="data" sd="1" x="6"/>
        <item t="data" sd="1" x="46"/>
        <item t="data" sd="1" x="61"/>
        <item t="data" sd="1" x="60"/>
        <item t="data" sd="1" x="63"/>
        <item t="data" sd="1" x="38"/>
        <item t="data" sd="1" x="50"/>
        <item t="data" sd="1" x="51"/>
        <item t="data" sd="1" x="49"/>
        <item t="data" sd="1" x="48"/>
        <item t="data" sd="1" x="57"/>
        <item t="data" sd="1" x="14"/>
        <item t="data" sd="1" x="28"/>
        <item t="data" sd="1" x="4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13">
        <item t="data" sd="1" x="0"/>
        <item t="data" sd="1" x="1"/>
        <item t="data" sd="1" x="2"/>
        <item t="data" sd="1" x="3"/>
        <item t="data" sd="1" x="4"/>
        <item t="data" sd="1" x="5"/>
        <item t="data" sd="1" x="6"/>
        <item t="data" sd="1" x="7"/>
        <item t="data" sd="1" x="8"/>
        <item t="data" sd="1" x="9"/>
        <item t="data" sd="1" x="10"/>
        <item t="data" sd="1" x="11"/>
        <item t="default" sd="1"/>
      </items>
    </pivotField>
    <pivotField axis="axisPage" dataField="1" showDropDowns="1" compact="1" outline="1" subtotalTop="1" dragToRow="1" dragToCol="1" multipleItemSelectionAllowed="1" dragToPage="1" dragToData="1" dragOff="1" showAll="0" topAutoShow="1" itemPageCount="10" sortType="manual" defaultSubtotal="1">
      <items count="137">
        <item t="data" h="1" sd="1" x="5"/>
        <item t="data" sd="1" x="47"/>
        <item t="data" sd="1" x="2"/>
        <item t="data" sd="1" x="35"/>
        <item t="data" sd="1" x="21"/>
        <item t="data" sd="1" x="25"/>
        <item t="data" sd="1" x="39"/>
        <item t="data" sd="1" x="9"/>
        <item t="data" sd="1" x="4"/>
        <item t="data" sd="1" x="20"/>
        <item t="data" sd="1" x="44"/>
        <item t="data" sd="1" x="46"/>
        <item t="data" sd="1" x="13"/>
        <item t="data" sd="1" x="19"/>
        <item t="data" sd="1" x="18"/>
        <item t="data" sd="1" x="17"/>
        <item t="data" sd="1" x="40"/>
        <item t="data" sd="1" x="8"/>
        <item t="data" sd="1" x="29"/>
        <item t="data" sd="1" x="16"/>
        <item t="data" sd="1" x="12"/>
        <item t="data" sd="1" x="23"/>
        <item t="data" sd="1" x="38"/>
        <item t="data" sd="1" x="32"/>
        <item t="data" sd="1" x="15"/>
        <item t="data" sd="1" x="14"/>
        <item t="data" sd="1" x="71"/>
        <item t="data" sd="1" x="22"/>
        <item t="data" sd="1" x="1"/>
        <item t="data" sd="1" x="28"/>
        <item t="data" sd="1" x="0"/>
        <item t="data" sd="1" x="48"/>
        <item t="data" sd="1" x="27"/>
        <item t="data" sd="1" x="7"/>
        <item t="data" sd="1" x="62"/>
        <item t="data" sd="1" x="97"/>
        <item t="data" sd="1" x="64"/>
        <item t="data" sd="1" x="31"/>
        <item t="data" sd="1" x="70"/>
        <item t="data" sd="1" x="34"/>
        <item t="data" sd="1" x="41"/>
        <item t="data" sd="1" x="33"/>
        <item t="data" sd="1" x="54"/>
        <item t="data" sd="1" x="106"/>
        <item t="data" sd="1" x="77"/>
        <item t="data" sd="1" x="26"/>
        <item t="data" sd="1" x="37"/>
        <item t="data" sd="1" x="122"/>
        <item t="data" sd="1" x="76"/>
        <item t="data" sd="1" x="66"/>
        <item t="data" sd="1" x="56"/>
        <item t="data" sd="1" x="49"/>
        <item t="data" sd="1" x="69"/>
        <item t="data" sd="1" x="57"/>
        <item t="data" sd="1" x="75"/>
        <item t="data" sd="1" x="83"/>
        <item t="data" sd="1" x="50"/>
        <item t="data" sd="1" x="90"/>
        <item t="data" sd="1" x="59"/>
        <item t="data" sd="1" x="24"/>
        <item t="data" sd="1" x="74"/>
        <item t="data" sd="1" x="81"/>
        <item t="data" sd="1" x="72"/>
        <item t="data" sd="1" x="101"/>
        <item t="data" sd="1" x="58"/>
        <item t="data" sd="1" x="11"/>
        <item t="data" sd="1" x="51"/>
        <item t="data" sd="1" x="60"/>
        <item t="data" sd="1" x="53"/>
        <item t="data" sd="1" x="67"/>
        <item t="data" sd="1" x="82"/>
        <item t="data" sd="1" x="126"/>
        <item t="data" sd="1" x="108"/>
        <item t="data" sd="1" x="85"/>
        <item t="data" sd="1" x="130"/>
        <item t="data" sd="1" x="52"/>
        <item t="data" sd="1" x="45"/>
        <item t="data" sd="1" x="65"/>
        <item t="data" sd="1" x="10"/>
        <item t="data" sd="1" x="89"/>
        <item t="data" sd="1" x="80"/>
        <item t="data" sd="1" x="120"/>
        <item t="data" sd="1" x="93"/>
        <item t="data" sd="1" x="119"/>
        <item t="data" sd="1" x="109"/>
        <item t="data" sd="1" x="95"/>
        <item t="data" sd="1" x="112"/>
        <item t="data" sd="1" x="115"/>
        <item t="data" sd="1" x="94"/>
        <item t="data" sd="1" x="110"/>
        <item t="data" sd="1" x="3"/>
        <item t="data" sd="1" x="6"/>
        <item t="data" sd="1" x="78"/>
        <item t="data" sd="1" x="98"/>
        <item t="data" sd="1" x="92"/>
        <item t="data" sd="1" x="102"/>
        <item t="data" sd="1" x="111"/>
        <item t="data" sd="1" x="68"/>
        <item t="data" sd="1" x="87"/>
        <item t="data" sd="1" x="73"/>
        <item t="data" sd="1" x="96"/>
        <item t="data" sd="1" x="134"/>
        <item t="data" sd="1" x="123"/>
        <item t="data" sd="1" x="125"/>
        <item t="data" sd="1" x="128"/>
        <item t="data" sd="1" x="55"/>
        <item t="data" sd="1" x="127"/>
        <item t="data" sd="1" x="99"/>
        <item t="data" sd="1" x="63"/>
        <item t="data" sd="1" x="117"/>
        <item t="data" sd="1" x="91"/>
        <item t="data" sd="1" x="88"/>
        <item t="data" sd="1" x="42"/>
        <item t="data" sd="1" x="105"/>
        <item t="data" sd="1" x="84"/>
        <item t="data" sd="1" x="116"/>
        <item t="data" sd="1" x="103"/>
        <item t="data" sd="1" x="133"/>
        <item t="data" sd="1" x="104"/>
        <item t="data" sd="1" x="121"/>
        <item t="data" sd="1" x="129"/>
        <item t="data" sd="1" x="43"/>
        <item t="data" sd="1" x="30"/>
        <item t="data" sd="1" x="107"/>
        <item t="data" sd="1" x="118"/>
        <item t="data" sd="1" x="132"/>
        <item t="data" sd="1" x="36"/>
        <item t="data" sd="1" x="135"/>
        <item t="data" sd="1" x="124"/>
        <item t="data" sd="1" x="100"/>
        <item t="data" sd="1" x="131"/>
        <item t="data" sd="1" x="61"/>
        <item t="data" sd="1" x="113"/>
        <item t="data" sd="1" x="86"/>
        <item t="data" sd="1" x="114"/>
        <item t="data" sd="1" x="79"/>
        <item t="default" sd="1"/>
      </items>
    </pivotField>
  </pivotFields>
  <rowFields count="1">
    <field x="67"/>
  </rowFields>
  <rowItems count="9">
    <i t="data" r="0" i="0">
      <x v="1"/>
    </i>
    <i t="data" r="0" i="0">
      <x v="2"/>
    </i>
    <i t="data" r="0" i="0">
      <x v="3"/>
    </i>
    <i t="data" r="0" i="0">
      <x v="4"/>
    </i>
    <i t="data" r="0" i="0">
      <x v="5"/>
    </i>
    <i t="data" r="0" i="0">
      <x v="6"/>
    </i>
    <i t="data" r="0" i="0">
      <x v="8"/>
    </i>
    <i t="data" r="0" i="0">
      <x v="9"/>
    </i>
    <i t="grand" r="0" i="0">
      <x v="0"/>
    </i>
  </rowItems>
  <colFields count="1">
    <field x="-2"/>
  </colFields>
  <colItems count="3">
    <i t="data" r="0" i="0">
      <x v="0"/>
    </i>
    <i t="data" r="0" i="1">
      <x v="1"/>
    </i>
    <i t="data" r="0" i="2">
      <x v="2"/>
    </i>
  </colItems>
  <pageFields count="3">
    <pageField fld="24" hier="-1"/>
    <pageField fld="16" hier="-1"/>
    <pageField fld="68" hier="-1"/>
  </pageFields>
  <dataFields count="3">
    <dataField name="Sum of structures_destroyed" fld="17" subtotal="sum" showDataAs="normal" baseField="0" baseItem="0"/>
    <dataField name="Sum of acreage" fld="15" subtotal="sum" showDataAs="normal" baseField="0" baseItem="0"/>
    <dataField name="Sum of Ct10" fld="68" subtotal="sum"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Relationships xmlns="http://schemas.openxmlformats.org/package/2006/relationships"><Relationship Type="http://schemas.openxmlformats.org/officeDocument/2006/relationships/pivotTable" Target="/xl/pivotTables/pivotTable1.xml" Id="rId1" /></Relationships>
</file>

<file path=xl/worksheets/_rels/sheet4.xml.rels><Relationships xmlns="http://schemas.openxmlformats.org/package/2006/relationships"><Relationship Type="http://schemas.openxmlformats.org/officeDocument/2006/relationships/pivotTable" Target="/xl/pivotTables/pivotTable2.xml" Id="rId1" /></Relationships>
</file>

<file path=xl/worksheets/_rels/sheet5.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BQ472"/>
  <sheetViews>
    <sheetView topLeftCell="BE392" workbookViewId="0">
      <selection activeCell="BQ411" sqref="A1:BQ411"/>
    </sheetView>
  </sheetViews>
  <sheetFormatPr baseColWidth="10" defaultColWidth="8.83203125" defaultRowHeight="15"/>
  <cols>
    <col width="16.83203125" customWidth="1" min="18" max="18"/>
    <col width="17.5" customWidth="1" min="25" max="25"/>
    <col width="22.1640625" customWidth="1" min="46" max="46"/>
    <col width="17.83203125" customWidth="1" min="56" max="56"/>
    <col width="10.83203125" customWidth="1" min="57" max="57"/>
  </cols>
  <sheetData>
    <row r="1">
      <c r="A1" t="inlineStr">
        <is>
          <t>x_exclude</t>
        </is>
      </c>
      <c r="B1" t="inlineStr">
        <is>
          <t>x_notes</t>
        </is>
      </c>
      <c r="C1" t="inlineStr">
        <is>
          <t>x_fire_id</t>
        </is>
      </c>
      <c r="D1" t="inlineStr">
        <is>
          <t>county</t>
        </is>
      </c>
      <c r="E1" t="inlineStr">
        <is>
          <t>fire_name</t>
        </is>
      </c>
      <c r="F1" t="inlineStr">
        <is>
          <t>x_fire_name_merged_into</t>
        </is>
      </c>
      <c r="G1" t="inlineStr">
        <is>
          <t>x_complex_name_if_applicable</t>
        </is>
      </c>
      <c r="H1" t="inlineStr">
        <is>
          <t>datetime_started_gis</t>
        </is>
      </c>
      <c r="I1" t="inlineStr">
        <is>
          <t>datetime_started_add12hrs_gis</t>
        </is>
      </c>
      <c r="J1" t="inlineStr">
        <is>
          <t>date_started</t>
        </is>
      </c>
      <c r="K1" t="inlineStr">
        <is>
          <t>time_started</t>
        </is>
      </c>
      <c r="L1" t="inlineStr">
        <is>
          <t>datetime_started</t>
        </is>
      </c>
      <c r="M1" t="inlineStr">
        <is>
          <t>date_contained</t>
        </is>
      </c>
      <c r="N1" t="inlineStr">
        <is>
          <t>time_contained</t>
        </is>
      </c>
      <c r="O1" t="inlineStr">
        <is>
          <t>datetime_contained</t>
        </is>
      </c>
      <c r="P1" t="inlineStr">
        <is>
          <t>acreage</t>
        </is>
      </c>
      <c r="Q1" t="inlineStr">
        <is>
          <t>cause</t>
        </is>
      </c>
      <c r="R1" t="inlineStr">
        <is>
          <t>structures_destroyed</t>
        </is>
      </c>
      <c r="S1" t="inlineStr">
        <is>
          <t>structures_damaged</t>
        </is>
      </c>
      <c r="T1" t="inlineStr">
        <is>
          <t>fatalities</t>
        </is>
      </c>
      <c r="U1" t="inlineStr">
        <is>
          <t>latitude</t>
        </is>
      </c>
      <c r="V1" t="inlineStr">
        <is>
          <t>longitude</t>
        </is>
      </c>
      <c r="W1" t="inlineStr">
        <is>
          <t>x_hftd_info</t>
        </is>
      </c>
      <c r="X1" t="inlineStr">
        <is>
          <t>x_hfra_info</t>
        </is>
      </c>
      <c r="Y1" t="inlineStr">
        <is>
          <t>x_electrical_power_caused</t>
        </is>
      </c>
      <c r="Z1" t="inlineStr">
        <is>
          <t>x_pge_caused</t>
        </is>
      </c>
      <c r="AA1" t="inlineStr">
        <is>
          <t>x_eii_index_no</t>
        </is>
      </c>
      <c r="AB1" t="inlineStr">
        <is>
          <t>x_eir_number</t>
        </is>
      </c>
      <c r="AC1" t="inlineStr">
        <is>
          <t>x_ois_number</t>
        </is>
      </c>
      <c r="AD1" t="inlineStr">
        <is>
          <t>x_ilis_number</t>
        </is>
      </c>
      <c r="AE1" t="inlineStr">
        <is>
          <t>x_totl_number</t>
        </is>
      </c>
      <c r="AF1" t="inlineStr">
        <is>
          <t>x_cmi</t>
        </is>
      </c>
      <c r="AG1" t="inlineStr">
        <is>
          <t>x_catastrophic_fire</t>
        </is>
      </c>
      <c r="AH1" t="inlineStr">
        <is>
          <t>x_catastrophic_tier1</t>
        </is>
      </c>
      <c r="AI1" t="inlineStr">
        <is>
          <t>x_catastrophic_tier2</t>
        </is>
      </c>
      <c r="AJ1" t="inlineStr">
        <is>
          <t>x_year_started</t>
        </is>
      </c>
      <c r="AK1" t="inlineStr">
        <is>
          <t>x_month_started</t>
        </is>
      </c>
      <c r="AL1" t="inlineStr">
        <is>
          <t>x_rfw_gis_either</t>
        </is>
      </c>
      <c r="AM1" t="inlineStr">
        <is>
          <t>x_has_fatalities</t>
        </is>
      </c>
      <c r="AN1" t="inlineStr">
        <is>
          <t>x_grc_catastrophic</t>
        </is>
      </c>
      <c r="AO1" t="inlineStr">
        <is>
          <t>x_grc_destructive+</t>
        </is>
      </c>
      <c r="AP1" t="inlineStr">
        <is>
          <t>x_grc_destructive</t>
        </is>
      </c>
      <c r="AQ1" t="inlineStr">
        <is>
          <t>x_new_outcome</t>
        </is>
      </c>
      <c r="AR1" t="inlineStr">
        <is>
          <t>x_larger_than_5k_acres</t>
        </is>
      </c>
      <c r="AS1" t="inlineStr">
        <is>
          <t>x_larger_than_500_structures</t>
        </is>
      </c>
      <c r="AT1" t="inlineStr">
        <is>
          <t>x_structure_bucket</t>
        </is>
      </c>
      <c r="AU1" t="inlineStr">
        <is>
          <t>x_fatality_bucket</t>
        </is>
      </c>
      <c r="AV1" t="inlineStr">
        <is>
          <t>x_structures_destroyed</t>
        </is>
      </c>
      <c r="AW1" t="inlineStr">
        <is>
          <t>x_tier_2</t>
        </is>
      </c>
      <c r="AX1" t="inlineStr">
        <is>
          <t>x_tier_3</t>
        </is>
      </c>
      <c r="AY1" t="inlineStr">
        <is>
          <t>x_hfra_v4_1</t>
        </is>
      </c>
      <c r="AZ1" t="inlineStr">
        <is>
          <t>x_hfra_v6_0</t>
        </is>
      </c>
      <c r="BA1" t="inlineStr">
        <is>
          <t>x_hfra_add</t>
        </is>
      </c>
      <c r="BB1" t="inlineStr">
        <is>
          <t>x_fia_regions</t>
        </is>
      </c>
      <c r="BC1" t="inlineStr">
        <is>
          <t>x_hftd</t>
        </is>
      </c>
      <c r="BD1" t="inlineStr">
        <is>
          <t>x_actual_suppression_costs</t>
        </is>
      </c>
      <c r="BE1" t="inlineStr">
        <is>
          <t>x_source_suppression_costs</t>
        </is>
      </c>
      <c r="BF1" t="inlineStr">
        <is>
          <t>ST5</t>
        </is>
      </c>
      <c r="BG1" t="inlineStr">
        <is>
          <t>MN5</t>
        </is>
      </c>
      <c r="BH1" t="inlineStr">
        <is>
          <t>R5</t>
        </is>
      </c>
      <c r="BI1" t="inlineStr">
        <is>
          <t>DT5</t>
        </is>
      </c>
      <c r="BJ1" t="inlineStr">
        <is>
          <t>WG5</t>
        </is>
      </c>
      <c r="BK1" t="inlineStr">
        <is>
          <t>Ct5</t>
        </is>
      </c>
      <c r="BL1" t="inlineStr">
        <is>
          <t>ST10</t>
        </is>
      </c>
      <c r="BM1" t="inlineStr">
        <is>
          <t>MN10</t>
        </is>
      </c>
      <c r="BN1" t="inlineStr">
        <is>
          <t>R10</t>
        </is>
      </c>
      <c r="BO1" t="inlineStr">
        <is>
          <t>DT10</t>
        </is>
      </c>
      <c r="BP1" t="inlineStr">
        <is>
          <t>WG10</t>
        </is>
      </c>
      <c r="BQ1" t="inlineStr">
        <is>
          <t>Ct10</t>
        </is>
      </c>
    </row>
    <row r="2">
      <c r="C2">
        <f>LEFT(H2,8)&amp;"-"&amp;E2</f>
        <v/>
      </c>
      <c r="D2" t="inlineStr">
        <is>
          <t>Merced</t>
        </is>
      </c>
      <c r="E2" t="inlineStr">
        <is>
          <t>Forebay</t>
        </is>
      </c>
      <c r="H2">
        <f>YEAR(L2)*10^8+MONTH(L2)*10^6+DAY(L2)*10^4+HOUR(L2)*100+MINUTE(L2)</f>
        <v/>
      </c>
      <c r="I2">
        <f>IF(HOUR(L2)&lt;12, YEAR(L2)*10^8+MONTH(L2)*10^6+DAY(L2)*10^4+(HOUR(L2)+12)*10^2 + MINUTE(L2), YEAR(L2)*10^8+MONTH(L2)*10^6+(DAY(L2)+1)*10^4+(HOUR(L2)-12)*10^2+MINUTE(L2))</f>
        <v/>
      </c>
      <c r="J2" s="39" t="n">
        <v>42135</v>
      </c>
      <c r="K2" s="40" t="n">
        <v>0.4347222222222222</v>
      </c>
      <c r="L2" s="39" t="n">
        <v>42135.43472222222</v>
      </c>
      <c r="M2" s="39" t="n">
        <v>42135</v>
      </c>
      <c r="N2" t="inlineStr">
        <is>
          <t>12:15</t>
        </is>
      </c>
      <c r="O2" s="39" t="n">
        <v>42135.51041666666</v>
      </c>
      <c r="P2" t="n">
        <v>692</v>
      </c>
      <c r="Q2" t="inlineStr">
        <is>
          <t>Vehicle</t>
        </is>
      </c>
      <c r="T2" t="n">
        <v>0</v>
      </c>
      <c r="U2" t="n">
        <v>37.08312</v>
      </c>
      <c r="V2" t="n">
        <v>-121.06963</v>
      </c>
      <c r="W2" t="inlineStr">
        <is>
          <t>non-HFTD</t>
        </is>
      </c>
      <c r="X2">
        <f>IF(OR(ISNUMBER(FIND("Redwood Valley", E2)), AZ2, BC2), "HFRA", "non-HFRA")</f>
        <v/>
      </c>
      <c r="AG2">
        <f>OR(AND(P2&gt;5000, P2&lt;&gt;""), AND(R2&gt;500, R2&lt;&gt;""), AND(T2&gt;0, T2&lt;&gt;""))</f>
        <v/>
      </c>
      <c r="AH2">
        <f>AND(OR(R2="", R2&lt;100),OR(AND(P2&gt;5000,P2&lt;&gt;""),AND(T2&gt;0,T2&lt;&gt;"")))</f>
        <v/>
      </c>
      <c r="AI2">
        <f>AND(AG2,AH2=FALSE)</f>
        <v/>
      </c>
      <c r="AJ2">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c r="BF2" t="inlineStr">
        <is>
          <t>CF031</t>
        </is>
      </c>
      <c r="BG2" t="inlineStr">
        <is>
          <t>59</t>
        </is>
      </c>
      <c r="BH2" t="n">
        <v>1.55</v>
      </c>
      <c r="BI2" t="inlineStr">
        <is>
          <t>2015-05-11T17:40:00Z</t>
        </is>
      </c>
      <c r="BJ2" t="n">
        <v>36.66</v>
      </c>
      <c r="BK2" t="n">
        <v>18</v>
      </c>
      <c r="BL2" t="inlineStr">
        <is>
          <t>CF031</t>
        </is>
      </c>
      <c r="BM2" t="inlineStr">
        <is>
          <t>59</t>
        </is>
      </c>
      <c r="BN2" t="n">
        <v>1.55</v>
      </c>
      <c r="BO2" t="inlineStr">
        <is>
          <t>2015-05-11T17:40:00Z</t>
        </is>
      </c>
      <c r="BP2" t="n">
        <v>36.66</v>
      </c>
      <c r="BQ2" t="n">
        <v>32</v>
      </c>
    </row>
    <row r="3">
      <c r="B3" t="inlineStr">
        <is>
          <t>(2/17/2023): add lat/lon based on google map&amp;cal fire loc</t>
        </is>
      </c>
      <c r="C3">
        <f>LEFT(H3,8)&amp;"-"&amp;E3</f>
        <v/>
      </c>
      <c r="D3" t="inlineStr">
        <is>
          <t>Alameda</t>
        </is>
      </c>
      <c r="E3" t="inlineStr">
        <is>
          <t>Site</t>
        </is>
      </c>
      <c r="H3">
        <f>YEAR(L3)*10^8+MONTH(L3)*10^6+DAY(L3)*10^4+HOUR(L3)*100+MINUTE(L3)</f>
        <v/>
      </c>
      <c r="I3">
        <f>IF(HOUR(L3)&lt;12, YEAR(L3)*10^8+MONTH(L3)*10^6+DAY(L3)*10^4+(HOUR(L3)+12)*10^2 + MINUTE(L3), YEAR(L3)*10^8+MONTH(L3)*10^6+(DAY(L3)+1)*10^4+(HOUR(L3)-12)*10^2+MINUTE(L3))</f>
        <v/>
      </c>
      <c r="J3" s="39" t="n">
        <v>42160</v>
      </c>
      <c r="K3" s="40" t="n">
        <v>0.8486111111111111</v>
      </c>
      <c r="L3" s="39" t="n">
        <v>42160.84861111111</v>
      </c>
      <c r="M3" s="39" t="n">
        <v>42161</v>
      </c>
      <c r="O3" s="39" t="n"/>
      <c r="P3" t="n">
        <v>300</v>
      </c>
      <c r="Q3" t="inlineStr">
        <is>
          <t>Undetermined</t>
        </is>
      </c>
      <c r="U3" t="n">
        <v>37.636</v>
      </c>
      <c r="V3" t="n">
        <v>-121.556</v>
      </c>
      <c r="W3" t="inlineStr">
        <is>
          <t>non-HFTD</t>
        </is>
      </c>
      <c r="X3">
        <f>IF(OR(ISNUMBER(FIND("Redwood Valley", E3)), AZ3, BC3), "HFRA", "non-HFRA")</f>
        <v/>
      </c>
      <c r="AG3">
        <f>OR(AND(P3&gt;5000, P3&lt;&gt;""), AND(R3&gt;500, R3&lt;&gt;""), AND(T3&gt;0, T3&lt;&gt;""))</f>
        <v/>
      </c>
      <c r="AH3">
        <f>AND(OR(R3="", R3&lt;100),OR(AND(P3&gt;5000,P3&lt;&gt;""),AND(T3&gt;0,T3&lt;&gt;"")))</f>
        <v/>
      </c>
      <c r="AI3">
        <f>AND(AG3,AH3=FALSE)</f>
        <v/>
      </c>
      <c r="AJ3">
        <f>YEAR(J3)</f>
        <v/>
      </c>
      <c r="AK3">
        <f>MONTH(J3)</f>
        <v/>
      </c>
      <c r="AL3" t="b">
        <v>0</v>
      </c>
      <c r="AM3">
        <f>IF(AND(T3&gt;0, T3&lt;&gt;""),1,0)</f>
        <v/>
      </c>
      <c r="AN3">
        <f>AND(AO3,AND(T3&gt;0,T3&lt;&gt;""))</f>
        <v/>
      </c>
      <c r="AO3">
        <f>AND(R3&gt;100, R3&lt;&gt;"")</f>
        <v/>
      </c>
      <c r="AP3">
        <f>AND(NOT(AN3),AO3)</f>
        <v/>
      </c>
      <c r="AQ3">
        <f>IF(AN3, "OEIS CAT - Destructive - Fatal", IF(AO3, IF(AG3, "OEIS CAT - Destructive - Non-fatal", "OEIS Non-CAT - Destructive - Non-fatal"), IF(AG3, "OEIS CAT - Large", "OEIS Non-CAT - Large")))</f>
        <v/>
      </c>
      <c r="AR3">
        <f>IF(AND(P3&lt;&gt;"", P3&gt;5000),1,0)</f>
        <v/>
      </c>
      <c r="AS3">
        <f>IF(AND(R3&lt;&gt;"", R3&gt;500),1,0)</f>
        <v/>
      </c>
      <c r="AT3">
        <f>IF(OR(R3="", R3&lt;=100),"structures &lt;= 100 ", IF(R3&gt;500, "structures &gt; 500", "100 &lt; structures &lt;= 500"))</f>
        <v/>
      </c>
      <c r="AU3">
        <f>IF(AND(T3&gt;0, T3&lt;&gt;""),"fatality &gt; 0", "fatality = 0")</f>
        <v/>
      </c>
      <c r="AV3">
        <f>IF(R3="",0, R3)</f>
        <v/>
      </c>
      <c r="AW3" t="b">
        <v>0</v>
      </c>
      <c r="AX3" t="b">
        <v>0</v>
      </c>
      <c r="AY3" t="b">
        <v>0</v>
      </c>
      <c r="AZ3" t="b">
        <v>0</v>
      </c>
      <c r="BA3" t="b">
        <v>0</v>
      </c>
      <c r="BB3" t="b">
        <v>0</v>
      </c>
      <c r="BC3" t="b">
        <v>0</v>
      </c>
      <c r="BF3" t="inlineStr">
        <is>
          <t>AATC1</t>
        </is>
      </c>
      <c r="BG3" t="inlineStr">
        <is>
          <t>2</t>
        </is>
      </c>
      <c r="BH3" t="n">
        <v>4.9</v>
      </c>
      <c r="BI3" t="inlineStr">
        <is>
          <t>2015-06-06T04:12:00Z</t>
        </is>
      </c>
      <c r="BJ3" t="n">
        <v>24.99</v>
      </c>
      <c r="BK3" t="n">
        <v>2</v>
      </c>
      <c r="BL3" t="inlineStr">
        <is>
          <t>AATC1</t>
        </is>
      </c>
      <c r="BM3" t="inlineStr">
        <is>
          <t>2</t>
        </is>
      </c>
      <c r="BN3" t="n">
        <v>4.9</v>
      </c>
      <c r="BO3" t="inlineStr">
        <is>
          <t>2015-06-06T04:12:00Z</t>
        </is>
      </c>
      <c r="BP3" t="n">
        <v>24.99</v>
      </c>
      <c r="BQ3" t="n">
        <v>30</v>
      </c>
    </row>
    <row r="4">
      <c r="C4">
        <f>LEFT(H4,8)&amp;"-"&amp;E4</f>
        <v/>
      </c>
      <c r="D4" t="inlineStr">
        <is>
          <t>Trinity</t>
        </is>
      </c>
      <c r="E4" t="inlineStr">
        <is>
          <t>Saddle</t>
        </is>
      </c>
      <c r="H4">
        <f>YEAR(L4)*10^8+MONTH(L4)*10^6+DAY(L4)*10^4+HOUR(L4)*100+MINUTE(L4)</f>
        <v/>
      </c>
      <c r="I4">
        <f>IF(HOUR(L4)&lt;12, YEAR(L4)*10^8+MONTH(L4)*10^6+DAY(L4)*10^4+(HOUR(L4)+12)*10^2 + MINUTE(L4), YEAR(L4)*10^8+MONTH(L4)*10^6+(DAY(L4)+1)*10^4+(HOUR(L4)-12)*10^2+MINUTE(L4))</f>
        <v/>
      </c>
      <c r="J4" s="39" t="n">
        <v>42165</v>
      </c>
      <c r="K4" s="40" t="n">
        <v>0.625</v>
      </c>
      <c r="L4" s="39" t="n">
        <v>42165.625</v>
      </c>
      <c r="M4" s="39" t="n">
        <v>42184</v>
      </c>
      <c r="N4" t="inlineStr">
        <is>
          <t>09:00</t>
        </is>
      </c>
      <c r="O4" s="39" t="n">
        <v>42184.375</v>
      </c>
      <c r="P4" t="n">
        <v>1542</v>
      </c>
      <c r="Q4" t="inlineStr">
        <is>
          <t>Lightning</t>
        </is>
      </c>
      <c r="T4" t="n">
        <v>0</v>
      </c>
      <c r="U4" t="n">
        <v>40.924</v>
      </c>
      <c r="V4" t="n">
        <v>-123.168</v>
      </c>
      <c r="W4" t="inlineStr">
        <is>
          <t>HFTD</t>
        </is>
      </c>
      <c r="X4">
        <f>IF(OR(ISNUMBER(FIND("Redwood Valley", E4)), AZ4, BC4), "HFRA", "non-HFRA")</f>
        <v/>
      </c>
      <c r="AG4">
        <f>OR(AND(P4&gt;5000, P4&lt;&gt;""), AND(R4&gt;500, R4&lt;&gt;""), AND(T4&gt;0, T4&lt;&gt;""))</f>
        <v/>
      </c>
      <c r="AH4">
        <f>AND(OR(R4="", R4&lt;100),OR(AND(P4&gt;5000,P4&lt;&gt;""),AND(T4&gt;0,T4&lt;&gt;"")))</f>
        <v/>
      </c>
      <c r="AI4">
        <f>AND(AG4,AH4=FALSE)</f>
        <v/>
      </c>
      <c r="AJ4">
        <f>YEAR(J4)</f>
        <v/>
      </c>
      <c r="AK4">
        <f>MONTH(J4)</f>
        <v/>
      </c>
      <c r="AL4" t="b">
        <v>0</v>
      </c>
      <c r="AM4">
        <f>IF(AND(T4&gt;0, T4&lt;&gt;""),1,0)</f>
        <v/>
      </c>
      <c r="AN4">
        <f>AND(AO4,AND(T4&gt;0,T4&lt;&gt;""))</f>
        <v/>
      </c>
      <c r="AO4">
        <f>AND(R4&gt;100, R4&lt;&gt;"")</f>
        <v/>
      </c>
      <c r="AP4">
        <f>AND(NOT(AN4),AO4)</f>
        <v/>
      </c>
      <c r="AQ4">
        <f>IF(AN4, "OEIS CAT - Destructive - Fatal", IF(AO4, IF(AG4, "OEIS CAT - Destructive - Non-fatal", "OEIS Non-CAT - Destructive - Non-fatal"), IF(AG4, "OEIS CAT - Large", "OEIS Non-CAT - Large")))</f>
        <v/>
      </c>
      <c r="AR4">
        <f>IF(AND(P4&lt;&gt;"", P4&gt;5000),1,0)</f>
        <v/>
      </c>
      <c r="AS4">
        <f>IF(AND(R4&lt;&gt;"", R4&gt;500),1,0)</f>
        <v/>
      </c>
      <c r="AT4">
        <f>IF(OR(R4="", R4&lt;=100),"structures &lt;= 100 ", IF(R4&gt;500, "structures &gt; 500", "100 &lt; structures &lt;= 500"))</f>
        <v/>
      </c>
      <c r="AU4">
        <f>IF(AND(T4&gt;0, T4&lt;&gt;""),"fatality &gt; 0", "fatality = 0")</f>
        <v/>
      </c>
      <c r="AV4">
        <f>IF(R4="",0, R4)</f>
        <v/>
      </c>
      <c r="AW4" t="b">
        <v>1</v>
      </c>
      <c r="AX4" t="b">
        <v>0</v>
      </c>
      <c r="AY4" t="b">
        <v>1</v>
      </c>
      <c r="AZ4" t="b">
        <v>1</v>
      </c>
      <c r="BA4" t="b">
        <v>0</v>
      </c>
      <c r="BB4" t="b">
        <v>1</v>
      </c>
      <c r="BC4" t="b">
        <v>1</v>
      </c>
      <c r="BF4" t="inlineStr">
        <is>
          <t>BABC1</t>
        </is>
      </c>
      <c r="BG4" t="inlineStr">
        <is>
          <t>2</t>
        </is>
      </c>
      <c r="BH4" t="n">
        <v>2.74</v>
      </c>
      <c r="BI4" t="inlineStr">
        <is>
          <t>2015-06-10T22:32:00Z</t>
        </is>
      </c>
      <c r="BJ4" t="n">
        <v>11.01</v>
      </c>
      <c r="BK4" t="n">
        <v>2</v>
      </c>
      <c r="BL4" t="inlineStr">
        <is>
          <t>BABC1</t>
        </is>
      </c>
      <c r="BM4" t="inlineStr">
        <is>
          <t>2</t>
        </is>
      </c>
      <c r="BN4" t="n">
        <v>2.74</v>
      </c>
      <c r="BO4" t="inlineStr">
        <is>
          <t>2015-06-10T22:32:00Z</t>
        </is>
      </c>
      <c r="BP4" t="n">
        <v>11.01</v>
      </c>
      <c r="BQ4" t="n">
        <v>2</v>
      </c>
    </row>
    <row r="5">
      <c r="B5" t="inlineStr">
        <is>
          <t>(2/17/2023): add lat/lon based on google map&amp;cal fire loc</t>
        </is>
      </c>
      <c r="C5">
        <f>LEFT(H5,8)&amp;"-"&amp;E5</f>
        <v/>
      </c>
      <c r="D5" t="inlineStr">
        <is>
          <t>Madera</t>
        </is>
      </c>
      <c r="E5" t="inlineStr">
        <is>
          <t>Sky</t>
        </is>
      </c>
      <c r="H5">
        <f>YEAR(L5)*10^8+MONTH(L5)*10^6+DAY(L5)*10^4+HOUR(L5)*100+MINUTE(L5)</f>
        <v/>
      </c>
      <c r="I5">
        <f>IF(HOUR(L5)&lt;12, YEAR(L5)*10^8+MONTH(L5)*10^6+DAY(L5)*10^4+(HOUR(L5)+12)*10^2 + MINUTE(L5), YEAR(L5)*10^8+MONTH(L5)*10^6+(DAY(L5)+1)*10^4+(HOUR(L5)-12)*10^2+MINUTE(L5))</f>
        <v/>
      </c>
      <c r="J5" s="39" t="n">
        <v>42173</v>
      </c>
      <c r="K5" s="40" t="n">
        <v>0.6048611111111111</v>
      </c>
      <c r="L5" s="39" t="n">
        <v>42173.60486111111</v>
      </c>
      <c r="M5" s="39" t="n">
        <v>42181</v>
      </c>
      <c r="N5" t="inlineStr">
        <is>
          <t>08:15</t>
        </is>
      </c>
      <c r="O5" s="39" t="n">
        <v>42181.34375</v>
      </c>
      <c r="P5" t="n">
        <v>500</v>
      </c>
      <c r="Q5" t="inlineStr">
        <is>
          <t>Vehicle</t>
        </is>
      </c>
      <c r="T5" t="n">
        <v>0</v>
      </c>
      <c r="U5" t="n">
        <v>37.389</v>
      </c>
      <c r="V5" t="n">
        <v>-119.607</v>
      </c>
      <c r="W5" t="inlineStr">
        <is>
          <t>non-HFTD</t>
        </is>
      </c>
      <c r="X5">
        <f>IF(OR(ISNUMBER(FIND("Redwood Valley", E5)), AZ5, BC5), "HFRA", "non-HFRA")</f>
        <v/>
      </c>
      <c r="AG5">
        <f>OR(AND(P5&gt;5000, P5&lt;&gt;""), AND(R5&gt;500, R5&lt;&gt;""), AND(T5&gt;0, T5&lt;&gt;""))</f>
        <v/>
      </c>
      <c r="AH5">
        <f>AND(OR(R5="", R5&lt;100),OR(AND(P5&gt;5000,P5&lt;&gt;""),AND(T5&gt;0,T5&lt;&gt;"")))</f>
        <v/>
      </c>
      <c r="AI5">
        <f>AND(AG5,AH5=FALSE)</f>
        <v/>
      </c>
      <c r="AJ5">
        <f>YEAR(J5)</f>
        <v/>
      </c>
      <c r="AK5">
        <f>MONTH(J5)</f>
        <v/>
      </c>
      <c r="AL5" t="b">
        <v>0</v>
      </c>
      <c r="AM5">
        <f>IF(AND(T5&gt;0, T5&lt;&gt;""),1,0)</f>
        <v/>
      </c>
      <c r="AN5">
        <f>AND(AO5,AND(T5&gt;0,T5&lt;&gt;""))</f>
        <v/>
      </c>
      <c r="AO5">
        <f>AND(R5&gt;100, R5&lt;&gt;"")</f>
        <v/>
      </c>
      <c r="AP5">
        <f>AND(NOT(AN5),AO5)</f>
        <v/>
      </c>
      <c r="AQ5">
        <f>IF(AN5, "OEIS CAT - Destructive - Fatal", IF(AO5, IF(AG5, "OEIS CAT - Destructive - Non-fatal", "OEIS Non-CAT - Destructive - Non-fatal"), IF(AG5, "OEIS CAT - Large", "OEIS Non-CAT - Large")))</f>
        <v/>
      </c>
      <c r="AR5">
        <f>IF(AND(P5&lt;&gt;"", P5&gt;5000),1,0)</f>
        <v/>
      </c>
      <c r="AS5">
        <f>IF(AND(R5&lt;&gt;"", R5&gt;500),1,0)</f>
        <v/>
      </c>
      <c r="AT5">
        <f>IF(OR(R5="", R5&lt;=100),"structures &lt;= 100 ", IF(R5&gt;500, "structures &gt; 500", "100 &lt; structures &lt;= 500"))</f>
        <v/>
      </c>
      <c r="AU5">
        <f>IF(AND(T5&gt;0, T5&lt;&gt;""),"fatality &gt; 0", "fatality = 0")</f>
        <v/>
      </c>
      <c r="AV5">
        <f>IF(R5="",0, R5)</f>
        <v/>
      </c>
      <c r="AW5" t="b">
        <v>0</v>
      </c>
      <c r="AX5" t="b">
        <v>1</v>
      </c>
      <c r="AY5" t="b">
        <v>1</v>
      </c>
      <c r="AZ5" t="b">
        <v>1</v>
      </c>
      <c r="BA5" t="b">
        <v>0</v>
      </c>
      <c r="BB5" t="b">
        <v>1</v>
      </c>
      <c r="BC5" t="b">
        <v>1</v>
      </c>
      <c r="BF5" t="inlineStr">
        <is>
          <t>AT301</t>
        </is>
      </c>
      <c r="BG5" t="inlineStr">
        <is>
          <t>65</t>
        </is>
      </c>
      <c r="BH5" t="n">
        <v>4.67</v>
      </c>
      <c r="BI5" t="inlineStr">
        <is>
          <t>2015-06-18T20:33:00Z</t>
        </is>
      </c>
      <c r="BJ5" t="n">
        <v>20</v>
      </c>
      <c r="BK5" t="n">
        <v>44</v>
      </c>
      <c r="BL5" t="inlineStr">
        <is>
          <t>AT301</t>
        </is>
      </c>
      <c r="BM5" t="inlineStr">
        <is>
          <t>65</t>
        </is>
      </c>
      <c r="BN5" t="n">
        <v>4.67</v>
      </c>
      <c r="BO5" t="inlineStr">
        <is>
          <t>2015-06-18T20:33:00Z</t>
        </is>
      </c>
      <c r="BP5" t="n">
        <v>20</v>
      </c>
      <c r="BQ5" t="n">
        <v>123</v>
      </c>
    </row>
    <row r="6">
      <c r="C6">
        <f>LEFT(H6,8)&amp;"-"&amp;E6</f>
        <v/>
      </c>
      <c r="D6" t="inlineStr">
        <is>
          <t>Madera</t>
        </is>
      </c>
      <c r="E6" t="inlineStr">
        <is>
          <t>Corrine</t>
        </is>
      </c>
      <c r="H6">
        <f>YEAR(L6)*10^8+MONTH(L6)*10^6+DAY(L6)*10^4+HOUR(L6)*100+MINUTE(L6)</f>
        <v/>
      </c>
      <c r="I6">
        <f>IF(HOUR(L6)&lt;12, YEAR(L6)*10^8+MONTH(L6)*10^6+DAY(L6)*10^4+(HOUR(L6)+12)*10^2 + MINUTE(L6), YEAR(L6)*10^8+MONTH(L6)*10^6+(DAY(L6)+1)*10^4+(HOUR(L6)-12)*10^2+MINUTE(L6))</f>
        <v/>
      </c>
      <c r="J6" s="39" t="n">
        <v>42173</v>
      </c>
      <c r="K6" s="40" t="n">
        <v>0.875</v>
      </c>
      <c r="L6" s="39" t="n">
        <v>42173.875</v>
      </c>
      <c r="M6" s="39" t="n">
        <v>42180</v>
      </c>
      <c r="N6" t="inlineStr">
        <is>
          <t>18:45</t>
        </is>
      </c>
      <c r="O6" s="39" t="n">
        <v>42180.78125</v>
      </c>
      <c r="P6" t="n">
        <v>920</v>
      </c>
      <c r="Q6" t="inlineStr">
        <is>
          <t>Electrical Power</t>
        </is>
      </c>
      <c r="R6" t="n">
        <v>3</v>
      </c>
      <c r="T6" t="n">
        <v>0</v>
      </c>
      <c r="U6" t="n">
        <v>37.165767</v>
      </c>
      <c r="V6" t="n">
        <v>-119.523943</v>
      </c>
      <c r="W6" t="inlineStr">
        <is>
          <t>HFTD</t>
        </is>
      </c>
      <c r="X6">
        <f>IF(OR(ISNUMBER(FIND("Redwood Valley", E6)), AZ6, BC6), "HFRA", "non-HFRA")</f>
        <v/>
      </c>
      <c r="Y6" t="inlineStr">
        <is>
          <t>Yes</t>
        </is>
      </c>
      <c r="AG6">
        <f>OR(AND(P6&gt;5000, P6&lt;&gt;""), AND(R6&gt;500, R6&lt;&gt;""), AND(T6&gt;0, T6&lt;&gt;""))</f>
        <v/>
      </c>
      <c r="AH6">
        <f>AND(OR(R6="", R6&lt;100),OR(AND(P6&gt;5000,P6&lt;&gt;""),AND(T6&gt;0,T6&lt;&gt;"")))</f>
        <v/>
      </c>
      <c r="AI6">
        <f>AND(AG6,AH6=FALSE)</f>
        <v/>
      </c>
      <c r="AJ6">
        <f>YEAR(J6)</f>
        <v/>
      </c>
      <c r="AK6">
        <f>MONTH(J6)</f>
        <v/>
      </c>
      <c r="AL6" t="b">
        <v>0</v>
      </c>
      <c r="AM6">
        <f>IF(AND(T6&gt;0, T6&lt;&gt;""),1,0)</f>
        <v/>
      </c>
      <c r="AN6">
        <f>AND(AO6,AND(T6&gt;0,T6&lt;&gt;""))</f>
        <v/>
      </c>
      <c r="AO6">
        <f>AND(R6&gt;100, R6&lt;&gt;"")</f>
        <v/>
      </c>
      <c r="AP6">
        <f>AND(NOT(AN6),AO6)</f>
        <v/>
      </c>
      <c r="AQ6">
        <f>IF(AN6, "OEIS CAT - Destructive - Fatal", IF(AO6, IF(AG6, "OEIS CAT - Destructive - Non-fatal", "OEIS Non-CAT - Destructive - Non-fatal"), IF(AG6, "OEIS CAT - Large", "OEIS Non-CAT - Large")))</f>
        <v/>
      </c>
      <c r="AR6">
        <f>IF(AND(P6&lt;&gt;"", P6&gt;5000),1,0)</f>
        <v/>
      </c>
      <c r="AS6">
        <f>IF(AND(R6&lt;&gt;"", R6&gt;500),1,0)</f>
        <v/>
      </c>
      <c r="AT6">
        <f>IF(OR(R6="", R6&lt;=100),"structures &lt;= 100 ", IF(R6&gt;500, "structures &gt; 500", "100 &lt; structures &lt;= 500"))</f>
        <v/>
      </c>
      <c r="AU6">
        <f>IF(AND(T6&gt;0, T6&lt;&gt;""),"fatality &gt; 0", "fatality = 0")</f>
        <v/>
      </c>
      <c r="AV6">
        <f>IF(R6="",0, R6)</f>
        <v/>
      </c>
      <c r="AW6" t="b">
        <v>1</v>
      </c>
      <c r="AX6" t="b">
        <v>0</v>
      </c>
      <c r="AY6" t="b">
        <v>1</v>
      </c>
      <c r="AZ6" t="b">
        <v>1</v>
      </c>
      <c r="BA6" t="b">
        <v>0</v>
      </c>
      <c r="BB6" t="b">
        <v>1</v>
      </c>
      <c r="BC6" t="b">
        <v>1</v>
      </c>
      <c r="BF6" t="inlineStr">
        <is>
          <t>C6459</t>
        </is>
      </c>
      <c r="BG6" t="inlineStr">
        <is>
          <t>65</t>
        </is>
      </c>
      <c r="BH6" t="n">
        <v>4.82</v>
      </c>
      <c r="BI6" t="inlineStr">
        <is>
          <t>2015-06-19T04:40:00Z</t>
        </is>
      </c>
      <c r="BJ6" t="n">
        <v>8.99</v>
      </c>
      <c r="BK6" t="n">
        <v>9</v>
      </c>
      <c r="BL6" t="inlineStr">
        <is>
          <t>C6459</t>
        </is>
      </c>
      <c r="BM6" t="inlineStr">
        <is>
          <t>65</t>
        </is>
      </c>
      <c r="BN6" t="n">
        <v>4.82</v>
      </c>
      <c r="BO6" t="inlineStr">
        <is>
          <t>2015-06-19T04:40:00Z</t>
        </is>
      </c>
      <c r="BP6" t="n">
        <v>8.99</v>
      </c>
      <c r="BQ6" t="n">
        <v>9</v>
      </c>
    </row>
    <row r="7">
      <c r="B7" t="inlineStr">
        <is>
          <t>(2/17/2023): add lat/lon based on google map&amp;cal fire loc</t>
        </is>
      </c>
      <c r="C7">
        <f>LEFT(H7,8)&amp;"-"&amp;E7</f>
        <v/>
      </c>
      <c r="D7" t="inlineStr">
        <is>
          <t>San Luis Obispo</t>
        </is>
      </c>
      <c r="E7" t="inlineStr">
        <is>
          <t>Park Hill</t>
        </is>
      </c>
      <c r="H7">
        <f>YEAR(L7)*10^8+MONTH(L7)*10^6+DAY(L7)*10^4+HOUR(L7)*100+MINUTE(L7)</f>
        <v/>
      </c>
      <c r="I7">
        <f>IF(HOUR(L7)&lt;12, YEAR(L7)*10^8+MONTH(L7)*10^6+DAY(L7)*10^4+(HOUR(L7)+12)*10^2 + MINUTE(L7), YEAR(L7)*10^8+MONTH(L7)*10^6+(DAY(L7)+1)*10^4+(HOUR(L7)-12)*10^2+MINUTE(L7))</f>
        <v/>
      </c>
      <c r="J7" s="39" t="n">
        <v>42175</v>
      </c>
      <c r="K7" s="40" t="n">
        <v>0.6118055555555556</v>
      </c>
      <c r="L7" s="39" t="n">
        <v>42175.61180555556</v>
      </c>
      <c r="M7" s="39" t="n">
        <v>42175</v>
      </c>
      <c r="O7" s="39" t="n"/>
      <c r="P7" t="n">
        <v>1791</v>
      </c>
      <c r="Q7" t="inlineStr">
        <is>
          <t>Vehicle</t>
        </is>
      </c>
      <c r="R7" t="n">
        <v>23</v>
      </c>
      <c r="S7" t="n">
        <v>3</v>
      </c>
      <c r="T7" t="n">
        <v>0</v>
      </c>
      <c r="U7" t="n">
        <v>35.376</v>
      </c>
      <c r="V7" t="n">
        <v>-120.435</v>
      </c>
      <c r="W7" t="inlineStr">
        <is>
          <t>non-HFTD</t>
        </is>
      </c>
      <c r="X7">
        <f>IF(OR(ISNUMBER(FIND("Redwood Valley", E7)), AZ7, BC7), "HFRA", "non-HFRA")</f>
        <v/>
      </c>
      <c r="AG7">
        <f>OR(AND(P7&gt;5000, P7&lt;&gt;""), AND(R7&gt;500, R7&lt;&gt;""), AND(T7&gt;0, T7&lt;&gt;""))</f>
        <v/>
      </c>
      <c r="AH7">
        <f>AND(OR(R7="", R7&lt;100),OR(AND(P7&gt;5000,P7&lt;&gt;""),AND(T7&gt;0,T7&lt;&gt;"")))</f>
        <v/>
      </c>
      <c r="AI7">
        <f>AND(AG7,AH7=FALSE)</f>
        <v/>
      </c>
      <c r="AJ7">
        <f>YEAR(J7)</f>
        <v/>
      </c>
      <c r="AK7">
        <f>MONTH(J7)</f>
        <v/>
      </c>
      <c r="AL7" t="b">
        <v>0</v>
      </c>
      <c r="AM7">
        <f>IF(AND(T7&gt;0, T7&lt;&gt;""),1,0)</f>
        <v/>
      </c>
      <c r="AN7">
        <f>AND(AO7,AND(T7&gt;0,T7&lt;&gt;""))</f>
        <v/>
      </c>
      <c r="AO7">
        <f>AND(R7&gt;100, R7&lt;&gt;"")</f>
        <v/>
      </c>
      <c r="AP7">
        <f>AND(NOT(AN7),AO7)</f>
        <v/>
      </c>
      <c r="AQ7">
        <f>IF(AN7, "OEIS CAT - Destructive - Fatal", IF(AO7, IF(AG7, "OEIS CAT - Destructive - Non-fatal", "OEIS Non-CAT - Destructive - Non-fatal"), IF(AG7, "OEIS CAT - Large", "OEIS Non-CAT - Large")))</f>
        <v/>
      </c>
      <c r="AR7">
        <f>IF(AND(P7&lt;&gt;"", P7&gt;5000),1,0)</f>
        <v/>
      </c>
      <c r="AS7">
        <f>IF(AND(R7&lt;&gt;"", R7&gt;500),1,0)</f>
        <v/>
      </c>
      <c r="AT7">
        <f>IF(OR(R7="", R7&lt;=100),"structures &lt;= 100 ", IF(R7&gt;500, "structures &gt; 500", "100 &lt; structures &lt;= 500"))</f>
        <v/>
      </c>
      <c r="AU7">
        <f>IF(AND(T7&gt;0, T7&lt;&gt;""),"fatality &gt; 0", "fatality = 0")</f>
        <v/>
      </c>
      <c r="AV7">
        <f>IF(R7="",0, R7)</f>
        <v/>
      </c>
      <c r="AW7" t="b">
        <v>0</v>
      </c>
      <c r="AX7" t="b">
        <v>1</v>
      </c>
      <c r="AY7" t="b">
        <v>1</v>
      </c>
      <c r="AZ7" t="b">
        <v>1</v>
      </c>
      <c r="BA7" t="b">
        <v>0</v>
      </c>
      <c r="BB7" t="b">
        <v>1</v>
      </c>
      <c r="BC7" t="b">
        <v>1</v>
      </c>
      <c r="BJ7" t="n">
        <v>0</v>
      </c>
      <c r="BK7" t="n">
        <v>0</v>
      </c>
      <c r="BP7" t="n">
        <v>0</v>
      </c>
      <c r="BQ7" t="n">
        <v>0</v>
      </c>
    </row>
    <row r="8">
      <c r="C8">
        <f>LEFT(H8,8)&amp;"-"&amp;E8</f>
        <v/>
      </c>
      <c r="D8" t="inlineStr">
        <is>
          <t>Contra Costa</t>
        </is>
      </c>
      <c r="E8" t="inlineStr">
        <is>
          <t>Loma</t>
        </is>
      </c>
      <c r="H8">
        <f>YEAR(L8)*10^8+MONTH(L8)*10^6+DAY(L8)*10^4+HOUR(L8)*100+MINUTE(L8)</f>
        <v/>
      </c>
      <c r="I8">
        <f>IF(HOUR(L8)&lt;12, YEAR(L8)*10^8+MONTH(L8)*10^6+DAY(L8)*10^4+(HOUR(L8)+12)*10^2 + MINUTE(L8), YEAR(L8)*10^8+MONTH(L8)*10^6+(DAY(L8)+1)*10^4+(HOUR(L8)-12)*10^2+MINUTE(L8))</f>
        <v/>
      </c>
      <c r="J8" s="39" t="n">
        <v>42179</v>
      </c>
      <c r="K8" s="40" t="n">
        <v>0.6770833333333334</v>
      </c>
      <c r="L8" s="39" t="n">
        <v>42179.67708333334</v>
      </c>
      <c r="M8" s="39" t="n">
        <v>42180</v>
      </c>
      <c r="N8" t="inlineStr">
        <is>
          <t>09:00</t>
        </is>
      </c>
      <c r="O8" s="39" t="n">
        <v>42180.375</v>
      </c>
      <c r="P8" t="n">
        <v>533</v>
      </c>
      <c r="Q8" t="inlineStr">
        <is>
          <t>Undetermined</t>
        </is>
      </c>
      <c r="U8" t="n">
        <v>37.974123</v>
      </c>
      <c r="V8" t="n">
        <v>-121.833751</v>
      </c>
      <c r="W8" t="inlineStr">
        <is>
          <t>non-HFTD</t>
        </is>
      </c>
      <c r="X8">
        <f>IF(OR(ISNUMBER(FIND("Redwood Valley", E8)), AZ8, BC8), "HFRA", "non-HFRA")</f>
        <v/>
      </c>
      <c r="AG8">
        <f>OR(AND(P8&gt;5000, P8&lt;&gt;""), AND(R8&gt;500, R8&lt;&gt;""), AND(T8&gt;0, T8&lt;&gt;""))</f>
        <v/>
      </c>
      <c r="AH8">
        <f>AND(OR(R8="", R8&lt;100),OR(AND(P8&gt;5000,P8&lt;&gt;""),AND(T8&gt;0,T8&lt;&gt;"")))</f>
        <v/>
      </c>
      <c r="AI8">
        <f>AND(AG8,AH8=FALSE)</f>
        <v/>
      </c>
      <c r="AJ8">
        <f>YEAR(J8)</f>
        <v/>
      </c>
      <c r="AK8">
        <f>MONTH(J8)</f>
        <v/>
      </c>
      <c r="AL8" t="b">
        <v>0</v>
      </c>
      <c r="AM8">
        <f>IF(AND(T8&gt;0, T8&lt;&gt;""),1,0)</f>
        <v/>
      </c>
      <c r="AN8">
        <f>AND(AO8,AND(T8&gt;0,T8&lt;&gt;""))</f>
        <v/>
      </c>
      <c r="AO8">
        <f>AND(R8&gt;100, R8&lt;&gt;"")</f>
        <v/>
      </c>
      <c r="AP8">
        <f>AND(NOT(AN8),AO8)</f>
        <v/>
      </c>
      <c r="AQ8">
        <f>IF(AN8, "OEIS CAT - Destructive - Fatal", IF(AO8, IF(AG8, "OEIS CAT - Destructive - Non-fatal", "OEIS Non-CAT - Destructive - Non-fatal"), IF(AG8, "OEIS CAT - Large", "OEIS Non-CAT - Large")))</f>
        <v/>
      </c>
      <c r="AR8">
        <f>IF(AND(P8&lt;&gt;"", P8&gt;5000),1,0)</f>
        <v/>
      </c>
      <c r="AS8">
        <f>IF(AND(R8&lt;&gt;"", R8&gt;500),1,0)</f>
        <v/>
      </c>
      <c r="AT8">
        <f>IF(OR(R8="", R8&lt;=100),"structures &lt;= 100 ", IF(R8&gt;500, "structures &gt; 500", "100 &lt; structures &lt;= 500"))</f>
        <v/>
      </c>
      <c r="AU8">
        <f>IF(AND(T8&gt;0, T8&lt;&gt;""),"fatality &gt; 0", "fatality = 0")</f>
        <v/>
      </c>
      <c r="AV8">
        <f>IF(R8="",0, R8)</f>
        <v/>
      </c>
      <c r="AW8" t="b">
        <v>0</v>
      </c>
      <c r="AX8" t="b">
        <v>0</v>
      </c>
      <c r="AY8" t="b">
        <v>0</v>
      </c>
      <c r="AZ8" t="b">
        <v>0</v>
      </c>
      <c r="BA8" t="b">
        <v>0</v>
      </c>
      <c r="BB8" t="b">
        <v>0</v>
      </c>
      <c r="BC8" t="b">
        <v>0</v>
      </c>
      <c r="BF8" t="inlineStr">
        <is>
          <t>PIBC1</t>
        </is>
      </c>
      <c r="BG8" t="inlineStr">
        <is>
          <t>2</t>
        </is>
      </c>
      <c r="BH8" t="n">
        <v>3.23</v>
      </c>
      <c r="BI8" t="inlineStr">
        <is>
          <t>2015-06-24T23:28:00Z</t>
        </is>
      </c>
      <c r="BJ8" t="n">
        <v>21</v>
      </c>
      <c r="BK8" t="n">
        <v>10</v>
      </c>
      <c r="BL8" t="inlineStr">
        <is>
          <t>PSBC1</t>
        </is>
      </c>
      <c r="BM8" t="inlineStr">
        <is>
          <t>121</t>
        </is>
      </c>
      <c r="BN8" t="n">
        <v>5.48</v>
      </c>
      <c r="BO8" t="inlineStr">
        <is>
          <t>2015-06-24T23:12:00Z</t>
        </is>
      </c>
      <c r="BP8" t="n">
        <v>21.99</v>
      </c>
      <c r="BQ8" t="n">
        <v>124</v>
      </c>
    </row>
    <row r="9">
      <c r="B9" t="inlineStr">
        <is>
          <t>(2/17/2023): add lat/lon based on google map&amp;cal fire loc</t>
        </is>
      </c>
      <c r="C9">
        <f>LEFT(H9,8)&amp;"-"&amp;E9</f>
        <v/>
      </c>
      <c r="D9" t="inlineStr">
        <is>
          <t>Amador</t>
        </is>
      </c>
      <c r="E9" t="inlineStr">
        <is>
          <t>Ione</t>
        </is>
      </c>
      <c r="H9">
        <f>YEAR(L9)*10^8+MONTH(L9)*10^6+DAY(L9)*10^4+HOUR(L9)*100+MINUTE(L9)</f>
        <v/>
      </c>
      <c r="I9">
        <f>IF(HOUR(L9)&lt;12, YEAR(L9)*10^8+MONTH(L9)*10^6+DAY(L9)*10^4+(HOUR(L9)+12)*10^2 + MINUTE(L9), YEAR(L9)*10^8+MONTH(L9)*10^6+(DAY(L9)+1)*10^4+(HOUR(L9)-12)*10^2+MINUTE(L9))</f>
        <v/>
      </c>
      <c r="J9" s="39" t="n">
        <v>42187</v>
      </c>
      <c r="K9" s="40" t="n">
        <v>0.3736111111111111</v>
      </c>
      <c r="L9" s="39" t="n">
        <v>42187.37361111111</v>
      </c>
      <c r="M9" s="39" t="n">
        <v>42187</v>
      </c>
      <c r="O9" s="39" t="n"/>
      <c r="P9" t="n">
        <v>355</v>
      </c>
      <c r="Q9" t="inlineStr">
        <is>
          <t>Arson</t>
        </is>
      </c>
      <c r="T9" t="n">
        <v>0</v>
      </c>
      <c r="U9" t="n">
        <v>38.482</v>
      </c>
      <c r="V9" t="n">
        <v>-121.043</v>
      </c>
      <c r="W9" t="inlineStr">
        <is>
          <t>non-HFTD</t>
        </is>
      </c>
      <c r="X9">
        <f>IF(OR(ISNUMBER(FIND("Redwood Valley", E9)), AZ9, BC9), "HFRA", "non-HFRA")</f>
        <v/>
      </c>
      <c r="AG9">
        <f>OR(AND(P9&gt;5000, P9&lt;&gt;""), AND(R9&gt;500, R9&lt;&gt;""), AND(T9&gt;0, T9&lt;&gt;""))</f>
        <v/>
      </c>
      <c r="AH9">
        <f>AND(OR(R9="", R9&lt;100),OR(AND(P9&gt;5000,P9&lt;&gt;""),AND(T9&gt;0,T9&lt;&gt;"")))</f>
        <v/>
      </c>
      <c r="AI9">
        <f>AND(AG9,AH9=FALSE)</f>
        <v/>
      </c>
      <c r="AJ9">
        <f>YEAR(J9)</f>
        <v/>
      </c>
      <c r="AK9">
        <f>MONTH(J9)</f>
        <v/>
      </c>
      <c r="AL9" t="b">
        <v>0</v>
      </c>
      <c r="AM9">
        <f>IF(AND(T9&gt;0, T9&lt;&gt;""),1,0)</f>
        <v/>
      </c>
      <c r="AN9">
        <f>AND(AO9,AND(T9&gt;0,T9&lt;&gt;""))</f>
        <v/>
      </c>
      <c r="AO9">
        <f>AND(R9&gt;100, R9&lt;&gt;"")</f>
        <v/>
      </c>
      <c r="AP9">
        <f>AND(NOT(AN9),AO9)</f>
        <v/>
      </c>
      <c r="AQ9">
        <f>IF(AN9, "OEIS CAT - Destructive - Fatal", IF(AO9, IF(AG9, "OEIS CAT - Destructive - Non-fatal", "OEIS Non-CAT - Destructive - Non-fatal"), IF(AG9, "OEIS CAT - Large", "OEIS Non-CAT - Large")))</f>
        <v/>
      </c>
      <c r="AR9">
        <f>IF(AND(P9&lt;&gt;"", P9&gt;5000),1,0)</f>
        <v/>
      </c>
      <c r="AS9">
        <f>IF(AND(R9&lt;&gt;"", R9&gt;500),1,0)</f>
        <v/>
      </c>
      <c r="AT9">
        <f>IF(OR(R9="", R9&lt;=100),"structures &lt;= 100 ", IF(R9&gt;500, "structures &gt; 500", "100 &lt; structures &lt;= 500"))</f>
        <v/>
      </c>
      <c r="AU9">
        <f>IF(AND(T9&gt;0, T9&lt;&gt;""),"fatality &gt; 0", "fatality = 0")</f>
        <v/>
      </c>
      <c r="AV9">
        <f>IF(R9="",0, R9)</f>
        <v/>
      </c>
      <c r="AW9" t="b">
        <v>0</v>
      </c>
      <c r="AX9" t="b">
        <v>0</v>
      </c>
      <c r="AY9" t="b">
        <v>0</v>
      </c>
      <c r="AZ9" t="b">
        <v>0</v>
      </c>
      <c r="BA9" t="b">
        <v>0</v>
      </c>
      <c r="BB9" t="b">
        <v>0</v>
      </c>
      <c r="BC9" t="b">
        <v>0</v>
      </c>
      <c r="BJ9" t="n">
        <v>0</v>
      </c>
      <c r="BK9" t="n">
        <v>0</v>
      </c>
      <c r="BL9" t="inlineStr">
        <is>
          <t>BENC1</t>
        </is>
      </c>
      <c r="BM9" t="inlineStr">
        <is>
          <t>2</t>
        </is>
      </c>
      <c r="BN9" t="n">
        <v>9.57</v>
      </c>
      <c r="BO9" t="inlineStr">
        <is>
          <t>2015-07-02T15:59:00Z</t>
        </is>
      </c>
      <c r="BP9" t="n">
        <v>14</v>
      </c>
      <c r="BQ9" t="n">
        <v>36</v>
      </c>
    </row>
    <row r="10">
      <c r="B10" t="inlineStr">
        <is>
          <t>(2/17/2023): add lat/lon based on google map&amp;cal fire loc</t>
        </is>
      </c>
      <c r="C10">
        <f>LEFT(H10,8)&amp;"-"&amp;E10</f>
        <v/>
      </c>
      <c r="D10" t="inlineStr">
        <is>
          <t>Merced</t>
        </is>
      </c>
      <c r="E10" t="inlineStr">
        <is>
          <t>Mccabe</t>
        </is>
      </c>
      <c r="H10">
        <f>YEAR(L10)*10^8+MONTH(L10)*10^6+DAY(L10)*10^4+HOUR(L10)*100+MINUTE(L10)</f>
        <v/>
      </c>
      <c r="I10">
        <f>IF(HOUR(L10)&lt;12, YEAR(L10)*10^8+MONTH(L10)*10^6+DAY(L10)*10^4+(HOUR(L10)+12)*10^2 + MINUTE(L10), YEAR(L10)*10^8+MONTH(L10)*10^6+(DAY(L10)+1)*10^4+(HOUR(L10)-12)*10^2+MINUTE(L10))</f>
        <v/>
      </c>
      <c r="J10" s="39" t="n">
        <v>42203</v>
      </c>
      <c r="K10" s="40" t="n">
        <v>0.9354166666666667</v>
      </c>
      <c r="L10" s="39" t="n">
        <v>42203.93541666667</v>
      </c>
      <c r="M10" s="39" t="n">
        <v>42207</v>
      </c>
      <c r="O10" s="39" t="n"/>
      <c r="P10" t="n">
        <v>1333</v>
      </c>
      <c r="Q10" t="inlineStr">
        <is>
          <t>Lightning</t>
        </is>
      </c>
      <c r="T10" t="n">
        <v>0</v>
      </c>
      <c r="U10" t="n">
        <v>37.115</v>
      </c>
      <c r="V10" t="n">
        <v>-121.023</v>
      </c>
      <c r="W10" t="inlineStr">
        <is>
          <t>non-HFTD</t>
        </is>
      </c>
      <c r="X10">
        <f>IF(OR(ISNUMBER(FIND("Redwood Valley", E10)), AZ10, BC10), "HFRA", "non-HFRA")</f>
        <v/>
      </c>
      <c r="AG10">
        <f>OR(AND(P10&gt;5000, P10&lt;&gt;""), AND(R10&gt;500, R10&lt;&gt;""), AND(T10&gt;0, T10&lt;&gt;""))</f>
        <v/>
      </c>
      <c r="AH10">
        <f>AND(OR(R10="", R10&lt;100),OR(AND(P10&gt;5000,P10&lt;&gt;""),AND(T10&gt;0,T10&lt;&gt;"")))</f>
        <v/>
      </c>
      <c r="AI10">
        <f>AND(AG10,AH10=FALSE)</f>
        <v/>
      </c>
      <c r="AJ10">
        <f>YEAR(J10)</f>
        <v/>
      </c>
      <c r="AK10">
        <f>MONTH(J10)</f>
        <v/>
      </c>
      <c r="AL10" t="b">
        <v>0</v>
      </c>
      <c r="AM10">
        <f>IF(AND(T10&gt;0, T10&lt;&gt;""),1,0)</f>
        <v/>
      </c>
      <c r="AN10">
        <f>AND(AO10,AND(T10&gt;0,T10&lt;&gt;""))</f>
        <v/>
      </c>
      <c r="AO10">
        <f>AND(R10&gt;100, R10&lt;&gt;"")</f>
        <v/>
      </c>
      <c r="AP10">
        <f>AND(NOT(AN10),AO10)</f>
        <v/>
      </c>
      <c r="AQ10">
        <f>IF(AN10, "OEIS CAT - Destructive - Fatal", IF(AO10, IF(AG10, "OEIS CAT - Destructive - Non-fatal", "OEIS Non-CAT - Destructive - Non-fatal"), IF(AG10, "OEIS CAT - Large", "OEIS Non-CAT - Large")))</f>
        <v/>
      </c>
      <c r="AR10">
        <f>IF(AND(P10&lt;&gt;"", P10&gt;5000),1,0)</f>
        <v/>
      </c>
      <c r="AS10">
        <f>IF(AND(R10&lt;&gt;"", R10&gt;500),1,0)</f>
        <v/>
      </c>
      <c r="AT10">
        <f>IF(OR(R10="", R10&lt;=100),"structures &lt;= 100 ", IF(R10&gt;500, "structures &gt; 500", "100 &lt; structures &lt;= 500"))</f>
        <v/>
      </c>
      <c r="AU10">
        <f>IF(AND(T10&gt;0, T10&lt;&gt;""),"fatality &gt; 0", "fatality = 0")</f>
        <v/>
      </c>
      <c r="AV10">
        <f>IF(R10="",0, R10)</f>
        <v/>
      </c>
      <c r="AW10" t="b">
        <v>0</v>
      </c>
      <c r="AX10" t="b">
        <v>0</v>
      </c>
      <c r="AY10" t="b">
        <v>0</v>
      </c>
      <c r="AZ10" t="b">
        <v>0</v>
      </c>
      <c r="BA10" t="b">
        <v>0</v>
      </c>
      <c r="BB10" t="b">
        <v>0</v>
      </c>
      <c r="BC10" t="b">
        <v>0</v>
      </c>
      <c r="BF10" t="inlineStr">
        <is>
          <t>CF031</t>
        </is>
      </c>
      <c r="BG10" t="inlineStr">
        <is>
          <t>59</t>
        </is>
      </c>
      <c r="BH10" t="n">
        <v>4.19</v>
      </c>
      <c r="BI10" t="inlineStr">
        <is>
          <t>2015-07-19T04:40:00Z</t>
        </is>
      </c>
      <c r="BJ10" t="n">
        <v>32.93</v>
      </c>
      <c r="BK10" t="n">
        <v>18</v>
      </c>
      <c r="BL10" t="inlineStr">
        <is>
          <t>CF031</t>
        </is>
      </c>
      <c r="BM10" t="inlineStr">
        <is>
          <t>59</t>
        </is>
      </c>
      <c r="BN10" t="n">
        <v>4.19</v>
      </c>
      <c r="BO10" t="inlineStr">
        <is>
          <t>2015-07-19T04:40:00Z</t>
        </is>
      </c>
      <c r="BP10" t="n">
        <v>32.93</v>
      </c>
      <c r="BQ10" t="n">
        <v>18</v>
      </c>
    </row>
    <row r="11">
      <c r="C11">
        <f>LEFT(H11,8)&amp;"-"&amp;E11</f>
        <v/>
      </c>
      <c r="D11" t="inlineStr">
        <is>
          <t>Tulare</t>
        </is>
      </c>
      <c r="E11" t="inlineStr">
        <is>
          <t>Cabin</t>
        </is>
      </c>
      <c r="H11">
        <f>YEAR(L11)*10^8+MONTH(L11)*10^6+DAY(L11)*10^4+HOUR(L11)*100+MINUTE(L11)</f>
        <v/>
      </c>
      <c r="I11">
        <f>IF(HOUR(L11)&lt;12, YEAR(L11)*10^8+MONTH(L11)*10^6+DAY(L11)*10^4+(HOUR(L11)+12)*10^2 + MINUTE(L11), YEAR(L11)*10^8+MONTH(L11)*10^6+(DAY(L11)+1)*10^4+(HOUR(L11)-12)*10^2+MINUTE(L11))</f>
        <v/>
      </c>
      <c r="J11" s="39" t="n">
        <v>42204</v>
      </c>
      <c r="K11" s="40" t="n">
        <v>0.3333333333333333</v>
      </c>
      <c r="L11" s="39" t="n">
        <v>42204.33333333334</v>
      </c>
      <c r="M11" s="39" t="n">
        <v>42252</v>
      </c>
      <c r="N11" t="inlineStr">
        <is>
          <t>18:00</t>
        </is>
      </c>
      <c r="O11" s="39" t="n">
        <v>42252.75</v>
      </c>
      <c r="P11" t="n">
        <v>6980</v>
      </c>
      <c r="Q11" t="inlineStr">
        <is>
          <t>Lightning</t>
        </is>
      </c>
      <c r="T11" t="n">
        <v>0</v>
      </c>
      <c r="U11" t="n">
        <v>36.24</v>
      </c>
      <c r="V11" t="n">
        <v>-118.54</v>
      </c>
      <c r="W11" t="inlineStr">
        <is>
          <t>HFTD</t>
        </is>
      </c>
      <c r="X11">
        <f>IF(OR(ISNUMBER(FIND("Redwood Valley", E11)), AZ11, BC11), "HFRA", "non-HFRA")</f>
        <v/>
      </c>
      <c r="AG11">
        <f>OR(AND(P11&gt;5000, P11&lt;&gt;""), AND(R11&gt;500, R11&lt;&gt;""), AND(T11&gt;0, T11&lt;&gt;""))</f>
        <v/>
      </c>
      <c r="AH11">
        <f>AND(OR(R11="", R11&lt;100),OR(AND(P11&gt;5000,P11&lt;&gt;""),AND(T11&gt;0,T11&lt;&gt;"")))</f>
        <v/>
      </c>
      <c r="AI11">
        <f>AND(AG11,AH11=FALSE)</f>
        <v/>
      </c>
      <c r="AJ11">
        <f>YEAR(J11)</f>
        <v/>
      </c>
      <c r="AK11">
        <f>MONTH(J11)</f>
        <v/>
      </c>
      <c r="AL11" t="b">
        <v>0</v>
      </c>
      <c r="AM11">
        <f>IF(AND(T11&gt;0, T11&lt;&gt;""),1,0)</f>
        <v/>
      </c>
      <c r="AN11">
        <f>AND(AO11,AND(T11&gt;0,T11&lt;&gt;""))</f>
        <v/>
      </c>
      <c r="AO11">
        <f>AND(R11&gt;100, R11&lt;&gt;"")</f>
        <v/>
      </c>
      <c r="AP11">
        <f>AND(NOT(AN11),AO11)</f>
        <v/>
      </c>
      <c r="AQ11">
        <f>IF(AN11, "OEIS CAT - Destructive - Fatal", IF(AO11, IF(AG11, "OEIS CAT - Destructive - Non-fatal", "OEIS Non-CAT - Destructive - Non-fatal"), IF(AG11, "OEIS CAT - Large", "OEIS Non-CAT - Large")))</f>
        <v/>
      </c>
      <c r="AR11">
        <f>IF(AND(P11&lt;&gt;"", P11&gt;5000),1,0)</f>
        <v/>
      </c>
      <c r="AS11">
        <f>IF(AND(R11&lt;&gt;"", R11&gt;500),1,0)</f>
        <v/>
      </c>
      <c r="AT11">
        <f>IF(OR(R11="", R11&lt;=100),"structures &lt;= 100 ", IF(R11&gt;500, "structures &gt; 500", "100 &lt; structures &lt;= 500"))</f>
        <v/>
      </c>
      <c r="AU11">
        <f>IF(AND(T11&gt;0, T11&lt;&gt;""),"fatality &gt; 0", "fatality = 0")</f>
        <v/>
      </c>
      <c r="AV11">
        <f>IF(R11="",0, R11)</f>
        <v/>
      </c>
      <c r="AW11" t="b">
        <v>1</v>
      </c>
      <c r="AX11" t="b">
        <v>0</v>
      </c>
      <c r="AY11" t="b">
        <v>1</v>
      </c>
      <c r="AZ11" t="b">
        <v>1</v>
      </c>
      <c r="BA11" t="b">
        <v>0</v>
      </c>
      <c r="BB11" t="b">
        <v>1</v>
      </c>
      <c r="BC11" t="b">
        <v>1</v>
      </c>
      <c r="BJ11" t="n">
        <v>0</v>
      </c>
      <c r="BK11" t="n">
        <v>0</v>
      </c>
      <c r="BL11" t="inlineStr">
        <is>
          <t>C5694</t>
        </is>
      </c>
      <c r="BM11" t="inlineStr">
        <is>
          <t>65</t>
        </is>
      </c>
      <c r="BN11" t="n">
        <v>8.619999999999999</v>
      </c>
      <c r="BO11" t="inlineStr">
        <is>
          <t>2015-07-19T15:26:00Z</t>
        </is>
      </c>
      <c r="BP11" t="n">
        <v>2.01</v>
      </c>
      <c r="BQ11" t="n">
        <v>8</v>
      </c>
    </row>
    <row r="12">
      <c r="C12">
        <f>LEFT(H12,8)&amp;"-"&amp;E12</f>
        <v/>
      </c>
      <c r="D12" t="inlineStr">
        <is>
          <t>Tulare</t>
        </is>
      </c>
      <c r="E12" t="inlineStr">
        <is>
          <t>Triple</t>
        </is>
      </c>
      <c r="H12">
        <f>YEAR(L12)*10^8+MONTH(L12)*10^6+DAY(L12)*10^4+HOUR(L12)*100+MINUTE(L12)</f>
        <v/>
      </c>
      <c r="I12">
        <f>IF(HOUR(L12)&lt;12, YEAR(L12)*10^8+MONTH(L12)*10^6+DAY(L12)*10^4+(HOUR(L12)+12)*10^2 + MINUTE(L12), YEAR(L12)*10^8+MONTH(L12)*10^6+(DAY(L12)+1)*10^4+(HOUR(L12)-12)*10^2+MINUTE(L12))</f>
        <v/>
      </c>
      <c r="J12" s="39" t="n">
        <v>42206</v>
      </c>
      <c r="K12" s="40" t="n">
        <v>0.5243055555555556</v>
      </c>
      <c r="L12" s="39" t="n">
        <v>42206.52430555555</v>
      </c>
      <c r="M12" s="39" t="n">
        <v>42211</v>
      </c>
      <c r="N12" t="inlineStr">
        <is>
          <t>10:30</t>
        </is>
      </c>
      <c r="O12" s="39" t="n">
        <v>42211.4375</v>
      </c>
      <c r="P12" t="n">
        <v>430</v>
      </c>
      <c r="Q12" t="inlineStr">
        <is>
          <t>Lightning</t>
        </is>
      </c>
      <c r="T12" t="n">
        <v>0</v>
      </c>
      <c r="U12" t="n">
        <v>36.085212</v>
      </c>
      <c r="V12" t="n">
        <v>-118.824235</v>
      </c>
      <c r="W12" t="inlineStr">
        <is>
          <t>HFTD</t>
        </is>
      </c>
      <c r="X12">
        <f>IF(OR(ISNUMBER(FIND("Redwood Valley", E12)), AZ12, BC12), "HFRA", "non-HFRA")</f>
        <v/>
      </c>
      <c r="AG12">
        <f>OR(AND(P12&gt;5000, P12&lt;&gt;""), AND(R12&gt;500, R12&lt;&gt;""), AND(T12&gt;0, T12&lt;&gt;""))</f>
        <v/>
      </c>
      <c r="AH12">
        <f>AND(OR(R12="", R12&lt;100),OR(AND(P12&gt;5000,P12&lt;&gt;""),AND(T12&gt;0,T12&lt;&gt;"")))</f>
        <v/>
      </c>
      <c r="AI12">
        <f>AND(AG12,AH12=FALSE)</f>
        <v/>
      </c>
      <c r="AJ12">
        <f>YEAR(J12)</f>
        <v/>
      </c>
      <c r="AK12">
        <f>MONTH(J12)</f>
        <v/>
      </c>
      <c r="AL12" t="b">
        <v>0</v>
      </c>
      <c r="AM12">
        <f>IF(AND(T12&gt;0, T12&lt;&gt;""),1,0)</f>
        <v/>
      </c>
      <c r="AN12">
        <f>AND(AO12,AND(T12&gt;0,T12&lt;&gt;""))</f>
        <v/>
      </c>
      <c r="AO12">
        <f>AND(R12&gt;100, R12&lt;&gt;"")</f>
        <v/>
      </c>
      <c r="AP12">
        <f>AND(NOT(AN12),AO12)</f>
        <v/>
      </c>
      <c r="AQ12">
        <f>IF(AN12, "OEIS CAT - Destructive - Fatal", IF(AO12, IF(AG12, "OEIS CAT - Destructive - Non-fatal", "OEIS Non-CAT - Destructive - Non-fatal"), IF(AG12, "OEIS CAT - Large", "OEIS Non-CAT - Large")))</f>
        <v/>
      </c>
      <c r="AR12">
        <f>IF(AND(P12&lt;&gt;"", P12&gt;5000),1,0)</f>
        <v/>
      </c>
      <c r="AS12">
        <f>IF(AND(R12&lt;&gt;"", R12&gt;500),1,0)</f>
        <v/>
      </c>
      <c r="AT12">
        <f>IF(OR(R12="", R12&lt;=100),"structures &lt;= 100 ", IF(R12&gt;500, "structures &gt; 500", "100 &lt; structures &lt;= 500"))</f>
        <v/>
      </c>
      <c r="AU12">
        <f>IF(AND(T12&gt;0, T12&lt;&gt;""),"fatality &gt; 0", "fatality = 0")</f>
        <v/>
      </c>
      <c r="AV12">
        <f>IF(R12="",0, R12)</f>
        <v/>
      </c>
      <c r="AW12" t="b">
        <v>1</v>
      </c>
      <c r="AX12" t="b">
        <v>0</v>
      </c>
      <c r="AY12" t="b">
        <v>1</v>
      </c>
      <c r="AZ12" t="b">
        <v>1</v>
      </c>
      <c r="BA12" t="b">
        <v>0</v>
      </c>
      <c r="BB12" t="b">
        <v>1</v>
      </c>
      <c r="BC12" t="b">
        <v>1</v>
      </c>
      <c r="BJ12" t="n">
        <v>0</v>
      </c>
      <c r="BK12" t="n">
        <v>0</v>
      </c>
      <c r="BL12" t="inlineStr">
        <is>
          <t>OORC1</t>
        </is>
      </c>
      <c r="BM12" t="inlineStr">
        <is>
          <t>2</t>
        </is>
      </c>
      <c r="BN12" t="n">
        <v>9.25</v>
      </c>
      <c r="BO12" t="inlineStr">
        <is>
          <t>2015-07-21T20:12:00Z</t>
        </is>
      </c>
      <c r="BP12" t="n">
        <v>14.99</v>
      </c>
      <c r="BQ12" t="n">
        <v>2</v>
      </c>
    </row>
    <row r="13">
      <c r="C13">
        <f>LEFT(H13,8)&amp;"-"&amp;E13</f>
        <v/>
      </c>
      <c r="D13" t="inlineStr">
        <is>
          <t>Napa</t>
        </is>
      </c>
      <c r="E13" t="inlineStr">
        <is>
          <t>Wragg</t>
        </is>
      </c>
      <c r="H13">
        <f>YEAR(L13)*10^8+MONTH(L13)*10^6+DAY(L13)*10^4+HOUR(L13)*100+MINUTE(L13)</f>
        <v/>
      </c>
      <c r="I13">
        <f>IF(HOUR(L13)&lt;12, YEAR(L13)*10^8+MONTH(L13)*10^6+DAY(L13)*10^4+(HOUR(L13)+12)*10^2 + MINUTE(L13), YEAR(L13)*10^8+MONTH(L13)*10^6+(DAY(L13)+1)*10^4+(HOUR(L13)-12)*10^2+MINUTE(L13))</f>
        <v/>
      </c>
      <c r="J13" s="39" t="n">
        <v>42207</v>
      </c>
      <c r="K13" s="40" t="n">
        <v>0.6</v>
      </c>
      <c r="L13" s="39" t="n">
        <v>42207.6</v>
      </c>
      <c r="M13" s="39" t="n">
        <v>42221</v>
      </c>
      <c r="N13" t="inlineStr">
        <is>
          <t>17:30</t>
        </is>
      </c>
      <c r="O13" s="39" t="n">
        <v>42221.72916666666</v>
      </c>
      <c r="P13" t="n">
        <v>8051</v>
      </c>
      <c r="Q13" t="inlineStr">
        <is>
          <t>Vehicle</t>
        </is>
      </c>
      <c r="R13" t="n">
        <v>2</v>
      </c>
      <c r="S13" t="n">
        <v>5</v>
      </c>
      <c r="T13" t="n">
        <v>0</v>
      </c>
      <c r="U13" t="n">
        <v>38.4994</v>
      </c>
      <c r="V13" t="n">
        <v>-122.1145</v>
      </c>
      <c r="W13" t="inlineStr">
        <is>
          <t>HFTD</t>
        </is>
      </c>
      <c r="X13">
        <f>IF(OR(ISNUMBER(FIND("Redwood Valley", E13)), AZ13, BC13), "HFRA", "non-HFRA")</f>
        <v/>
      </c>
      <c r="AG13">
        <f>OR(AND(P13&gt;5000, P13&lt;&gt;""), AND(R13&gt;500, R13&lt;&gt;""), AND(T13&gt;0, T13&lt;&gt;""))</f>
        <v/>
      </c>
      <c r="AH13">
        <f>AND(OR(R13="", R13&lt;100),OR(AND(P13&gt;5000,P13&lt;&gt;""),AND(T13&gt;0,T13&lt;&gt;"")))</f>
        <v/>
      </c>
      <c r="AI13">
        <f>AND(AG13,AH13=FALSE)</f>
        <v/>
      </c>
      <c r="AJ13">
        <f>YEAR(J13)</f>
        <v/>
      </c>
      <c r="AK13">
        <f>MONTH(J13)</f>
        <v/>
      </c>
      <c r="AL13" t="b">
        <v>0</v>
      </c>
      <c r="AM13">
        <f>IF(AND(T13&gt;0, T13&lt;&gt;""),1,0)</f>
        <v/>
      </c>
      <c r="AN13">
        <f>AND(AO13,AND(T13&gt;0,T13&lt;&gt;""))</f>
        <v/>
      </c>
      <c r="AO13">
        <f>AND(R13&gt;100, R13&lt;&gt;"")</f>
        <v/>
      </c>
      <c r="AP13">
        <f>AND(NOT(AN13),AO13)</f>
        <v/>
      </c>
      <c r="AQ13">
        <f>IF(AN13, "OEIS CAT - Destructive - Fatal", IF(AO13, IF(AG13, "OEIS CAT - Destructive - Non-fatal", "OEIS Non-CAT - Destructive - Non-fatal"), IF(AG13, "OEIS CAT - Large", "OEIS Non-CAT - Large")))</f>
        <v/>
      </c>
      <c r="AR13">
        <f>IF(AND(P13&lt;&gt;"", P13&gt;5000),1,0)</f>
        <v/>
      </c>
      <c r="AS13">
        <f>IF(AND(R13&lt;&gt;"", R13&gt;500),1,0)</f>
        <v/>
      </c>
      <c r="AT13">
        <f>IF(OR(R13="", R13&lt;=100),"structures &lt;= 100 ", IF(R13&gt;500, "structures &gt; 500", "100 &lt; structures &lt;= 500"))</f>
        <v/>
      </c>
      <c r="AU13">
        <f>IF(AND(T13&gt;0, T13&lt;&gt;""),"fatality &gt; 0", "fatality = 0")</f>
        <v/>
      </c>
      <c r="AV13">
        <f>IF(R13="",0, R13)</f>
        <v/>
      </c>
      <c r="AW13" t="b">
        <v>1</v>
      </c>
      <c r="AX13" t="b">
        <v>0</v>
      </c>
      <c r="AY13" t="b">
        <v>1</v>
      </c>
      <c r="AZ13" t="b">
        <v>1</v>
      </c>
      <c r="BA13" t="b">
        <v>0</v>
      </c>
      <c r="BB13" t="b">
        <v>1</v>
      </c>
      <c r="BC13" t="b">
        <v>1</v>
      </c>
      <c r="BJ13" t="n">
        <v>0</v>
      </c>
      <c r="BK13" t="n">
        <v>0</v>
      </c>
      <c r="BL13" t="inlineStr">
        <is>
          <t>ATLC1</t>
        </is>
      </c>
      <c r="BM13" t="inlineStr">
        <is>
          <t>2</t>
        </is>
      </c>
      <c r="BN13" t="n">
        <v>8.300000000000001</v>
      </c>
      <c r="BO13" t="inlineStr">
        <is>
          <t>2015-07-22T21:29:00Z</t>
        </is>
      </c>
      <c r="BP13" t="n">
        <v>27</v>
      </c>
      <c r="BQ13" t="n">
        <v>2</v>
      </c>
    </row>
    <row r="14">
      <c r="C14">
        <f>LEFT(H14,8)&amp;"-"&amp;E14</f>
        <v/>
      </c>
      <c r="D14" t="inlineStr">
        <is>
          <t>Madera</t>
        </is>
      </c>
      <c r="E14" t="inlineStr">
        <is>
          <t>Willow</t>
        </is>
      </c>
      <c r="H14">
        <f>YEAR(L14)*10^8+MONTH(L14)*10^6+DAY(L14)*10^4+HOUR(L14)*100+MINUTE(L14)</f>
        <v/>
      </c>
      <c r="I14">
        <f>IF(HOUR(L14)&lt;12, YEAR(L14)*10^8+MONTH(L14)*10^6+DAY(L14)*10^4+(HOUR(L14)+12)*10^2 + MINUTE(L14), YEAR(L14)*10^8+MONTH(L14)*10^6+(DAY(L14)+1)*10^4+(HOUR(L14)-12)*10^2+MINUTE(L14))</f>
        <v/>
      </c>
      <c r="J14" s="39" t="n">
        <v>42210</v>
      </c>
      <c r="K14" s="40" t="n">
        <v>0.6041666666666666</v>
      </c>
      <c r="L14" s="39" t="n">
        <v>42210.60416666666</v>
      </c>
      <c r="M14" s="39" t="n">
        <v>42229</v>
      </c>
      <c r="N14" t="inlineStr">
        <is>
          <t>10:30</t>
        </is>
      </c>
      <c r="O14" s="39" t="n">
        <v>42229.4375</v>
      </c>
      <c r="P14" t="n">
        <v>5702</v>
      </c>
      <c r="Q14" t="inlineStr">
        <is>
          <t>Undetermined</t>
        </is>
      </c>
      <c r="T14" t="n">
        <v>0</v>
      </c>
      <c r="U14" t="n">
        <v>37.279722</v>
      </c>
      <c r="V14" t="n">
        <v>-119.50014</v>
      </c>
      <c r="W14" t="inlineStr">
        <is>
          <t>HFTD</t>
        </is>
      </c>
      <c r="X14">
        <f>IF(OR(ISNUMBER(FIND("Redwood Valley", E14)), AZ14, BC14), "HFRA", "non-HFRA")</f>
        <v/>
      </c>
      <c r="AG14">
        <f>OR(AND(P14&gt;5000, P14&lt;&gt;""), AND(R14&gt;500, R14&lt;&gt;""), AND(T14&gt;0, T14&lt;&gt;""))</f>
        <v/>
      </c>
      <c r="AH14">
        <f>AND(OR(R14="", R14&lt;100),OR(AND(P14&gt;5000,P14&lt;&gt;""),AND(T14&gt;0,T14&lt;&gt;"")))</f>
        <v/>
      </c>
      <c r="AI14">
        <f>AND(AG14,AH14=FALSE)</f>
        <v/>
      </c>
      <c r="AJ14">
        <f>YEAR(J14)</f>
        <v/>
      </c>
      <c r="AK14">
        <f>MONTH(J14)</f>
        <v/>
      </c>
      <c r="AL14" t="b">
        <v>0</v>
      </c>
      <c r="AM14">
        <f>IF(AND(T14&gt;0, T14&lt;&gt;""),1,0)</f>
        <v/>
      </c>
      <c r="AN14">
        <f>AND(AO14,AND(T14&gt;0,T14&lt;&gt;""))</f>
        <v/>
      </c>
      <c r="AO14">
        <f>AND(R14&gt;100, R14&lt;&gt;"")</f>
        <v/>
      </c>
      <c r="AP14">
        <f>AND(NOT(AN14),AO14)</f>
        <v/>
      </c>
      <c r="AQ14">
        <f>IF(AN14, "OEIS CAT - Destructive - Fatal", IF(AO14, IF(AG14, "OEIS CAT - Destructive - Non-fatal", "OEIS Non-CAT - Destructive - Non-fatal"), IF(AG14, "OEIS CAT - Large", "OEIS Non-CAT - Large")))</f>
        <v/>
      </c>
      <c r="AR14">
        <f>IF(AND(P14&lt;&gt;"", P14&gt;5000),1,0)</f>
        <v/>
      </c>
      <c r="AS14">
        <f>IF(AND(R14&lt;&gt;"", R14&gt;500),1,0)</f>
        <v/>
      </c>
      <c r="AT14">
        <f>IF(OR(R14="", R14&lt;=100),"structures &lt;= 100 ", IF(R14&gt;500, "structures &gt; 500", "100 &lt; structures &lt;= 500"))</f>
        <v/>
      </c>
      <c r="AU14">
        <f>IF(AND(T14&gt;0, T14&lt;&gt;""),"fatality &gt; 0", "fatality = 0")</f>
        <v/>
      </c>
      <c r="AV14">
        <f>IF(R14="",0, R14)</f>
        <v/>
      </c>
      <c r="AW14" t="b">
        <v>0</v>
      </c>
      <c r="AX14" t="b">
        <v>1</v>
      </c>
      <c r="AY14" t="b">
        <v>1</v>
      </c>
      <c r="AZ14" t="b">
        <v>1</v>
      </c>
      <c r="BA14" t="b">
        <v>0</v>
      </c>
      <c r="BB14" t="b">
        <v>1</v>
      </c>
      <c r="BC14" t="b">
        <v>1</v>
      </c>
      <c r="BF14" t="inlineStr">
        <is>
          <t>NFRC1</t>
        </is>
      </c>
      <c r="BG14" t="inlineStr">
        <is>
          <t>2</t>
        </is>
      </c>
      <c r="BH14" t="n">
        <v>3.24</v>
      </c>
      <c r="BI14" t="inlineStr">
        <is>
          <t>2015-07-25T21:55:00Z</t>
        </is>
      </c>
      <c r="BJ14" t="n">
        <v>14.99</v>
      </c>
      <c r="BK14" t="n">
        <v>71</v>
      </c>
      <c r="BL14" t="inlineStr">
        <is>
          <t>D7778</t>
        </is>
      </c>
      <c r="BM14" t="inlineStr">
        <is>
          <t>65</t>
        </is>
      </c>
      <c r="BN14" t="n">
        <v>7.46</v>
      </c>
      <c r="BO14" t="inlineStr">
        <is>
          <t>2015-07-25T22:27:00Z</t>
        </is>
      </c>
      <c r="BP14" t="n">
        <v>14.99</v>
      </c>
      <c r="BQ14" t="n">
        <v>95</v>
      </c>
    </row>
    <row r="15">
      <c r="C15">
        <f>LEFT(H15,8)&amp;"-"&amp;E15</f>
        <v/>
      </c>
      <c r="D15" t="inlineStr">
        <is>
          <t>Nevada</t>
        </is>
      </c>
      <c r="E15" t="inlineStr">
        <is>
          <t>Lowell</t>
        </is>
      </c>
      <c r="H15">
        <f>YEAR(L15)*10^8+MONTH(L15)*10^6+DAY(L15)*10^4+HOUR(L15)*100+MINUTE(L15)</f>
        <v/>
      </c>
      <c r="I15">
        <f>IF(HOUR(L15)&lt;12, YEAR(L15)*10^8+MONTH(L15)*10^6+DAY(L15)*10^4+(HOUR(L15)+12)*10^2 + MINUTE(L15), YEAR(L15)*10^8+MONTH(L15)*10^6+(DAY(L15)+1)*10^4+(HOUR(L15)-12)*10^2+MINUTE(L15))</f>
        <v/>
      </c>
      <c r="J15" s="39" t="n">
        <v>42210</v>
      </c>
      <c r="K15" s="40" t="n">
        <v>0.6090277777777777</v>
      </c>
      <c r="L15" s="39" t="n">
        <v>42210.60902777778</v>
      </c>
      <c r="M15" s="39" t="n">
        <v>42228</v>
      </c>
      <c r="N15" t="inlineStr">
        <is>
          <t>19:15</t>
        </is>
      </c>
      <c r="O15" s="39" t="n">
        <v>42228.80208333334</v>
      </c>
      <c r="P15" t="n">
        <v>2304</v>
      </c>
      <c r="Q15" t="inlineStr">
        <is>
          <t>Undetermined</t>
        </is>
      </c>
      <c r="R15" t="n">
        <v>3</v>
      </c>
      <c r="S15" t="n">
        <v>1</v>
      </c>
      <c r="T15" t="n">
        <v>0</v>
      </c>
      <c r="U15" t="n">
        <v>39.192088</v>
      </c>
      <c r="V15" t="n">
        <v>-120.882313</v>
      </c>
      <c r="W15" t="inlineStr">
        <is>
          <t>HFTD</t>
        </is>
      </c>
      <c r="X15">
        <f>IF(OR(ISNUMBER(FIND("Redwood Valley", E15)), AZ15, BC15), "HFRA", "non-HFRA")</f>
        <v/>
      </c>
      <c r="AG15">
        <f>OR(AND(P15&gt;5000, P15&lt;&gt;""), AND(R15&gt;500, R15&lt;&gt;""), AND(T15&gt;0, T15&lt;&gt;""))</f>
        <v/>
      </c>
      <c r="AH15">
        <f>AND(OR(R15="", R15&lt;100),OR(AND(P15&gt;5000,P15&lt;&gt;""),AND(T15&gt;0,T15&lt;&gt;"")))</f>
        <v/>
      </c>
      <c r="AI15">
        <f>AND(AG15,AH15=FALSE)</f>
        <v/>
      </c>
      <c r="AJ15">
        <f>YEAR(J15)</f>
        <v/>
      </c>
      <c r="AK15">
        <f>MONTH(J15)</f>
        <v/>
      </c>
      <c r="AL15" t="b">
        <v>0</v>
      </c>
      <c r="AM15">
        <f>IF(AND(T15&gt;0, T15&lt;&gt;""),1,0)</f>
        <v/>
      </c>
      <c r="AN15">
        <f>AND(AO15,AND(T15&gt;0,T15&lt;&gt;""))</f>
        <v/>
      </c>
      <c r="AO15">
        <f>AND(R15&gt;100, R15&lt;&gt;"")</f>
        <v/>
      </c>
      <c r="AP15">
        <f>AND(NOT(AN15),AO15)</f>
        <v/>
      </c>
      <c r="AQ15">
        <f>IF(AN15, "OEIS CAT - Destructive - Fatal", IF(AO15, IF(AG15, "OEIS CAT - Destructive - Non-fatal", "OEIS Non-CAT - Destructive - Non-fatal"), IF(AG15, "OEIS CAT - Large", "OEIS Non-CAT - Large")))</f>
        <v/>
      </c>
      <c r="AR15">
        <f>IF(AND(P15&lt;&gt;"", P15&gt;5000),1,0)</f>
        <v/>
      </c>
      <c r="AS15">
        <f>IF(AND(R15&lt;&gt;"", R15&gt;500),1,0)</f>
        <v/>
      </c>
      <c r="AT15">
        <f>IF(OR(R15="", R15&lt;=100),"structures &lt;= 100 ", IF(R15&gt;500, "structures &gt; 500", "100 &lt; structures &lt;= 500"))</f>
        <v/>
      </c>
      <c r="AU15">
        <f>IF(AND(T15&gt;0, T15&lt;&gt;""),"fatality &gt; 0", "fatality = 0")</f>
        <v/>
      </c>
      <c r="AV15">
        <f>IF(R15="",0, R15)</f>
        <v/>
      </c>
      <c r="AW15" t="b">
        <v>0</v>
      </c>
      <c r="AX15" t="b">
        <v>1</v>
      </c>
      <c r="AY15" t="b">
        <v>1</v>
      </c>
      <c r="AZ15" t="b">
        <v>1</v>
      </c>
      <c r="BA15" t="b">
        <v>0</v>
      </c>
      <c r="BB15" t="b">
        <v>1</v>
      </c>
      <c r="BC15" t="b">
        <v>1</v>
      </c>
      <c r="BF15" t="inlineStr">
        <is>
          <t>SETC1</t>
        </is>
      </c>
      <c r="BG15" t="inlineStr">
        <is>
          <t>2</t>
        </is>
      </c>
      <c r="BH15" t="n">
        <v>0.58</v>
      </c>
      <c r="BI15" t="inlineStr">
        <is>
          <t>2015-07-25T21:28:00Z</t>
        </is>
      </c>
      <c r="BJ15" t="n">
        <v>17</v>
      </c>
      <c r="BK15" t="n">
        <v>6</v>
      </c>
      <c r="BL15" t="inlineStr">
        <is>
          <t>SETC1</t>
        </is>
      </c>
      <c r="BM15" t="inlineStr">
        <is>
          <t>2</t>
        </is>
      </c>
      <c r="BN15" t="n">
        <v>0.58</v>
      </c>
      <c r="BO15" t="inlineStr">
        <is>
          <t>2015-07-25T21:28:00Z</t>
        </is>
      </c>
      <c r="BP15" t="n">
        <v>17</v>
      </c>
      <c r="BQ15" t="n">
        <v>74</v>
      </c>
    </row>
    <row r="16">
      <c r="C16">
        <f>LEFT(H16,8)&amp;"-"&amp;E16</f>
        <v/>
      </c>
      <c r="D16" t="inlineStr">
        <is>
          <t>Butte</t>
        </is>
      </c>
      <c r="E16" t="inlineStr">
        <is>
          <t>Swedes</t>
        </is>
      </c>
      <c r="H16">
        <f>YEAR(L16)*10^8+MONTH(L16)*10^6+DAY(L16)*10^4+HOUR(L16)*100+MINUTE(L16)</f>
        <v/>
      </c>
      <c r="I16">
        <f>IF(HOUR(L16)&lt;12, YEAR(L16)*10^8+MONTH(L16)*10^6+DAY(L16)*10^4+(HOUR(L16)+12)*10^2 + MINUTE(L16), YEAR(L16)*10^8+MONTH(L16)*10^6+(DAY(L16)+1)*10^4+(HOUR(L16)-12)*10^2+MINUTE(L16))</f>
        <v/>
      </c>
      <c r="J16" s="39" t="n">
        <v>42214</v>
      </c>
      <c r="K16" s="40" t="n">
        <v>0.4756944444444444</v>
      </c>
      <c r="L16" s="39" t="n">
        <v>42214.47569444445</v>
      </c>
      <c r="M16" s="39" t="n">
        <v>42219</v>
      </c>
      <c r="N16" t="inlineStr">
        <is>
          <t>17:00</t>
        </is>
      </c>
      <c r="O16" s="39" t="n">
        <v>42219.70833333334</v>
      </c>
      <c r="P16" t="n">
        <v>400</v>
      </c>
      <c r="Q16" t="inlineStr">
        <is>
          <t>Debris Burning</t>
        </is>
      </c>
      <c r="R16" t="n">
        <v>16</v>
      </c>
      <c r="T16" t="n">
        <v>0</v>
      </c>
      <c r="U16" t="n">
        <v>39.43963</v>
      </c>
      <c r="V16" t="n">
        <v>-121.38794</v>
      </c>
      <c r="W16" t="inlineStr">
        <is>
          <t>HFTD</t>
        </is>
      </c>
      <c r="X16">
        <f>IF(OR(ISNUMBER(FIND("Redwood Valley", E16)), AZ16, BC16), "HFRA", "non-HFRA")</f>
        <v/>
      </c>
      <c r="AG16">
        <f>OR(AND(P16&gt;5000, P16&lt;&gt;""), AND(R16&gt;500, R16&lt;&gt;""), AND(T16&gt;0, T16&lt;&gt;""))</f>
        <v/>
      </c>
      <c r="AH16">
        <f>AND(OR(R16="", R16&lt;100),OR(AND(P16&gt;5000,P16&lt;&gt;""),AND(T16&gt;0,T16&lt;&gt;"")))</f>
        <v/>
      </c>
      <c r="AI16">
        <f>AND(AG16,AH16=FALSE)</f>
        <v/>
      </c>
      <c r="AJ16">
        <f>YEAR(J16)</f>
        <v/>
      </c>
      <c r="AK16">
        <f>MONTH(J16)</f>
        <v/>
      </c>
      <c r="AL16" t="b">
        <v>0</v>
      </c>
      <c r="AM16">
        <f>IF(AND(T16&gt;0, T16&lt;&gt;""),1,0)</f>
        <v/>
      </c>
      <c r="AN16">
        <f>AND(AO16,AND(T16&gt;0,T16&lt;&gt;""))</f>
        <v/>
      </c>
      <c r="AO16">
        <f>AND(R16&gt;100, R16&lt;&gt;"")</f>
        <v/>
      </c>
      <c r="AP16">
        <f>AND(NOT(AN16),AO16)</f>
        <v/>
      </c>
      <c r="AQ16">
        <f>IF(AN16, "OEIS CAT - Destructive - Fatal", IF(AO16, IF(AG16, "OEIS CAT - Destructive - Non-fatal", "OEIS Non-CAT - Destructive - Non-fatal"), IF(AG16, "OEIS CAT - Large", "OEIS Non-CAT - Large")))</f>
        <v/>
      </c>
      <c r="AR16">
        <f>IF(AND(P16&lt;&gt;"", P16&gt;5000),1,0)</f>
        <v/>
      </c>
      <c r="AS16">
        <f>IF(AND(R16&lt;&gt;"", R16&gt;500),1,0)</f>
        <v/>
      </c>
      <c r="AT16">
        <f>IF(OR(R16="", R16&lt;=100),"structures &lt;= 100 ", IF(R16&gt;500, "structures &gt; 500", "100 &lt; structures &lt;= 500"))</f>
        <v/>
      </c>
      <c r="AU16">
        <f>IF(AND(T16&gt;0, T16&lt;&gt;""),"fatality &gt; 0", "fatality = 0")</f>
        <v/>
      </c>
      <c r="AV16">
        <f>IF(R16="",0, R16)</f>
        <v/>
      </c>
      <c r="AW16" t="b">
        <v>1</v>
      </c>
      <c r="AX16" t="b">
        <v>0</v>
      </c>
      <c r="AY16" t="b">
        <v>1</v>
      </c>
      <c r="AZ16" t="b">
        <v>1</v>
      </c>
      <c r="BA16" t="b">
        <v>0</v>
      </c>
      <c r="BB16" t="b">
        <v>1</v>
      </c>
      <c r="BC16" t="b">
        <v>1</v>
      </c>
      <c r="BF16" t="inlineStr">
        <is>
          <t>BNGC1</t>
        </is>
      </c>
      <c r="BG16" t="inlineStr">
        <is>
          <t>2</t>
        </is>
      </c>
      <c r="BH16" t="n">
        <v>4.07</v>
      </c>
      <c r="BI16" t="inlineStr">
        <is>
          <t>2015-07-29T18:51:00Z</t>
        </is>
      </c>
      <c r="BJ16" t="n">
        <v>11.01</v>
      </c>
      <c r="BK16" t="n">
        <v>2</v>
      </c>
      <c r="BL16" t="inlineStr">
        <is>
          <t>BNGC1</t>
        </is>
      </c>
      <c r="BM16" t="inlineStr">
        <is>
          <t>2</t>
        </is>
      </c>
      <c r="BN16" t="n">
        <v>4.07</v>
      </c>
      <c r="BO16" t="inlineStr">
        <is>
          <t>2015-07-29T18:51:00Z</t>
        </is>
      </c>
      <c r="BP16" t="n">
        <v>11.01</v>
      </c>
      <c r="BQ16" t="n">
        <v>2</v>
      </c>
    </row>
    <row r="17">
      <c r="C17">
        <f>LEFT(H17,8)&amp;"-"&amp;E17</f>
        <v/>
      </c>
      <c r="D17" t="inlineStr">
        <is>
          <t>Lake</t>
        </is>
      </c>
      <c r="E17" t="inlineStr">
        <is>
          <t>Rocky</t>
        </is>
      </c>
      <c r="H17">
        <f>YEAR(L17)*10^8+MONTH(L17)*10^6+DAY(L17)*10^4+HOUR(L17)*100+MINUTE(L17)</f>
        <v/>
      </c>
      <c r="I17">
        <f>IF(HOUR(L17)&lt;12, YEAR(L17)*10^8+MONTH(L17)*10^6+DAY(L17)*10^4+(HOUR(L17)+12)*10^2 + MINUTE(L17), YEAR(L17)*10^8+MONTH(L17)*10^6+(DAY(L17)+1)*10^4+(HOUR(L17)-12)*10^2+MINUTE(L17))</f>
        <v/>
      </c>
      <c r="J17" s="39" t="n">
        <v>42214</v>
      </c>
      <c r="K17" s="40" t="n">
        <v>0.6451388888888889</v>
      </c>
      <c r="L17" s="39" t="n">
        <v>42214.64513888889</v>
      </c>
      <c r="M17" s="39" t="n">
        <v>42230</v>
      </c>
      <c r="N17" t="inlineStr">
        <is>
          <t>18:15</t>
        </is>
      </c>
      <c r="O17" s="39" t="n">
        <v>42230.76041666666</v>
      </c>
      <c r="P17" t="n">
        <v>69636</v>
      </c>
      <c r="Q17" t="inlineStr">
        <is>
          <t>Equipment</t>
        </is>
      </c>
      <c r="R17" t="n">
        <v>96</v>
      </c>
      <c r="S17" t="n">
        <v>8</v>
      </c>
      <c r="T17" t="n">
        <v>0</v>
      </c>
      <c r="U17" t="n">
        <v>38.8863538</v>
      </c>
      <c r="V17" t="n">
        <v>-122.4762475</v>
      </c>
      <c r="W17" t="inlineStr">
        <is>
          <t>HFTD</t>
        </is>
      </c>
      <c r="X17">
        <f>IF(OR(ISNUMBER(FIND("Redwood Valley", E17)), AZ17, BC17), "HFRA", "non-HFRA")</f>
        <v/>
      </c>
      <c r="AG17">
        <f>OR(AND(P17&gt;5000, P17&lt;&gt;""), AND(R17&gt;500, R17&lt;&gt;""), AND(T17&gt;0, T17&lt;&gt;""))</f>
        <v/>
      </c>
      <c r="AH17">
        <f>AND(OR(R17="", R17&lt;100),OR(AND(P17&gt;5000,P17&lt;&gt;""),AND(T17&gt;0,T17&lt;&gt;"")))</f>
        <v/>
      </c>
      <c r="AI17">
        <f>AND(AG17,AH17=FALSE)</f>
        <v/>
      </c>
      <c r="AJ17">
        <f>YEAR(J17)</f>
        <v/>
      </c>
      <c r="AK17">
        <f>MONTH(J17)</f>
        <v/>
      </c>
      <c r="AL17" t="b">
        <v>0</v>
      </c>
      <c r="AM17">
        <f>IF(AND(T17&gt;0, T17&lt;&gt;""),1,0)</f>
        <v/>
      </c>
      <c r="AN17">
        <f>AND(AO17,AND(T17&gt;0,T17&lt;&gt;""))</f>
        <v/>
      </c>
      <c r="AO17">
        <f>AND(R17&gt;100, R17&lt;&gt;"")</f>
        <v/>
      </c>
      <c r="AP17">
        <f>AND(NOT(AN17),AO17)</f>
        <v/>
      </c>
      <c r="AQ17">
        <f>IF(AN17, "OEIS CAT - Destructive - Fatal", IF(AO17, IF(AG17, "OEIS CAT - Destructive - Non-fatal", "OEIS Non-CAT - Destructive - Non-fatal"), IF(AG17, "OEIS CAT - Large", "OEIS Non-CAT - Large")))</f>
        <v/>
      </c>
      <c r="AR17">
        <f>IF(AND(P17&lt;&gt;"", P17&gt;5000),1,0)</f>
        <v/>
      </c>
      <c r="AS17">
        <f>IF(AND(R17&lt;&gt;"", R17&gt;500),1,0)</f>
        <v/>
      </c>
      <c r="AT17">
        <f>IF(OR(R17="", R17&lt;=100),"structures &lt;= 100 ", IF(R17&gt;500, "structures &gt; 500", "100 &lt; structures &lt;= 500"))</f>
        <v/>
      </c>
      <c r="AU17">
        <f>IF(AND(T17&gt;0, T17&lt;&gt;""),"fatality &gt; 0", "fatality = 0")</f>
        <v/>
      </c>
      <c r="AV17">
        <f>IF(R17="",0, R17)</f>
        <v/>
      </c>
      <c r="AW17" t="b">
        <v>1</v>
      </c>
      <c r="AX17" t="b">
        <v>0</v>
      </c>
      <c r="AY17" t="b">
        <v>1</v>
      </c>
      <c r="AZ17" t="b">
        <v>1</v>
      </c>
      <c r="BA17" t="b">
        <v>0</v>
      </c>
      <c r="BB17" t="b">
        <v>1</v>
      </c>
      <c r="BC17" t="b">
        <v>1</v>
      </c>
      <c r="BF17" t="inlineStr">
        <is>
          <t>KNXC1</t>
        </is>
      </c>
      <c r="BG17" t="inlineStr">
        <is>
          <t>2</t>
        </is>
      </c>
      <c r="BH17" t="n">
        <v>3.6</v>
      </c>
      <c r="BI17" t="inlineStr">
        <is>
          <t>2015-07-29T22:09:00Z</t>
        </is>
      </c>
      <c r="BJ17" t="n">
        <v>20</v>
      </c>
      <c r="BK17" t="n">
        <v>15</v>
      </c>
      <c r="BL17" t="inlineStr">
        <is>
          <t>KNXC1</t>
        </is>
      </c>
      <c r="BM17" t="inlineStr">
        <is>
          <t>2</t>
        </is>
      </c>
      <c r="BN17" t="n">
        <v>3.6</v>
      </c>
      <c r="BO17" t="inlineStr">
        <is>
          <t>2015-07-29T22:09:00Z</t>
        </is>
      </c>
      <c r="BP17" t="n">
        <v>20</v>
      </c>
      <c r="BQ17" t="n">
        <v>22</v>
      </c>
    </row>
    <row r="18">
      <c r="C18">
        <f>LEFT(H18,8)&amp;"-"&amp;E18</f>
        <v/>
      </c>
      <c r="D18" t="inlineStr">
        <is>
          <t>Trinity</t>
        </is>
      </c>
      <c r="E18" t="inlineStr">
        <is>
          <t>Mad River Complex</t>
        </is>
      </c>
      <c r="H18">
        <f>YEAR(L18)*10^8+MONTH(L18)*10^6+DAY(L18)*10^4+HOUR(L18)*100+MINUTE(L18)</f>
        <v/>
      </c>
      <c r="I18">
        <f>IF(HOUR(L18)&lt;12, YEAR(L18)*10^8+MONTH(L18)*10^6+DAY(L18)*10^4+(HOUR(L18)+12)*10^2 + MINUTE(L18), YEAR(L18)*10^8+MONTH(L18)*10^6+(DAY(L18)+1)*10^4+(HOUR(L18)-12)*10^2+MINUTE(L18))</f>
        <v/>
      </c>
      <c r="J18" s="39" t="n">
        <v>42215</v>
      </c>
      <c r="K18" s="40" t="n">
        <v>0.6666666666666666</v>
      </c>
      <c r="L18" s="39" t="n">
        <v>42215.66666666666</v>
      </c>
      <c r="M18" s="39" t="n">
        <v>42216</v>
      </c>
      <c r="O18" s="39" t="n"/>
      <c r="P18" t="n">
        <v>73137</v>
      </c>
      <c r="Q18" t="inlineStr">
        <is>
          <t>Lightning</t>
        </is>
      </c>
      <c r="R18" t="n">
        <v>4</v>
      </c>
      <c r="T18" t="n">
        <v>0</v>
      </c>
      <c r="U18" t="n">
        <v>40.32695775</v>
      </c>
      <c r="V18" t="n">
        <v>-123.39242</v>
      </c>
      <c r="W18" t="inlineStr">
        <is>
          <t>HFTD</t>
        </is>
      </c>
      <c r="X18">
        <f>IF(OR(ISNUMBER(FIND("Redwood Valley", E18)), AZ18, BC18), "HFRA", "non-HFRA")</f>
        <v/>
      </c>
      <c r="AG18">
        <f>OR(AND(P18&gt;5000, P18&lt;&gt;""), AND(R18&gt;500, R18&lt;&gt;""), AND(T18&gt;0, T18&lt;&gt;""))</f>
        <v/>
      </c>
      <c r="AH18">
        <f>AND(OR(R18="", R18&lt;100),OR(AND(P18&gt;5000,P18&lt;&gt;""),AND(T18&gt;0,T18&lt;&gt;"")))</f>
        <v/>
      </c>
      <c r="AI18">
        <f>AND(AG18,AH18=FALSE)</f>
        <v/>
      </c>
      <c r="AJ18">
        <f>YEAR(J18)</f>
        <v/>
      </c>
      <c r="AK18">
        <f>MONTH(J18)</f>
        <v/>
      </c>
      <c r="AL18" t="b">
        <v>0</v>
      </c>
      <c r="AM18">
        <f>IF(AND(T18&gt;0, T18&lt;&gt;""),1,0)</f>
        <v/>
      </c>
      <c r="AN18">
        <f>AND(AO18,AND(T18&gt;0,T18&lt;&gt;""))</f>
        <v/>
      </c>
      <c r="AO18">
        <f>AND(R18&gt;100, R18&lt;&gt;"")</f>
        <v/>
      </c>
      <c r="AP18">
        <f>AND(NOT(AN18),AO18)</f>
        <v/>
      </c>
      <c r="AQ18">
        <f>IF(AN18, "OEIS CAT - Destructive - Fatal", IF(AO18, IF(AG18, "OEIS CAT - Destructive - Non-fatal", "OEIS Non-CAT - Destructive - Non-fatal"), IF(AG18, "OEIS CAT - Large", "OEIS Non-CAT - Large")))</f>
        <v/>
      </c>
      <c r="AR18">
        <f>IF(AND(P18&lt;&gt;"", P18&gt;5000),1,0)</f>
        <v/>
      </c>
      <c r="AS18">
        <f>IF(AND(R18&lt;&gt;"", R18&gt;500),1,0)</f>
        <v/>
      </c>
      <c r="AT18">
        <f>IF(OR(R18="", R18&lt;=100),"structures &lt;= 100 ", IF(R18&gt;500, "structures &gt; 500", "100 &lt; structures &lt;= 500"))</f>
        <v/>
      </c>
      <c r="AU18">
        <f>IF(AND(T18&gt;0, T18&lt;&gt;""),"fatality &gt; 0", "fatality = 0")</f>
        <v/>
      </c>
      <c r="AV18">
        <f>IF(R18="",0, R18)</f>
        <v/>
      </c>
      <c r="AW18" t="b">
        <v>1</v>
      </c>
      <c r="AX18" t="b">
        <v>0</v>
      </c>
      <c r="AY18" t="b">
        <v>1</v>
      </c>
      <c r="AZ18" t="b">
        <v>1</v>
      </c>
      <c r="BA18" t="b">
        <v>0</v>
      </c>
      <c r="BB18" t="b">
        <v>1</v>
      </c>
      <c r="BC18" t="b">
        <v>1</v>
      </c>
      <c r="BJ18" t="n">
        <v>0</v>
      </c>
      <c r="BK18" t="n">
        <v>0</v>
      </c>
      <c r="BL18" t="inlineStr">
        <is>
          <t>RLKC1</t>
        </is>
      </c>
      <c r="BM18" t="inlineStr">
        <is>
          <t>2</t>
        </is>
      </c>
      <c r="BN18" t="n">
        <v>6.51</v>
      </c>
      <c r="BO18" t="inlineStr">
        <is>
          <t>2015-07-30T23:23:00Z</t>
        </is>
      </c>
      <c r="BP18" t="n">
        <v>10</v>
      </c>
      <c r="BQ18" t="n">
        <v>2</v>
      </c>
    </row>
    <row r="19">
      <c r="C19">
        <f>LEFT(H19,8)&amp;"-"&amp;E19</f>
        <v/>
      </c>
      <c r="D19" t="inlineStr">
        <is>
          <t>Trinity</t>
        </is>
      </c>
      <c r="E19" t="inlineStr">
        <is>
          <t>South Complex</t>
        </is>
      </c>
      <c r="H19">
        <f>YEAR(L19)*10^8+MONTH(L19)*10^6+DAY(L19)*10^4+HOUR(L19)*100+MINUTE(L19)</f>
        <v/>
      </c>
      <c r="I19">
        <f>IF(HOUR(L19)&lt;12, YEAR(L19)*10^8+MONTH(L19)*10^6+DAY(L19)*10^4+(HOUR(L19)+12)*10^2 + MINUTE(L19), YEAR(L19)*10^8+MONTH(L19)*10^6+(DAY(L19)+1)*10^4+(HOUR(L19)-12)*10^2+MINUTE(L19))</f>
        <v/>
      </c>
      <c r="J19" s="39" t="n">
        <v>42215</v>
      </c>
      <c r="K19" s="40" t="n">
        <v>0.6666666666666666</v>
      </c>
      <c r="L19" s="39" t="n">
        <v>42215.66666666666</v>
      </c>
      <c r="M19" s="39" t="n">
        <v>42278</v>
      </c>
      <c r="O19" s="39" t="n"/>
      <c r="P19" t="n">
        <v>29416</v>
      </c>
      <c r="Q19" t="inlineStr">
        <is>
          <t>Lightning</t>
        </is>
      </c>
      <c r="R19" t="n">
        <v>3</v>
      </c>
      <c r="T19" t="n">
        <v>0</v>
      </c>
      <c r="U19" t="n">
        <v>40.48</v>
      </c>
      <c r="V19" t="n">
        <v>-123.15</v>
      </c>
      <c r="W19" t="inlineStr">
        <is>
          <t>HFTD</t>
        </is>
      </c>
      <c r="X19">
        <f>IF(OR(ISNUMBER(FIND("Redwood Valley", E19)), AZ19, BC19), "HFRA", "non-HFRA")</f>
        <v/>
      </c>
      <c r="AG19">
        <f>OR(AND(P19&gt;5000, P19&lt;&gt;""), AND(R19&gt;500, R19&lt;&gt;""), AND(T19&gt;0, T19&lt;&gt;""))</f>
        <v/>
      </c>
      <c r="AH19">
        <f>AND(OR(R19="", R19&lt;100),OR(AND(P19&gt;5000,P19&lt;&gt;""),AND(T19&gt;0,T19&lt;&gt;"")))</f>
        <v/>
      </c>
      <c r="AI19">
        <f>AND(AG19,AH19=FALSE)</f>
        <v/>
      </c>
      <c r="AJ19">
        <f>YEAR(J19)</f>
        <v/>
      </c>
      <c r="AK19">
        <f>MONTH(J19)</f>
        <v/>
      </c>
      <c r="AL19" t="b">
        <v>0</v>
      </c>
      <c r="AM19">
        <f>IF(AND(T19&gt;0, T19&lt;&gt;""),1,0)</f>
        <v/>
      </c>
      <c r="AN19">
        <f>AND(AO19,AND(T19&gt;0,T19&lt;&gt;""))</f>
        <v/>
      </c>
      <c r="AO19">
        <f>AND(R19&gt;100, R19&lt;&gt;"")</f>
        <v/>
      </c>
      <c r="AP19">
        <f>AND(NOT(AN19),AO19)</f>
        <v/>
      </c>
      <c r="AQ19">
        <f>IF(AN19, "OEIS CAT - Destructive - Fatal", IF(AO19, IF(AG19, "OEIS CAT - Destructive - Non-fatal", "OEIS Non-CAT - Destructive - Non-fatal"), IF(AG19, "OEIS CAT - Large", "OEIS Non-CAT - Large")))</f>
        <v/>
      </c>
      <c r="AR19">
        <f>IF(AND(P19&lt;&gt;"", P19&gt;5000),1,0)</f>
        <v/>
      </c>
      <c r="AS19">
        <f>IF(AND(R19&lt;&gt;"", R19&gt;500),1,0)</f>
        <v/>
      </c>
      <c r="AT19">
        <f>IF(OR(R19="", R19&lt;=100),"structures &lt;= 100 ", IF(R19&gt;500, "structures &gt; 500", "100 &lt; structures &lt;= 500"))</f>
        <v/>
      </c>
      <c r="AU19">
        <f>IF(AND(T19&gt;0, T19&lt;&gt;""),"fatality &gt; 0", "fatality = 0")</f>
        <v/>
      </c>
      <c r="AV19">
        <f>IF(R19="",0, R19)</f>
        <v/>
      </c>
      <c r="AW19" t="b">
        <v>1</v>
      </c>
      <c r="AX19" t="b">
        <v>0</v>
      </c>
      <c r="AY19" t="b">
        <v>1</v>
      </c>
      <c r="AZ19" t="b">
        <v>1</v>
      </c>
      <c r="BA19" t="b">
        <v>0</v>
      </c>
      <c r="BB19" t="b">
        <v>1</v>
      </c>
      <c r="BC19" t="b">
        <v>1</v>
      </c>
      <c r="BF19" t="inlineStr">
        <is>
          <t>HYFC1</t>
        </is>
      </c>
      <c r="BG19" t="inlineStr">
        <is>
          <t>2</t>
        </is>
      </c>
      <c r="BH19" t="n">
        <v>4.8</v>
      </c>
      <c r="BI19" t="inlineStr">
        <is>
          <t>2015-07-30T23:24:00Z</t>
        </is>
      </c>
      <c r="BJ19" t="n">
        <v>15.99</v>
      </c>
      <c r="BK19" t="n">
        <v>2</v>
      </c>
      <c r="BL19" t="inlineStr">
        <is>
          <t>E6687</t>
        </is>
      </c>
      <c r="BM19" t="inlineStr">
        <is>
          <t>65</t>
        </is>
      </c>
      <c r="BN19" t="n">
        <v>5.34</v>
      </c>
      <c r="BO19" t="inlineStr">
        <is>
          <t>2015-07-30T23:10:00Z</t>
        </is>
      </c>
      <c r="BP19" t="n">
        <v>22.01</v>
      </c>
      <c r="BQ19" t="n">
        <v>13</v>
      </c>
    </row>
    <row r="20">
      <c r="B20" t="inlineStr">
        <is>
          <t>(2/17/2023): add lat/lon based on google map&amp;cal fire loc</t>
        </is>
      </c>
      <c r="C20">
        <f>LEFT(H20,8)&amp;"-"&amp;E20</f>
        <v/>
      </c>
      <c r="D20" t="inlineStr">
        <is>
          <t>Humboldt</t>
        </is>
      </c>
      <c r="E20" t="inlineStr">
        <is>
          <t>Humboldt Complex</t>
        </is>
      </c>
      <c r="H20">
        <f>YEAR(L20)*10^8+MONTH(L20)*10^6+DAY(L20)*10^4+HOUR(L20)*100+MINUTE(L20)</f>
        <v/>
      </c>
      <c r="I20">
        <f>IF(HOUR(L20)&lt;12, YEAR(L20)*10^8+MONTH(L20)*10^6+DAY(L20)*10^4+(HOUR(L20)+12)*10^2 + MINUTE(L20), YEAR(L20)*10^8+MONTH(L20)*10^6+(DAY(L20)+1)*10^4+(HOUR(L20)-12)*10^2+MINUTE(L20))</f>
        <v/>
      </c>
      <c r="J20" s="39" t="n">
        <v>42215</v>
      </c>
      <c r="K20" s="40" t="n">
        <v>0.6680555555555555</v>
      </c>
      <c r="L20" s="39" t="n">
        <v>42215.66805555556</v>
      </c>
      <c r="M20" s="39" t="n">
        <v>42237</v>
      </c>
      <c r="O20" s="39" t="n"/>
      <c r="P20" t="n">
        <v>4883</v>
      </c>
      <c r="Q20" t="inlineStr">
        <is>
          <t>Lightning</t>
        </is>
      </c>
      <c r="R20" t="n">
        <v>7</v>
      </c>
      <c r="T20" t="n">
        <v>0</v>
      </c>
      <c r="U20" t="n">
        <v>40.292</v>
      </c>
      <c r="V20" t="n">
        <v>-123.649</v>
      </c>
      <c r="W20" t="inlineStr">
        <is>
          <t>non-HFTD</t>
        </is>
      </c>
      <c r="X20">
        <f>IF(OR(ISNUMBER(FIND("Redwood Valley", E20)), AZ20, BC20), "HFRA", "non-HFRA")</f>
        <v/>
      </c>
      <c r="AG20">
        <f>OR(AND(P20&gt;5000, P20&lt;&gt;""), AND(R20&gt;500, R20&lt;&gt;""), AND(T20&gt;0, T20&lt;&gt;""))</f>
        <v/>
      </c>
      <c r="AH20">
        <f>AND(OR(R20="", R20&lt;100),OR(AND(P20&gt;5000,P20&lt;&gt;""),AND(T20&gt;0,T20&lt;&gt;"")))</f>
        <v/>
      </c>
      <c r="AI20">
        <f>AND(AG20,AH20=FALSE)</f>
        <v/>
      </c>
      <c r="AJ20">
        <f>YEAR(J20)</f>
        <v/>
      </c>
      <c r="AK20">
        <f>MONTH(J20)</f>
        <v/>
      </c>
      <c r="AL20" t="b">
        <v>0</v>
      </c>
      <c r="AM20">
        <f>IF(AND(T20&gt;0, T20&lt;&gt;""),1,0)</f>
        <v/>
      </c>
      <c r="AN20">
        <f>AND(AO20,AND(T20&gt;0,T20&lt;&gt;""))</f>
        <v/>
      </c>
      <c r="AO20">
        <f>AND(R20&gt;100, R20&lt;&gt;"")</f>
        <v/>
      </c>
      <c r="AP20">
        <f>AND(NOT(AN20),AO20)</f>
        <v/>
      </c>
      <c r="AQ20">
        <f>IF(AN20, "OEIS CAT - Destructive - Fatal", IF(AO20, IF(AG20, "OEIS CAT - Destructive - Non-fatal", "OEIS Non-CAT - Destructive - Non-fatal"), IF(AG20, "OEIS CAT - Large", "OEIS Non-CAT - Large")))</f>
        <v/>
      </c>
      <c r="AR20">
        <f>IF(AND(P20&lt;&gt;"", P20&gt;5000),1,0)</f>
        <v/>
      </c>
      <c r="AS20">
        <f>IF(AND(R20&lt;&gt;"", R20&gt;500),1,0)</f>
        <v/>
      </c>
      <c r="AT20">
        <f>IF(OR(R20="", R20&lt;=100),"structures &lt;= 100 ", IF(R20&gt;500, "structures &gt; 500", "100 &lt; structures &lt;= 500"))</f>
        <v/>
      </c>
      <c r="AU20">
        <f>IF(AND(T20&gt;0, T20&lt;&gt;""),"fatality &gt; 0", "fatality = 0")</f>
        <v/>
      </c>
      <c r="AV20">
        <f>IF(R20="",0, R20)</f>
        <v/>
      </c>
      <c r="AW20" t="b">
        <v>1</v>
      </c>
      <c r="AX20" t="b">
        <v>0</v>
      </c>
      <c r="AY20" t="b">
        <v>1</v>
      </c>
      <c r="AZ20" t="b">
        <v>1</v>
      </c>
      <c r="BA20" t="b">
        <v>0</v>
      </c>
      <c r="BB20" t="b">
        <v>1</v>
      </c>
      <c r="BC20" t="b">
        <v>1</v>
      </c>
      <c r="BJ20" t="n">
        <v>0</v>
      </c>
      <c r="BK20" t="n">
        <v>0</v>
      </c>
      <c r="BL20" t="inlineStr">
        <is>
          <t>ALDC1</t>
        </is>
      </c>
      <c r="BM20" t="inlineStr">
        <is>
          <t>2</t>
        </is>
      </c>
      <c r="BN20" t="n">
        <v>7.94</v>
      </c>
      <c r="BO20" t="inlineStr">
        <is>
          <t>2015-07-30T22:51:00Z</t>
        </is>
      </c>
      <c r="BP20" t="n">
        <v>10</v>
      </c>
      <c r="BQ20" t="n">
        <v>2</v>
      </c>
    </row>
    <row r="21">
      <c r="C21">
        <f>LEFT(H21,8)&amp;"-"&amp;E21</f>
        <v/>
      </c>
      <c r="D21" t="inlineStr">
        <is>
          <t>Trinity</t>
        </is>
      </c>
      <c r="E21" t="inlineStr">
        <is>
          <t>Fork Complex</t>
        </is>
      </c>
      <c r="H21">
        <f>YEAR(L21)*10^8+MONTH(L21)*10^6+DAY(L21)*10^4+HOUR(L21)*100+MINUTE(L21)</f>
        <v/>
      </c>
      <c r="I21">
        <f>IF(HOUR(L21)&lt;12, YEAR(L21)*10^8+MONTH(L21)*10^6+DAY(L21)*10^4+(HOUR(L21)+12)*10^2 + MINUTE(L21), YEAR(L21)*10^8+MONTH(L21)*10^6+(DAY(L21)+1)*10^4+(HOUR(L21)-12)*10^2+MINUTE(L21))</f>
        <v/>
      </c>
      <c r="J21" s="39" t="n">
        <v>42215</v>
      </c>
      <c r="K21" s="40" t="n">
        <v>0.8958333333333334</v>
      </c>
      <c r="L21" s="39" t="n">
        <v>42215.89583333334</v>
      </c>
      <c r="M21" s="39" t="n">
        <v>42240</v>
      </c>
      <c r="O21" s="39" t="n"/>
      <c r="P21" t="n">
        <v>36503</v>
      </c>
      <c r="Q21" t="inlineStr">
        <is>
          <t>Undetermined</t>
        </is>
      </c>
      <c r="R21" t="n">
        <v>12</v>
      </c>
      <c r="T21" t="n">
        <v>0</v>
      </c>
      <c r="U21" t="n">
        <v>40.34</v>
      </c>
      <c r="V21" t="n">
        <v>-122.5</v>
      </c>
      <c r="W21" t="inlineStr">
        <is>
          <t>HFTD</t>
        </is>
      </c>
      <c r="X21">
        <f>IF(OR(ISNUMBER(FIND("Redwood Valley", E21)), AZ21, BC21), "HFRA", "non-HFRA")</f>
        <v/>
      </c>
      <c r="AG21">
        <f>OR(AND(P21&gt;5000, P21&lt;&gt;""), AND(R21&gt;500, R21&lt;&gt;""), AND(T21&gt;0, T21&lt;&gt;""))</f>
        <v/>
      </c>
      <c r="AH21">
        <f>AND(OR(R21="", R21&lt;100),OR(AND(P21&gt;5000,P21&lt;&gt;""),AND(T21&gt;0,T21&lt;&gt;"")))</f>
        <v/>
      </c>
      <c r="AI21">
        <f>AND(AG21,AH21=FALSE)</f>
        <v/>
      </c>
      <c r="AJ21">
        <f>YEAR(J21)</f>
        <v/>
      </c>
      <c r="AK21">
        <f>MONTH(J21)</f>
        <v/>
      </c>
      <c r="AL21" t="b">
        <v>0</v>
      </c>
      <c r="AM21">
        <f>IF(AND(T21&gt;0, T21&lt;&gt;""),1,0)</f>
        <v/>
      </c>
      <c r="AN21">
        <f>AND(AO21,AND(T21&gt;0,T21&lt;&gt;""))</f>
        <v/>
      </c>
      <c r="AO21">
        <f>AND(R21&gt;100, R21&lt;&gt;"")</f>
        <v/>
      </c>
      <c r="AP21">
        <f>AND(NOT(AN21),AO21)</f>
        <v/>
      </c>
      <c r="AQ21">
        <f>IF(AN21, "OEIS CAT - Destructive - Fatal", IF(AO21, IF(AG21, "OEIS CAT - Destructive - Non-fatal", "OEIS Non-CAT - Destructive - Non-fatal"), IF(AG21, "OEIS CAT - Large", "OEIS Non-CAT - Large")))</f>
        <v/>
      </c>
      <c r="AR21">
        <f>IF(AND(P21&lt;&gt;"", P21&gt;5000),1,0)</f>
        <v/>
      </c>
      <c r="AS21">
        <f>IF(AND(R21&lt;&gt;"", R21&gt;500),1,0)</f>
        <v/>
      </c>
      <c r="AT21">
        <f>IF(OR(R21="", R21&lt;=100),"structures &lt;= 100 ", IF(R21&gt;500, "structures &gt; 500", "100 &lt; structures &lt;= 500"))</f>
        <v/>
      </c>
      <c r="AU21">
        <f>IF(AND(T21&gt;0, T21&lt;&gt;""),"fatality &gt; 0", "fatality = 0")</f>
        <v/>
      </c>
      <c r="AV21">
        <f>IF(R21="",0, R21)</f>
        <v/>
      </c>
      <c r="AW21" t="b">
        <v>1</v>
      </c>
      <c r="AX21" t="b">
        <v>0</v>
      </c>
      <c r="AY21" t="b">
        <v>1</v>
      </c>
      <c r="AZ21" t="b">
        <v>1</v>
      </c>
      <c r="BA21" t="b">
        <v>0</v>
      </c>
      <c r="BB21" t="b">
        <v>1</v>
      </c>
      <c r="BC21" t="b">
        <v>1</v>
      </c>
      <c r="BJ21" t="n">
        <v>0</v>
      </c>
      <c r="BK21" t="n">
        <v>0</v>
      </c>
      <c r="BP21" t="n">
        <v>0</v>
      </c>
      <c r="BQ21" t="n">
        <v>0</v>
      </c>
    </row>
    <row r="22">
      <c r="C22">
        <f>LEFT(H22,8)&amp;"-"&amp;E22</f>
        <v/>
      </c>
      <c r="D22" t="inlineStr">
        <is>
          <t>Trinity</t>
        </is>
      </c>
      <c r="E22" t="inlineStr">
        <is>
          <t>River Complex</t>
        </is>
      </c>
      <c r="H22">
        <f>YEAR(L22)*10^8+MONTH(L22)*10^6+DAY(L22)*10^4+HOUR(L22)*100+MINUTE(L22)</f>
        <v/>
      </c>
      <c r="I22">
        <f>IF(HOUR(L22)&lt;12, YEAR(L22)*10^8+MONTH(L22)*10^6+DAY(L22)*10^4+(HOUR(L22)+12)*10^2 + MINUTE(L22), YEAR(L22)*10^8+MONTH(L22)*10^6+(DAY(L22)+1)*10^4+(HOUR(L22)-12)*10^2+MINUTE(L22))</f>
        <v/>
      </c>
      <c r="J22" s="39" t="n">
        <v>42215</v>
      </c>
      <c r="K22" s="40" t="n">
        <v>0.9375</v>
      </c>
      <c r="L22" s="39" t="n">
        <v>42215.9375</v>
      </c>
      <c r="M22" s="39" t="n">
        <v>42292</v>
      </c>
      <c r="O22" s="39" t="n"/>
      <c r="P22" t="n">
        <v>77081</v>
      </c>
      <c r="Q22" t="inlineStr">
        <is>
          <t>Lightning</t>
        </is>
      </c>
      <c r="R22" t="n">
        <v>30</v>
      </c>
      <c r="T22" t="n">
        <v>0</v>
      </c>
      <c r="U22" t="n">
        <v>40.913</v>
      </c>
      <c r="V22" t="n">
        <v>-123.437</v>
      </c>
      <c r="W22" t="inlineStr">
        <is>
          <t>HFTD</t>
        </is>
      </c>
      <c r="X22">
        <f>IF(OR(ISNUMBER(FIND("Redwood Valley", E22)), AZ22, BC22), "HFRA", "non-HFRA")</f>
        <v/>
      </c>
      <c r="AG22">
        <f>OR(AND(P22&gt;5000, P22&lt;&gt;""), AND(R22&gt;500, R22&lt;&gt;""), AND(T22&gt;0, T22&lt;&gt;""))</f>
        <v/>
      </c>
      <c r="AH22">
        <f>AND(OR(R22="", R22&lt;100),OR(AND(P22&gt;5000,P22&lt;&gt;""),AND(T22&gt;0,T22&lt;&gt;"")))</f>
        <v/>
      </c>
      <c r="AI22">
        <f>AND(AG22,AH22=FALSE)</f>
        <v/>
      </c>
      <c r="AJ22">
        <f>YEAR(J22)</f>
        <v/>
      </c>
      <c r="AK22">
        <f>MONTH(J22)</f>
        <v/>
      </c>
      <c r="AL22" t="b">
        <v>0</v>
      </c>
      <c r="AM22">
        <f>IF(AND(T22&gt;0, T22&lt;&gt;""),1,0)</f>
        <v/>
      </c>
      <c r="AN22">
        <f>AND(AO22,AND(T22&gt;0,T22&lt;&gt;""))</f>
        <v/>
      </c>
      <c r="AO22">
        <f>AND(R22&gt;100, R22&lt;&gt;"")</f>
        <v/>
      </c>
      <c r="AP22">
        <f>AND(NOT(AN22),AO22)</f>
        <v/>
      </c>
      <c r="AQ22">
        <f>IF(AN22, "OEIS CAT - Destructive - Fatal", IF(AO22, IF(AG22, "OEIS CAT - Destructive - Non-fatal", "OEIS Non-CAT - Destructive - Non-fatal"), IF(AG22, "OEIS CAT - Large", "OEIS Non-CAT - Large")))</f>
        <v/>
      </c>
      <c r="AR22">
        <f>IF(AND(P22&lt;&gt;"", P22&gt;5000),1,0)</f>
        <v/>
      </c>
      <c r="AS22">
        <f>IF(AND(R22&lt;&gt;"", R22&gt;500),1,0)</f>
        <v/>
      </c>
      <c r="AT22">
        <f>IF(OR(R22="", R22&lt;=100),"structures &lt;= 100 ", IF(R22&gt;500, "structures &gt; 500", "100 &lt; structures &lt;= 500"))</f>
        <v/>
      </c>
      <c r="AU22">
        <f>IF(AND(T22&gt;0, T22&lt;&gt;""),"fatality &gt; 0", "fatality = 0")</f>
        <v/>
      </c>
      <c r="AV22">
        <f>IF(R22="",0, R22)</f>
        <v/>
      </c>
      <c r="AW22" t="b">
        <v>1</v>
      </c>
      <c r="AX22" t="b">
        <v>0</v>
      </c>
      <c r="AY22" t="b">
        <v>1</v>
      </c>
      <c r="AZ22" t="b">
        <v>1</v>
      </c>
      <c r="BA22" t="b">
        <v>0</v>
      </c>
      <c r="BB22" t="b">
        <v>1</v>
      </c>
      <c r="BC22" t="b">
        <v>1</v>
      </c>
      <c r="BJ22" t="n">
        <v>0</v>
      </c>
      <c r="BK22" t="n">
        <v>0</v>
      </c>
      <c r="BP22" t="n">
        <v>0</v>
      </c>
      <c r="BQ22" t="n">
        <v>0</v>
      </c>
    </row>
    <row r="23">
      <c r="C23">
        <f>LEFT(H23,8)&amp;"-"&amp;E23</f>
        <v/>
      </c>
      <c r="D23" t="inlineStr">
        <is>
          <t>Fresno</t>
        </is>
      </c>
      <c r="E23" t="inlineStr">
        <is>
          <t>Rough</t>
        </is>
      </c>
      <c r="H23">
        <f>YEAR(L23)*10^8+MONTH(L23)*10^6+DAY(L23)*10^4+HOUR(L23)*100+MINUTE(L23)</f>
        <v/>
      </c>
      <c r="I23">
        <f>IF(HOUR(L23)&lt;12, YEAR(L23)*10^8+MONTH(L23)*10^6+DAY(L23)*10^4+(HOUR(L23)+12)*10^2 + MINUTE(L23), YEAR(L23)*10^8+MONTH(L23)*10^6+(DAY(L23)+1)*10^4+(HOUR(L23)-12)*10^2+MINUTE(L23))</f>
        <v/>
      </c>
      <c r="J23" s="39" t="n">
        <v>42216</v>
      </c>
      <c r="K23" s="40" t="n">
        <v>0.7916666666666666</v>
      </c>
      <c r="L23" s="39" t="n">
        <v>42216.79166666666</v>
      </c>
      <c r="M23" s="39" t="n">
        <v>42317</v>
      </c>
      <c r="N23" t="inlineStr">
        <is>
          <t>12:00</t>
        </is>
      </c>
      <c r="O23" s="39" t="n">
        <v>42317.5</v>
      </c>
      <c r="P23" t="n">
        <v>151623</v>
      </c>
      <c r="Q23" t="inlineStr">
        <is>
          <t>Lightning</t>
        </is>
      </c>
      <c r="R23" t="n">
        <v>4</v>
      </c>
      <c r="T23" t="n">
        <v>0</v>
      </c>
      <c r="U23" t="n">
        <v>36.874</v>
      </c>
      <c r="V23" t="n">
        <v>-118.905</v>
      </c>
      <c r="W23" t="inlineStr">
        <is>
          <t>HFTD</t>
        </is>
      </c>
      <c r="X23">
        <f>IF(OR(ISNUMBER(FIND("Redwood Valley", E23)), AZ23, BC23), "HFRA", "non-HFRA")</f>
        <v/>
      </c>
      <c r="AG23">
        <f>OR(AND(P23&gt;5000, P23&lt;&gt;""), AND(R23&gt;500, R23&lt;&gt;""), AND(T23&gt;0, T23&lt;&gt;""))</f>
        <v/>
      </c>
      <c r="AH23">
        <f>AND(OR(R23="", R23&lt;100),OR(AND(P23&gt;5000,P23&lt;&gt;""),AND(T23&gt;0,T23&lt;&gt;"")))</f>
        <v/>
      </c>
      <c r="AI23">
        <f>AND(AG23,AH23=FALSE)</f>
        <v/>
      </c>
      <c r="AJ23">
        <f>YEAR(J23)</f>
        <v/>
      </c>
      <c r="AK23">
        <f>MONTH(J23)</f>
        <v/>
      </c>
      <c r="AL23" t="b">
        <v>0</v>
      </c>
      <c r="AM23">
        <f>IF(AND(T23&gt;0, T23&lt;&gt;""),1,0)</f>
        <v/>
      </c>
      <c r="AN23">
        <f>AND(AO23,AND(T23&gt;0,T23&lt;&gt;""))</f>
        <v/>
      </c>
      <c r="AO23">
        <f>AND(R23&gt;100, R23&lt;&gt;"")</f>
        <v/>
      </c>
      <c r="AP23">
        <f>AND(NOT(AN23),AO23)</f>
        <v/>
      </c>
      <c r="AQ23">
        <f>IF(AN23, "OEIS CAT - Destructive - Fatal", IF(AO23, IF(AG23, "OEIS CAT - Destructive - Non-fatal", "OEIS Non-CAT - Destructive - Non-fatal"), IF(AG23, "OEIS CAT - Large", "OEIS Non-CAT - Large")))</f>
        <v/>
      </c>
      <c r="AR23">
        <f>IF(AND(P23&lt;&gt;"", P23&gt;5000),1,0)</f>
        <v/>
      </c>
      <c r="AS23">
        <f>IF(AND(R23&lt;&gt;"", R23&gt;500),1,0)</f>
        <v/>
      </c>
      <c r="AT23">
        <f>IF(OR(R23="", R23&lt;=100),"structures &lt;= 100 ", IF(R23&gt;500, "structures &gt; 500", "100 &lt; structures &lt;= 500"))</f>
        <v/>
      </c>
      <c r="AU23">
        <f>IF(AND(T23&gt;0, T23&lt;&gt;""),"fatality &gt; 0", "fatality = 0")</f>
        <v/>
      </c>
      <c r="AV23">
        <f>IF(R23="",0, R23)</f>
        <v/>
      </c>
      <c r="AW23" t="b">
        <v>1</v>
      </c>
      <c r="AX23" t="b">
        <v>0</v>
      </c>
      <c r="AY23" t="b">
        <v>1</v>
      </c>
      <c r="AZ23" t="b">
        <v>1</v>
      </c>
      <c r="BA23" t="b">
        <v>0</v>
      </c>
      <c r="BB23" t="b">
        <v>1</v>
      </c>
      <c r="BC23" t="b">
        <v>1</v>
      </c>
      <c r="BJ23" t="n">
        <v>0</v>
      </c>
      <c r="BK23" t="n">
        <v>0</v>
      </c>
      <c r="BL23" t="inlineStr">
        <is>
          <t>AU523</t>
        </is>
      </c>
      <c r="BM23" t="inlineStr">
        <is>
          <t>65</t>
        </is>
      </c>
      <c r="BN23" t="n">
        <v>9.9</v>
      </c>
      <c r="BO23" t="inlineStr">
        <is>
          <t>2015-08-01T02:06:00Z</t>
        </is>
      </c>
      <c r="BP23" t="n">
        <v>11.01</v>
      </c>
      <c r="BQ23" t="n">
        <v>13</v>
      </c>
    </row>
    <row r="24">
      <c r="B24" t="inlineStr">
        <is>
          <t>(2/17/2023): add lat/lon based on https://abc30.com/pacheco-pass-fire-bay-area-grass-chp/897122/</t>
        </is>
      </c>
      <c r="C24">
        <f>LEFT(H24,8)&amp;"-"&amp;E24</f>
        <v/>
      </c>
      <c r="D24" t="inlineStr">
        <is>
          <t>Merced</t>
        </is>
      </c>
      <c r="E24" t="inlineStr">
        <is>
          <t>Creek</t>
        </is>
      </c>
      <c r="H24">
        <f>YEAR(L24)*10^8+MONTH(L24)*10^6+DAY(L24)*10^4+HOUR(L24)*100+MINUTE(L24)</f>
        <v/>
      </c>
      <c r="I24">
        <f>IF(HOUR(L24)&lt;12, YEAR(L24)*10^8+MONTH(L24)*10^6+DAY(L24)*10^4+(HOUR(L24)+12)*10^2 + MINUTE(L24), YEAR(L24)*10^8+MONTH(L24)*10^6+(DAY(L24)+1)*10^4+(HOUR(L24)-12)*10^2+MINUTE(L24))</f>
        <v/>
      </c>
      <c r="J24" s="39" t="n">
        <v>42216</v>
      </c>
      <c r="K24" s="40" t="n">
        <v>0.9006944444444445</v>
      </c>
      <c r="L24" s="39" t="n">
        <v>42216.90069444444</v>
      </c>
      <c r="M24" s="39" t="n">
        <v>42217</v>
      </c>
      <c r="N24" t="inlineStr">
        <is>
          <t>19:00</t>
        </is>
      </c>
      <c r="O24" s="39" t="n">
        <v>42217.79166666666</v>
      </c>
      <c r="P24" t="n">
        <v>1450</v>
      </c>
      <c r="Q24" t="inlineStr">
        <is>
          <t>Vehicle</t>
        </is>
      </c>
      <c r="T24" t="n">
        <v>0</v>
      </c>
      <c r="U24" t="n">
        <v>37.068</v>
      </c>
      <c r="V24" t="n">
        <v>-121.219</v>
      </c>
      <c r="W24" t="inlineStr">
        <is>
          <t>non-HFTD</t>
        </is>
      </c>
      <c r="X24">
        <f>IF(OR(ISNUMBER(FIND("Redwood Valley", E24)), AZ24, BC24), "HFRA", "non-HFRA")</f>
        <v/>
      </c>
      <c r="AG24">
        <f>OR(AND(P24&gt;5000, P24&lt;&gt;""), AND(R24&gt;500, R24&lt;&gt;""), AND(T24&gt;0, T24&lt;&gt;""))</f>
        <v/>
      </c>
      <c r="AH24">
        <f>AND(OR(R24="", R24&lt;100),OR(AND(P24&gt;5000,P24&lt;&gt;""),AND(T24&gt;0,T24&lt;&gt;"")))</f>
        <v/>
      </c>
      <c r="AI24">
        <f>AND(AG24,AH24=FALSE)</f>
        <v/>
      </c>
      <c r="AJ24">
        <f>YEAR(J24)</f>
        <v/>
      </c>
      <c r="AK24">
        <f>MONTH(J24)</f>
        <v/>
      </c>
      <c r="AL24" t="b">
        <v>0</v>
      </c>
      <c r="AM24">
        <f>IF(AND(T24&gt;0, T24&lt;&gt;""),1,0)</f>
        <v/>
      </c>
      <c r="AN24">
        <f>AND(AO24,AND(T24&gt;0,T24&lt;&gt;""))</f>
        <v/>
      </c>
      <c r="AO24">
        <f>AND(R24&gt;100, R24&lt;&gt;"")</f>
        <v/>
      </c>
      <c r="AP24">
        <f>AND(NOT(AN24),AO24)</f>
        <v/>
      </c>
      <c r="AQ24">
        <f>IF(AN24, "OEIS CAT - Destructive - Fatal", IF(AO24, IF(AG24, "OEIS CAT - Destructive - Non-fatal", "OEIS Non-CAT - Destructive - Non-fatal"), IF(AG24, "OEIS CAT - Large", "OEIS Non-CAT - Large")))</f>
        <v/>
      </c>
      <c r="AR24">
        <f>IF(AND(P24&lt;&gt;"", P24&gt;5000),1,0)</f>
        <v/>
      </c>
      <c r="AS24">
        <f>IF(AND(R24&lt;&gt;"", R24&gt;500),1,0)</f>
        <v/>
      </c>
      <c r="AT24">
        <f>IF(OR(R24="", R24&lt;=100),"structures &lt;= 100 ", IF(R24&gt;500, "structures &gt; 500", "100 &lt; structures &lt;= 500"))</f>
        <v/>
      </c>
      <c r="AU24">
        <f>IF(AND(T24&gt;0, T24&lt;&gt;""),"fatality &gt; 0", "fatality = 0")</f>
        <v/>
      </c>
      <c r="AV24">
        <f>IF(R24="",0, R24)</f>
        <v/>
      </c>
      <c r="AW24" t="b">
        <v>1</v>
      </c>
      <c r="AX24" t="b">
        <v>0</v>
      </c>
      <c r="AY24" t="b">
        <v>1</v>
      </c>
      <c r="AZ24" t="b">
        <v>1</v>
      </c>
      <c r="BA24" t="b">
        <v>0</v>
      </c>
      <c r="BB24" t="b">
        <v>1</v>
      </c>
      <c r="BC24" t="b">
        <v>1</v>
      </c>
      <c r="BF24" t="inlineStr">
        <is>
          <t>AT423</t>
        </is>
      </c>
      <c r="BG24" t="inlineStr">
        <is>
          <t>65</t>
        </is>
      </c>
      <c r="BH24" t="n">
        <v>2.43</v>
      </c>
      <c r="BI24" t="inlineStr">
        <is>
          <t>2015-08-01T04:23:00Z</t>
        </is>
      </c>
      <c r="BJ24" t="n">
        <v>31</v>
      </c>
      <c r="BK24" t="n">
        <v>17</v>
      </c>
      <c r="BL24" t="inlineStr">
        <is>
          <t>CF031</t>
        </is>
      </c>
      <c r="BM24" t="inlineStr">
        <is>
          <t>59</t>
        </is>
      </c>
      <c r="BN24" t="n">
        <v>8.77</v>
      </c>
      <c r="BO24" t="inlineStr">
        <is>
          <t>2015-08-01T05:31:00Z</t>
        </is>
      </c>
      <c r="BP24" t="n">
        <v>31.7</v>
      </c>
      <c r="BQ24" t="n">
        <v>27</v>
      </c>
    </row>
    <row r="25">
      <c r="C25">
        <f>LEFT(H25,8)&amp;"-"&amp;E25</f>
        <v/>
      </c>
      <c r="D25" t="inlineStr">
        <is>
          <t>Lassen</t>
        </is>
      </c>
      <c r="E25" t="inlineStr">
        <is>
          <t>Dodge</t>
        </is>
      </c>
      <c r="H25">
        <f>YEAR(L25)*10^8+MONTH(L25)*10^6+DAY(L25)*10^4+HOUR(L25)*100+MINUTE(L25)</f>
        <v/>
      </c>
      <c r="I25">
        <f>IF(HOUR(L25)&lt;12, YEAR(L25)*10^8+MONTH(L25)*10^6+DAY(L25)*10^4+(HOUR(L25)+12)*10^2 + MINUTE(L25), YEAR(L25)*10^8+MONTH(L25)*10^6+(DAY(L25)+1)*10^4+(HOUR(L25)-12)*10^2+MINUTE(L25))</f>
        <v/>
      </c>
      <c r="J25" s="39" t="n">
        <v>42219</v>
      </c>
      <c r="K25" s="40" t="n">
        <v>0.59375</v>
      </c>
      <c r="L25" s="39" t="n">
        <v>42219.59375</v>
      </c>
      <c r="M25" s="39" t="n">
        <v>42220</v>
      </c>
      <c r="N25" t="inlineStr">
        <is>
          <t>10:37</t>
        </is>
      </c>
      <c r="O25" s="39" t="n">
        <v>42220.44236111111</v>
      </c>
      <c r="P25" t="n">
        <v>10570</v>
      </c>
      <c r="Q25" t="inlineStr">
        <is>
          <t>Human</t>
        </is>
      </c>
      <c r="T25" t="n">
        <v>0</v>
      </c>
      <c r="U25" t="n">
        <v>40.938</v>
      </c>
      <c r="V25" t="n">
        <v>-120.105</v>
      </c>
      <c r="W25" t="inlineStr">
        <is>
          <t>HFTD</t>
        </is>
      </c>
      <c r="X25">
        <f>IF(OR(ISNUMBER(FIND("Redwood Valley", E25)), AZ25, BC25), "HFRA", "non-HFRA")</f>
        <v/>
      </c>
      <c r="AG25">
        <f>OR(AND(P25&gt;5000, P25&lt;&gt;""), AND(R25&gt;500, R25&lt;&gt;""), AND(T25&gt;0, T25&lt;&gt;""))</f>
        <v/>
      </c>
      <c r="AH25">
        <f>AND(OR(R25="", R25&lt;100),OR(AND(P25&gt;5000,P25&lt;&gt;""),AND(T25&gt;0,T25&lt;&gt;"")))</f>
        <v/>
      </c>
      <c r="AI25">
        <f>AND(AG25,AH25=FALSE)</f>
        <v/>
      </c>
      <c r="AJ25">
        <f>YEAR(J25)</f>
        <v/>
      </c>
      <c r="AK25">
        <f>MONTH(J25)</f>
        <v/>
      </c>
      <c r="AL25" t="b">
        <v>0</v>
      </c>
      <c r="AM25">
        <f>IF(AND(T25&gt;0, T25&lt;&gt;""),1,0)</f>
        <v/>
      </c>
      <c r="AN25">
        <f>AND(AO25,AND(T25&gt;0,T25&lt;&gt;""))</f>
        <v/>
      </c>
      <c r="AO25">
        <f>AND(R25&gt;100, R25&lt;&gt;"")</f>
        <v/>
      </c>
      <c r="AP25">
        <f>AND(NOT(AN25),AO25)</f>
        <v/>
      </c>
      <c r="AQ25">
        <f>IF(AN25, "OEIS CAT - Destructive - Fatal", IF(AO25, IF(AG25, "OEIS CAT - Destructive - Non-fatal", "OEIS Non-CAT - Destructive - Non-fatal"), IF(AG25, "OEIS CAT - Large", "OEIS Non-CAT - Large")))</f>
        <v/>
      </c>
      <c r="AR25">
        <f>IF(AND(P25&lt;&gt;"", P25&gt;5000),1,0)</f>
        <v/>
      </c>
      <c r="AS25">
        <f>IF(AND(R25&lt;&gt;"", R25&gt;500),1,0)</f>
        <v/>
      </c>
      <c r="AT25">
        <f>IF(OR(R25="", R25&lt;=100),"structures &lt;= 100 ", IF(R25&gt;500, "structures &gt; 500", "100 &lt; structures &lt;= 500"))</f>
        <v/>
      </c>
      <c r="AU25">
        <f>IF(AND(T25&gt;0, T25&lt;&gt;""),"fatality &gt; 0", "fatality = 0")</f>
        <v/>
      </c>
      <c r="AV25">
        <f>IF(R25="",0, R25)</f>
        <v/>
      </c>
      <c r="AW25" t="b">
        <v>1</v>
      </c>
      <c r="AX25" t="b">
        <v>0</v>
      </c>
      <c r="AY25" t="b">
        <v>1</v>
      </c>
      <c r="AZ25" t="b">
        <v>1</v>
      </c>
      <c r="BA25" t="b">
        <v>0</v>
      </c>
      <c r="BB25" t="b">
        <v>0</v>
      </c>
      <c r="BC25" t="b">
        <v>1</v>
      </c>
      <c r="BJ25" t="n">
        <v>0</v>
      </c>
      <c r="BK25" t="n">
        <v>0</v>
      </c>
      <c r="BP25" t="n">
        <v>0</v>
      </c>
      <c r="BQ25" t="n">
        <v>0</v>
      </c>
    </row>
    <row r="26">
      <c r="C26">
        <f>LEFT(H26,8)&amp;"-"&amp;E26</f>
        <v/>
      </c>
      <c r="D26" t="inlineStr">
        <is>
          <t>Lake</t>
        </is>
      </c>
      <c r="E26" t="inlineStr">
        <is>
          <t>Jerusalem</t>
        </is>
      </c>
      <c r="H26">
        <f>YEAR(L26)*10^8+MONTH(L26)*10^6+DAY(L26)*10^4+HOUR(L26)*100+MINUTE(L26)</f>
        <v/>
      </c>
      <c r="I26">
        <f>IF(HOUR(L26)&lt;12, YEAR(L26)*10^8+MONTH(L26)*10^6+DAY(L26)*10^4+(HOUR(L26)+12)*10^2 + MINUTE(L26), YEAR(L26)*10^8+MONTH(L26)*10^6+(DAY(L26)+1)*10^4+(HOUR(L26)-12)*10^2+MINUTE(L26))</f>
        <v/>
      </c>
      <c r="J26" s="39" t="n">
        <v>42225</v>
      </c>
      <c r="K26" s="40" t="n">
        <v>0.6486111111111111</v>
      </c>
      <c r="L26" s="39" t="n">
        <v>42225.64861111111</v>
      </c>
      <c r="M26" s="39" t="n">
        <v>42241</v>
      </c>
      <c r="N26" t="inlineStr">
        <is>
          <t>06:45</t>
        </is>
      </c>
      <c r="O26" s="39" t="n">
        <v>42241.28125</v>
      </c>
      <c r="P26" t="n">
        <v>25118</v>
      </c>
      <c r="Q26" t="inlineStr">
        <is>
          <t>Under Investigation</t>
        </is>
      </c>
      <c r="R26" t="n">
        <v>27</v>
      </c>
      <c r="T26" t="n">
        <v>0</v>
      </c>
      <c r="U26" t="n">
        <v>38.8142503</v>
      </c>
      <c r="V26" t="n">
        <v>-122.4867319</v>
      </c>
      <c r="W26" t="inlineStr">
        <is>
          <t>HFTD</t>
        </is>
      </c>
      <c r="X26">
        <f>IF(OR(ISNUMBER(FIND("Redwood Valley", E26)), AZ26, BC26), "HFRA", "non-HFRA")</f>
        <v/>
      </c>
      <c r="AG26">
        <f>OR(AND(P26&gt;5000, P26&lt;&gt;""), AND(R26&gt;500, R26&lt;&gt;""), AND(T26&gt;0, T26&lt;&gt;""))</f>
        <v/>
      </c>
      <c r="AH26">
        <f>AND(OR(R26="", R26&lt;100),OR(AND(P26&gt;5000,P26&lt;&gt;""),AND(T26&gt;0,T26&lt;&gt;"")))</f>
        <v/>
      </c>
      <c r="AI26">
        <f>AND(AG26,AH26=FALSE)</f>
        <v/>
      </c>
      <c r="AJ26">
        <f>YEAR(J26)</f>
        <v/>
      </c>
      <c r="AK26">
        <f>MONTH(J26)</f>
        <v/>
      </c>
      <c r="AL26" t="b">
        <v>0</v>
      </c>
      <c r="AM26">
        <f>IF(AND(T26&gt;0, T26&lt;&gt;""),1,0)</f>
        <v/>
      </c>
      <c r="AN26">
        <f>AND(AO26,AND(T26&gt;0,T26&lt;&gt;""))</f>
        <v/>
      </c>
      <c r="AO26">
        <f>AND(R26&gt;100, R26&lt;&gt;"")</f>
        <v/>
      </c>
      <c r="AP26">
        <f>AND(NOT(AN26),AO26)</f>
        <v/>
      </c>
      <c r="AQ26">
        <f>IF(AN26, "OEIS CAT - Destructive - Fatal", IF(AO26, IF(AG26, "OEIS CAT - Destructive - Non-fatal", "OEIS Non-CAT - Destructive - Non-fatal"), IF(AG26, "OEIS CAT - Large", "OEIS Non-CAT - Large")))</f>
        <v/>
      </c>
      <c r="AR26">
        <f>IF(AND(P26&lt;&gt;"", P26&gt;5000),1,0)</f>
        <v/>
      </c>
      <c r="AS26">
        <f>IF(AND(R26&lt;&gt;"", R26&gt;500),1,0)</f>
        <v/>
      </c>
      <c r="AT26">
        <f>IF(OR(R26="", R26&lt;=100),"structures &lt;= 100 ", IF(R26&gt;500, "structures &gt; 500", "100 &lt; structures &lt;= 500"))</f>
        <v/>
      </c>
      <c r="AU26">
        <f>IF(AND(T26&gt;0, T26&lt;&gt;""),"fatality &gt; 0", "fatality = 0")</f>
        <v/>
      </c>
      <c r="AV26">
        <f>IF(R26="",0, R26)</f>
        <v/>
      </c>
      <c r="AW26" t="b">
        <v>1</v>
      </c>
      <c r="AX26" t="b">
        <v>0</v>
      </c>
      <c r="AY26" t="b">
        <v>1</v>
      </c>
      <c r="AZ26" t="b">
        <v>1</v>
      </c>
      <c r="BA26" t="b">
        <v>0</v>
      </c>
      <c r="BB26" t="b">
        <v>1</v>
      </c>
      <c r="BC26" t="b">
        <v>1</v>
      </c>
      <c r="BF26" t="inlineStr">
        <is>
          <t>KNXC1</t>
        </is>
      </c>
      <c r="BG26" t="inlineStr">
        <is>
          <t>2</t>
        </is>
      </c>
      <c r="BH26" t="n">
        <v>4.99</v>
      </c>
      <c r="BI26" t="inlineStr">
        <is>
          <t>2015-08-09T23:09:00Z</t>
        </is>
      </c>
      <c r="BJ26" t="n">
        <v>21</v>
      </c>
      <c r="BK26" t="n">
        <v>26</v>
      </c>
      <c r="BL26" t="inlineStr">
        <is>
          <t>KNXC1</t>
        </is>
      </c>
      <c r="BM26" t="inlineStr">
        <is>
          <t>2</t>
        </is>
      </c>
      <c r="BN26" t="n">
        <v>4.99</v>
      </c>
      <c r="BO26" t="inlineStr">
        <is>
          <t>2015-08-09T23:09:00Z</t>
        </is>
      </c>
      <c r="BP26" t="n">
        <v>21</v>
      </c>
      <c r="BQ26" t="n">
        <v>26</v>
      </c>
    </row>
    <row r="27">
      <c r="C27">
        <f>LEFT(H27,8)&amp;"-"&amp;E27</f>
        <v/>
      </c>
      <c r="D27" t="inlineStr">
        <is>
          <t>San Luis Obispo</t>
        </is>
      </c>
      <c r="E27" t="inlineStr">
        <is>
          <t>Cuesta</t>
        </is>
      </c>
      <c r="H27">
        <f>YEAR(L27)*10^8+MONTH(L27)*10^6+DAY(L27)*10^4+HOUR(L27)*100+MINUTE(L27)</f>
        <v/>
      </c>
      <c r="I27">
        <f>IF(HOUR(L27)&lt;12, YEAR(L27)*10^8+MONTH(L27)*10^6+DAY(L27)*10^4+(HOUR(L27)+12)*10^2 + MINUTE(L27), YEAR(L27)*10^8+MONTH(L27)*10^6+(DAY(L27)+1)*10^4+(HOUR(L27)-12)*10^2+MINUTE(L27))</f>
        <v/>
      </c>
      <c r="J27" s="39" t="n">
        <v>42232</v>
      </c>
      <c r="K27" s="40" t="n">
        <v>0.7590277777777777</v>
      </c>
      <c r="L27" s="39" t="n">
        <v>42232.75902777778</v>
      </c>
      <c r="M27" s="39" t="n">
        <v>42244</v>
      </c>
      <c r="N27" t="inlineStr">
        <is>
          <t>18:15</t>
        </is>
      </c>
      <c r="O27" s="39" t="n">
        <v>42244.76041666666</v>
      </c>
      <c r="P27" t="n">
        <v>2446</v>
      </c>
      <c r="Q27" t="inlineStr">
        <is>
          <t>Vehicle</t>
        </is>
      </c>
      <c r="R27" t="n">
        <v>1</v>
      </c>
      <c r="T27" t="n">
        <v>0</v>
      </c>
      <c r="U27" t="n">
        <v>35.3477</v>
      </c>
      <c r="V27" t="n">
        <v>-120.6269</v>
      </c>
      <c r="W27" t="inlineStr">
        <is>
          <t>HFTD</t>
        </is>
      </c>
      <c r="X27">
        <f>IF(OR(ISNUMBER(FIND("Redwood Valley", E27)), AZ27, BC27), "HFRA", "non-HFRA")</f>
        <v/>
      </c>
      <c r="AG27">
        <f>OR(AND(P27&gt;5000, P27&lt;&gt;""), AND(R27&gt;500, R27&lt;&gt;""), AND(T27&gt;0, T27&lt;&gt;""))</f>
        <v/>
      </c>
      <c r="AH27">
        <f>AND(OR(R27="", R27&lt;100),OR(AND(P27&gt;5000,P27&lt;&gt;""),AND(T27&gt;0,T27&lt;&gt;"")))</f>
        <v/>
      </c>
      <c r="AI27">
        <f>AND(AG27,AH27=FALSE)</f>
        <v/>
      </c>
      <c r="AJ27">
        <f>YEAR(J27)</f>
        <v/>
      </c>
      <c r="AK27">
        <f>MONTH(J27)</f>
        <v/>
      </c>
      <c r="AL27" t="b">
        <v>0</v>
      </c>
      <c r="AM27">
        <f>IF(AND(T27&gt;0, T27&lt;&gt;""),1,0)</f>
        <v/>
      </c>
      <c r="AN27">
        <f>AND(AO27,AND(T27&gt;0,T27&lt;&gt;""))</f>
        <v/>
      </c>
      <c r="AO27">
        <f>AND(R27&gt;100, R27&lt;&gt;"")</f>
        <v/>
      </c>
      <c r="AP27">
        <f>AND(NOT(AN27),AO27)</f>
        <v/>
      </c>
      <c r="AQ27">
        <f>IF(AN27, "OEIS CAT - Destructive - Fatal", IF(AO27, IF(AG27, "OEIS CAT - Destructive - Non-fatal", "OEIS Non-CAT - Destructive - Non-fatal"), IF(AG27, "OEIS CAT - Large", "OEIS Non-CAT - Large")))</f>
        <v/>
      </c>
      <c r="AR27">
        <f>IF(AND(P27&lt;&gt;"", P27&gt;5000),1,0)</f>
        <v/>
      </c>
      <c r="AS27">
        <f>IF(AND(R27&lt;&gt;"", R27&gt;500),1,0)</f>
        <v/>
      </c>
      <c r="AT27">
        <f>IF(OR(R27="", R27&lt;=100),"structures &lt;= 100 ", IF(R27&gt;500, "structures &gt; 500", "100 &lt; structures &lt;= 500"))</f>
        <v/>
      </c>
      <c r="AU27">
        <f>IF(AND(T27&gt;0, T27&lt;&gt;""),"fatality &gt; 0", "fatality = 0")</f>
        <v/>
      </c>
      <c r="AV27">
        <f>IF(R27="",0, R27)</f>
        <v/>
      </c>
      <c r="AW27" t="b">
        <v>0</v>
      </c>
      <c r="AX27" t="b">
        <v>1</v>
      </c>
      <c r="AY27" t="b">
        <v>1</v>
      </c>
      <c r="AZ27" t="b">
        <v>1</v>
      </c>
      <c r="BA27" t="b">
        <v>0</v>
      </c>
      <c r="BB27" t="b">
        <v>1</v>
      </c>
      <c r="BC27" t="b">
        <v>1</v>
      </c>
      <c r="BF27" t="inlineStr">
        <is>
          <t>ARGC1</t>
        </is>
      </c>
      <c r="BG27" t="inlineStr">
        <is>
          <t>2</t>
        </is>
      </c>
      <c r="BH27" t="n">
        <v>4.25</v>
      </c>
      <c r="BI27" t="inlineStr">
        <is>
          <t>2015-08-17T00:54:00Z</t>
        </is>
      </c>
      <c r="BJ27" t="n">
        <v>12.01</v>
      </c>
      <c r="BK27" t="n">
        <v>2</v>
      </c>
      <c r="BL27" t="inlineStr">
        <is>
          <t>E1179</t>
        </is>
      </c>
      <c r="BM27" t="inlineStr">
        <is>
          <t>65</t>
        </is>
      </c>
      <c r="BN27" t="n">
        <v>8.58</v>
      </c>
      <c r="BO27" t="inlineStr">
        <is>
          <t>2015-08-17T00:15:00Z</t>
        </is>
      </c>
      <c r="BP27" t="n">
        <v>24.99</v>
      </c>
      <c r="BQ27" t="n">
        <v>21</v>
      </c>
    </row>
    <row r="28">
      <c r="C28">
        <f>LEFT(H28,8)&amp;"-"&amp;E28</f>
        <v/>
      </c>
      <c r="D28" t="inlineStr">
        <is>
          <t>Alameda</t>
        </is>
      </c>
      <c r="E28" t="inlineStr">
        <is>
          <t>Tesla</t>
        </is>
      </c>
      <c r="H28">
        <f>YEAR(L28)*10^8+MONTH(L28)*10^6+DAY(L28)*10^4+HOUR(L28)*100+MINUTE(L28)</f>
        <v/>
      </c>
      <c r="I28">
        <f>IF(HOUR(L28)&lt;12, YEAR(L28)*10^8+MONTH(L28)*10^6+DAY(L28)*10^4+(HOUR(L28)+12)*10^2 + MINUTE(L28), YEAR(L28)*10^8+MONTH(L28)*10^6+(DAY(L28)+1)*10^4+(HOUR(L28)-12)*10^2+MINUTE(L28))</f>
        <v/>
      </c>
      <c r="J28" s="39" t="n">
        <v>42235</v>
      </c>
      <c r="K28" s="40" t="n">
        <v>0.6145833333333334</v>
      </c>
      <c r="L28" s="39" t="n">
        <v>42235.61458333334</v>
      </c>
      <c r="M28" s="39" t="n">
        <v>42238</v>
      </c>
      <c r="N28" t="inlineStr">
        <is>
          <t>18:30</t>
        </is>
      </c>
      <c r="O28" s="39" t="n">
        <v>42238.77083333334</v>
      </c>
      <c r="P28" t="n">
        <v>2850</v>
      </c>
      <c r="Q28" t="inlineStr">
        <is>
          <t>Undetermined</t>
        </is>
      </c>
      <c r="R28" t="n">
        <v>1</v>
      </c>
      <c r="T28" t="n">
        <v>0</v>
      </c>
      <c r="U28" t="n">
        <v>37.3845</v>
      </c>
      <c r="V28" t="n">
        <v>-121.3732</v>
      </c>
      <c r="W28" t="inlineStr">
        <is>
          <t>HFTD</t>
        </is>
      </c>
      <c r="X28">
        <f>IF(OR(ISNUMBER(FIND("Redwood Valley", E28)), AZ28, BC28), "HFRA", "non-HFRA")</f>
        <v/>
      </c>
      <c r="AG28">
        <f>OR(AND(P28&gt;5000, P28&lt;&gt;""), AND(R28&gt;500, R28&lt;&gt;""), AND(T28&gt;0, T28&lt;&gt;""))</f>
        <v/>
      </c>
      <c r="AH28">
        <f>AND(OR(R28="", R28&lt;100),OR(AND(P28&gt;5000,P28&lt;&gt;""),AND(T28&gt;0,T28&lt;&gt;"")))</f>
        <v/>
      </c>
      <c r="AI28">
        <f>AND(AG28,AH28=FALSE)</f>
        <v/>
      </c>
      <c r="AJ28">
        <f>YEAR(J28)</f>
        <v/>
      </c>
      <c r="AK28">
        <f>MONTH(J28)</f>
        <v/>
      </c>
      <c r="AL28" t="b">
        <v>0</v>
      </c>
      <c r="AM28">
        <f>IF(AND(T28&gt;0, T28&lt;&gt;""),1,0)</f>
        <v/>
      </c>
      <c r="AN28">
        <f>AND(AO28,AND(T28&gt;0,T28&lt;&gt;""))</f>
        <v/>
      </c>
      <c r="AO28">
        <f>AND(R28&gt;100, R28&lt;&gt;"")</f>
        <v/>
      </c>
      <c r="AP28">
        <f>AND(NOT(AN28),AO28)</f>
        <v/>
      </c>
      <c r="AQ28">
        <f>IF(AN28, "OEIS CAT - Destructive - Fatal", IF(AO28, IF(AG28, "OEIS CAT - Destructive - Non-fatal", "OEIS Non-CAT - Destructive - Non-fatal"), IF(AG28, "OEIS CAT - Large", "OEIS Non-CAT - Large")))</f>
        <v/>
      </c>
      <c r="AR28">
        <f>IF(AND(P28&lt;&gt;"", P28&gt;5000),1,0)</f>
        <v/>
      </c>
      <c r="AS28">
        <f>IF(AND(R28&lt;&gt;"", R28&gt;500),1,0)</f>
        <v/>
      </c>
      <c r="AT28">
        <f>IF(OR(R28="", R28&lt;=100),"structures &lt;= 100 ", IF(R28&gt;500, "structures &gt; 500", "100 &lt; structures &lt;= 500"))</f>
        <v/>
      </c>
      <c r="AU28">
        <f>IF(AND(T28&gt;0, T28&lt;&gt;""),"fatality &gt; 0", "fatality = 0")</f>
        <v/>
      </c>
      <c r="AV28">
        <f>IF(R28="",0, R28)</f>
        <v/>
      </c>
      <c r="AW28" t="b">
        <v>1</v>
      </c>
      <c r="AX28" t="b">
        <v>0</v>
      </c>
      <c r="AY28" t="b">
        <v>1</v>
      </c>
      <c r="AZ28" t="b">
        <v>1</v>
      </c>
      <c r="BA28" t="b">
        <v>0</v>
      </c>
      <c r="BB28" t="b">
        <v>1</v>
      </c>
      <c r="BC28" t="b">
        <v>1</v>
      </c>
      <c r="BJ28" t="n">
        <v>0</v>
      </c>
      <c r="BK28" t="n">
        <v>0</v>
      </c>
      <c r="BL28" t="inlineStr">
        <is>
          <t>DBLC1</t>
        </is>
      </c>
      <c r="BM28" t="inlineStr">
        <is>
          <t>2</t>
        </is>
      </c>
      <c r="BN28" t="n">
        <v>5.73</v>
      </c>
      <c r="BO28" t="inlineStr">
        <is>
          <t>2015-08-19T22:00:00Z</t>
        </is>
      </c>
      <c r="BP28" t="n">
        <v>15.99</v>
      </c>
      <c r="BQ28" t="n">
        <v>2</v>
      </c>
    </row>
    <row r="29">
      <c r="C29">
        <f>LEFT(H29,8)&amp;"-"&amp;E29</f>
        <v/>
      </c>
      <c r="D29" t="inlineStr">
        <is>
          <t>Lake</t>
        </is>
      </c>
      <c r="E29" t="inlineStr">
        <is>
          <t>Elk</t>
        </is>
      </c>
      <c r="H29">
        <f>YEAR(L29)*10^8+MONTH(L29)*10^6+DAY(L29)*10^4+HOUR(L29)*100+MINUTE(L29)</f>
        <v/>
      </c>
      <c r="I29">
        <f>IF(HOUR(L29)&lt;12, YEAR(L29)*10^8+MONTH(L29)*10^6+DAY(L29)*10^4+(HOUR(L29)+12)*10^2 + MINUTE(L29), YEAR(L29)*10^8+MONTH(L29)*10^6+(DAY(L29)+1)*10^4+(HOUR(L29)-12)*10^2+MINUTE(L29))</f>
        <v/>
      </c>
      <c r="J29" s="39" t="n">
        <v>42249</v>
      </c>
      <c r="K29" s="40" t="n">
        <v>0.6229166666666667</v>
      </c>
      <c r="L29" s="39" t="n">
        <v>42249.62291666667</v>
      </c>
      <c r="M29" s="39" t="n">
        <v>42255</v>
      </c>
      <c r="N29" t="inlineStr">
        <is>
          <t>19:28</t>
        </is>
      </c>
      <c r="O29" s="39" t="n">
        <v>42255.81111111111</v>
      </c>
      <c r="P29" t="n">
        <v>673</v>
      </c>
      <c r="Q29" t="inlineStr">
        <is>
          <t>Equipment</t>
        </is>
      </c>
      <c r="T29" t="n">
        <v>0</v>
      </c>
      <c r="U29" t="n">
        <v>39.23</v>
      </c>
      <c r="V29" t="n">
        <v>-122</v>
      </c>
      <c r="W29" t="inlineStr">
        <is>
          <t>non-HFTD</t>
        </is>
      </c>
      <c r="X29">
        <f>IF(OR(ISNUMBER(FIND("Redwood Valley", E29)), AZ29, BC29), "HFRA", "non-HFRA")</f>
        <v/>
      </c>
      <c r="AG29">
        <f>OR(AND(P29&gt;5000, P29&lt;&gt;""), AND(R29&gt;500, R29&lt;&gt;""), AND(T29&gt;0, T29&lt;&gt;""))</f>
        <v/>
      </c>
      <c r="AH29">
        <f>AND(OR(R29="", R29&lt;100),OR(AND(P29&gt;5000,P29&lt;&gt;""),AND(T29&gt;0,T29&lt;&gt;"")))</f>
        <v/>
      </c>
      <c r="AI29">
        <f>AND(AG29,AH29=FALSE)</f>
        <v/>
      </c>
      <c r="AJ29">
        <f>YEAR(J29)</f>
        <v/>
      </c>
      <c r="AK29">
        <f>MONTH(J29)</f>
        <v/>
      </c>
      <c r="AL29" t="b">
        <v>0</v>
      </c>
      <c r="AM29">
        <f>IF(AND(T29&gt;0, T29&lt;&gt;""),1,0)</f>
        <v/>
      </c>
      <c r="AN29">
        <f>AND(AO29,AND(T29&gt;0,T29&lt;&gt;""))</f>
        <v/>
      </c>
      <c r="AO29">
        <f>AND(R29&gt;100, R29&lt;&gt;"")</f>
        <v/>
      </c>
      <c r="AP29">
        <f>AND(NOT(AN29),AO29)</f>
        <v/>
      </c>
      <c r="AQ29">
        <f>IF(AN29, "OEIS CAT - Destructive - Fatal", IF(AO29, IF(AG29, "OEIS CAT - Destructive - Non-fatal", "OEIS Non-CAT - Destructive - Non-fatal"), IF(AG29, "OEIS CAT - Large", "OEIS Non-CAT - Large")))</f>
        <v/>
      </c>
      <c r="AR29">
        <f>IF(AND(P29&lt;&gt;"", P29&gt;5000),1,0)</f>
        <v/>
      </c>
      <c r="AS29">
        <f>IF(AND(R29&lt;&gt;"", R29&gt;500),1,0)</f>
        <v/>
      </c>
      <c r="AT29">
        <f>IF(OR(R29="", R29&lt;=100),"structures &lt;= 100 ", IF(R29&gt;500, "structures &gt; 500", "100 &lt; structures &lt;= 500"))</f>
        <v/>
      </c>
      <c r="AU29">
        <f>IF(AND(T29&gt;0, T29&lt;&gt;""),"fatality &gt; 0", "fatality = 0")</f>
        <v/>
      </c>
      <c r="AV29">
        <f>IF(R29="",0, R29)</f>
        <v/>
      </c>
      <c r="AW29" t="b">
        <v>0</v>
      </c>
      <c r="AX29" t="b">
        <v>0</v>
      </c>
      <c r="AY29" t="b">
        <v>0</v>
      </c>
      <c r="AZ29" t="b">
        <v>0</v>
      </c>
      <c r="BA29" t="b">
        <v>0</v>
      </c>
      <c r="BB29" t="b">
        <v>0</v>
      </c>
      <c r="BC29" t="b">
        <v>0</v>
      </c>
      <c r="BJ29" t="n">
        <v>0</v>
      </c>
      <c r="BK29" t="n">
        <v>0</v>
      </c>
      <c r="BL29" t="inlineStr">
        <is>
          <t>DUC9</t>
        </is>
      </c>
      <c r="BM29" t="inlineStr">
        <is>
          <t>108</t>
        </is>
      </c>
      <c r="BN29" t="n">
        <v>9.82</v>
      </c>
      <c r="BO29" t="inlineStr">
        <is>
          <t>2015-09-02T22:30:00Z</t>
        </is>
      </c>
      <c r="BP29" t="n">
        <v>19.55</v>
      </c>
      <c r="BQ29" t="n">
        <v>16</v>
      </c>
    </row>
    <row r="30">
      <c r="B30" t="inlineStr">
        <is>
          <t>(2/17/2023): add lat/lon based on https://wildfiretoday.com/tag/tenaya-fire/</t>
        </is>
      </c>
      <c r="C30">
        <f>LEFT(H30,8)&amp;"-"&amp;E30</f>
        <v/>
      </c>
      <c r="D30" t="inlineStr">
        <is>
          <t>Mariposa</t>
        </is>
      </c>
      <c r="E30" t="inlineStr">
        <is>
          <t>Tenaya</t>
        </is>
      </c>
      <c r="H30">
        <f>YEAR(L30)*10^8+MONTH(L30)*10^6+DAY(L30)*10^4+HOUR(L30)*100+MINUTE(L30)</f>
        <v/>
      </c>
      <c r="I30">
        <f>IF(HOUR(L30)&lt;12, YEAR(L30)*10^8+MONTH(L30)*10^6+DAY(L30)*10^4+(HOUR(L30)+12)*10^2 + MINUTE(L30), YEAR(L30)*10^8+MONTH(L30)*10^6+(DAY(L30)+1)*10^4+(HOUR(L30)-12)*10^2+MINUTE(L30))</f>
        <v/>
      </c>
      <c r="J30" s="39" t="n">
        <v>42254</v>
      </c>
      <c r="K30" s="40" t="n">
        <v>0.8909722222222223</v>
      </c>
      <c r="L30" s="39" t="n">
        <v>42254.89097222222</v>
      </c>
      <c r="M30" s="39" t="n">
        <v>42263</v>
      </c>
      <c r="O30" s="39" t="n"/>
      <c r="P30" t="n">
        <v>415</v>
      </c>
      <c r="Q30" t="inlineStr">
        <is>
          <t>Undetermined</t>
        </is>
      </c>
      <c r="T30" t="n">
        <v>0</v>
      </c>
      <c r="U30" t="n">
        <v>37.872</v>
      </c>
      <c r="V30" t="n">
        <v>-119.416</v>
      </c>
      <c r="W30" t="inlineStr">
        <is>
          <t>non-HFTD</t>
        </is>
      </c>
      <c r="X30">
        <f>IF(OR(ISNUMBER(FIND("Redwood Valley", E30)), AZ30, BC30), "HFRA", "non-HFRA")</f>
        <v/>
      </c>
      <c r="AG30">
        <f>OR(AND(P30&gt;5000, P30&lt;&gt;""), AND(R30&gt;500, R30&lt;&gt;""), AND(T30&gt;0, T30&lt;&gt;""))</f>
        <v/>
      </c>
      <c r="AH30">
        <f>AND(OR(R30="", R30&lt;100),OR(AND(P30&gt;5000,P30&lt;&gt;""),AND(T30&gt;0,T30&lt;&gt;"")))</f>
        <v/>
      </c>
      <c r="AI30">
        <f>AND(AG30,AH30=FALSE)</f>
        <v/>
      </c>
      <c r="AJ30">
        <f>YEAR(J30)</f>
        <v/>
      </c>
      <c r="AK30">
        <f>MONTH(J30)</f>
        <v/>
      </c>
      <c r="AL30" t="b">
        <v>0</v>
      </c>
      <c r="AM30">
        <f>IF(AND(T30&gt;0, T30&lt;&gt;""),1,0)</f>
        <v/>
      </c>
      <c r="AN30">
        <f>AND(AO30,AND(T30&gt;0,T30&lt;&gt;""))</f>
        <v/>
      </c>
      <c r="AO30">
        <f>AND(R30&gt;100, R30&lt;&gt;"")</f>
        <v/>
      </c>
      <c r="AP30">
        <f>AND(NOT(AN30),AO30)</f>
        <v/>
      </c>
      <c r="AQ30">
        <f>IF(AN30, "OEIS CAT - Destructive - Fatal", IF(AO30, IF(AG30, "OEIS CAT - Destructive - Non-fatal", "OEIS Non-CAT - Destructive - Non-fatal"), IF(AG30, "OEIS CAT - Large", "OEIS Non-CAT - Large")))</f>
        <v/>
      </c>
      <c r="AR30">
        <f>IF(AND(P30&lt;&gt;"", P30&gt;5000),1,0)</f>
        <v/>
      </c>
      <c r="AS30">
        <f>IF(AND(R30&lt;&gt;"", R30&gt;500),1,0)</f>
        <v/>
      </c>
      <c r="AT30">
        <f>IF(OR(R30="", R30&lt;=100),"structures &lt;= 100 ", IF(R30&gt;500, "structures &gt; 500", "100 &lt; structures &lt;= 500"))</f>
        <v/>
      </c>
      <c r="AU30">
        <f>IF(AND(T30&gt;0, T30&lt;&gt;""),"fatality &gt; 0", "fatality = 0")</f>
        <v/>
      </c>
      <c r="AV30">
        <f>IF(R30="",0, R30)</f>
        <v/>
      </c>
      <c r="AW30" t="b">
        <v>0</v>
      </c>
      <c r="AX30" t="b">
        <v>0</v>
      </c>
      <c r="AY30" t="b">
        <v>0</v>
      </c>
      <c r="AZ30" t="b">
        <v>0</v>
      </c>
      <c r="BA30" t="b">
        <v>0</v>
      </c>
      <c r="BB30" t="b">
        <v>0</v>
      </c>
      <c r="BC30" t="b">
        <v>0</v>
      </c>
      <c r="BJ30" t="n">
        <v>0</v>
      </c>
      <c r="BK30" t="n">
        <v>0</v>
      </c>
      <c r="BP30" t="n">
        <v>0</v>
      </c>
      <c r="BQ30" t="n">
        <v>0</v>
      </c>
    </row>
    <row r="31">
      <c r="C31">
        <f>LEFT(H31,8)&amp;"-"&amp;E31</f>
        <v/>
      </c>
      <c r="D31" t="inlineStr">
        <is>
          <t>Amador</t>
        </is>
      </c>
      <c r="E31" t="inlineStr">
        <is>
          <t>Butte</t>
        </is>
      </c>
      <c r="H31">
        <f>YEAR(L31)*10^8+MONTH(L31)*10^6+DAY(L31)*10^4+HOUR(L31)*100+MINUTE(L31)</f>
        <v/>
      </c>
      <c r="I31">
        <f>IF(HOUR(L31)&lt;12, YEAR(L31)*10^8+MONTH(L31)*10^6+DAY(L31)*10^4+(HOUR(L31)+12)*10^2 + MINUTE(L31), YEAR(L31)*10^8+MONTH(L31)*10^6+(DAY(L31)+1)*10^4+(HOUR(L31)-12)*10^2+MINUTE(L31))</f>
        <v/>
      </c>
      <c r="J31" s="39" t="n">
        <v>42256</v>
      </c>
      <c r="K31" s="40" t="n">
        <v>0.6013888888888889</v>
      </c>
      <c r="L31" s="39" t="n">
        <v>42256.60138888889</v>
      </c>
      <c r="M31" s="39" t="n">
        <v>42292</v>
      </c>
      <c r="N31" t="inlineStr">
        <is>
          <t>19:45</t>
        </is>
      </c>
      <c r="O31" s="39" t="n">
        <v>42292.82291666666</v>
      </c>
      <c r="P31" t="n">
        <v>70868</v>
      </c>
      <c r="Q31" t="inlineStr">
        <is>
          <t>Electrical Power</t>
        </is>
      </c>
      <c r="R31" t="n">
        <v>965</v>
      </c>
      <c r="T31" t="n">
        <v>2</v>
      </c>
      <c r="U31" t="n">
        <v>38.32974</v>
      </c>
      <c r="V31" t="n">
        <v>-120.70418</v>
      </c>
      <c r="W31" t="inlineStr">
        <is>
          <t>HFTD</t>
        </is>
      </c>
      <c r="X31">
        <f>IF(OR(ISNUMBER(FIND("Redwood Valley", E31)), AZ31, BC31), "HFRA", "non-HFRA")</f>
        <v/>
      </c>
      <c r="Y31" t="inlineStr">
        <is>
          <t>Yes</t>
        </is>
      </c>
      <c r="Z31" t="inlineStr">
        <is>
          <t>Yes</t>
        </is>
      </c>
      <c r="AA31" t="inlineStr">
        <is>
          <t>EIR20150035</t>
        </is>
      </c>
      <c r="AB31" t="inlineStr">
        <is>
          <t>EI150909A</t>
        </is>
      </c>
      <c r="AF31" t="n">
        <v>83383004</v>
      </c>
      <c r="AG31">
        <f>OR(AND(P31&gt;5000, P31&lt;&gt;""), AND(R31&gt;500, R31&lt;&gt;""), AND(T31&gt;0, T31&lt;&gt;""))</f>
        <v/>
      </c>
      <c r="AH31">
        <f>AND(OR(R31="", R31&lt;100),OR(AND(P31&gt;5000,P31&lt;&gt;""),AND(T31&gt;0,T31&lt;&gt;"")))</f>
        <v/>
      </c>
      <c r="AI31">
        <f>AND(AG31,AH31=FALSE)</f>
        <v/>
      </c>
      <c r="AJ31">
        <f>YEAR(J31)</f>
        <v/>
      </c>
      <c r="AK31">
        <f>MONTH(J31)</f>
        <v/>
      </c>
      <c r="AL31" t="b">
        <v>0</v>
      </c>
      <c r="AM31">
        <f>IF(AND(T31&gt;0, T31&lt;&gt;""),1,0)</f>
        <v/>
      </c>
      <c r="AN31">
        <f>AND(AO31,AND(T31&gt;0,T31&lt;&gt;""))</f>
        <v/>
      </c>
      <c r="AO31">
        <f>AND(R31&gt;100, R31&lt;&gt;"")</f>
        <v/>
      </c>
      <c r="AP31">
        <f>AND(NOT(AN31),AO31)</f>
        <v/>
      </c>
      <c r="AQ31">
        <f>IF(AN31, "OEIS CAT - Destructive - Fatal", IF(AO31, IF(AG31, "OEIS CAT - Destructive - Non-fatal", "OEIS Non-CAT - Destructive - Non-fatal"), IF(AG31, "OEIS CAT - Large", "OEIS Non-CAT - Large")))</f>
        <v/>
      </c>
      <c r="AR31">
        <f>IF(AND(P31&lt;&gt;"", P31&gt;5000),1,0)</f>
        <v/>
      </c>
      <c r="AS31">
        <f>IF(AND(R31&lt;&gt;"", R31&gt;500),1,0)</f>
        <v/>
      </c>
      <c r="AT31">
        <f>IF(OR(R31="", R31&lt;=100),"structures &lt;= 100 ", IF(R31&gt;500, "structures &gt; 500", "100 &lt; structures &lt;= 500"))</f>
        <v/>
      </c>
      <c r="AU31">
        <f>IF(AND(T31&gt;0, T31&lt;&gt;""),"fatality &gt; 0", "fatality = 0")</f>
        <v/>
      </c>
      <c r="AV31">
        <f>IF(R31="",0, R31)</f>
        <v/>
      </c>
      <c r="AW31" t="b">
        <v>1</v>
      </c>
      <c r="AX31" t="b">
        <v>0</v>
      </c>
      <c r="AY31" t="b">
        <v>1</v>
      </c>
      <c r="AZ31" t="b">
        <v>1</v>
      </c>
      <c r="BA31" t="b">
        <v>0</v>
      </c>
      <c r="BB31" t="b">
        <v>1</v>
      </c>
      <c r="BC31" t="b">
        <v>1</v>
      </c>
      <c r="BJ31" t="n">
        <v>0</v>
      </c>
      <c r="BK31" t="n">
        <v>0</v>
      </c>
      <c r="BL31" t="inlineStr">
        <is>
          <t>MTZC1</t>
        </is>
      </c>
      <c r="BM31" t="inlineStr">
        <is>
          <t>2</t>
        </is>
      </c>
      <c r="BN31" t="n">
        <v>5.02</v>
      </c>
      <c r="BO31" t="inlineStr">
        <is>
          <t>2015-09-09T21:56:00Z</t>
        </is>
      </c>
      <c r="BP31" t="n">
        <v>13</v>
      </c>
      <c r="BQ31" t="n">
        <v>2</v>
      </c>
    </row>
    <row r="32">
      <c r="C32">
        <f>LEFT(H32,8)&amp;"-"&amp;E32</f>
        <v/>
      </c>
      <c r="D32" t="inlineStr">
        <is>
          <t>Butte</t>
        </is>
      </c>
      <c r="E32" t="inlineStr">
        <is>
          <t>Lumpkin</t>
        </is>
      </c>
      <c r="H32">
        <f>YEAR(L32)*10^8+MONTH(L32)*10^6+DAY(L32)*10^4+HOUR(L32)*100+MINUTE(L32)</f>
        <v/>
      </c>
      <c r="I32">
        <f>IF(HOUR(L32)&lt;12, YEAR(L32)*10^8+MONTH(L32)*10^6+DAY(L32)*10^4+(HOUR(L32)+12)*10^2 + MINUTE(L32), YEAR(L32)*10^8+MONTH(L32)*10^6+(DAY(L32)+1)*10^4+(HOUR(L32)-12)*10^2+MINUTE(L32))</f>
        <v/>
      </c>
      <c r="J32" s="39" t="n">
        <v>42258</v>
      </c>
      <c r="K32" s="40" t="n">
        <v>0.59375</v>
      </c>
      <c r="L32" s="39" t="n">
        <v>42258.59375</v>
      </c>
      <c r="M32" s="39" t="n">
        <v>42264</v>
      </c>
      <c r="N32" t="inlineStr">
        <is>
          <t>19:30</t>
        </is>
      </c>
      <c r="O32" s="39" t="n">
        <v>42264.8125</v>
      </c>
      <c r="P32" t="n">
        <v>1042</v>
      </c>
      <c r="Q32" t="inlineStr">
        <is>
          <t>Arson</t>
        </is>
      </c>
      <c r="T32" t="n">
        <v>0</v>
      </c>
      <c r="U32" t="n">
        <v>39.5218</v>
      </c>
      <c r="V32" t="n">
        <v>-121.3363</v>
      </c>
      <c r="W32" t="inlineStr">
        <is>
          <t>HFTD</t>
        </is>
      </c>
      <c r="X32">
        <f>IF(OR(ISNUMBER(FIND("Redwood Valley", E32)), AZ32, BC32), "HFRA", "non-HFRA")</f>
        <v/>
      </c>
      <c r="AG32">
        <f>OR(AND(P32&gt;5000, P32&lt;&gt;""), AND(R32&gt;500, R32&lt;&gt;""), AND(T32&gt;0, T32&lt;&gt;""))</f>
        <v/>
      </c>
      <c r="AH32">
        <f>AND(OR(R32="", R32&lt;100),OR(AND(P32&gt;5000,P32&lt;&gt;""),AND(T32&gt;0,T32&lt;&gt;"")))</f>
        <v/>
      </c>
      <c r="AI32">
        <f>AND(AG32,AH32=FALSE)</f>
        <v/>
      </c>
      <c r="AJ32">
        <f>YEAR(J32)</f>
        <v/>
      </c>
      <c r="AK32">
        <f>MONTH(J32)</f>
        <v/>
      </c>
      <c r="AL32" t="b">
        <v>0</v>
      </c>
      <c r="AM32">
        <f>IF(AND(T32&gt;0, T32&lt;&gt;""),1,0)</f>
        <v/>
      </c>
      <c r="AN32">
        <f>AND(AO32,AND(T32&gt;0,T32&lt;&gt;""))</f>
        <v/>
      </c>
      <c r="AO32">
        <f>AND(R32&gt;100, R32&lt;&gt;"")</f>
        <v/>
      </c>
      <c r="AP32">
        <f>AND(NOT(AN32),AO32)</f>
        <v/>
      </c>
      <c r="AQ32">
        <f>IF(AN32, "OEIS CAT - Destructive - Fatal", IF(AO32, IF(AG32, "OEIS CAT - Destructive - Non-fatal", "OEIS Non-CAT - Destructive - Non-fatal"), IF(AG32, "OEIS CAT - Large", "OEIS Non-CAT - Large")))</f>
        <v/>
      </c>
      <c r="AR32">
        <f>IF(AND(P32&lt;&gt;"", P32&gt;5000),1,0)</f>
        <v/>
      </c>
      <c r="AS32">
        <f>IF(AND(R32&lt;&gt;"", R32&gt;500),1,0)</f>
        <v/>
      </c>
      <c r="AT32">
        <f>IF(OR(R32="", R32&lt;=100),"structures &lt;= 100 ", IF(R32&gt;500, "structures &gt; 500", "100 &lt; structures &lt;= 500"))</f>
        <v/>
      </c>
      <c r="AU32">
        <f>IF(AND(T32&gt;0, T32&lt;&gt;""),"fatality &gt; 0", "fatality = 0")</f>
        <v/>
      </c>
      <c r="AV32">
        <f>IF(R32="",0, R32)</f>
        <v/>
      </c>
      <c r="AW32" t="b">
        <v>0</v>
      </c>
      <c r="AX32" t="b">
        <v>1</v>
      </c>
      <c r="AY32" t="b">
        <v>1</v>
      </c>
      <c r="AZ32" t="b">
        <v>1</v>
      </c>
      <c r="BA32" t="b">
        <v>0</v>
      </c>
      <c r="BB32" t="b">
        <v>1</v>
      </c>
      <c r="BC32" t="b">
        <v>1</v>
      </c>
      <c r="BJ32" t="n">
        <v>0</v>
      </c>
      <c r="BK32" t="n">
        <v>0</v>
      </c>
      <c r="BL32" t="inlineStr">
        <is>
          <t>PKCC1</t>
        </is>
      </c>
      <c r="BM32" t="inlineStr">
        <is>
          <t>2</t>
        </is>
      </c>
      <c r="BN32" t="n">
        <v>7.85</v>
      </c>
      <c r="BO32" t="inlineStr">
        <is>
          <t>2015-09-11T22:10:00Z</t>
        </is>
      </c>
      <c r="BP32" t="n">
        <v>15.99</v>
      </c>
      <c r="BQ32" t="n">
        <v>2</v>
      </c>
    </row>
    <row r="33">
      <c r="B33" t="inlineStr">
        <is>
          <t>cause based on https://www.cnn.com/2016/08/11/us/california-valley-fire-faulty-hot-tub/index.html</t>
        </is>
      </c>
      <c r="C33">
        <f>LEFT(H33,8)&amp;"-"&amp;E33</f>
        <v/>
      </c>
      <c r="D33" t="inlineStr">
        <is>
          <t>Lake</t>
        </is>
      </c>
      <c r="E33" t="inlineStr">
        <is>
          <t>Valley</t>
        </is>
      </c>
      <c r="H33">
        <f>YEAR(L33)*10^8+MONTH(L33)*10^6+DAY(L33)*10^4+HOUR(L33)*100+MINUTE(L33)</f>
        <v/>
      </c>
      <c r="I33">
        <f>IF(HOUR(L33)&lt;12, YEAR(L33)*10^8+MONTH(L33)*10^6+DAY(L33)*10^4+(HOUR(L33)+12)*10^2 + MINUTE(L33), YEAR(L33)*10^8+MONTH(L33)*10^6+(DAY(L33)+1)*10^4+(HOUR(L33)-12)*10^2+MINUTE(L33))</f>
        <v/>
      </c>
      <c r="J33" s="39" t="n">
        <v>42259</v>
      </c>
      <c r="K33" s="40" t="n">
        <v>0.5583333333333333</v>
      </c>
      <c r="L33" s="39" t="n">
        <v>42259.55833333333</v>
      </c>
      <c r="M33" s="39" t="n">
        <v>42292</v>
      </c>
      <c r="P33" t="n">
        <v>76067</v>
      </c>
      <c r="Q33" t="inlineStr">
        <is>
          <t>Electrical Power</t>
        </is>
      </c>
      <c r="R33" t="n">
        <v>1958</v>
      </c>
      <c r="S33" t="n">
        <v>93</v>
      </c>
      <c r="T33" t="n">
        <v>4</v>
      </c>
      <c r="U33" t="n">
        <v>38.8488796</v>
      </c>
      <c r="V33" t="n">
        <v>-122.7589117</v>
      </c>
      <c r="W33" t="inlineStr">
        <is>
          <t>HFTD</t>
        </is>
      </c>
      <c r="X33">
        <f>IF(OR(ISNUMBER(FIND("Redwood Valley", E33)), AZ33, BC33), "HFRA", "non-HFRA")</f>
        <v/>
      </c>
      <c r="Y33" t="inlineStr">
        <is>
          <t>Yes</t>
        </is>
      </c>
      <c r="AF33" t="n">
        <v>81840051</v>
      </c>
      <c r="AG33">
        <f>OR(AND(P33&gt;5000, P33&lt;&gt;""), AND(R33&gt;500, R33&lt;&gt;""), AND(T33&gt;0, T33&lt;&gt;""))</f>
        <v/>
      </c>
      <c r="AH33">
        <f>AND(OR(R33="", R33&lt;100),OR(AND(P33&gt;5000,P33&lt;&gt;""),AND(T33&gt;0,T33&lt;&gt;"")))</f>
        <v/>
      </c>
      <c r="AI33">
        <f>AND(AG33,AH33=FALSE)</f>
        <v/>
      </c>
      <c r="AJ33">
        <f>YEAR(J33)</f>
        <v/>
      </c>
      <c r="AK33">
        <f>MONTH(J33)</f>
        <v/>
      </c>
      <c r="AL33" t="b">
        <v>0</v>
      </c>
      <c r="AM33">
        <f>IF(AND(T33&gt;0, T33&lt;&gt;""),1,0)</f>
        <v/>
      </c>
      <c r="AN33">
        <f>AND(AO33,AND(T33&gt;0,T33&lt;&gt;""))</f>
        <v/>
      </c>
      <c r="AO33">
        <f>AND(R33&gt;100, R33&lt;&gt;"")</f>
        <v/>
      </c>
      <c r="AP33">
        <f>AND(NOT(AN33),AO33)</f>
        <v/>
      </c>
      <c r="AQ33">
        <f>IF(AN33, "OEIS CAT - Destructive - Fatal", IF(AO33, IF(AG33, "OEIS CAT - Destructive - Non-fatal", "OEIS Non-CAT - Destructive - Non-fatal"), IF(AG33, "OEIS CAT - Large", "OEIS Non-CAT - Large")))</f>
        <v/>
      </c>
      <c r="AR33">
        <f>IF(AND(P33&lt;&gt;"", P33&gt;5000),1,0)</f>
        <v/>
      </c>
      <c r="AS33">
        <f>IF(AND(R33&lt;&gt;"", R33&gt;500),1,0)</f>
        <v/>
      </c>
      <c r="AT33">
        <f>IF(OR(R33="", R33&lt;=100),"structures &lt;= 100 ", IF(R33&gt;500, "structures &gt; 500", "100 &lt; structures &lt;= 500"))</f>
        <v/>
      </c>
      <c r="AU33">
        <f>IF(AND(T33&gt;0, T33&lt;&gt;""),"fatality &gt; 0", "fatality = 0")</f>
        <v/>
      </c>
      <c r="AV33">
        <f>IF(R33="",0, R33)</f>
        <v/>
      </c>
      <c r="AW33" t="b">
        <v>0</v>
      </c>
      <c r="AX33" t="b">
        <v>1</v>
      </c>
      <c r="AY33" t="b">
        <v>1</v>
      </c>
      <c r="AZ33" t="b">
        <v>1</v>
      </c>
      <c r="BA33" t="b">
        <v>0</v>
      </c>
      <c r="BB33" t="b">
        <v>1</v>
      </c>
      <c r="BC33" t="b">
        <v>1</v>
      </c>
      <c r="BJ33" t="n">
        <v>0</v>
      </c>
      <c r="BK33" t="n">
        <v>0</v>
      </c>
      <c r="BL33" t="inlineStr">
        <is>
          <t>KELC1</t>
        </is>
      </c>
      <c r="BM33" t="inlineStr">
        <is>
          <t>2</t>
        </is>
      </c>
      <c r="BN33" t="n">
        <v>5.19</v>
      </c>
      <c r="BO33" t="inlineStr">
        <is>
          <t>2015-09-12T20:57:00Z</t>
        </is>
      </c>
      <c r="BP33" t="n">
        <v>27</v>
      </c>
      <c r="BQ33" t="n">
        <v>9</v>
      </c>
    </row>
    <row r="34">
      <c r="C34">
        <f>LEFT(H34,8)&amp;"-"&amp;E34</f>
        <v/>
      </c>
      <c r="D34" t="inlineStr">
        <is>
          <t>Monterey</t>
        </is>
      </c>
      <c r="E34" t="inlineStr">
        <is>
          <t>Tassajara</t>
        </is>
      </c>
      <c r="H34">
        <f>YEAR(L34)*10^8+MONTH(L34)*10^6+DAY(L34)*10^4+HOUR(L34)*100+MINUTE(L34)</f>
        <v/>
      </c>
      <c r="I34">
        <f>IF(HOUR(L34)&lt;12, YEAR(L34)*10^8+MONTH(L34)*10^6+DAY(L34)*10^4+(HOUR(L34)+12)*10^2 + MINUTE(L34), YEAR(L34)*10^8+MONTH(L34)*10^6+(DAY(L34)+1)*10^4+(HOUR(L34)-12)*10^2+MINUTE(L34))</f>
        <v/>
      </c>
      <c r="J34" s="39" t="n">
        <v>42266</v>
      </c>
      <c r="K34" s="40" t="n">
        <v>0.625</v>
      </c>
      <c r="L34" s="39" t="n">
        <v>42266.625</v>
      </c>
      <c r="M34" s="39" t="n">
        <v>42274</v>
      </c>
      <c r="N34" t="inlineStr">
        <is>
          <t>18:15</t>
        </is>
      </c>
      <c r="O34" s="39" t="n">
        <v>42274.76041666666</v>
      </c>
      <c r="P34" t="n">
        <v>1086</v>
      </c>
      <c r="Q34" t="inlineStr">
        <is>
          <t>Undetermined</t>
        </is>
      </c>
      <c r="R34" t="n">
        <v>20</v>
      </c>
      <c r="S34" t="n">
        <v>1</v>
      </c>
      <c r="T34" t="n">
        <v>0</v>
      </c>
      <c r="U34" t="n">
        <v>36.3699644</v>
      </c>
      <c r="V34" t="n">
        <v>-121.589554</v>
      </c>
      <c r="W34" t="inlineStr">
        <is>
          <t>HFTD</t>
        </is>
      </c>
      <c r="X34">
        <f>IF(OR(ISNUMBER(FIND("Redwood Valley", E34)), AZ34, BC34), "HFRA", "non-HFRA")</f>
        <v/>
      </c>
      <c r="AG34">
        <f>OR(AND(P34&gt;5000, P34&lt;&gt;""), AND(R34&gt;500, R34&lt;&gt;""), AND(T34&gt;0, T34&lt;&gt;""))</f>
        <v/>
      </c>
      <c r="AH34">
        <f>AND(OR(R34="", R34&lt;100),OR(AND(P34&gt;5000,P34&lt;&gt;""),AND(T34&gt;0,T34&lt;&gt;"")))</f>
        <v/>
      </c>
      <c r="AI34">
        <f>AND(AG34,AH34=FALSE)</f>
        <v/>
      </c>
      <c r="AJ34">
        <f>YEAR(J34)</f>
        <v/>
      </c>
      <c r="AK34">
        <f>MONTH(J34)</f>
        <v/>
      </c>
      <c r="AL34" t="b">
        <v>0</v>
      </c>
      <c r="AM34">
        <f>IF(AND(T34&gt;0, T34&lt;&gt;""),1,0)</f>
        <v/>
      </c>
      <c r="AN34">
        <f>AND(AO34,AND(T34&gt;0,T34&lt;&gt;""))</f>
        <v/>
      </c>
      <c r="AO34">
        <f>AND(R34&gt;100, R34&lt;&gt;"")</f>
        <v/>
      </c>
      <c r="AP34">
        <f>AND(NOT(AN34),AO34)</f>
        <v/>
      </c>
      <c r="AQ34">
        <f>IF(AN34, "OEIS CAT - Destructive - Fatal", IF(AO34, IF(AG34, "OEIS CAT - Destructive - Non-fatal", "OEIS Non-CAT - Destructive - Non-fatal"), IF(AG34, "OEIS CAT - Large", "OEIS Non-CAT - Large")))</f>
        <v/>
      </c>
      <c r="AR34">
        <f>IF(AND(P34&lt;&gt;"", P34&gt;5000),1,0)</f>
        <v/>
      </c>
      <c r="AS34">
        <f>IF(AND(R34&lt;&gt;"", R34&gt;500),1,0)</f>
        <v/>
      </c>
      <c r="AT34">
        <f>IF(OR(R34="", R34&lt;=100),"structures &lt;= 100 ", IF(R34&gt;500, "structures &gt; 500", "100 &lt; structures &lt;= 500"))</f>
        <v/>
      </c>
      <c r="AU34">
        <f>IF(AND(T34&gt;0, T34&lt;&gt;""),"fatality &gt; 0", "fatality = 0")</f>
        <v/>
      </c>
      <c r="AV34">
        <f>IF(R34="",0, R34)</f>
        <v/>
      </c>
      <c r="AW34" t="b">
        <v>1</v>
      </c>
      <c r="AX34" t="b">
        <v>0</v>
      </c>
      <c r="AY34" t="b">
        <v>1</v>
      </c>
      <c r="AZ34" t="b">
        <v>1</v>
      </c>
      <c r="BA34" t="b">
        <v>0</v>
      </c>
      <c r="BB34" t="b">
        <v>1</v>
      </c>
      <c r="BC34" t="b">
        <v>1</v>
      </c>
      <c r="BF34" t="inlineStr">
        <is>
          <t>CAHC1</t>
        </is>
      </c>
      <c r="BG34" t="inlineStr">
        <is>
          <t>2</t>
        </is>
      </c>
      <c r="BH34" t="n">
        <v>2.47</v>
      </c>
      <c r="BI34" t="inlineStr">
        <is>
          <t>2015-09-19T22:11:00Z</t>
        </is>
      </c>
      <c r="BJ34" t="n">
        <v>18.99</v>
      </c>
      <c r="BK34" t="n">
        <v>15</v>
      </c>
      <c r="BL34" t="inlineStr">
        <is>
          <t>CAHC1</t>
        </is>
      </c>
      <c r="BM34" t="inlineStr">
        <is>
          <t>2</t>
        </is>
      </c>
      <c r="BN34" t="n">
        <v>2.47</v>
      </c>
      <c r="BO34" t="inlineStr">
        <is>
          <t>2015-09-19T22:11:00Z</t>
        </is>
      </c>
      <c r="BP34" t="n">
        <v>18.99</v>
      </c>
      <c r="BQ34" t="n">
        <v>15</v>
      </c>
    </row>
    <row r="35">
      <c r="B35" t="inlineStr">
        <is>
          <t>(2/17/2023): add lat/lon based on https://www.chicoer.com/2015/10/03/450-acre-fire-burning-near-meridian-road-north-of-chico/</t>
        </is>
      </c>
      <c r="C35">
        <f>LEFT(H35,8)&amp;"-"&amp;E35</f>
        <v/>
      </c>
      <c r="D35" t="inlineStr">
        <is>
          <t>Butte</t>
        </is>
      </c>
      <c r="E35" t="inlineStr">
        <is>
          <t>Meridian</t>
        </is>
      </c>
      <c r="H35">
        <f>YEAR(L35)*10^8+MONTH(L35)*10^6+DAY(L35)*10^4+HOUR(L35)*100+MINUTE(L35)</f>
        <v/>
      </c>
      <c r="I35">
        <f>IF(HOUR(L35)&lt;12, YEAR(L35)*10^8+MONTH(L35)*10^6+DAY(L35)*10^4+(HOUR(L35)+12)*10^2 + MINUTE(L35), YEAR(L35)*10^8+MONTH(L35)*10^6+(DAY(L35)+1)*10^4+(HOUR(L35)-12)*10^2+MINUTE(L35))</f>
        <v/>
      </c>
      <c r="J35" s="39" t="n">
        <v>42280</v>
      </c>
      <c r="K35" s="40" t="n">
        <v>0.8854166666666666</v>
      </c>
      <c r="L35" s="39" t="n">
        <v>42280.88541666666</v>
      </c>
      <c r="M35" s="39" t="n">
        <v>42281</v>
      </c>
      <c r="O35" s="39" t="n"/>
      <c r="P35" t="n">
        <v>860</v>
      </c>
      <c r="Q35" t="inlineStr">
        <is>
          <t>Equipment</t>
        </is>
      </c>
      <c r="T35" t="n">
        <v>0</v>
      </c>
      <c r="U35" t="n">
        <v>39.88</v>
      </c>
      <c r="V35" t="n">
        <v>-121.917</v>
      </c>
      <c r="W35" t="inlineStr">
        <is>
          <t>non-HFTD</t>
        </is>
      </c>
      <c r="X35">
        <f>IF(OR(ISNUMBER(FIND("Redwood Valley", E35)), AZ35, BC35), "HFRA", "non-HFRA")</f>
        <v/>
      </c>
      <c r="AG35">
        <f>OR(AND(P35&gt;5000, P35&lt;&gt;""), AND(R35&gt;500, R35&lt;&gt;""), AND(T35&gt;0, T35&lt;&gt;""))</f>
        <v/>
      </c>
      <c r="AH35">
        <f>AND(OR(R35="", R35&lt;100),OR(AND(P35&gt;5000,P35&lt;&gt;""),AND(T35&gt;0,T35&lt;&gt;"")))</f>
        <v/>
      </c>
      <c r="AI35">
        <f>AND(AG35,AH35=FALSE)</f>
        <v/>
      </c>
      <c r="AJ35">
        <f>YEAR(J35)</f>
        <v/>
      </c>
      <c r="AK35">
        <f>MONTH(J35)</f>
        <v/>
      </c>
      <c r="AL35" t="b">
        <v>1</v>
      </c>
      <c r="AM35">
        <f>IF(AND(T35&gt;0, T35&lt;&gt;""),1,0)</f>
        <v/>
      </c>
      <c r="AN35">
        <f>AND(AO35,AND(T35&gt;0,T35&lt;&gt;""))</f>
        <v/>
      </c>
      <c r="AO35">
        <f>AND(R35&gt;100, R35&lt;&gt;"")</f>
        <v/>
      </c>
      <c r="AP35">
        <f>AND(NOT(AN35),AO35)</f>
        <v/>
      </c>
      <c r="AQ35">
        <f>IF(AN35, "OEIS CAT - Destructive - Fatal", IF(AO35, IF(AG35, "OEIS CAT - Destructive - Non-fatal", "OEIS Non-CAT - Destructive - Non-fatal"), IF(AG35, "OEIS CAT - Large", "OEIS Non-CAT - Large")))</f>
        <v/>
      </c>
      <c r="AR35">
        <f>IF(AND(P35&lt;&gt;"", P35&gt;5000),1,0)</f>
        <v/>
      </c>
      <c r="AS35">
        <f>IF(AND(R35&lt;&gt;"", R35&gt;500),1,0)</f>
        <v/>
      </c>
      <c r="AT35">
        <f>IF(OR(R35="", R35&lt;=100),"structures &lt;= 100 ", IF(R35&gt;500, "structures &gt; 500", "100 &lt; structures &lt;= 500"))</f>
        <v/>
      </c>
      <c r="AU35">
        <f>IF(AND(T35&gt;0, T35&lt;&gt;""),"fatality &gt; 0", "fatality = 0")</f>
        <v/>
      </c>
      <c r="AV35">
        <f>IF(R35="",0, R35)</f>
        <v/>
      </c>
      <c r="AW35" t="b">
        <v>0</v>
      </c>
      <c r="AX35" t="b">
        <v>0</v>
      </c>
      <c r="AY35" t="b">
        <v>0</v>
      </c>
      <c r="AZ35" t="b">
        <v>0</v>
      </c>
      <c r="BA35" t="b">
        <v>0</v>
      </c>
      <c r="BB35" t="b">
        <v>0</v>
      </c>
      <c r="BC35" t="b">
        <v>0</v>
      </c>
      <c r="BF35" t="inlineStr">
        <is>
          <t>E3006</t>
        </is>
      </c>
      <c r="BG35" t="inlineStr">
        <is>
          <t>65</t>
        </is>
      </c>
      <c r="BH35" t="n">
        <v>2.77</v>
      </c>
      <c r="BI35" t="inlineStr">
        <is>
          <t>2015-10-04T04:36:00Z</t>
        </is>
      </c>
      <c r="BJ35" t="n">
        <v>35.99</v>
      </c>
      <c r="BK35" t="n">
        <v>12</v>
      </c>
      <c r="BL35" t="inlineStr">
        <is>
          <t>CSTC1</t>
        </is>
      </c>
      <c r="BM35" t="inlineStr">
        <is>
          <t>2</t>
        </is>
      </c>
      <c r="BN35" t="n">
        <v>7.87</v>
      </c>
      <c r="BO35" t="inlineStr">
        <is>
          <t>2015-10-04T04:51:00Z</t>
        </is>
      </c>
      <c r="BP35" t="n">
        <v>41</v>
      </c>
      <c r="BQ35" t="n">
        <v>36</v>
      </c>
    </row>
    <row r="36">
      <c r="C36">
        <f>LEFT(H36,8)&amp;"-"&amp;E36</f>
        <v/>
      </c>
      <c r="D36" t="inlineStr">
        <is>
          <t>San Benito</t>
        </is>
      </c>
      <c r="E36" t="inlineStr">
        <is>
          <t>Cienega</t>
        </is>
      </c>
      <c r="H36">
        <f>YEAR(L36)*10^8+MONTH(L36)*10^6+DAY(L36)*10^4+HOUR(L36)*100+MINUTE(L36)</f>
        <v/>
      </c>
      <c r="I36">
        <f>IF(HOUR(L36)&lt;12, YEAR(L36)*10^8+MONTH(L36)*10^6+DAY(L36)*10^4+(HOUR(L36)+12)*10^2 + MINUTE(L36), YEAR(L36)*10^8+MONTH(L36)*10^6+(DAY(L36)+1)*10^4+(HOUR(L36)-12)*10^2+MINUTE(L36))</f>
        <v/>
      </c>
      <c r="J36" s="39" t="n">
        <v>42289</v>
      </c>
      <c r="K36" s="40" t="n">
        <v>0.6666666666666666</v>
      </c>
      <c r="L36" s="39" t="n">
        <v>42289.66666666666</v>
      </c>
      <c r="M36" s="39" t="n">
        <v>42293</v>
      </c>
      <c r="N36" t="inlineStr">
        <is>
          <t>18:00</t>
        </is>
      </c>
      <c r="O36" s="39" t="n">
        <v>42293.75</v>
      </c>
      <c r="P36" t="n">
        <v>670</v>
      </c>
      <c r="Q36" t="inlineStr">
        <is>
          <t>Electrical Power</t>
        </is>
      </c>
      <c r="T36" t="n">
        <v>0</v>
      </c>
      <c r="U36" t="n">
        <v>36.70854</v>
      </c>
      <c r="V36" t="n">
        <v>-121.32734</v>
      </c>
      <c r="W36" t="inlineStr">
        <is>
          <t>non-HFTD</t>
        </is>
      </c>
      <c r="X36">
        <f>IF(OR(ISNUMBER(FIND("Redwood Valley", E36)), AZ36, BC36), "HFRA", "non-HFRA")</f>
        <v/>
      </c>
      <c r="Y36" t="inlineStr">
        <is>
          <t>Yes</t>
        </is>
      </c>
      <c r="Z36" t="inlineStr">
        <is>
          <t>Yes</t>
        </is>
      </c>
      <c r="AA36" t="n">
        <v>20150394</v>
      </c>
      <c r="AC36" t="inlineStr">
        <is>
          <t>1320852</t>
        </is>
      </c>
      <c r="AD36" t="inlineStr">
        <is>
          <t>15-0069756</t>
        </is>
      </c>
      <c r="AF36" t="n">
        <v>2328</v>
      </c>
      <c r="AG36">
        <f>OR(AND(P36&gt;5000, P36&lt;&gt;""), AND(R36&gt;500, R36&lt;&gt;""), AND(T36&gt;0, T36&lt;&gt;""))</f>
        <v/>
      </c>
      <c r="AH36">
        <f>AND(OR(R36="", R36&lt;100),OR(AND(P36&gt;5000,P36&lt;&gt;""),AND(T36&gt;0,T36&lt;&gt;"")))</f>
        <v/>
      </c>
      <c r="AI36">
        <f>AND(AG36,AH36=FALSE)</f>
        <v/>
      </c>
      <c r="AJ36">
        <f>YEAR(J36)</f>
        <v/>
      </c>
      <c r="AK36">
        <f>MONTH(J36)</f>
        <v/>
      </c>
      <c r="AL36" t="b">
        <v>0</v>
      </c>
      <c r="AM36">
        <f>IF(AND(T36&gt;0, T36&lt;&gt;""),1,0)</f>
        <v/>
      </c>
      <c r="AN36">
        <f>AND(AO36,AND(T36&gt;0,T36&lt;&gt;""))</f>
        <v/>
      </c>
      <c r="AO36">
        <f>AND(R36&gt;100, R36&lt;&gt;"")</f>
        <v/>
      </c>
      <c r="AP36">
        <f>AND(NOT(AN36),AO36)</f>
        <v/>
      </c>
      <c r="AQ36">
        <f>IF(AN36, "OEIS CAT - Destructive - Fatal", IF(AO36, IF(AG36, "OEIS CAT - Destructive - Non-fatal", "OEIS Non-CAT - Destructive - Non-fatal"), IF(AG36, "OEIS CAT - Large", "OEIS Non-CAT - Large")))</f>
        <v/>
      </c>
      <c r="AR36">
        <f>IF(AND(P36&lt;&gt;"", P36&gt;5000),1,0)</f>
        <v/>
      </c>
      <c r="AS36">
        <f>IF(AND(R36&lt;&gt;"", R36&gt;500),1,0)</f>
        <v/>
      </c>
      <c r="AT36">
        <f>IF(OR(R36="", R36&lt;=100),"structures &lt;= 100 ", IF(R36&gt;500, "structures &gt; 500", "100 &lt; structures &lt;= 500"))</f>
        <v/>
      </c>
      <c r="AU36">
        <f>IF(AND(T36&gt;0, T36&lt;&gt;""),"fatality &gt; 0", "fatality = 0")</f>
        <v/>
      </c>
      <c r="AV36">
        <f>IF(R36="",0, R36)</f>
        <v/>
      </c>
      <c r="AW36" t="b">
        <v>0</v>
      </c>
      <c r="AX36" t="b">
        <v>0</v>
      </c>
      <c r="AY36" t="b">
        <v>0</v>
      </c>
      <c r="AZ36" t="b">
        <v>0</v>
      </c>
      <c r="BA36" t="b">
        <v>0</v>
      </c>
      <c r="BB36" t="b">
        <v>0</v>
      </c>
      <c r="BC36" t="b">
        <v>0</v>
      </c>
      <c r="BJ36" t="n">
        <v>0</v>
      </c>
      <c r="BK36" t="n">
        <v>0</v>
      </c>
      <c r="BL36" t="inlineStr">
        <is>
          <t>D8586</t>
        </is>
      </c>
      <c r="BM36" t="inlineStr">
        <is>
          <t>65</t>
        </is>
      </c>
      <c r="BN36" t="n">
        <v>8.199999999999999</v>
      </c>
      <c r="BO36" t="inlineStr">
        <is>
          <t>2015-10-12T23:34:00Z</t>
        </is>
      </c>
      <c r="BP36" t="n">
        <v>14.99</v>
      </c>
      <c r="BQ36" t="n">
        <v>14</v>
      </c>
    </row>
    <row r="37">
      <c r="B37" t="inlineStr">
        <is>
          <t>(6/18/2022):  corrected the lat/lon based on location</t>
        </is>
      </c>
      <c r="C37">
        <f>LEFT(H37,8)&amp;"-"&amp;E37</f>
        <v/>
      </c>
      <c r="D37" t="inlineStr">
        <is>
          <t>San Luis Obispo</t>
        </is>
      </c>
      <c r="E37" t="inlineStr">
        <is>
          <t>Camp Roberts</t>
        </is>
      </c>
      <c r="H37">
        <f>YEAR(L37)*10^8+MONTH(L37)*10^6+DAY(L37)*10^4+HOUR(L37)*100+MINUTE(L37)</f>
        <v/>
      </c>
      <c r="I37">
        <f>IF(HOUR(L37)&lt;12, YEAR(L37)*10^8+MONTH(L37)*10^6+DAY(L37)*10^4+(HOUR(L37)+12)*10^2 + MINUTE(L37), YEAR(L37)*10^8+MONTH(L37)*10^6+(DAY(L37)+1)*10^4+(HOUR(L37)-12)*10^2+MINUTE(L37))</f>
        <v/>
      </c>
      <c r="J37" s="39" t="n">
        <v>42508</v>
      </c>
      <c r="K37" s="40" t="n">
        <v>0.6020833333333333</v>
      </c>
      <c r="L37" s="39" t="n">
        <v>42508.60208333333</v>
      </c>
      <c r="M37" s="39" t="n">
        <v>42510</v>
      </c>
      <c r="O37" s="39" t="n"/>
      <c r="P37" t="n">
        <v>3712</v>
      </c>
      <c r="Q37" t="inlineStr">
        <is>
          <t>Undetermined</t>
        </is>
      </c>
      <c r="T37" t="n">
        <v>0</v>
      </c>
      <c r="U37" t="n">
        <v>35.84214259</v>
      </c>
      <c r="V37" t="n">
        <v>-120.7428187</v>
      </c>
      <c r="W37" t="inlineStr">
        <is>
          <t>HFTD</t>
        </is>
      </c>
      <c r="X37">
        <f>IF(OR(ISNUMBER(FIND("Redwood Valley", E37)), AZ37, BC37), "HFRA", "non-HFRA")</f>
        <v/>
      </c>
      <c r="AG37">
        <f>OR(AND(P37&gt;5000, P37&lt;&gt;""), AND(R37&gt;500, R37&lt;&gt;""), AND(T37&gt;0, T37&lt;&gt;""))</f>
        <v/>
      </c>
      <c r="AH37">
        <f>AND(OR(R37="", R37&lt;100),OR(AND(P37&gt;5000,P37&lt;&gt;""),AND(T37&gt;0,T37&lt;&gt;"")))</f>
        <v/>
      </c>
      <c r="AI37">
        <f>AND(AG37,AH37=FALSE)</f>
        <v/>
      </c>
      <c r="AJ37">
        <f>YEAR(J37)</f>
        <v/>
      </c>
      <c r="AK37">
        <f>MONTH(J37)</f>
        <v/>
      </c>
      <c r="AL37" t="b">
        <v>0</v>
      </c>
      <c r="AM37">
        <f>IF(AND(T37&gt;0, T37&lt;&gt;""),1,0)</f>
        <v/>
      </c>
      <c r="AN37">
        <f>AND(AO37,AND(T37&gt;0,T37&lt;&gt;""))</f>
        <v/>
      </c>
      <c r="AO37">
        <f>AND(R37&gt;100, R37&lt;&gt;"")</f>
        <v/>
      </c>
      <c r="AP37">
        <f>AND(NOT(AN37),AO37)</f>
        <v/>
      </c>
      <c r="AQ37">
        <f>IF(AN37, "OEIS CAT - Destructive - Fatal", IF(AO37, IF(AG37, "OEIS CAT - Destructive - Non-fatal", "OEIS Non-CAT - Destructive - Non-fatal"), IF(AG37, "OEIS CAT - Large", "OEIS Non-CAT - Large")))</f>
        <v/>
      </c>
      <c r="AR37">
        <f>IF(AND(P37&lt;&gt;"", P37&gt;5000),1,0)</f>
        <v/>
      </c>
      <c r="AS37">
        <f>IF(AND(R37&lt;&gt;"", R37&gt;500),1,0)</f>
        <v/>
      </c>
      <c r="AT37">
        <f>IF(OR(R37="", R37&lt;=100),"structures &lt;= 100 ", IF(R37&gt;500, "structures &gt; 500", "100 &lt; structures &lt;= 500"))</f>
        <v/>
      </c>
      <c r="AU37">
        <f>IF(AND(T37&gt;0, T37&lt;&gt;""),"fatality &gt; 0", "fatality = 0")</f>
        <v/>
      </c>
      <c r="AV37">
        <f>IF(R37="",0, R37)</f>
        <v/>
      </c>
      <c r="AW37" t="b">
        <v>0</v>
      </c>
      <c r="AX37" t="b">
        <v>0</v>
      </c>
      <c r="AY37" t="b">
        <v>0</v>
      </c>
      <c r="AZ37" t="b">
        <v>0</v>
      </c>
      <c r="BA37" t="b">
        <v>0</v>
      </c>
      <c r="BB37" t="b">
        <v>0</v>
      </c>
      <c r="BC37" t="b">
        <v>0</v>
      </c>
      <c r="BF37" t="inlineStr">
        <is>
          <t>RBYC1</t>
        </is>
      </c>
      <c r="BG37" t="inlineStr">
        <is>
          <t>2</t>
        </is>
      </c>
      <c r="BH37" t="n">
        <v>3.7</v>
      </c>
      <c r="BI37" t="inlineStr">
        <is>
          <t>2016-05-18T22:12:00Z</t>
        </is>
      </c>
      <c r="BJ37" t="n">
        <v>24</v>
      </c>
      <c r="BK37" t="n">
        <v>2</v>
      </c>
      <c r="BL37" t="inlineStr">
        <is>
          <t>RBYC1</t>
        </is>
      </c>
      <c r="BM37" t="inlineStr">
        <is>
          <t>2</t>
        </is>
      </c>
      <c r="BN37" t="n">
        <v>3.7</v>
      </c>
      <c r="BO37" t="inlineStr">
        <is>
          <t>2016-05-18T22:12:00Z</t>
        </is>
      </c>
      <c r="BP37" t="n">
        <v>24</v>
      </c>
      <c r="BQ37" t="n">
        <v>10</v>
      </c>
    </row>
    <row r="38">
      <c r="C38">
        <f>LEFT(H38,8)&amp;"-"&amp;E38</f>
        <v/>
      </c>
      <c r="D38" t="inlineStr">
        <is>
          <t>Monterey</t>
        </is>
      </c>
      <c r="E38" t="inlineStr">
        <is>
          <t>Metz</t>
        </is>
      </c>
      <c r="H38">
        <f>YEAR(L38)*10^8+MONTH(L38)*10^6+DAY(L38)*10^4+HOUR(L38)*100+MINUTE(L38)</f>
        <v/>
      </c>
      <c r="I38">
        <f>IF(HOUR(L38)&lt;12, YEAR(L38)*10^8+MONTH(L38)*10^6+DAY(L38)*10^4+(HOUR(L38)+12)*10^2 + MINUTE(L38), YEAR(L38)*10^8+MONTH(L38)*10^6+(DAY(L38)+1)*10^4+(HOUR(L38)-12)*10^2+MINUTE(L38))</f>
        <v/>
      </c>
      <c r="J38" s="39" t="n">
        <v>42512</v>
      </c>
      <c r="K38" s="40" t="n">
        <v>0.64375</v>
      </c>
      <c r="L38" s="39" t="n">
        <v>42512.64375</v>
      </c>
      <c r="M38" s="39" t="n">
        <v>42515</v>
      </c>
      <c r="N38" t="inlineStr">
        <is>
          <t>18:15</t>
        </is>
      </c>
      <c r="O38" s="39" t="n">
        <v>42515.76041666666</v>
      </c>
      <c r="P38" t="n">
        <v>3876</v>
      </c>
      <c r="Q38" t="inlineStr">
        <is>
          <t>Debris Burning</t>
        </is>
      </c>
      <c r="T38" t="n">
        <v>0</v>
      </c>
      <c r="U38" t="n">
        <v>36.38123</v>
      </c>
      <c r="V38" t="n">
        <v>-121.20059</v>
      </c>
      <c r="W38" t="inlineStr">
        <is>
          <t>non-HFTD</t>
        </is>
      </c>
      <c r="X38">
        <f>IF(OR(ISNUMBER(FIND("Redwood Valley", E38)), AZ38, BC38), "HFRA", "non-HFRA")</f>
        <v/>
      </c>
      <c r="AG38">
        <f>OR(AND(P38&gt;5000, P38&lt;&gt;""), AND(R38&gt;500, R38&lt;&gt;""), AND(T38&gt;0, T38&lt;&gt;""))</f>
        <v/>
      </c>
      <c r="AH38">
        <f>AND(OR(R38="", R38&lt;100),OR(AND(P38&gt;5000,P38&lt;&gt;""),AND(T38&gt;0,T38&lt;&gt;"")))</f>
        <v/>
      </c>
      <c r="AI38">
        <f>AND(AG38,AH38=FALSE)</f>
        <v/>
      </c>
      <c r="AJ38">
        <f>YEAR(J38)</f>
        <v/>
      </c>
      <c r="AK38">
        <f>MONTH(J38)</f>
        <v/>
      </c>
      <c r="AL38" t="b">
        <v>0</v>
      </c>
      <c r="AM38">
        <f>IF(AND(T38&gt;0, T38&lt;&gt;""),1,0)</f>
        <v/>
      </c>
      <c r="AN38">
        <f>AND(AO38,AND(T38&gt;0,T38&lt;&gt;""))</f>
        <v/>
      </c>
      <c r="AO38">
        <f>AND(R38&gt;100, R38&lt;&gt;"")</f>
        <v/>
      </c>
      <c r="AP38">
        <f>AND(NOT(AN38),AO38)</f>
        <v/>
      </c>
      <c r="AQ38">
        <f>IF(AN38, "OEIS CAT - Destructive - Fatal", IF(AO38, IF(AG38, "OEIS CAT - Destructive - Non-fatal", "OEIS Non-CAT - Destructive - Non-fatal"), IF(AG38, "OEIS CAT - Large", "OEIS Non-CAT - Large")))</f>
        <v/>
      </c>
      <c r="AR38">
        <f>IF(AND(P38&lt;&gt;"", P38&gt;5000),1,0)</f>
        <v/>
      </c>
      <c r="AS38">
        <f>IF(AND(R38&lt;&gt;"", R38&gt;500),1,0)</f>
        <v/>
      </c>
      <c r="AT38">
        <f>IF(OR(R38="", R38&lt;=100),"structures &lt;= 100 ", IF(R38&gt;500, "structures &gt; 500", "100 &lt; structures &lt;= 500"))</f>
        <v/>
      </c>
      <c r="AU38">
        <f>IF(AND(T38&gt;0, T38&lt;&gt;""),"fatality &gt; 0", "fatality = 0")</f>
        <v/>
      </c>
      <c r="AV38">
        <f>IF(R38="",0, R38)</f>
        <v/>
      </c>
      <c r="AW38" t="b">
        <v>0</v>
      </c>
      <c r="AX38" t="b">
        <v>0</v>
      </c>
      <c r="AY38" t="b">
        <v>0</v>
      </c>
      <c r="AZ38" t="b">
        <v>0</v>
      </c>
      <c r="BA38" t="b">
        <v>0</v>
      </c>
      <c r="BB38" t="b">
        <v>0</v>
      </c>
      <c r="BC38" t="b">
        <v>0</v>
      </c>
      <c r="BJ38" t="n">
        <v>0</v>
      </c>
      <c r="BK38" t="n">
        <v>0</v>
      </c>
      <c r="BL38" t="inlineStr">
        <is>
          <t>PCLC1</t>
        </is>
      </c>
      <c r="BM38" t="inlineStr">
        <is>
          <t>2</t>
        </is>
      </c>
      <c r="BN38" t="n">
        <v>6.86</v>
      </c>
      <c r="BO38" t="inlineStr">
        <is>
          <t>2016-05-22T22:37:00Z</t>
        </is>
      </c>
      <c r="BP38" t="n">
        <v>18.99</v>
      </c>
      <c r="BQ38" t="n">
        <v>2</v>
      </c>
    </row>
    <row r="39">
      <c r="C39">
        <f>LEFT(H39,8)&amp;"-"&amp;E39</f>
        <v/>
      </c>
      <c r="D39" t="inlineStr">
        <is>
          <t>Tulare</t>
        </is>
      </c>
      <c r="E39" t="inlineStr">
        <is>
          <t>Chimney</t>
        </is>
      </c>
      <c r="H39">
        <f>YEAR(L39)*10^8+MONTH(L39)*10^6+DAY(L39)*10^4+HOUR(L39)*100+MINUTE(L39)</f>
        <v/>
      </c>
      <c r="I39">
        <f>IF(HOUR(L39)&lt;12, YEAR(L39)*10^8+MONTH(L39)*10^6+DAY(L39)*10^4+(HOUR(L39)+12)*10^2 + MINUTE(L39), YEAR(L39)*10^8+MONTH(L39)*10^6+(DAY(L39)+1)*10^4+(HOUR(L39)-12)*10^2+MINUTE(L39))</f>
        <v/>
      </c>
      <c r="J39" s="39" t="n">
        <v>42522</v>
      </c>
      <c r="K39" s="40" t="n">
        <v>0.6493055555555556</v>
      </c>
      <c r="L39" s="39" t="n">
        <v>42522.64930555555</v>
      </c>
      <c r="M39" s="39" t="n">
        <v>42540</v>
      </c>
      <c r="N39" t="inlineStr">
        <is>
          <t>18:00</t>
        </is>
      </c>
      <c r="O39" s="39" t="n">
        <v>42540.75</v>
      </c>
      <c r="P39" t="n">
        <v>1324</v>
      </c>
      <c r="Q39" t="inlineStr">
        <is>
          <t>Human</t>
        </is>
      </c>
      <c r="T39" t="n">
        <v>0</v>
      </c>
      <c r="U39" t="n">
        <v>35.84883</v>
      </c>
      <c r="V39" t="n">
        <v>-118.08591</v>
      </c>
      <c r="W39" t="inlineStr">
        <is>
          <t>HFTD</t>
        </is>
      </c>
      <c r="X39">
        <f>IF(OR(ISNUMBER(FIND("Redwood Valley", E39)), AZ39, BC39), "HFRA", "non-HFRA")</f>
        <v/>
      </c>
      <c r="AG39">
        <f>OR(AND(P39&gt;5000, P39&lt;&gt;""), AND(R39&gt;500, R39&lt;&gt;""), AND(T39&gt;0, T39&lt;&gt;""))</f>
        <v/>
      </c>
      <c r="AH39">
        <f>AND(OR(R39="", R39&lt;100),OR(AND(P39&gt;5000,P39&lt;&gt;""),AND(T39&gt;0,T39&lt;&gt;"")))</f>
        <v/>
      </c>
      <c r="AI39">
        <f>AND(AG39,AH39=FALSE)</f>
        <v/>
      </c>
      <c r="AJ39">
        <f>YEAR(J39)</f>
        <v/>
      </c>
      <c r="AK39">
        <f>MONTH(J39)</f>
        <v/>
      </c>
      <c r="AL39" t="b">
        <v>0</v>
      </c>
      <c r="AM39">
        <f>IF(AND(T39&gt;0, T39&lt;&gt;""),1,0)</f>
        <v/>
      </c>
      <c r="AN39">
        <f>AND(AO39,AND(T39&gt;0,T39&lt;&gt;""))</f>
        <v/>
      </c>
      <c r="AO39">
        <f>AND(R39&gt;100, R39&lt;&gt;"")</f>
        <v/>
      </c>
      <c r="AP39">
        <f>AND(NOT(AN39),AO39)</f>
        <v/>
      </c>
      <c r="AQ39">
        <f>IF(AN39, "OEIS CAT - Destructive - Fatal", IF(AO39, IF(AG39, "OEIS CAT - Destructive - Non-fatal", "OEIS Non-CAT - Destructive - Non-fatal"), IF(AG39, "OEIS CAT - Large", "OEIS Non-CAT - Large")))</f>
        <v/>
      </c>
      <c r="AR39">
        <f>IF(AND(P39&lt;&gt;"", P39&gt;5000),1,0)</f>
        <v/>
      </c>
      <c r="AS39">
        <f>IF(AND(R39&lt;&gt;"", R39&gt;500),1,0)</f>
        <v/>
      </c>
      <c r="AT39">
        <f>IF(OR(R39="", R39&lt;=100),"structures &lt;= 100 ", IF(R39&gt;500, "structures &gt; 500", "100 &lt; structures &lt;= 500"))</f>
        <v/>
      </c>
      <c r="AU39">
        <f>IF(AND(T39&gt;0, T39&lt;&gt;""),"fatality &gt; 0", "fatality = 0")</f>
        <v/>
      </c>
      <c r="AV39">
        <f>IF(R39="",0, R39)</f>
        <v/>
      </c>
      <c r="AW39" t="b">
        <v>1</v>
      </c>
      <c r="AX39" t="b">
        <v>0</v>
      </c>
      <c r="AY39" t="b">
        <v>1</v>
      </c>
      <c r="AZ39" t="b">
        <v>1</v>
      </c>
      <c r="BA39" t="b">
        <v>0</v>
      </c>
      <c r="BB39" t="b">
        <v>1</v>
      </c>
      <c r="BC39" t="b">
        <v>1</v>
      </c>
      <c r="BF39" t="inlineStr">
        <is>
          <t>BPKC1</t>
        </is>
      </c>
      <c r="BG39" t="inlineStr">
        <is>
          <t>2</t>
        </is>
      </c>
      <c r="BH39" t="n">
        <v>2.36</v>
      </c>
      <c r="BI39" t="inlineStr">
        <is>
          <t>2016-06-01T23:10:00Z</t>
        </is>
      </c>
      <c r="BJ39" t="n">
        <v>31</v>
      </c>
      <c r="BK39" t="n">
        <v>2</v>
      </c>
      <c r="BL39" t="inlineStr">
        <is>
          <t>BPKC1</t>
        </is>
      </c>
      <c r="BM39" t="inlineStr">
        <is>
          <t>2</t>
        </is>
      </c>
      <c r="BN39" t="n">
        <v>2.36</v>
      </c>
      <c r="BO39" t="inlineStr">
        <is>
          <t>2016-06-01T23:10:00Z</t>
        </is>
      </c>
      <c r="BP39" t="n">
        <v>31</v>
      </c>
      <c r="BQ39" t="n">
        <v>4</v>
      </c>
    </row>
    <row r="40">
      <c r="C40">
        <f>LEFT(H40,8)&amp;"-"&amp;E40</f>
        <v/>
      </c>
      <c r="D40" t="inlineStr">
        <is>
          <t>Monterey</t>
        </is>
      </c>
      <c r="E40" t="inlineStr">
        <is>
          <t>Coleman</t>
        </is>
      </c>
      <c r="H40">
        <f>YEAR(L40)*10^8+MONTH(L40)*10^6+DAY(L40)*10^4+HOUR(L40)*100+MINUTE(L40)</f>
        <v/>
      </c>
      <c r="I40">
        <f>IF(HOUR(L40)&lt;12, YEAR(L40)*10^8+MONTH(L40)*10^6+DAY(L40)*10^4+(HOUR(L40)+12)*10^2 + MINUTE(L40), YEAR(L40)*10^8+MONTH(L40)*10^6+(DAY(L40)+1)*10^4+(HOUR(L40)-12)*10^2+MINUTE(L40))</f>
        <v/>
      </c>
      <c r="J40" s="39" t="n">
        <v>42525</v>
      </c>
      <c r="K40" s="40" t="n">
        <v>0.60625</v>
      </c>
      <c r="L40" s="39" t="n">
        <v>42525.60625</v>
      </c>
      <c r="M40" s="39" t="n">
        <v>42541</v>
      </c>
      <c r="N40" t="inlineStr">
        <is>
          <t>08:30</t>
        </is>
      </c>
      <c r="O40" s="39" t="n">
        <v>42541.35416666666</v>
      </c>
      <c r="P40" t="n">
        <v>2520</v>
      </c>
      <c r="Q40" t="inlineStr">
        <is>
          <t>Undetermined</t>
        </is>
      </c>
      <c r="R40" t="n">
        <v>1</v>
      </c>
      <c r="T40" t="n">
        <v>0</v>
      </c>
      <c r="U40" t="n">
        <v>36.01542</v>
      </c>
      <c r="V40" t="n">
        <v>-121.25029</v>
      </c>
      <c r="W40" t="inlineStr">
        <is>
          <t>non-HFTD</t>
        </is>
      </c>
      <c r="X40">
        <f>IF(OR(ISNUMBER(FIND("Redwood Valley", E40)), AZ40, BC40), "HFRA", "non-HFRA")</f>
        <v/>
      </c>
      <c r="AG40">
        <f>OR(AND(P40&gt;5000, P40&lt;&gt;""), AND(R40&gt;500, R40&lt;&gt;""), AND(T40&gt;0, T40&lt;&gt;""))</f>
        <v/>
      </c>
      <c r="AH40">
        <f>AND(OR(R40="", R40&lt;100),OR(AND(P40&gt;5000,P40&lt;&gt;""),AND(T40&gt;0,T40&lt;&gt;"")))</f>
        <v/>
      </c>
      <c r="AI40">
        <f>AND(AG40,AH40=FALSE)</f>
        <v/>
      </c>
      <c r="AJ40">
        <f>YEAR(J40)</f>
        <v/>
      </c>
      <c r="AK40">
        <f>MONTH(J40)</f>
        <v/>
      </c>
      <c r="AL40" t="b">
        <v>0</v>
      </c>
      <c r="AM40">
        <f>IF(AND(T40&gt;0, T40&lt;&gt;""),1,0)</f>
        <v/>
      </c>
      <c r="AN40">
        <f>AND(AO40,AND(T40&gt;0,T40&lt;&gt;""))</f>
        <v/>
      </c>
      <c r="AO40">
        <f>AND(R40&gt;100, R40&lt;&gt;"")</f>
        <v/>
      </c>
      <c r="AP40">
        <f>AND(NOT(AN40),AO40)</f>
        <v/>
      </c>
      <c r="AQ40">
        <f>IF(AN40, "OEIS CAT - Destructive - Fatal", IF(AO40, IF(AG40, "OEIS CAT - Destructive - Non-fatal", "OEIS Non-CAT - Destructive - Non-fatal"), IF(AG40, "OEIS CAT - Large", "OEIS Non-CAT - Large")))</f>
        <v/>
      </c>
      <c r="AR40">
        <f>IF(AND(P40&lt;&gt;"", P40&gt;5000),1,0)</f>
        <v/>
      </c>
      <c r="AS40">
        <f>IF(AND(R40&lt;&gt;"", R40&gt;500),1,0)</f>
        <v/>
      </c>
      <c r="AT40">
        <f>IF(OR(R40="", R40&lt;=100),"structures &lt;= 100 ", IF(R40&gt;500, "structures &gt; 500", "100 &lt; structures &lt;= 500"))</f>
        <v/>
      </c>
      <c r="AU40">
        <f>IF(AND(T40&gt;0, T40&lt;&gt;""),"fatality &gt; 0", "fatality = 0")</f>
        <v/>
      </c>
      <c r="AV40">
        <f>IF(R40="",0, R40)</f>
        <v/>
      </c>
      <c r="AW40" t="b">
        <v>0</v>
      </c>
      <c r="AX40" t="b">
        <v>0</v>
      </c>
      <c r="AY40" t="b">
        <v>0</v>
      </c>
      <c r="AZ40" t="b">
        <v>0</v>
      </c>
      <c r="BA40" t="b">
        <v>0</v>
      </c>
      <c r="BB40" t="b">
        <v>1</v>
      </c>
      <c r="BC40" t="b">
        <v>0</v>
      </c>
      <c r="BF40" t="inlineStr">
        <is>
          <t>FHLC1</t>
        </is>
      </c>
      <c r="BG40" t="inlineStr">
        <is>
          <t>2</t>
        </is>
      </c>
      <c r="BH40" t="n">
        <v>0.54</v>
      </c>
      <c r="BI40" t="inlineStr">
        <is>
          <t>2016-06-04T21:25:00Z</t>
        </is>
      </c>
      <c r="BJ40" t="n">
        <v>14.99</v>
      </c>
      <c r="BK40" t="n">
        <v>2</v>
      </c>
      <c r="BL40" t="inlineStr">
        <is>
          <t>FHLC1</t>
        </is>
      </c>
      <c r="BM40" t="inlineStr">
        <is>
          <t>2</t>
        </is>
      </c>
      <c r="BN40" t="n">
        <v>0.54</v>
      </c>
      <c r="BO40" t="inlineStr">
        <is>
          <t>2016-06-04T21:25:00Z</t>
        </is>
      </c>
      <c r="BP40" t="n">
        <v>14.99</v>
      </c>
      <c r="BQ40" t="n">
        <v>2</v>
      </c>
    </row>
    <row r="41">
      <c r="C41">
        <f>LEFT(H41,8)&amp;"-"&amp;E41</f>
        <v/>
      </c>
      <c r="D41" t="inlineStr">
        <is>
          <t>San Luis Obispo</t>
        </is>
      </c>
      <c r="E41" t="inlineStr">
        <is>
          <t>Soda</t>
        </is>
      </c>
      <c r="H41">
        <f>YEAR(L41)*10^8+MONTH(L41)*10^6+DAY(L41)*10^4+HOUR(L41)*100+MINUTE(L41)</f>
        <v/>
      </c>
      <c r="I41">
        <f>IF(HOUR(L41)&lt;12, YEAR(L41)*10^8+MONTH(L41)*10^6+DAY(L41)*10^4+(HOUR(L41)+12)*10^2 + MINUTE(L41), YEAR(L41)*10^8+MONTH(L41)*10^6+(DAY(L41)+1)*10^4+(HOUR(L41)-12)*10^2+MINUTE(L41))</f>
        <v/>
      </c>
      <c r="J41" s="39" t="n">
        <v>42525</v>
      </c>
      <c r="K41" s="40" t="n">
        <v>0.7402777777777778</v>
      </c>
      <c r="L41" s="39" t="n">
        <v>42525.74027777778</v>
      </c>
      <c r="M41" s="39" t="n">
        <v>42540</v>
      </c>
      <c r="N41" t="inlineStr">
        <is>
          <t>08:30</t>
        </is>
      </c>
      <c r="O41" s="39" t="n">
        <v>42540.35416666666</v>
      </c>
      <c r="P41" t="n">
        <v>2003</v>
      </c>
      <c r="Q41" t="inlineStr">
        <is>
          <t>Undetermined</t>
        </is>
      </c>
      <c r="T41" t="n">
        <v>0</v>
      </c>
      <c r="U41" t="n">
        <v>35.01382</v>
      </c>
      <c r="V41" t="n">
        <v>-119.58206</v>
      </c>
      <c r="W41" t="inlineStr">
        <is>
          <t>non-HFTD</t>
        </is>
      </c>
      <c r="X41">
        <f>IF(OR(ISNUMBER(FIND("Redwood Valley", E41)), AZ41, BC41), "HFRA", "non-HFRA")</f>
        <v/>
      </c>
      <c r="AG41">
        <f>OR(AND(P41&gt;5000, P41&lt;&gt;""), AND(R41&gt;500, R41&lt;&gt;""), AND(T41&gt;0, T41&lt;&gt;""))</f>
        <v/>
      </c>
      <c r="AH41">
        <f>AND(OR(R41="", R41&lt;100),OR(AND(P41&gt;5000,P41&lt;&gt;""),AND(T41&gt;0,T41&lt;&gt;"")))</f>
        <v/>
      </c>
      <c r="AI41">
        <f>AND(AG41,AH41=FALSE)</f>
        <v/>
      </c>
      <c r="AJ41">
        <f>YEAR(J41)</f>
        <v/>
      </c>
      <c r="AK41">
        <f>MONTH(J41)</f>
        <v/>
      </c>
      <c r="AL41" t="b">
        <v>0</v>
      </c>
      <c r="AM41">
        <f>IF(AND(T41&gt;0, T41&lt;&gt;""),1,0)</f>
        <v/>
      </c>
      <c r="AN41">
        <f>AND(AO41,AND(T41&gt;0,T41&lt;&gt;""))</f>
        <v/>
      </c>
      <c r="AO41">
        <f>AND(R41&gt;100, R41&lt;&gt;"")</f>
        <v/>
      </c>
      <c r="AP41">
        <f>AND(NOT(AN41),AO41)</f>
        <v/>
      </c>
      <c r="AQ41">
        <f>IF(AN41, "OEIS CAT - Destructive - Fatal", IF(AO41, IF(AG41, "OEIS CAT - Destructive - Non-fatal", "OEIS Non-CAT - Destructive - Non-fatal"), IF(AG41, "OEIS CAT - Large", "OEIS Non-CAT - Large")))</f>
        <v/>
      </c>
      <c r="AR41">
        <f>IF(AND(P41&lt;&gt;"", P41&gt;5000),1,0)</f>
        <v/>
      </c>
      <c r="AS41">
        <f>IF(AND(R41&lt;&gt;"", R41&gt;500),1,0)</f>
        <v/>
      </c>
      <c r="AT41">
        <f>IF(OR(R41="", R41&lt;=100),"structures &lt;= 100 ", IF(R41&gt;500, "structures &gt; 500", "100 &lt; structures &lt;= 500"))</f>
        <v/>
      </c>
      <c r="AU41">
        <f>IF(AND(T41&gt;0, T41&lt;&gt;""),"fatality &gt; 0", "fatality = 0")</f>
        <v/>
      </c>
      <c r="AV41">
        <f>IF(R41="",0, R41)</f>
        <v/>
      </c>
      <c r="AW41" t="b">
        <v>0</v>
      </c>
      <c r="AX41" t="b">
        <v>0</v>
      </c>
      <c r="AY41" t="b">
        <v>0</v>
      </c>
      <c r="AZ41" t="b">
        <v>0</v>
      </c>
      <c r="BA41" t="b">
        <v>0</v>
      </c>
      <c r="BB41" t="b">
        <v>0</v>
      </c>
      <c r="BC41" t="b">
        <v>0</v>
      </c>
      <c r="BJ41" t="n">
        <v>0</v>
      </c>
      <c r="BK41" t="n">
        <v>0</v>
      </c>
      <c r="BL41" t="inlineStr">
        <is>
          <t>E0673</t>
        </is>
      </c>
      <c r="BM41" t="inlineStr">
        <is>
          <t>65</t>
        </is>
      </c>
      <c r="BN41" t="n">
        <v>7.35</v>
      </c>
      <c r="BO41" t="inlineStr">
        <is>
          <t>2016-06-05T01:43:00Z</t>
        </is>
      </c>
      <c r="BP41" t="n">
        <v>22.01</v>
      </c>
      <c r="BQ41" t="n">
        <v>16</v>
      </c>
    </row>
    <row r="42">
      <c r="A42" t="inlineStr">
        <is>
          <t>Not in PG&amp;E service territory</t>
        </is>
      </c>
      <c r="C42">
        <f>LEFT(H42,8)&amp;"-"&amp;E42</f>
        <v/>
      </c>
      <c r="D42" t="inlineStr">
        <is>
          <t>Siskiyou</t>
        </is>
      </c>
      <c r="E42" t="inlineStr">
        <is>
          <t>Pony</t>
        </is>
      </c>
      <c r="H42">
        <f>YEAR(L42)*10^8+MONTH(L42)*10^6+DAY(L42)*10^4+HOUR(L42)*100+MINUTE(L42)</f>
        <v/>
      </c>
      <c r="I42">
        <f>IF(HOUR(L42)&lt;12, YEAR(L42)*10^8+MONTH(L42)*10^6+DAY(L42)*10^4+(HOUR(L42)+12)*10^2 + MINUTE(L42), YEAR(L42)*10^8+MONTH(L42)*10^6+(DAY(L42)+1)*10^4+(HOUR(L42)-12)*10^2+MINUTE(L42))</f>
        <v/>
      </c>
      <c r="J42" s="39" t="n">
        <v>42528</v>
      </c>
      <c r="K42" s="40" t="n">
        <v>0.1145833333333333</v>
      </c>
      <c r="L42" s="39" t="n">
        <v>42528.11458333334</v>
      </c>
      <c r="M42" s="39" t="n">
        <v>42682</v>
      </c>
      <c r="N42" t="inlineStr">
        <is>
          <t>10:15</t>
        </is>
      </c>
      <c r="O42" s="39" t="n">
        <v>42682.42708333334</v>
      </c>
      <c r="P42" t="n">
        <v>2860</v>
      </c>
      <c r="Q42" t="inlineStr">
        <is>
          <t>Undetermined</t>
        </is>
      </c>
      <c r="T42" t="n">
        <v>0</v>
      </c>
      <c r="U42" t="n">
        <v>41.623</v>
      </c>
      <c r="V42" t="n">
        <v>-123.557</v>
      </c>
      <c r="W42" t="inlineStr">
        <is>
          <t>HFTD</t>
        </is>
      </c>
      <c r="X42">
        <f>IF(OR(ISNUMBER(FIND("Redwood Valley", E42)), AZ42, BC42), "HFRA", "non-HFRA")</f>
        <v/>
      </c>
      <c r="AG42">
        <f>OR(AND(P42&gt;5000, P42&lt;&gt;""), AND(R42&gt;500, R42&lt;&gt;""), AND(T42&gt;0, T42&lt;&gt;""))</f>
        <v/>
      </c>
      <c r="AH42">
        <f>AND(OR(R42="", R42&lt;100),OR(AND(P42&gt;5000,P42&lt;&gt;""),AND(T42&gt;0,T42&lt;&gt;"")))</f>
        <v/>
      </c>
      <c r="AI42">
        <f>AND(AG42,AH42=FALSE)</f>
        <v/>
      </c>
      <c r="AJ42">
        <f>YEAR(J42)</f>
        <v/>
      </c>
      <c r="AK42">
        <f>MONTH(J42)</f>
        <v/>
      </c>
      <c r="AL42" t="b">
        <v>0</v>
      </c>
      <c r="AM42">
        <f>IF(AND(T42&gt;0, T42&lt;&gt;""),1,0)</f>
        <v/>
      </c>
      <c r="AN42">
        <f>AND(AO42,AND(T42&gt;0,T42&lt;&gt;""))</f>
        <v/>
      </c>
      <c r="AO42">
        <f>AND(R42&gt;100, R42&lt;&gt;"")</f>
        <v/>
      </c>
      <c r="AP42">
        <f>AND(NOT(AN42),AO42)</f>
        <v/>
      </c>
      <c r="AQ42">
        <f>IF(AN42, "OEIS CAT - Destructive - Fatal", IF(AO42, IF(AG42, "OEIS CAT - Destructive - Non-fatal", "OEIS Non-CAT - Destructive - Non-fatal"), IF(AG42, "OEIS CAT - Large", "OEIS Non-CAT - Large")))</f>
        <v/>
      </c>
      <c r="AR42">
        <f>IF(AND(P42&lt;&gt;"", P42&gt;5000),1,0)</f>
        <v/>
      </c>
      <c r="AS42">
        <f>IF(AND(R42&lt;&gt;"", R42&gt;500),1,0)</f>
        <v/>
      </c>
      <c r="AT42">
        <f>IF(OR(R42="", R42&lt;=100),"structures &lt;= 100 ", IF(R42&gt;500, "structures &gt; 500", "100 &lt; structures &lt;= 500"))</f>
        <v/>
      </c>
      <c r="AU42">
        <f>IF(AND(T42&gt;0, T42&lt;&gt;""),"fatality &gt; 0", "fatality = 0")</f>
        <v/>
      </c>
      <c r="AV42">
        <f>IF(R42="",0, R42)</f>
        <v/>
      </c>
      <c r="AW42" t="b">
        <v>1</v>
      </c>
      <c r="AX42" t="b">
        <v>0</v>
      </c>
      <c r="AY42" t="b">
        <v>1</v>
      </c>
      <c r="AZ42" t="b">
        <v>1</v>
      </c>
      <c r="BA42" t="b">
        <v>0</v>
      </c>
      <c r="BB42" t="b">
        <v>0</v>
      </c>
      <c r="BC42" t="b">
        <v>1</v>
      </c>
      <c r="BJ42" t="n">
        <v>0</v>
      </c>
      <c r="BK42" t="n">
        <v>0</v>
      </c>
      <c r="BL42" t="inlineStr">
        <is>
          <t>DUIC1</t>
        </is>
      </c>
      <c r="BM42" t="inlineStr">
        <is>
          <t>2</t>
        </is>
      </c>
      <c r="BN42" t="n">
        <v>6</v>
      </c>
      <c r="BO42" t="inlineStr">
        <is>
          <t>2016-06-07T09:56:00Z</t>
        </is>
      </c>
      <c r="BP42" t="n">
        <v>0</v>
      </c>
      <c r="BQ42" t="n">
        <v>2</v>
      </c>
    </row>
    <row r="43">
      <c r="C43">
        <f>LEFT(H43,8)&amp;"-"&amp;E43</f>
        <v/>
      </c>
      <c r="D43" t="inlineStr">
        <is>
          <t>Santa Barbara</t>
        </is>
      </c>
      <c r="E43" t="inlineStr">
        <is>
          <t>Sherpa</t>
        </is>
      </c>
      <c r="H43">
        <f>YEAR(L43)*10^8+MONTH(L43)*10^6+DAY(L43)*10^4+HOUR(L43)*100+MINUTE(L43)</f>
        <v/>
      </c>
      <c r="I43">
        <f>IF(HOUR(L43)&lt;12, YEAR(L43)*10^8+MONTH(L43)*10^6+DAY(L43)*10^4+(HOUR(L43)+12)*10^2 + MINUTE(L43), YEAR(L43)*10^8+MONTH(L43)*10^6+(DAY(L43)+1)*10^4+(HOUR(L43)-12)*10^2+MINUTE(L43))</f>
        <v/>
      </c>
      <c r="J43" s="39" t="n">
        <v>42536</v>
      </c>
      <c r="K43" s="40" t="n">
        <v>0.6395833333333333</v>
      </c>
      <c r="L43" s="39" t="n">
        <v>42536.63958333333</v>
      </c>
      <c r="M43" s="39" t="n">
        <v>42563</v>
      </c>
      <c r="N43" t="inlineStr">
        <is>
          <t>14:30</t>
        </is>
      </c>
      <c r="O43" s="39" t="n">
        <v>42563.60416666666</v>
      </c>
      <c r="P43" t="n">
        <v>7474</v>
      </c>
      <c r="Q43" t="inlineStr">
        <is>
          <t>Undetermined</t>
        </is>
      </c>
      <c r="R43" t="n">
        <v>5</v>
      </c>
      <c r="T43" t="n">
        <v>0</v>
      </c>
      <c r="U43" t="n">
        <v>34.776</v>
      </c>
      <c r="V43" t="n">
        <v>-119.643</v>
      </c>
      <c r="W43" t="inlineStr">
        <is>
          <t>non-HFTD</t>
        </is>
      </c>
      <c r="X43">
        <f>IF(OR(ISNUMBER(FIND("Redwood Valley", E43)), AZ43, BC43), "HFRA", "non-HFRA")</f>
        <v/>
      </c>
      <c r="AG43">
        <f>OR(AND(P43&gt;5000, P43&lt;&gt;""), AND(R43&gt;500, R43&lt;&gt;""), AND(T43&gt;0, T43&lt;&gt;""))</f>
        <v/>
      </c>
      <c r="AH43">
        <f>AND(OR(R43="", R43&lt;100),OR(AND(P43&gt;5000,P43&lt;&gt;""),AND(T43&gt;0,T43&lt;&gt;"")))</f>
        <v/>
      </c>
      <c r="AI43">
        <f>AND(AG43,AH43=FALSE)</f>
        <v/>
      </c>
      <c r="AJ43">
        <f>YEAR(J43)</f>
        <v/>
      </c>
      <c r="AK43">
        <f>MONTH(J43)</f>
        <v/>
      </c>
      <c r="AL43" t="b">
        <v>0</v>
      </c>
      <c r="AM43">
        <f>IF(AND(T43&gt;0, T43&lt;&gt;""),1,0)</f>
        <v/>
      </c>
      <c r="AN43">
        <f>AND(AO43,AND(T43&gt;0,T43&lt;&gt;""))</f>
        <v/>
      </c>
      <c r="AO43">
        <f>AND(R43&gt;100, R43&lt;&gt;"")</f>
        <v/>
      </c>
      <c r="AP43">
        <f>AND(NOT(AN43),AO43)</f>
        <v/>
      </c>
      <c r="AQ43">
        <f>IF(AN43, "OEIS CAT - Destructive - Fatal", IF(AO43, IF(AG43, "OEIS CAT - Destructive - Non-fatal", "OEIS Non-CAT - Destructive - Non-fatal"), IF(AG43, "OEIS CAT - Large", "OEIS Non-CAT - Large")))</f>
        <v/>
      </c>
      <c r="AR43">
        <f>IF(AND(P43&lt;&gt;"", P43&gt;5000),1,0)</f>
        <v/>
      </c>
      <c r="AS43">
        <f>IF(AND(R43&lt;&gt;"", R43&gt;500),1,0)</f>
        <v/>
      </c>
      <c r="AT43">
        <f>IF(OR(R43="", R43&lt;=100),"structures &lt;= 100 ", IF(R43&gt;500, "structures &gt; 500", "100 &lt; structures &lt;= 500"))</f>
        <v/>
      </c>
      <c r="AU43">
        <f>IF(AND(T43&gt;0, T43&lt;&gt;""),"fatality &gt; 0", "fatality = 0")</f>
        <v/>
      </c>
      <c r="AV43">
        <f>IF(R43="",0, R43)</f>
        <v/>
      </c>
      <c r="AW43" t="b">
        <v>0</v>
      </c>
      <c r="AX43" t="b">
        <v>0</v>
      </c>
      <c r="AY43" t="b">
        <v>0</v>
      </c>
      <c r="AZ43" t="b">
        <v>0</v>
      </c>
      <c r="BA43" t="b">
        <v>0</v>
      </c>
      <c r="BB43" t="b">
        <v>0</v>
      </c>
      <c r="BC43" t="b">
        <v>0</v>
      </c>
      <c r="BJ43" t="n">
        <v>0</v>
      </c>
      <c r="BK43" t="n">
        <v>0</v>
      </c>
      <c r="BP43" t="n">
        <v>0</v>
      </c>
      <c r="BQ43" t="n">
        <v>0</v>
      </c>
    </row>
    <row r="44">
      <c r="C44">
        <f>LEFT(H44,8)&amp;"-"&amp;E44</f>
        <v/>
      </c>
      <c r="D44" t="inlineStr">
        <is>
          <t>Kern</t>
        </is>
      </c>
      <c r="E44" t="inlineStr">
        <is>
          <t>Erskine</t>
        </is>
      </c>
      <c r="H44">
        <f>YEAR(L44)*10^8+MONTH(L44)*10^6+DAY(L44)*10^4+HOUR(L44)*100+MINUTE(L44)</f>
        <v/>
      </c>
      <c r="I44">
        <f>IF(HOUR(L44)&lt;12, YEAR(L44)*10^8+MONTH(L44)*10^6+DAY(L44)*10^4+(HOUR(L44)+12)*10^2 + MINUTE(L44), YEAR(L44)*10^8+MONTH(L44)*10^6+(DAY(L44)+1)*10^4+(HOUR(L44)-12)*10^2+MINUTE(L44))</f>
        <v/>
      </c>
      <c r="J44" s="39" t="n">
        <v>42544</v>
      </c>
      <c r="K44" s="40" t="n">
        <v>0.6604166666666667</v>
      </c>
      <c r="L44" s="39" t="n">
        <v>42544.66041666667</v>
      </c>
      <c r="M44" s="39" t="n">
        <v>42562</v>
      </c>
      <c r="N44" t="inlineStr">
        <is>
          <t>09:40</t>
        </is>
      </c>
      <c r="O44" s="39" t="n">
        <v>42562.40277777778</v>
      </c>
      <c r="P44" t="n">
        <v>48019</v>
      </c>
      <c r="Q44" t="inlineStr">
        <is>
          <t>Undetermined</t>
        </is>
      </c>
      <c r="R44" t="n">
        <v>286</v>
      </c>
      <c r="S44" t="n">
        <v>12</v>
      </c>
      <c r="T44" t="n">
        <v>2</v>
      </c>
      <c r="U44" t="n">
        <v>35.6115</v>
      </c>
      <c r="V44" t="n">
        <v>-118.45628</v>
      </c>
      <c r="W44" t="inlineStr">
        <is>
          <t>HFTD</t>
        </is>
      </c>
      <c r="X44">
        <f>IF(OR(ISNUMBER(FIND("Redwood Valley", E44)), AZ44, BC44), "HFRA", "non-HFRA")</f>
        <v/>
      </c>
      <c r="AG44">
        <f>OR(AND(P44&gt;5000, P44&lt;&gt;""), AND(R44&gt;500, R44&lt;&gt;""), AND(T44&gt;0, T44&lt;&gt;""))</f>
        <v/>
      </c>
      <c r="AH44">
        <f>AND(OR(R44="", R44&lt;100),OR(AND(P44&gt;5000,P44&lt;&gt;""),AND(T44&gt;0,T44&lt;&gt;"")))</f>
        <v/>
      </c>
      <c r="AI44">
        <f>AND(AG44,AH44=FALSE)</f>
        <v/>
      </c>
      <c r="AJ44">
        <f>YEAR(J44)</f>
        <v/>
      </c>
      <c r="AK44">
        <f>MONTH(J44)</f>
        <v/>
      </c>
      <c r="AL44" t="b">
        <v>0</v>
      </c>
      <c r="AM44">
        <f>IF(AND(T44&gt;0, T44&lt;&gt;""),1,0)</f>
        <v/>
      </c>
      <c r="AN44">
        <f>AND(AO44,AND(T44&gt;0,T44&lt;&gt;""))</f>
        <v/>
      </c>
      <c r="AO44">
        <f>AND(R44&gt;100, R44&lt;&gt;"")</f>
        <v/>
      </c>
      <c r="AP44">
        <f>AND(NOT(AN44),AO44)</f>
        <v/>
      </c>
      <c r="AQ44">
        <f>IF(AN44, "OEIS CAT - Destructive - Fatal", IF(AO44, IF(AG44, "OEIS CAT - Destructive - Non-fatal", "OEIS Non-CAT - Destructive - Non-fatal"), IF(AG44, "OEIS CAT - Large", "OEIS Non-CAT - Large")))</f>
        <v/>
      </c>
      <c r="AR44">
        <f>IF(AND(P44&lt;&gt;"", P44&gt;5000),1,0)</f>
        <v/>
      </c>
      <c r="AS44">
        <f>IF(AND(R44&lt;&gt;"", R44&gt;500),1,0)</f>
        <v/>
      </c>
      <c r="AT44">
        <f>IF(OR(R44="", R44&lt;=100),"structures &lt;= 100 ", IF(R44&gt;500, "structures &gt; 500", "100 &lt; structures &lt;= 500"))</f>
        <v/>
      </c>
      <c r="AU44">
        <f>IF(AND(T44&gt;0, T44&lt;&gt;""),"fatality &gt; 0", "fatality = 0")</f>
        <v/>
      </c>
      <c r="AV44">
        <f>IF(R44="",0, R44)</f>
        <v/>
      </c>
      <c r="AW44" t="b">
        <v>0</v>
      </c>
      <c r="AX44" t="b">
        <v>1</v>
      </c>
      <c r="AY44" t="b">
        <v>1</v>
      </c>
      <c r="AZ44" t="b">
        <v>1</v>
      </c>
      <c r="BA44" t="b">
        <v>0</v>
      </c>
      <c r="BB44" t="b">
        <v>1</v>
      </c>
      <c r="BC44" t="b">
        <v>1</v>
      </c>
      <c r="BF44" t="inlineStr">
        <is>
          <t>LYQC1</t>
        </is>
      </c>
      <c r="BG44" t="inlineStr">
        <is>
          <t>2</t>
        </is>
      </c>
      <c r="BH44" t="n">
        <v>2.88</v>
      </c>
      <c r="BI44" t="inlineStr">
        <is>
          <t>2016-06-23T22:18:00Z</t>
        </is>
      </c>
      <c r="BJ44" t="n">
        <v>40</v>
      </c>
      <c r="BK44" t="n">
        <v>2</v>
      </c>
      <c r="BL44" t="inlineStr">
        <is>
          <t>LYQC1</t>
        </is>
      </c>
      <c r="BM44" t="inlineStr">
        <is>
          <t>2</t>
        </is>
      </c>
      <c r="BN44" t="n">
        <v>2.88</v>
      </c>
      <c r="BO44" t="inlineStr">
        <is>
          <t>2016-06-23T22:18:00Z</t>
        </is>
      </c>
      <c r="BP44" t="n">
        <v>40</v>
      </c>
      <c r="BQ44" t="n">
        <v>4</v>
      </c>
    </row>
    <row r="45">
      <c r="C45">
        <f>LEFT(H45,8)&amp;"-"&amp;E45</f>
        <v/>
      </c>
      <c r="D45" t="inlineStr">
        <is>
          <t>Merced</t>
        </is>
      </c>
      <c r="E45" t="inlineStr">
        <is>
          <t>Dinosaur</t>
        </is>
      </c>
      <c r="H45">
        <f>YEAR(L45)*10^8+MONTH(L45)*10^6+DAY(L45)*10^4+HOUR(L45)*100+MINUTE(L45)</f>
        <v/>
      </c>
      <c r="I45">
        <f>IF(HOUR(L45)&lt;12, YEAR(L45)*10^8+MONTH(L45)*10^6+DAY(L45)*10^4+(HOUR(L45)+12)*10^2 + MINUTE(L45), YEAR(L45)*10^8+MONTH(L45)*10^6+(DAY(L45)+1)*10^4+(HOUR(L45)-12)*10^2+MINUTE(L45))</f>
        <v/>
      </c>
      <c r="J45" s="39" t="n">
        <v>42546</v>
      </c>
      <c r="K45" s="40" t="n">
        <v>0.9895833333333334</v>
      </c>
      <c r="L45" s="39" t="n">
        <v>42546.98958333334</v>
      </c>
      <c r="M45" s="39" t="n">
        <v>42547</v>
      </c>
      <c r="N45" t="inlineStr">
        <is>
          <t>18:50</t>
        </is>
      </c>
      <c r="O45" s="39" t="n">
        <v>42547.78472222222</v>
      </c>
      <c r="P45" t="n">
        <v>1246</v>
      </c>
      <c r="Q45" t="inlineStr">
        <is>
          <t>Vehicle</t>
        </is>
      </c>
      <c r="T45" t="n">
        <v>0</v>
      </c>
      <c r="U45" t="n">
        <v>37.07147</v>
      </c>
      <c r="V45" t="n">
        <v>-121.20155</v>
      </c>
      <c r="W45" t="inlineStr">
        <is>
          <t>non-HFTD</t>
        </is>
      </c>
      <c r="X45">
        <f>IF(OR(ISNUMBER(FIND("Redwood Valley", E45)), AZ45, BC45), "HFRA", "non-HFRA")</f>
        <v/>
      </c>
      <c r="AG45">
        <f>OR(AND(P45&gt;5000, P45&lt;&gt;""), AND(R45&gt;500, R45&lt;&gt;""), AND(T45&gt;0, T45&lt;&gt;""))</f>
        <v/>
      </c>
      <c r="AH45">
        <f>AND(OR(R45="", R45&lt;100),OR(AND(P45&gt;5000,P45&lt;&gt;""),AND(T45&gt;0,T45&lt;&gt;"")))</f>
        <v/>
      </c>
      <c r="AI45">
        <f>AND(AG45,AH45=FALSE)</f>
        <v/>
      </c>
      <c r="AJ45">
        <f>YEAR(J45)</f>
        <v/>
      </c>
      <c r="AK45">
        <f>MONTH(J45)</f>
        <v/>
      </c>
      <c r="AL45" t="b">
        <v>0</v>
      </c>
      <c r="AM45">
        <f>IF(AND(T45&gt;0, T45&lt;&gt;""),1,0)</f>
        <v/>
      </c>
      <c r="AN45">
        <f>AND(AO45,AND(T45&gt;0,T45&lt;&gt;""))</f>
        <v/>
      </c>
      <c r="AO45">
        <f>AND(R45&gt;100, R45&lt;&gt;"")</f>
        <v/>
      </c>
      <c r="AP45">
        <f>AND(NOT(AN45),AO45)</f>
        <v/>
      </c>
      <c r="AQ45">
        <f>IF(AN45, "OEIS CAT - Destructive - Fatal", IF(AO45, IF(AG45, "OEIS CAT - Destructive - Non-fatal", "OEIS Non-CAT - Destructive - Non-fatal"), IF(AG45, "OEIS CAT - Large", "OEIS Non-CAT - Large")))</f>
        <v/>
      </c>
      <c r="AR45">
        <f>IF(AND(P45&lt;&gt;"", P45&gt;5000),1,0)</f>
        <v/>
      </c>
      <c r="AS45">
        <f>IF(AND(R45&lt;&gt;"", R45&gt;500),1,0)</f>
        <v/>
      </c>
      <c r="AT45">
        <f>IF(OR(R45="", R45&lt;=100),"structures &lt;= 100 ", IF(R45&gt;500, "structures &gt; 500", "100 &lt; structures &lt;= 500"))</f>
        <v/>
      </c>
      <c r="AU45">
        <f>IF(AND(T45&gt;0, T45&lt;&gt;""),"fatality &gt; 0", "fatality = 0")</f>
        <v/>
      </c>
      <c r="AV45">
        <f>IF(R45="",0, R45)</f>
        <v/>
      </c>
      <c r="AW45" t="b">
        <v>0</v>
      </c>
      <c r="AX45" t="b">
        <v>0</v>
      </c>
      <c r="AY45" t="b">
        <v>1</v>
      </c>
      <c r="AZ45" t="b">
        <v>1</v>
      </c>
      <c r="BA45" t="b">
        <v>1</v>
      </c>
      <c r="BB45" t="b">
        <v>0</v>
      </c>
      <c r="BC45" t="b">
        <v>1</v>
      </c>
      <c r="BF45" t="inlineStr">
        <is>
          <t>AT423</t>
        </is>
      </c>
      <c r="BG45" t="inlineStr">
        <is>
          <t>65</t>
        </is>
      </c>
      <c r="BH45" t="n">
        <v>2.08</v>
      </c>
      <c r="BI45" t="inlineStr">
        <is>
          <t>2016-06-26T07:07:00Z</t>
        </is>
      </c>
      <c r="BJ45" t="n">
        <v>22.01</v>
      </c>
      <c r="BK45" t="n">
        <v>19</v>
      </c>
      <c r="BL45" t="inlineStr">
        <is>
          <t>CF031</t>
        </is>
      </c>
      <c r="BM45" t="inlineStr">
        <is>
          <t>59</t>
        </is>
      </c>
      <c r="BN45" t="n">
        <v>7.83</v>
      </c>
      <c r="BO45" t="inlineStr">
        <is>
          <t>2016-06-26T07:40:00Z</t>
        </is>
      </c>
      <c r="BP45" t="n">
        <v>24.85</v>
      </c>
      <c r="BQ45" t="n">
        <v>29</v>
      </c>
    </row>
    <row r="46">
      <c r="C46">
        <f>LEFT(H46,8)&amp;"-"&amp;E46</f>
        <v/>
      </c>
      <c r="D46" t="inlineStr">
        <is>
          <t>Placer</t>
        </is>
      </c>
      <c r="E46" t="inlineStr">
        <is>
          <t>Trailhead</t>
        </is>
      </c>
      <c r="H46">
        <f>YEAR(L46)*10^8+MONTH(L46)*10^6+DAY(L46)*10^4+HOUR(L46)*100+MINUTE(L46)</f>
        <v/>
      </c>
      <c r="I46">
        <f>IF(HOUR(L46)&lt;12, YEAR(L46)*10^8+MONTH(L46)*10^6+DAY(L46)*10^4+(HOUR(L46)+12)*10^2 + MINUTE(L46), YEAR(L46)*10^8+MONTH(L46)*10^6+(DAY(L46)+1)*10^4+(HOUR(L46)-12)*10^2+MINUTE(L46))</f>
        <v/>
      </c>
      <c r="J46" s="39" t="n">
        <v>42549</v>
      </c>
      <c r="K46" s="40" t="n">
        <v>0.5798611111111112</v>
      </c>
      <c r="L46" s="39" t="n">
        <v>42549.57986111111</v>
      </c>
      <c r="M46" s="39" t="n">
        <v>42569</v>
      </c>
      <c r="N46" t="inlineStr">
        <is>
          <t>09:50</t>
        </is>
      </c>
      <c r="O46" s="39" t="n">
        <v>42569.40972222222</v>
      </c>
      <c r="P46" t="n">
        <v>5645</v>
      </c>
      <c r="Q46" t="inlineStr">
        <is>
          <t>Undetermined</t>
        </is>
      </c>
      <c r="T46" t="n">
        <v>0</v>
      </c>
      <c r="U46" t="n">
        <v>38.96741</v>
      </c>
      <c r="V46" t="n">
        <v>-120.9375</v>
      </c>
      <c r="W46" t="inlineStr">
        <is>
          <t>HFTD</t>
        </is>
      </c>
      <c r="X46">
        <f>IF(OR(ISNUMBER(FIND("Redwood Valley", E46)), AZ46, BC46), "HFRA", "non-HFRA")</f>
        <v/>
      </c>
      <c r="AG46">
        <f>OR(AND(P46&gt;5000, P46&lt;&gt;""), AND(R46&gt;500, R46&lt;&gt;""), AND(T46&gt;0, T46&lt;&gt;""))</f>
        <v/>
      </c>
      <c r="AH46">
        <f>AND(OR(R46="", R46&lt;100),OR(AND(P46&gt;5000,P46&lt;&gt;""),AND(T46&gt;0,T46&lt;&gt;"")))</f>
        <v/>
      </c>
      <c r="AI46">
        <f>AND(AG46,AH46=FALSE)</f>
        <v/>
      </c>
      <c r="AJ46">
        <f>YEAR(J46)</f>
        <v/>
      </c>
      <c r="AK46">
        <f>MONTH(J46)</f>
        <v/>
      </c>
      <c r="AL46" t="b">
        <v>0</v>
      </c>
      <c r="AM46">
        <f>IF(AND(T46&gt;0, T46&lt;&gt;""),1,0)</f>
        <v/>
      </c>
      <c r="AN46">
        <f>AND(AO46,AND(T46&gt;0,T46&lt;&gt;""))</f>
        <v/>
      </c>
      <c r="AO46">
        <f>AND(R46&gt;100, R46&lt;&gt;"")</f>
        <v/>
      </c>
      <c r="AP46">
        <f>AND(NOT(AN46),AO46)</f>
        <v/>
      </c>
      <c r="AQ46">
        <f>IF(AN46, "OEIS CAT - Destructive - Fatal", IF(AO46, IF(AG46, "OEIS CAT - Destructive - Non-fatal", "OEIS Non-CAT - Destructive - Non-fatal"), IF(AG46, "OEIS CAT - Large", "OEIS Non-CAT - Large")))</f>
        <v/>
      </c>
      <c r="AR46">
        <f>IF(AND(P46&lt;&gt;"", P46&gt;5000),1,0)</f>
        <v/>
      </c>
      <c r="AS46">
        <f>IF(AND(R46&lt;&gt;"", R46&gt;500),1,0)</f>
        <v/>
      </c>
      <c r="AT46">
        <f>IF(OR(R46="", R46&lt;=100),"structures &lt;= 100 ", IF(R46&gt;500, "structures &gt; 500", "100 &lt; structures &lt;= 500"))</f>
        <v/>
      </c>
      <c r="AU46">
        <f>IF(AND(T46&gt;0, T46&lt;&gt;""),"fatality &gt; 0", "fatality = 0")</f>
        <v/>
      </c>
      <c r="AV46">
        <f>IF(R46="",0, R46)</f>
        <v/>
      </c>
      <c r="AW46" t="b">
        <v>1</v>
      </c>
      <c r="AX46" t="b">
        <v>0</v>
      </c>
      <c r="AY46" t="b">
        <v>1</v>
      </c>
      <c r="AZ46" t="b">
        <v>1</v>
      </c>
      <c r="BA46" t="b">
        <v>0</v>
      </c>
      <c r="BB46" t="b">
        <v>1</v>
      </c>
      <c r="BC46" t="b">
        <v>1</v>
      </c>
      <c r="BF46" t="inlineStr">
        <is>
          <t>AT046</t>
        </is>
      </c>
      <c r="BG46" t="inlineStr">
        <is>
          <t>65</t>
        </is>
      </c>
      <c r="BH46" t="n">
        <v>4.51</v>
      </c>
      <c r="BI46" t="inlineStr">
        <is>
          <t>2016-06-28T21:18:00Z</t>
        </is>
      </c>
      <c r="BJ46" t="n">
        <v>8.01</v>
      </c>
      <c r="BK46" t="n">
        <v>12</v>
      </c>
      <c r="BL46" t="inlineStr">
        <is>
          <t>C5488</t>
        </is>
      </c>
      <c r="BM46" t="inlineStr">
        <is>
          <t>65</t>
        </is>
      </c>
      <c r="BN46" t="n">
        <v>8.81</v>
      </c>
      <c r="BO46" t="inlineStr">
        <is>
          <t>2016-06-28T21:46:00Z</t>
        </is>
      </c>
      <c r="BP46" t="n">
        <v>8.99</v>
      </c>
      <c r="BQ46" t="n">
        <v>124</v>
      </c>
    </row>
    <row r="47">
      <c r="C47">
        <f>LEFT(H47,8)&amp;"-"&amp;E47</f>
        <v/>
      </c>
      <c r="D47" t="inlineStr">
        <is>
          <t>Sacramento</t>
        </is>
      </c>
      <c r="E47" t="inlineStr">
        <is>
          <t>Rancho</t>
        </is>
      </c>
      <c r="H47">
        <f>YEAR(L47)*10^8+MONTH(L47)*10^6+DAY(L47)*10^4+HOUR(L47)*100+MINUTE(L47)</f>
        <v/>
      </c>
      <c r="I47">
        <f>IF(HOUR(L47)&lt;12, YEAR(L47)*10^8+MONTH(L47)*10^6+DAY(L47)*10^4+(HOUR(L47)+12)*10^2 + MINUTE(L47), YEAR(L47)*10^8+MONTH(L47)*10^6+(DAY(L47)+1)*10^4+(HOUR(L47)-12)*10^2+MINUTE(L47))</f>
        <v/>
      </c>
      <c r="J47" s="39" t="n">
        <v>42549</v>
      </c>
      <c r="K47" s="40" t="n">
        <v>0.7930555555555555</v>
      </c>
      <c r="L47" s="39" t="n">
        <v>42549.79305555556</v>
      </c>
      <c r="M47" s="39" t="n">
        <v>42550</v>
      </c>
      <c r="N47" t="inlineStr">
        <is>
          <t>07:30</t>
        </is>
      </c>
      <c r="O47" s="39" t="n">
        <v>42550.3125</v>
      </c>
      <c r="P47" t="n">
        <v>372</v>
      </c>
      <c r="Q47" t="inlineStr">
        <is>
          <t>Vehicle</t>
        </is>
      </c>
      <c r="T47" t="n">
        <v>0</v>
      </c>
      <c r="U47" t="n">
        <v>38.385</v>
      </c>
      <c r="V47" t="n">
        <v>-121.003611</v>
      </c>
      <c r="W47" t="inlineStr">
        <is>
          <t>non-HFTD</t>
        </is>
      </c>
      <c r="X47">
        <f>IF(OR(ISNUMBER(FIND("Redwood Valley", E47)), AZ47, BC47), "HFRA", "non-HFRA")</f>
        <v/>
      </c>
      <c r="AG47">
        <f>OR(AND(P47&gt;5000, P47&lt;&gt;""), AND(R47&gt;500, R47&lt;&gt;""), AND(T47&gt;0, T47&lt;&gt;""))</f>
        <v/>
      </c>
      <c r="AH47">
        <f>AND(OR(R47="", R47&lt;100),OR(AND(P47&gt;5000,P47&lt;&gt;""),AND(T47&gt;0,T47&lt;&gt;"")))</f>
        <v/>
      </c>
      <c r="AI47">
        <f>AND(AG47,AH47=FALSE)</f>
        <v/>
      </c>
      <c r="AJ47">
        <f>YEAR(J47)</f>
        <v/>
      </c>
      <c r="AK47">
        <f>MONTH(J47)</f>
        <v/>
      </c>
      <c r="AL47" t="b">
        <v>0</v>
      </c>
      <c r="AM47">
        <f>IF(AND(T47&gt;0, T47&lt;&gt;""),1,0)</f>
        <v/>
      </c>
      <c r="AN47">
        <f>AND(AO47,AND(T47&gt;0,T47&lt;&gt;""))</f>
        <v/>
      </c>
      <c r="AO47">
        <f>AND(R47&gt;100, R47&lt;&gt;"")</f>
        <v/>
      </c>
      <c r="AP47">
        <f>AND(NOT(AN47),AO47)</f>
        <v/>
      </c>
      <c r="AQ47">
        <f>IF(AN47, "OEIS CAT - Destructive - Fatal", IF(AO47, IF(AG47, "OEIS CAT - Destructive - Non-fatal", "OEIS Non-CAT - Destructive - Non-fatal"), IF(AG47, "OEIS CAT - Large", "OEIS Non-CAT - Large")))</f>
        <v/>
      </c>
      <c r="AR47">
        <f>IF(AND(P47&lt;&gt;"", P47&gt;5000),1,0)</f>
        <v/>
      </c>
      <c r="AS47">
        <f>IF(AND(R47&lt;&gt;"", R47&gt;500),1,0)</f>
        <v/>
      </c>
      <c r="AT47">
        <f>IF(OR(R47="", R47&lt;=100),"structures &lt;= 100 ", IF(R47&gt;500, "structures &gt; 500", "100 &lt; structures &lt;= 500"))</f>
        <v/>
      </c>
      <c r="AU47">
        <f>IF(AND(T47&gt;0, T47&lt;&gt;""),"fatality &gt; 0", "fatality = 0")</f>
        <v/>
      </c>
      <c r="AV47">
        <f>IF(R47="",0, R47)</f>
        <v/>
      </c>
      <c r="AW47" t="b">
        <v>0</v>
      </c>
      <c r="AX47" t="b">
        <v>0</v>
      </c>
      <c r="AY47" t="b">
        <v>0</v>
      </c>
      <c r="AZ47" t="b">
        <v>0</v>
      </c>
      <c r="BA47" t="b">
        <v>0</v>
      </c>
      <c r="BB47" t="b">
        <v>0</v>
      </c>
      <c r="BC47" t="b">
        <v>0</v>
      </c>
      <c r="BF47" t="inlineStr">
        <is>
          <t>CFAC1</t>
        </is>
      </c>
      <c r="BG47" t="inlineStr">
        <is>
          <t>2</t>
        </is>
      </c>
      <c r="BH47" t="n">
        <v>3.99</v>
      </c>
      <c r="BI47" t="inlineStr">
        <is>
          <t>2016-06-29T02:05:00Z</t>
        </is>
      </c>
      <c r="BJ47" t="n">
        <v>14.99</v>
      </c>
      <c r="BK47" t="n">
        <v>10</v>
      </c>
      <c r="BL47" t="inlineStr">
        <is>
          <t>CFAC1</t>
        </is>
      </c>
      <c r="BM47" t="inlineStr">
        <is>
          <t>2</t>
        </is>
      </c>
      <c r="BN47" t="n">
        <v>3.99</v>
      </c>
      <c r="BO47" t="inlineStr">
        <is>
          <t>2016-06-29T02:05:00Z</t>
        </is>
      </c>
      <c r="BP47" t="n">
        <v>14.99</v>
      </c>
      <c r="BQ47" t="n">
        <v>23</v>
      </c>
    </row>
    <row r="48">
      <c r="C48">
        <f>LEFT(H48,8)&amp;"-"&amp;E48</f>
        <v/>
      </c>
      <c r="D48" t="inlineStr">
        <is>
          <t>Tehama</t>
        </is>
      </c>
      <c r="E48" t="inlineStr">
        <is>
          <t>Colyear</t>
        </is>
      </c>
      <c r="H48">
        <f>YEAR(L48)*10^8+MONTH(L48)*10^6+DAY(L48)*10^4+HOUR(L48)*100+MINUTE(L48)</f>
        <v/>
      </c>
      <c r="I48">
        <f>IF(HOUR(L48)&lt;12, YEAR(L48)*10^8+MONTH(L48)*10^6+DAY(L48)*10^4+(HOUR(L48)+12)*10^2 + MINUTE(L48), YEAR(L48)*10^8+MONTH(L48)*10^6+(DAY(L48)+1)*10^4+(HOUR(L48)-12)*10^2+MINUTE(L48))</f>
        <v/>
      </c>
      <c r="J48" s="39" t="n">
        <v>42551</v>
      </c>
      <c r="K48" s="40" t="n">
        <v>0.5638888888888889</v>
      </c>
      <c r="L48" s="39" t="n">
        <v>42551.56388888889</v>
      </c>
      <c r="M48" s="39" t="n">
        <v>42555</v>
      </c>
      <c r="N48" t="inlineStr">
        <is>
          <t>07:45</t>
        </is>
      </c>
      <c r="O48" s="39" t="n">
        <v>42555.32291666666</v>
      </c>
      <c r="P48" t="n">
        <v>464</v>
      </c>
      <c r="Q48" t="inlineStr">
        <is>
          <t>Electrical Power</t>
        </is>
      </c>
      <c r="T48" t="n">
        <v>0</v>
      </c>
      <c r="U48" t="n">
        <v>40.0353</v>
      </c>
      <c r="V48" t="n">
        <v>-122.56939</v>
      </c>
      <c r="W48" t="inlineStr">
        <is>
          <t>HFTD</t>
        </is>
      </c>
      <c r="X48">
        <f>IF(OR(ISNUMBER(FIND("Redwood Valley", E48)), AZ48, BC48), "HFRA", "non-HFRA")</f>
        <v/>
      </c>
      <c r="Y48" t="inlineStr">
        <is>
          <t>Yes</t>
        </is>
      </c>
      <c r="Z48" t="inlineStr">
        <is>
          <t>Yes</t>
        </is>
      </c>
      <c r="AA48" t="n">
        <v>20160144</v>
      </c>
      <c r="AC48" t="inlineStr">
        <is>
          <t>1499124</t>
        </is>
      </c>
      <c r="AD48" t="inlineStr">
        <is>
          <t>16-0047210</t>
        </is>
      </c>
      <c r="AF48" t="n">
        <v>4520</v>
      </c>
      <c r="AG48">
        <f>OR(AND(P48&gt;5000, P48&lt;&gt;""), AND(R48&gt;500, R48&lt;&gt;""), AND(T48&gt;0, T48&lt;&gt;""))</f>
        <v/>
      </c>
      <c r="AH48">
        <f>AND(OR(R48="", R48&lt;100),OR(AND(P48&gt;5000,P48&lt;&gt;""),AND(T48&gt;0,T48&lt;&gt;"")))</f>
        <v/>
      </c>
      <c r="AI48">
        <f>AND(AG48,AH48=FALSE)</f>
        <v/>
      </c>
      <c r="AJ48">
        <f>YEAR(J48)</f>
        <v/>
      </c>
      <c r="AK48">
        <f>MONTH(J48)</f>
        <v/>
      </c>
      <c r="AL48" t="b">
        <v>0</v>
      </c>
      <c r="AM48">
        <f>IF(AND(T48&gt;0, T48&lt;&gt;""),1,0)</f>
        <v/>
      </c>
      <c r="AN48">
        <f>AND(AO48,AND(T48&gt;0,T48&lt;&gt;""))</f>
        <v/>
      </c>
      <c r="AO48">
        <f>AND(R48&gt;100, R48&lt;&gt;"")</f>
        <v/>
      </c>
      <c r="AP48">
        <f>AND(NOT(AN48),AO48)</f>
        <v/>
      </c>
      <c r="AQ48">
        <f>IF(AN48, "OEIS CAT - Destructive - Fatal", IF(AO48, IF(AG48, "OEIS CAT - Destructive - Non-fatal", "OEIS Non-CAT - Destructive - Non-fatal"), IF(AG48, "OEIS CAT - Large", "OEIS Non-CAT - Large")))</f>
        <v/>
      </c>
      <c r="AR48">
        <f>IF(AND(P48&lt;&gt;"", P48&gt;5000),1,0)</f>
        <v/>
      </c>
      <c r="AS48">
        <f>IF(AND(R48&lt;&gt;"", R48&gt;500),1,0)</f>
        <v/>
      </c>
      <c r="AT48">
        <f>IF(OR(R48="", R48&lt;=100),"structures &lt;= 100 ", IF(R48&gt;500, "structures &gt; 500", "100 &lt; structures &lt;= 500"))</f>
        <v/>
      </c>
      <c r="AU48">
        <f>IF(AND(T48&gt;0, T48&lt;&gt;""),"fatality &gt; 0", "fatality = 0")</f>
        <v/>
      </c>
      <c r="AV48">
        <f>IF(R48="",0, R48)</f>
        <v/>
      </c>
      <c r="AW48" t="b">
        <v>1</v>
      </c>
      <c r="AX48" t="b">
        <v>0</v>
      </c>
      <c r="AY48" t="b">
        <v>1</v>
      </c>
      <c r="AZ48" t="b">
        <v>1</v>
      </c>
      <c r="BA48" t="b">
        <v>0</v>
      </c>
      <c r="BB48" t="b">
        <v>1</v>
      </c>
      <c r="BC48" t="b">
        <v>1</v>
      </c>
      <c r="BJ48" t="n">
        <v>0</v>
      </c>
      <c r="BK48" t="n">
        <v>0</v>
      </c>
      <c r="BL48" t="inlineStr">
        <is>
          <t>EPKC1</t>
        </is>
      </c>
      <c r="BM48" t="inlineStr">
        <is>
          <t>2</t>
        </is>
      </c>
      <c r="BN48" t="n">
        <v>8.42</v>
      </c>
      <c r="BO48" t="inlineStr">
        <is>
          <t>2016-06-30T21:03:00Z</t>
        </is>
      </c>
      <c r="BP48" t="n">
        <v>14.99</v>
      </c>
      <c r="BQ48" t="n">
        <v>2</v>
      </c>
    </row>
    <row r="49">
      <c r="C49">
        <f>LEFT(H49,8)&amp;"-"&amp;E49</f>
        <v/>
      </c>
      <c r="D49" t="inlineStr">
        <is>
          <t>Kern</t>
        </is>
      </c>
      <c r="E49" t="inlineStr">
        <is>
          <t>Deer</t>
        </is>
      </c>
      <c r="H49">
        <f>YEAR(L49)*10^8+MONTH(L49)*10^6+DAY(L49)*10^4+HOUR(L49)*100+MINUTE(L49)</f>
        <v/>
      </c>
      <c r="I49">
        <f>IF(HOUR(L49)&lt;12, YEAR(L49)*10^8+MONTH(L49)*10^6+DAY(L49)*10^4+(HOUR(L49)+12)*10^2 + MINUTE(L49), YEAR(L49)*10^8+MONTH(L49)*10^6+(DAY(L49)+1)*10^4+(HOUR(L49)-12)*10^2+MINUTE(L49))</f>
        <v/>
      </c>
      <c r="J49" s="39" t="n">
        <v>42552</v>
      </c>
      <c r="K49" s="40" t="n">
        <v>0.5868055555555556</v>
      </c>
      <c r="L49" s="39" t="n">
        <v>42552.58680555555</v>
      </c>
      <c r="M49" s="39" t="n">
        <v>42559</v>
      </c>
      <c r="N49" t="inlineStr">
        <is>
          <t>19:00</t>
        </is>
      </c>
      <c r="O49" s="39" t="n">
        <v>42559.79166666666</v>
      </c>
      <c r="P49" t="n">
        <v>1785</v>
      </c>
      <c r="Q49" t="inlineStr">
        <is>
          <t>Undetermined</t>
        </is>
      </c>
      <c r="T49" t="n">
        <v>0</v>
      </c>
      <c r="U49" t="n">
        <v>35.20993</v>
      </c>
      <c r="V49" t="n">
        <v>-118.72272</v>
      </c>
      <c r="W49" t="inlineStr">
        <is>
          <t>HFTD</t>
        </is>
      </c>
      <c r="X49">
        <f>IF(OR(ISNUMBER(FIND("Redwood Valley", E49)), AZ49, BC49), "HFRA", "non-HFRA")</f>
        <v/>
      </c>
      <c r="AG49">
        <f>OR(AND(P49&gt;5000, P49&lt;&gt;""), AND(R49&gt;500, R49&lt;&gt;""), AND(T49&gt;0, T49&lt;&gt;""))</f>
        <v/>
      </c>
      <c r="AH49">
        <f>AND(OR(R49="", R49&lt;100),OR(AND(P49&gt;5000,P49&lt;&gt;""),AND(T49&gt;0,T49&lt;&gt;"")))</f>
        <v/>
      </c>
      <c r="AI49">
        <f>AND(AG49,AH49=FALSE)</f>
        <v/>
      </c>
      <c r="AJ49">
        <f>YEAR(J49)</f>
        <v/>
      </c>
      <c r="AK49">
        <f>MONTH(J49)</f>
        <v/>
      </c>
      <c r="AL49" t="b">
        <v>0</v>
      </c>
      <c r="AM49">
        <f>IF(AND(T49&gt;0, T49&lt;&gt;""),1,0)</f>
        <v/>
      </c>
      <c r="AN49">
        <f>AND(AO49,AND(T49&gt;0,T49&lt;&gt;""))</f>
        <v/>
      </c>
      <c r="AO49">
        <f>AND(R49&gt;100, R49&lt;&gt;"")</f>
        <v/>
      </c>
      <c r="AP49">
        <f>AND(NOT(AN49),AO49)</f>
        <v/>
      </c>
      <c r="AQ49">
        <f>IF(AN49, "OEIS CAT - Destructive - Fatal", IF(AO49, IF(AG49, "OEIS CAT - Destructive - Non-fatal", "OEIS Non-CAT - Destructive - Non-fatal"), IF(AG49, "OEIS CAT - Large", "OEIS Non-CAT - Large")))</f>
        <v/>
      </c>
      <c r="AR49">
        <f>IF(AND(P49&lt;&gt;"", P49&gt;5000),1,0)</f>
        <v/>
      </c>
      <c r="AS49">
        <f>IF(AND(R49&lt;&gt;"", R49&gt;500),1,0)</f>
        <v/>
      </c>
      <c r="AT49">
        <f>IF(OR(R49="", R49&lt;=100),"structures &lt;= 100 ", IF(R49&gt;500, "structures &gt; 500", "100 &lt; structures &lt;= 500"))</f>
        <v/>
      </c>
      <c r="AU49">
        <f>IF(AND(T49&gt;0, T49&lt;&gt;""),"fatality &gt; 0", "fatality = 0")</f>
        <v/>
      </c>
      <c r="AV49">
        <f>IF(R49="",0, R49)</f>
        <v/>
      </c>
      <c r="AW49" t="b">
        <v>1</v>
      </c>
      <c r="AX49" t="b">
        <v>0</v>
      </c>
      <c r="AY49" t="b">
        <v>1</v>
      </c>
      <c r="AZ49" t="b">
        <v>1</v>
      </c>
      <c r="BA49" t="b">
        <v>0</v>
      </c>
      <c r="BB49" t="b">
        <v>1</v>
      </c>
      <c r="BC49" t="b">
        <v>1</v>
      </c>
      <c r="BF49" t="inlineStr">
        <is>
          <t>KRTC1</t>
        </is>
      </c>
      <c r="BG49" t="inlineStr">
        <is>
          <t>2</t>
        </is>
      </c>
      <c r="BH49" t="n">
        <v>2.83</v>
      </c>
      <c r="BI49" t="inlineStr">
        <is>
          <t>2016-07-01T21:18:00Z</t>
        </is>
      </c>
      <c r="BJ49" t="n">
        <v>10</v>
      </c>
      <c r="BK49" t="n">
        <v>2</v>
      </c>
      <c r="BL49" t="inlineStr">
        <is>
          <t>E1410</t>
        </is>
      </c>
      <c r="BM49" t="inlineStr">
        <is>
          <t>65</t>
        </is>
      </c>
      <c r="BN49" t="n">
        <v>7.13</v>
      </c>
      <c r="BO49" t="inlineStr">
        <is>
          <t>2016-07-01T20:28:00Z</t>
        </is>
      </c>
      <c r="BP49" t="n">
        <v>23</v>
      </c>
      <c r="BQ49" t="n">
        <v>64</v>
      </c>
    </row>
    <row r="50">
      <c r="C50">
        <f>LEFT(H50,8)&amp;"-"&amp;E50</f>
        <v/>
      </c>
      <c r="D50" t="inlineStr">
        <is>
          <t>Fresno</t>
        </is>
      </c>
      <c r="E50" t="inlineStr">
        <is>
          <t>Curry</t>
        </is>
      </c>
      <c r="H50">
        <f>YEAR(L50)*10^8+MONTH(L50)*10^6+DAY(L50)*10^4+HOUR(L50)*100+MINUTE(L50)</f>
        <v/>
      </c>
      <c r="I50">
        <f>IF(HOUR(L50)&lt;12, YEAR(L50)*10^8+MONTH(L50)*10^6+DAY(L50)*10^4+(HOUR(L50)+12)*10^2 + MINUTE(L50), YEAR(L50)*10^8+MONTH(L50)*10^6+(DAY(L50)+1)*10^4+(HOUR(L50)-12)*10^2+MINUTE(L50))</f>
        <v/>
      </c>
      <c r="J50" s="39" t="n">
        <v>42552</v>
      </c>
      <c r="K50" s="40" t="n">
        <v>0.7194444444444444</v>
      </c>
      <c r="L50" s="39" t="n">
        <v>42552.71944444445</v>
      </c>
      <c r="M50" s="39" t="n">
        <v>42556</v>
      </c>
      <c r="N50" t="inlineStr">
        <is>
          <t>07:05</t>
        </is>
      </c>
      <c r="O50" s="39" t="n">
        <v>42556.29513888889</v>
      </c>
      <c r="P50" t="n">
        <v>2944</v>
      </c>
      <c r="Q50" t="inlineStr">
        <is>
          <t>Under Investigation</t>
        </is>
      </c>
      <c r="T50" t="n">
        <v>0</v>
      </c>
      <c r="U50" t="n">
        <v>36.0749</v>
      </c>
      <c r="V50" t="n">
        <v>-120.452041</v>
      </c>
      <c r="W50" t="inlineStr">
        <is>
          <t>non-HFTD</t>
        </is>
      </c>
      <c r="X50">
        <f>IF(OR(ISNUMBER(FIND("Redwood Valley", E50)), AZ50, BC50), "HFRA", "non-HFRA")</f>
        <v/>
      </c>
      <c r="AF50" t="n">
        <v>204155</v>
      </c>
      <c r="AG50">
        <f>OR(AND(P50&gt;5000, P50&lt;&gt;""), AND(R50&gt;500, R50&lt;&gt;""), AND(T50&gt;0, T50&lt;&gt;""))</f>
        <v/>
      </c>
      <c r="AH50">
        <f>AND(OR(R50="", R50&lt;100),OR(AND(P50&gt;5000,P50&lt;&gt;""),AND(T50&gt;0,T50&lt;&gt;"")))</f>
        <v/>
      </c>
      <c r="AI50">
        <f>AND(AG50,AH50=FALSE)</f>
        <v/>
      </c>
      <c r="AJ50">
        <f>YEAR(J50)</f>
        <v/>
      </c>
      <c r="AK50">
        <f>MONTH(J50)</f>
        <v/>
      </c>
      <c r="AL50" t="b">
        <v>0</v>
      </c>
      <c r="AM50">
        <f>IF(AND(T50&gt;0, T50&lt;&gt;""),1,0)</f>
        <v/>
      </c>
      <c r="AN50">
        <f>AND(AO50,AND(T50&gt;0,T50&lt;&gt;""))</f>
        <v/>
      </c>
      <c r="AO50">
        <f>AND(R50&gt;100, R50&lt;&gt;"")</f>
        <v/>
      </c>
      <c r="AP50">
        <f>AND(NOT(AN50),AO50)</f>
        <v/>
      </c>
      <c r="AQ50">
        <f>IF(AN50, "OEIS CAT - Destructive - Fatal", IF(AO50, IF(AG50, "OEIS CAT - Destructive - Non-fatal", "OEIS Non-CAT - Destructive - Non-fatal"), IF(AG50, "OEIS CAT - Large", "OEIS Non-CAT - Large")))</f>
        <v/>
      </c>
      <c r="AR50">
        <f>IF(AND(P50&lt;&gt;"", P50&gt;5000),1,0)</f>
        <v/>
      </c>
      <c r="AS50">
        <f>IF(AND(R50&lt;&gt;"", R50&gt;500),1,0)</f>
        <v/>
      </c>
      <c r="AT50">
        <f>IF(OR(R50="", R50&lt;=100),"structures &lt;= 100 ", IF(R50&gt;500, "structures &gt; 500", "100 &lt; structures &lt;= 500"))</f>
        <v/>
      </c>
      <c r="AU50">
        <f>IF(AND(T50&gt;0, T50&lt;&gt;""),"fatality &gt; 0", "fatality = 0")</f>
        <v/>
      </c>
      <c r="AV50">
        <f>IF(R50="",0, R50)</f>
        <v/>
      </c>
      <c r="AW50" t="b">
        <v>0</v>
      </c>
      <c r="AX50" t="b">
        <v>0</v>
      </c>
      <c r="AY50" t="b">
        <v>1</v>
      </c>
      <c r="AZ50" t="b">
        <v>1</v>
      </c>
      <c r="BA50" t="b">
        <v>1</v>
      </c>
      <c r="BB50" t="b">
        <v>0</v>
      </c>
      <c r="BC50" t="b">
        <v>1</v>
      </c>
      <c r="BJ50" t="n">
        <v>0</v>
      </c>
      <c r="BK50" t="n">
        <v>0</v>
      </c>
      <c r="BL50" t="inlineStr">
        <is>
          <t>AU699</t>
        </is>
      </c>
      <c r="BM50" t="inlineStr">
        <is>
          <t>65</t>
        </is>
      </c>
      <c r="BN50" t="n">
        <v>6.98</v>
      </c>
      <c r="BO50" t="inlineStr">
        <is>
          <t>2016-07-02T00:50:00Z</t>
        </is>
      </c>
      <c r="BP50" t="n">
        <v>17</v>
      </c>
      <c r="BQ50" t="n">
        <v>32</v>
      </c>
    </row>
    <row r="51">
      <c r="B51" t="inlineStr">
        <is>
          <t>cause https://www.cbsnews.com/sacramento/news/appaloosa-fire-threatens-residential-structures-reaches-75-acres-in-calaveras-county/</t>
        </is>
      </c>
      <c r="C51">
        <f>LEFT(H51,8)&amp;"-"&amp;E51</f>
        <v/>
      </c>
      <c r="D51" t="inlineStr">
        <is>
          <t>Calaveras</t>
        </is>
      </c>
      <c r="E51" t="inlineStr">
        <is>
          <t>Appaloosa</t>
        </is>
      </c>
      <c r="H51">
        <f>YEAR(L51)*10^8+MONTH(L51)*10^6+DAY(L51)*10^4+HOUR(L51)*100+MINUTE(L51)</f>
        <v/>
      </c>
      <c r="I51">
        <f>IF(HOUR(L51)&lt;12, YEAR(L51)*10^8+MONTH(L51)*10^6+DAY(L51)*10^4+(HOUR(L51)+12)*10^2 + MINUTE(L51), YEAR(L51)*10^8+MONTH(L51)*10^6+(DAY(L51)+1)*10^4+(HOUR(L51)-12)*10^2+MINUTE(L51))</f>
        <v/>
      </c>
      <c r="J51" s="39" t="n">
        <v>42553</v>
      </c>
      <c r="K51" s="40" t="n">
        <v>0.6215277777777778</v>
      </c>
      <c r="L51" s="39" t="n">
        <v>42553.62152777778</v>
      </c>
      <c r="M51" s="39" t="n">
        <v>42559</v>
      </c>
      <c r="N51" t="inlineStr">
        <is>
          <t>19:32</t>
        </is>
      </c>
      <c r="O51" s="39" t="n">
        <v>42559.81388888889</v>
      </c>
      <c r="P51" t="n">
        <v>310</v>
      </c>
      <c r="Q51" t="inlineStr">
        <is>
          <t>Electrical Power</t>
        </is>
      </c>
      <c r="R51" t="n">
        <v>1</v>
      </c>
      <c r="T51" t="n">
        <v>0</v>
      </c>
      <c r="U51" t="n">
        <v>38.02845</v>
      </c>
      <c r="V51" t="n">
        <v>-120.61153</v>
      </c>
      <c r="W51" t="inlineStr">
        <is>
          <t>HFTD</t>
        </is>
      </c>
      <c r="X51">
        <f>IF(OR(ISNUMBER(FIND("Redwood Valley", E51)), AZ51, BC51), "HFRA", "non-HFRA")</f>
        <v/>
      </c>
      <c r="Y51" t="inlineStr">
        <is>
          <t>Yes</t>
        </is>
      </c>
      <c r="AF51" t="n">
        <v>4419063</v>
      </c>
      <c r="AG51">
        <f>OR(AND(P51&gt;5000, P51&lt;&gt;""), AND(R51&gt;500, R51&lt;&gt;""), AND(T51&gt;0, T51&lt;&gt;""))</f>
        <v/>
      </c>
      <c r="AH51">
        <f>AND(OR(R51="", R51&lt;100),OR(AND(P51&gt;5000,P51&lt;&gt;""),AND(T51&gt;0,T51&lt;&gt;"")))</f>
        <v/>
      </c>
      <c r="AI51">
        <f>AND(AG51,AH51=FALSE)</f>
        <v/>
      </c>
      <c r="AJ51">
        <f>YEAR(J51)</f>
        <v/>
      </c>
      <c r="AK51">
        <f>MONTH(J51)</f>
        <v/>
      </c>
      <c r="AL51" t="b">
        <v>0</v>
      </c>
      <c r="AM51">
        <f>IF(AND(T51&gt;0, T51&lt;&gt;""),1,0)</f>
        <v/>
      </c>
      <c r="AN51">
        <f>AND(AO51,AND(T51&gt;0,T51&lt;&gt;""))</f>
        <v/>
      </c>
      <c r="AO51">
        <f>AND(R51&gt;100, R51&lt;&gt;"")</f>
        <v/>
      </c>
      <c r="AP51">
        <f>AND(NOT(AN51),AO51)</f>
        <v/>
      </c>
      <c r="AQ51">
        <f>IF(AN51, "OEIS CAT - Destructive - Fatal", IF(AO51, IF(AG51, "OEIS CAT - Destructive - Non-fatal", "OEIS Non-CAT - Destructive - Non-fatal"), IF(AG51, "OEIS CAT - Large", "OEIS Non-CAT - Large")))</f>
        <v/>
      </c>
      <c r="AR51">
        <f>IF(AND(P51&lt;&gt;"", P51&gt;5000),1,0)</f>
        <v/>
      </c>
      <c r="AS51">
        <f>IF(AND(R51&lt;&gt;"", R51&gt;500),1,0)</f>
        <v/>
      </c>
      <c r="AT51">
        <f>IF(OR(R51="", R51&lt;=100),"structures &lt;= 100 ", IF(R51&gt;500, "structures &gt; 500", "100 &lt; structures &lt;= 500"))</f>
        <v/>
      </c>
      <c r="AU51">
        <f>IF(AND(T51&gt;0, T51&lt;&gt;""),"fatality &gt; 0", "fatality = 0")</f>
        <v/>
      </c>
      <c r="AV51">
        <f>IF(R51="",0, R51)</f>
        <v/>
      </c>
      <c r="AW51" t="b">
        <v>1</v>
      </c>
      <c r="AX51" t="b">
        <v>0</v>
      </c>
      <c r="AY51" t="b">
        <v>1</v>
      </c>
      <c r="AZ51" t="b">
        <v>1</v>
      </c>
      <c r="BA51" t="b">
        <v>0</v>
      </c>
      <c r="BB51" t="b">
        <v>1</v>
      </c>
      <c r="BC51" t="b">
        <v>1</v>
      </c>
      <c r="BJ51" t="n">
        <v>0</v>
      </c>
      <c r="BK51" t="n">
        <v>0</v>
      </c>
      <c r="BL51" t="inlineStr">
        <is>
          <t>E2861</t>
        </is>
      </c>
      <c r="BM51" t="inlineStr">
        <is>
          <t>65</t>
        </is>
      </c>
      <c r="BN51" t="n">
        <v>7.16</v>
      </c>
      <c r="BO51" t="inlineStr">
        <is>
          <t>2016-07-02T21:58:00Z</t>
        </is>
      </c>
      <c r="BP51" t="n">
        <v>12.01</v>
      </c>
      <c r="BQ51" t="n">
        <v>14</v>
      </c>
    </row>
    <row r="52">
      <c r="C52">
        <f>LEFT(H52,8)&amp;"-"&amp;E52</f>
        <v/>
      </c>
      <c r="D52" t="inlineStr">
        <is>
          <t>Kern</t>
        </is>
      </c>
      <c r="E52" t="inlineStr">
        <is>
          <t>Fort</t>
        </is>
      </c>
      <c r="H52">
        <f>YEAR(L52)*10^8+MONTH(L52)*10^6+DAY(L52)*10^4+HOUR(L52)*100+MINUTE(L52)</f>
        <v/>
      </c>
      <c r="I52">
        <f>IF(HOUR(L52)&lt;12, YEAR(L52)*10^8+MONTH(L52)*10^6+DAY(L52)*10^4+(HOUR(L52)+12)*10^2 + MINUTE(L52), YEAR(L52)*10^8+MONTH(L52)*10^6+(DAY(L52)+1)*10^4+(HOUR(L52)-12)*10^2+MINUTE(L52))</f>
        <v/>
      </c>
      <c r="J52" s="39" t="n">
        <v>42559</v>
      </c>
      <c r="K52" s="40" t="n">
        <v>0.46875</v>
      </c>
      <c r="L52" s="39" t="n">
        <v>42559.46875</v>
      </c>
      <c r="M52" s="39" t="n">
        <v>42561</v>
      </c>
      <c r="N52" t="inlineStr">
        <is>
          <t>19:37</t>
        </is>
      </c>
      <c r="O52" s="39" t="n">
        <v>42561.81736111111</v>
      </c>
      <c r="P52" t="n">
        <v>554</v>
      </c>
      <c r="Q52" t="inlineStr">
        <is>
          <t>Undetermined</t>
        </is>
      </c>
      <c r="T52" t="n">
        <v>0</v>
      </c>
      <c r="U52" t="n">
        <v>34.913</v>
      </c>
      <c r="V52" t="n">
        <v>-118.9082</v>
      </c>
      <c r="W52" t="inlineStr">
        <is>
          <t>non-HFTD</t>
        </is>
      </c>
      <c r="X52">
        <f>IF(OR(ISNUMBER(FIND("Redwood Valley", E52)), AZ52, BC52), "HFRA", "non-HFRA")</f>
        <v/>
      </c>
      <c r="AG52">
        <f>OR(AND(P52&gt;5000, P52&lt;&gt;""), AND(R52&gt;500, R52&lt;&gt;""), AND(T52&gt;0, T52&lt;&gt;""))</f>
        <v/>
      </c>
      <c r="AH52">
        <f>AND(OR(R52="", R52&lt;100),OR(AND(P52&gt;5000,P52&lt;&gt;""),AND(T52&gt;0,T52&lt;&gt;"")))</f>
        <v/>
      </c>
      <c r="AI52">
        <f>AND(AG52,AH52=FALSE)</f>
        <v/>
      </c>
      <c r="AJ52">
        <f>YEAR(J52)</f>
        <v/>
      </c>
      <c r="AK52">
        <f>MONTH(J52)</f>
        <v/>
      </c>
      <c r="AL52" t="b">
        <v>0</v>
      </c>
      <c r="AM52">
        <f>IF(AND(T52&gt;0, T52&lt;&gt;""),1,0)</f>
        <v/>
      </c>
      <c r="AN52">
        <f>AND(AO52,AND(T52&gt;0,T52&lt;&gt;""))</f>
        <v/>
      </c>
      <c r="AO52">
        <f>AND(R52&gt;100, R52&lt;&gt;"")</f>
        <v/>
      </c>
      <c r="AP52">
        <f>AND(NOT(AN52),AO52)</f>
        <v/>
      </c>
      <c r="AQ52">
        <f>IF(AN52, "OEIS CAT - Destructive - Fatal", IF(AO52, IF(AG52, "OEIS CAT - Destructive - Non-fatal", "OEIS Non-CAT - Destructive - Non-fatal"), IF(AG52, "OEIS CAT - Large", "OEIS Non-CAT - Large")))</f>
        <v/>
      </c>
      <c r="AR52">
        <f>IF(AND(P52&lt;&gt;"", P52&gt;5000),1,0)</f>
        <v/>
      </c>
      <c r="AS52">
        <f>IF(AND(R52&lt;&gt;"", R52&gt;500),1,0)</f>
        <v/>
      </c>
      <c r="AT52">
        <f>IF(OR(R52="", R52&lt;=100),"structures &lt;= 100 ", IF(R52&gt;500, "structures &gt; 500", "100 &lt; structures &lt;= 500"))</f>
        <v/>
      </c>
      <c r="AU52">
        <f>IF(AND(T52&gt;0, T52&lt;&gt;""),"fatality &gt; 0", "fatality = 0")</f>
        <v/>
      </c>
      <c r="AV52">
        <f>IF(R52="",0, R52)</f>
        <v/>
      </c>
      <c r="AW52" t="b">
        <v>0</v>
      </c>
      <c r="AX52" t="b">
        <v>0</v>
      </c>
      <c r="AY52" t="b">
        <v>1</v>
      </c>
      <c r="AZ52" t="b">
        <v>1</v>
      </c>
      <c r="BA52" t="b">
        <v>1</v>
      </c>
      <c r="BB52" t="b">
        <v>0</v>
      </c>
      <c r="BC52" t="b">
        <v>1</v>
      </c>
      <c r="BF52" t="inlineStr">
        <is>
          <t>GVPC1</t>
        </is>
      </c>
      <c r="BG52" t="inlineStr">
        <is>
          <t>2</t>
        </is>
      </c>
      <c r="BH52" t="n">
        <v>0.83</v>
      </c>
      <c r="BI52" t="inlineStr">
        <is>
          <t>2016-07-08T19:13:00Z</t>
        </is>
      </c>
      <c r="BJ52" t="n">
        <v>14</v>
      </c>
      <c r="BK52" t="n">
        <v>26</v>
      </c>
      <c r="BL52" t="inlineStr">
        <is>
          <t>GVPC1</t>
        </is>
      </c>
      <c r="BM52" t="inlineStr">
        <is>
          <t>2</t>
        </is>
      </c>
      <c r="BN52" t="n">
        <v>0.83</v>
      </c>
      <c r="BO52" t="inlineStr">
        <is>
          <t>2016-07-08T19:13:00Z</t>
        </is>
      </c>
      <c r="BP52" t="n">
        <v>14</v>
      </c>
      <c r="BQ52" t="n">
        <v>32</v>
      </c>
    </row>
    <row r="53">
      <c r="C53">
        <f>LEFT(H53,8)&amp;"-"&amp;E53</f>
        <v/>
      </c>
      <c r="D53" t="inlineStr">
        <is>
          <t>Shasta</t>
        </is>
      </c>
      <c r="E53" t="inlineStr">
        <is>
          <t>Fiddler</t>
        </is>
      </c>
      <c r="H53">
        <f>YEAR(L53)*10^8+MONTH(L53)*10^6+DAY(L53)*10^4+HOUR(L53)*100+MINUTE(L53)</f>
        <v/>
      </c>
      <c r="I53">
        <f>IF(HOUR(L53)&lt;12, YEAR(L53)*10^8+MONTH(L53)*10^6+DAY(L53)*10^4+(HOUR(L53)+12)*10^2 + MINUTE(L53), YEAR(L53)*10^8+MONTH(L53)*10^6+(DAY(L53)+1)*10^4+(HOUR(L53)-12)*10^2+MINUTE(L53))</f>
        <v/>
      </c>
      <c r="J53" s="39" t="n">
        <v>42559</v>
      </c>
      <c r="K53" s="40" t="n">
        <v>0.9479166666666666</v>
      </c>
      <c r="L53" s="39" t="n">
        <v>42559.94791666666</v>
      </c>
      <c r="M53" s="39" t="n">
        <v>42563</v>
      </c>
      <c r="N53" t="inlineStr">
        <is>
          <t>07:00</t>
        </is>
      </c>
      <c r="O53" s="39" t="n">
        <v>42563.29166666666</v>
      </c>
      <c r="P53" t="n">
        <v>441</v>
      </c>
      <c r="Q53" t="inlineStr">
        <is>
          <t>Arson</t>
        </is>
      </c>
      <c r="R53" t="n">
        <v>1</v>
      </c>
      <c r="S53" t="n">
        <v>1</v>
      </c>
      <c r="T53" t="n">
        <v>0</v>
      </c>
      <c r="U53" t="n">
        <v>40.36873</v>
      </c>
      <c r="V53" t="n">
        <v>-122.72913</v>
      </c>
      <c r="W53" t="inlineStr">
        <is>
          <t>HFTD</t>
        </is>
      </c>
      <c r="X53">
        <f>IF(OR(ISNUMBER(FIND("Redwood Valley", E53)), AZ53, BC53), "HFRA", "non-HFRA")</f>
        <v/>
      </c>
      <c r="AG53">
        <f>OR(AND(P53&gt;5000, P53&lt;&gt;""), AND(R53&gt;500, R53&lt;&gt;""), AND(T53&gt;0, T53&lt;&gt;""))</f>
        <v/>
      </c>
      <c r="AH53">
        <f>AND(OR(R53="", R53&lt;100),OR(AND(P53&gt;5000,P53&lt;&gt;""),AND(T53&gt;0,T53&lt;&gt;"")))</f>
        <v/>
      </c>
      <c r="AI53">
        <f>AND(AG53,AH53=FALSE)</f>
        <v/>
      </c>
      <c r="AJ53">
        <f>YEAR(J53)</f>
        <v/>
      </c>
      <c r="AK53">
        <f>MONTH(J53)</f>
        <v/>
      </c>
      <c r="AL53" t="b">
        <v>0</v>
      </c>
      <c r="AM53">
        <f>IF(AND(T53&gt;0, T53&lt;&gt;""),1,0)</f>
        <v/>
      </c>
      <c r="AN53">
        <f>AND(AO53,AND(T53&gt;0,T53&lt;&gt;""))</f>
        <v/>
      </c>
      <c r="AO53">
        <f>AND(R53&gt;100, R53&lt;&gt;"")</f>
        <v/>
      </c>
      <c r="AP53">
        <f>AND(NOT(AN53),AO53)</f>
        <v/>
      </c>
      <c r="AQ53">
        <f>IF(AN53, "OEIS CAT - Destructive - Fatal", IF(AO53, IF(AG53, "OEIS CAT - Destructive - Non-fatal", "OEIS Non-CAT - Destructive - Non-fatal"), IF(AG53, "OEIS CAT - Large", "OEIS Non-CAT - Large")))</f>
        <v/>
      </c>
      <c r="AR53">
        <f>IF(AND(P53&lt;&gt;"", P53&gt;5000),1,0)</f>
        <v/>
      </c>
      <c r="AS53">
        <f>IF(AND(R53&lt;&gt;"", R53&gt;500),1,0)</f>
        <v/>
      </c>
      <c r="AT53">
        <f>IF(OR(R53="", R53&lt;=100),"structures &lt;= 100 ", IF(R53&gt;500, "structures &gt; 500", "100 &lt; structures &lt;= 500"))</f>
        <v/>
      </c>
      <c r="AU53">
        <f>IF(AND(T53&gt;0, T53&lt;&gt;""),"fatality &gt; 0", "fatality = 0")</f>
        <v/>
      </c>
      <c r="AV53">
        <f>IF(R53="",0, R53)</f>
        <v/>
      </c>
      <c r="AW53" t="b">
        <v>1</v>
      </c>
      <c r="AX53" t="b">
        <v>0</v>
      </c>
      <c r="AY53" t="b">
        <v>1</v>
      </c>
      <c r="AZ53" t="b">
        <v>1</v>
      </c>
      <c r="BA53" t="b">
        <v>0</v>
      </c>
      <c r="BB53" t="b">
        <v>1</v>
      </c>
      <c r="BC53" t="b">
        <v>1</v>
      </c>
      <c r="BJ53" t="n">
        <v>0</v>
      </c>
      <c r="BK53" t="n">
        <v>0</v>
      </c>
      <c r="BL53" t="inlineStr">
        <is>
          <t>PLIC1</t>
        </is>
      </c>
      <c r="BM53" t="inlineStr">
        <is>
          <t>2</t>
        </is>
      </c>
      <c r="BN53" t="n">
        <v>7.18</v>
      </c>
      <c r="BO53" t="inlineStr">
        <is>
          <t>2016-07-09T04:54:00Z</t>
        </is>
      </c>
      <c r="BP53" t="n">
        <v>25.99</v>
      </c>
      <c r="BQ53" t="n">
        <v>4</v>
      </c>
    </row>
    <row r="54">
      <c r="C54">
        <f>LEFT(H54,8)&amp;"-"&amp;E54</f>
        <v/>
      </c>
      <c r="D54" t="inlineStr">
        <is>
          <t>Calaveras</t>
        </is>
      </c>
      <c r="E54" t="inlineStr">
        <is>
          <t>Pacheco</t>
        </is>
      </c>
      <c r="H54">
        <f>YEAR(L54)*10^8+MONTH(L54)*10^6+DAY(L54)*10^4+HOUR(L54)*100+MINUTE(L54)</f>
        <v/>
      </c>
      <c r="I54">
        <f>IF(HOUR(L54)&lt;12, YEAR(L54)*10^8+MONTH(L54)*10^6+DAY(L54)*10^4+(HOUR(L54)+12)*10^2 + MINUTE(L54), YEAR(L54)*10^8+MONTH(L54)*10^6+(DAY(L54)+1)*10^4+(HOUR(L54)-12)*10^2+MINUTE(L54))</f>
        <v/>
      </c>
      <c r="J54" s="39" t="n">
        <v>42563</v>
      </c>
      <c r="K54" s="40" t="n">
        <v>0.5513888888888889</v>
      </c>
      <c r="L54" s="39" t="n">
        <v>42563.55138888889</v>
      </c>
      <c r="M54" s="39" t="n">
        <v>42567</v>
      </c>
      <c r="N54" t="inlineStr">
        <is>
          <t>18:30</t>
        </is>
      </c>
      <c r="O54" s="39" t="n">
        <v>42567.77083333334</v>
      </c>
      <c r="P54" t="n">
        <v>341</v>
      </c>
      <c r="Q54" t="inlineStr">
        <is>
          <t>Equipment</t>
        </is>
      </c>
      <c r="R54" t="n">
        <v>2</v>
      </c>
      <c r="T54" t="n">
        <v>0</v>
      </c>
      <c r="U54" t="n">
        <v>38.08056</v>
      </c>
      <c r="V54" t="n">
        <v>-120.81394</v>
      </c>
      <c r="W54" t="inlineStr">
        <is>
          <t>HFTD</t>
        </is>
      </c>
      <c r="X54">
        <f>IF(OR(ISNUMBER(FIND("Redwood Valley", E54)), AZ54, BC54), "HFRA", "non-HFRA")</f>
        <v/>
      </c>
      <c r="AG54">
        <f>OR(AND(P54&gt;5000, P54&lt;&gt;""), AND(R54&gt;500, R54&lt;&gt;""), AND(T54&gt;0, T54&lt;&gt;""))</f>
        <v/>
      </c>
      <c r="AH54">
        <f>AND(OR(R54="", R54&lt;100),OR(AND(P54&gt;5000,P54&lt;&gt;""),AND(T54&gt;0,T54&lt;&gt;"")))</f>
        <v/>
      </c>
      <c r="AI54">
        <f>AND(AG54,AH54=FALSE)</f>
        <v/>
      </c>
      <c r="AJ54">
        <f>YEAR(J54)</f>
        <v/>
      </c>
      <c r="AK54">
        <f>MONTH(J54)</f>
        <v/>
      </c>
      <c r="AL54" t="b">
        <v>0</v>
      </c>
      <c r="AM54">
        <f>IF(AND(T54&gt;0, T54&lt;&gt;""),1,0)</f>
        <v/>
      </c>
      <c r="AN54">
        <f>AND(AO54,AND(T54&gt;0,T54&lt;&gt;""))</f>
        <v/>
      </c>
      <c r="AO54">
        <f>AND(R54&gt;100, R54&lt;&gt;"")</f>
        <v/>
      </c>
      <c r="AP54">
        <f>AND(NOT(AN54),AO54)</f>
        <v/>
      </c>
      <c r="AQ54">
        <f>IF(AN54, "OEIS CAT - Destructive - Fatal", IF(AO54, IF(AG54, "OEIS CAT - Destructive - Non-fatal", "OEIS Non-CAT - Destructive - Non-fatal"), IF(AG54, "OEIS CAT - Large", "OEIS Non-CAT - Large")))</f>
        <v/>
      </c>
      <c r="AR54">
        <f>IF(AND(P54&lt;&gt;"", P54&gt;5000),1,0)</f>
        <v/>
      </c>
      <c r="AS54">
        <f>IF(AND(R54&lt;&gt;"", R54&gt;500),1,0)</f>
        <v/>
      </c>
      <c r="AT54">
        <f>IF(OR(R54="", R54&lt;=100),"structures &lt;= 100 ", IF(R54&gt;500, "structures &gt; 500", "100 &lt; structures &lt;= 500"))</f>
        <v/>
      </c>
      <c r="AU54">
        <f>IF(AND(T54&gt;0, T54&lt;&gt;""),"fatality &gt; 0", "fatality = 0")</f>
        <v/>
      </c>
      <c r="AV54">
        <f>IF(R54="",0, R54)</f>
        <v/>
      </c>
      <c r="AW54" t="b">
        <v>1</v>
      </c>
      <c r="AX54" t="b">
        <v>0</v>
      </c>
      <c r="AY54" t="b">
        <v>1</v>
      </c>
      <c r="AZ54" t="b">
        <v>1</v>
      </c>
      <c r="BA54" t="b">
        <v>0</v>
      </c>
      <c r="BB54" t="b">
        <v>1</v>
      </c>
      <c r="BC54" t="b">
        <v>1</v>
      </c>
      <c r="BJ54" t="n">
        <v>0</v>
      </c>
      <c r="BK54" t="n">
        <v>0</v>
      </c>
      <c r="BL54" t="inlineStr">
        <is>
          <t>C9085</t>
        </is>
      </c>
      <c r="BM54" t="inlineStr">
        <is>
          <t>65</t>
        </is>
      </c>
      <c r="BN54" t="n">
        <v>9.08</v>
      </c>
      <c r="BO54" t="inlineStr">
        <is>
          <t>2016-07-12T20:55:00Z</t>
        </is>
      </c>
      <c r="BP54" t="n">
        <v>12.01</v>
      </c>
      <c r="BQ54" t="n">
        <v>6</v>
      </c>
    </row>
    <row r="55">
      <c r="C55">
        <f>LEFT(H55,8)&amp;"-"&amp;E55</f>
        <v/>
      </c>
      <c r="D55" t="inlineStr">
        <is>
          <t>Monterey</t>
        </is>
      </c>
      <c r="E55" t="inlineStr">
        <is>
          <t>Soberanes</t>
        </is>
      </c>
      <c r="H55">
        <f>YEAR(L55)*10^8+MONTH(L55)*10^6+DAY(L55)*10^4+HOUR(L55)*100+MINUTE(L55)</f>
        <v/>
      </c>
      <c r="I55">
        <f>IF(HOUR(L55)&lt;12, YEAR(L55)*10^8+MONTH(L55)*10^6+DAY(L55)*10^4+(HOUR(L55)+12)*10^2 + MINUTE(L55), YEAR(L55)*10^8+MONTH(L55)*10^6+(DAY(L55)+1)*10^4+(HOUR(L55)-12)*10^2+MINUTE(L55))</f>
        <v/>
      </c>
      <c r="J55" s="39" t="n">
        <v>42573</v>
      </c>
      <c r="K55" s="40" t="n">
        <v>0.3666666666666666</v>
      </c>
      <c r="L55" s="39" t="n">
        <v>42573.36666666667</v>
      </c>
      <c r="M55" s="39" t="n">
        <v>42656</v>
      </c>
      <c r="N55" t="inlineStr">
        <is>
          <t>11:30</t>
        </is>
      </c>
      <c r="O55" s="39" t="n">
        <v>42656.47916666666</v>
      </c>
      <c r="P55" t="n">
        <v>132127</v>
      </c>
      <c r="Q55" t="inlineStr">
        <is>
          <t>Campfire</t>
        </is>
      </c>
      <c r="R55" t="n">
        <v>68</v>
      </c>
      <c r="S55" t="n">
        <v>5</v>
      </c>
      <c r="T55" t="n">
        <v>1</v>
      </c>
      <c r="U55" t="n">
        <v>36.45994</v>
      </c>
      <c r="V55" t="n">
        <v>-121.89938</v>
      </c>
      <c r="W55" t="inlineStr">
        <is>
          <t>HFTD</t>
        </is>
      </c>
      <c r="X55">
        <f>IF(OR(ISNUMBER(FIND("Redwood Valley", E55)), AZ55, BC55), "HFRA", "non-HFRA")</f>
        <v/>
      </c>
      <c r="AF55" t="n">
        <v>4368454</v>
      </c>
      <c r="AG55">
        <f>OR(AND(P55&gt;5000, P55&lt;&gt;""), AND(R55&gt;500, R55&lt;&gt;""), AND(T55&gt;0, T55&lt;&gt;""))</f>
        <v/>
      </c>
      <c r="AH55">
        <f>AND(OR(R55="", R55&lt;100),OR(AND(P55&gt;5000,P55&lt;&gt;""),AND(T55&gt;0,T55&lt;&gt;"")))</f>
        <v/>
      </c>
      <c r="AI55">
        <f>AND(AG55,AH55=FALSE)</f>
        <v/>
      </c>
      <c r="AJ55">
        <f>YEAR(J55)</f>
        <v/>
      </c>
      <c r="AK55">
        <f>MONTH(J55)</f>
        <v/>
      </c>
      <c r="AL55" t="b">
        <v>0</v>
      </c>
      <c r="AM55">
        <f>IF(AND(T55&gt;0, T55&lt;&gt;""),1,0)</f>
        <v/>
      </c>
      <c r="AN55">
        <f>AND(AO55,AND(T55&gt;0,T55&lt;&gt;""))</f>
        <v/>
      </c>
      <c r="AO55">
        <f>AND(R55&gt;100, R55&lt;&gt;"")</f>
        <v/>
      </c>
      <c r="AP55">
        <f>AND(NOT(AN55),AO55)</f>
        <v/>
      </c>
      <c r="AQ55">
        <f>IF(AN55, "OEIS CAT - Destructive - Fatal", IF(AO55, IF(AG55, "OEIS CAT - Destructive - Non-fatal", "OEIS Non-CAT - Destructive - Non-fatal"), IF(AG55, "OEIS CAT - Large", "OEIS Non-CAT - Large")))</f>
        <v/>
      </c>
      <c r="AR55">
        <f>IF(AND(P55&lt;&gt;"", P55&gt;5000),1,0)</f>
        <v/>
      </c>
      <c r="AS55">
        <f>IF(AND(R55&lt;&gt;"", R55&gt;500),1,0)</f>
        <v/>
      </c>
      <c r="AT55">
        <f>IF(OR(R55="", R55&lt;=100),"structures &lt;= 100 ", IF(R55&gt;500, "structures &gt; 500", "100 &lt; structures &lt;= 500"))</f>
        <v/>
      </c>
      <c r="AU55">
        <f>IF(AND(T55&gt;0, T55&lt;&gt;""),"fatality &gt; 0", "fatality = 0")</f>
        <v/>
      </c>
      <c r="AV55">
        <f>IF(R55="",0, R55)</f>
        <v/>
      </c>
      <c r="AW55" t="b">
        <v>1</v>
      </c>
      <c r="AX55" t="b">
        <v>0</v>
      </c>
      <c r="AY55" t="b">
        <v>1</v>
      </c>
      <c r="AZ55" t="b">
        <v>1</v>
      </c>
      <c r="BA55" t="b">
        <v>0</v>
      </c>
      <c r="BB55" t="b">
        <v>1</v>
      </c>
      <c r="BC55" t="b">
        <v>1</v>
      </c>
      <c r="BJ55" t="n">
        <v>0</v>
      </c>
      <c r="BK55" t="n">
        <v>0</v>
      </c>
      <c r="BL55" t="inlineStr">
        <is>
          <t>E8505</t>
        </is>
      </c>
      <c r="BM55" t="inlineStr">
        <is>
          <t>65</t>
        </is>
      </c>
      <c r="BN55" t="n">
        <v>9.26</v>
      </c>
      <c r="BO55" t="inlineStr">
        <is>
          <t>2016-07-22T15:38:00Z</t>
        </is>
      </c>
      <c r="BP55" t="n">
        <v>20</v>
      </c>
      <c r="BQ55" t="n">
        <v>64</v>
      </c>
    </row>
    <row r="56">
      <c r="C56">
        <f>LEFT(H56,8)&amp;"-"&amp;E56</f>
        <v/>
      </c>
      <c r="D56" t="inlineStr">
        <is>
          <t>Fresno</t>
        </is>
      </c>
      <c r="E56" t="inlineStr">
        <is>
          <t>Goose</t>
        </is>
      </c>
      <c r="H56">
        <f>YEAR(L56)*10^8+MONTH(L56)*10^6+DAY(L56)*10^4+HOUR(L56)*100+MINUTE(L56)</f>
        <v/>
      </c>
      <c r="I56">
        <f>IF(HOUR(L56)&lt;12, YEAR(L56)*10^8+MONTH(L56)*10^6+DAY(L56)*10^4+(HOUR(L56)+12)*10^2 + MINUTE(L56), YEAR(L56)*10^8+MONTH(L56)*10^6+(DAY(L56)+1)*10^4+(HOUR(L56)-12)*10^2+MINUTE(L56))</f>
        <v/>
      </c>
      <c r="J56" s="39" t="n">
        <v>42581</v>
      </c>
      <c r="K56" s="40" t="n">
        <v>0.6944444444444444</v>
      </c>
      <c r="L56" s="39" t="n">
        <v>42581.69444444445</v>
      </c>
      <c r="M56" s="39" t="n">
        <v>42591</v>
      </c>
      <c r="N56" t="inlineStr">
        <is>
          <t>18:30</t>
        </is>
      </c>
      <c r="O56" s="39" t="n">
        <v>42591.77083333334</v>
      </c>
      <c r="P56" t="n">
        <v>2241</v>
      </c>
      <c r="Q56" t="inlineStr">
        <is>
          <t>Arson</t>
        </is>
      </c>
      <c r="R56" t="n">
        <v>4</v>
      </c>
      <c r="S56" t="n">
        <v>1</v>
      </c>
      <c r="T56" t="n">
        <v>0</v>
      </c>
      <c r="U56" t="n">
        <v>37.01591</v>
      </c>
      <c r="V56" t="n">
        <v>-119.50507</v>
      </c>
      <c r="W56" t="inlineStr">
        <is>
          <t>HFTD</t>
        </is>
      </c>
      <c r="X56">
        <f>IF(OR(ISNUMBER(FIND("Redwood Valley", E56)), AZ56, BC56), "HFRA", "non-HFRA")</f>
        <v/>
      </c>
      <c r="AF56" t="n">
        <v>276718</v>
      </c>
      <c r="AG56">
        <f>OR(AND(P56&gt;5000, P56&lt;&gt;""), AND(R56&gt;500, R56&lt;&gt;""), AND(T56&gt;0, T56&lt;&gt;""))</f>
        <v/>
      </c>
      <c r="AH56">
        <f>AND(OR(R56="", R56&lt;100),OR(AND(P56&gt;5000,P56&lt;&gt;""),AND(T56&gt;0,T56&lt;&gt;"")))</f>
        <v/>
      </c>
      <c r="AI56">
        <f>AND(AG56,AH56=FALSE)</f>
        <v/>
      </c>
      <c r="AJ56">
        <f>YEAR(J56)</f>
        <v/>
      </c>
      <c r="AK56">
        <f>MONTH(J56)</f>
        <v/>
      </c>
      <c r="AL56" t="b">
        <v>0</v>
      </c>
      <c r="AM56">
        <f>IF(AND(T56&gt;0, T56&lt;&gt;""),1,0)</f>
        <v/>
      </c>
      <c r="AN56">
        <f>AND(AO56,AND(T56&gt;0,T56&lt;&gt;""))</f>
        <v/>
      </c>
      <c r="AO56">
        <f>AND(R56&gt;100, R56&lt;&gt;"")</f>
        <v/>
      </c>
      <c r="AP56">
        <f>AND(NOT(AN56),AO56)</f>
        <v/>
      </c>
      <c r="AQ56">
        <f>IF(AN56, "OEIS CAT - Destructive - Fatal", IF(AO56, IF(AG56, "OEIS CAT - Destructive - Non-fatal", "OEIS Non-CAT - Destructive - Non-fatal"), IF(AG56, "OEIS CAT - Large", "OEIS Non-CAT - Large")))</f>
        <v/>
      </c>
      <c r="AR56">
        <f>IF(AND(P56&lt;&gt;"", P56&gt;5000),1,0)</f>
        <v/>
      </c>
      <c r="AS56">
        <f>IF(AND(R56&lt;&gt;"", R56&gt;500),1,0)</f>
        <v/>
      </c>
      <c r="AT56">
        <f>IF(OR(R56="", R56&lt;=100),"structures &lt;= 100 ", IF(R56&gt;500, "structures &gt; 500", "100 &lt; structures &lt;= 500"))</f>
        <v/>
      </c>
      <c r="AU56">
        <f>IF(AND(T56&gt;0, T56&lt;&gt;""),"fatality &gt; 0", "fatality = 0")</f>
        <v/>
      </c>
      <c r="AV56">
        <f>IF(R56="",0, R56)</f>
        <v/>
      </c>
      <c r="AW56" t="b">
        <v>1</v>
      </c>
      <c r="AX56" t="b">
        <v>0</v>
      </c>
      <c r="AY56" t="b">
        <v>1</v>
      </c>
      <c r="AZ56" t="b">
        <v>1</v>
      </c>
      <c r="BA56" t="b">
        <v>0</v>
      </c>
      <c r="BB56" t="b">
        <v>1</v>
      </c>
      <c r="BC56" t="b">
        <v>1</v>
      </c>
      <c r="BF56" t="inlineStr">
        <is>
          <t>PRHC1</t>
        </is>
      </c>
      <c r="BG56" t="inlineStr">
        <is>
          <t>2</t>
        </is>
      </c>
      <c r="BH56" t="n">
        <v>3.46</v>
      </c>
      <c r="BI56" t="inlineStr">
        <is>
          <t>2016-07-30T23:27:00Z</t>
        </is>
      </c>
      <c r="BJ56" t="n">
        <v>14</v>
      </c>
      <c r="BK56" t="n">
        <v>2</v>
      </c>
      <c r="BL56" t="inlineStr">
        <is>
          <t>PRHC1</t>
        </is>
      </c>
      <c r="BM56" t="inlineStr">
        <is>
          <t>2</t>
        </is>
      </c>
      <c r="BN56" t="n">
        <v>3.46</v>
      </c>
      <c r="BO56" t="inlineStr">
        <is>
          <t>2016-07-30T23:27:00Z</t>
        </is>
      </c>
      <c r="BP56" t="n">
        <v>14</v>
      </c>
      <c r="BQ56" t="n">
        <v>6</v>
      </c>
    </row>
    <row r="57">
      <c r="C57">
        <f>LEFT(H57,8)&amp;"-"&amp;E57</f>
        <v/>
      </c>
      <c r="D57" t="inlineStr">
        <is>
          <t>Butte</t>
        </is>
      </c>
      <c r="E57" t="inlineStr">
        <is>
          <t>99</t>
        </is>
      </c>
      <c r="H57">
        <f>YEAR(L57)*10^8+MONTH(L57)*10^6+DAY(L57)*10^4+HOUR(L57)*100+MINUTE(L57)</f>
        <v/>
      </c>
      <c r="I57">
        <f>IF(HOUR(L57)&lt;12, YEAR(L57)*10^8+MONTH(L57)*10^6+DAY(L57)*10^4+(HOUR(L57)+12)*10^2 + MINUTE(L57), YEAR(L57)*10^8+MONTH(L57)*10^6+(DAY(L57)+1)*10^4+(HOUR(L57)-12)*10^2+MINUTE(L57))</f>
        <v/>
      </c>
      <c r="J57" s="39" t="n">
        <v>42584</v>
      </c>
      <c r="K57" s="40" t="n">
        <v>0.6076388888888888</v>
      </c>
      <c r="L57" s="39" t="n">
        <v>42584.60763888889</v>
      </c>
      <c r="M57" s="39" t="n">
        <v>42585</v>
      </c>
      <c r="N57" t="inlineStr">
        <is>
          <t>08:00</t>
        </is>
      </c>
      <c r="O57" s="39" t="n">
        <v>42585.33333333334</v>
      </c>
      <c r="P57" t="n">
        <v>520</v>
      </c>
      <c r="Q57" t="inlineStr">
        <is>
          <t>Playing With Fire</t>
        </is>
      </c>
      <c r="T57" t="n">
        <v>0</v>
      </c>
      <c r="U57" t="n">
        <v>39.6708</v>
      </c>
      <c r="V57" t="n">
        <v>-121.7192</v>
      </c>
      <c r="W57" t="inlineStr">
        <is>
          <t>non-HFTD</t>
        </is>
      </c>
      <c r="X57">
        <f>IF(OR(ISNUMBER(FIND("Redwood Valley", E57)), AZ57, BC57), "HFRA", "non-HFRA")</f>
        <v/>
      </c>
      <c r="AG57">
        <f>OR(AND(P57&gt;5000, P57&lt;&gt;""), AND(R57&gt;500, R57&lt;&gt;""), AND(T57&gt;0, T57&lt;&gt;""))</f>
        <v/>
      </c>
      <c r="AH57">
        <f>AND(OR(R57="", R57&lt;100),OR(AND(P57&gt;5000,P57&lt;&gt;""),AND(T57&gt;0,T57&lt;&gt;"")))</f>
        <v/>
      </c>
      <c r="AI57">
        <f>AND(AG57,AH57=FALSE)</f>
        <v/>
      </c>
      <c r="AJ57">
        <f>YEAR(J57)</f>
        <v/>
      </c>
      <c r="AK57">
        <f>MONTH(J57)</f>
        <v/>
      </c>
      <c r="AL57" t="b">
        <v>0</v>
      </c>
      <c r="AM57">
        <f>IF(AND(T57&gt;0, T57&lt;&gt;""),1,0)</f>
        <v/>
      </c>
      <c r="AN57">
        <f>AND(AO57,AND(T57&gt;0,T57&lt;&gt;""))</f>
        <v/>
      </c>
      <c r="AO57">
        <f>AND(R57&gt;100, R57&lt;&gt;"")</f>
        <v/>
      </c>
      <c r="AP57">
        <f>AND(NOT(AN57),AO57)</f>
        <v/>
      </c>
      <c r="AQ57">
        <f>IF(AN57, "OEIS CAT - Destructive - Fatal", IF(AO57, IF(AG57, "OEIS CAT - Destructive - Non-fatal", "OEIS Non-CAT - Destructive - Non-fatal"), IF(AG57, "OEIS CAT - Large", "OEIS Non-CAT - Large")))</f>
        <v/>
      </c>
      <c r="AR57">
        <f>IF(AND(P57&lt;&gt;"", P57&gt;5000),1,0)</f>
        <v/>
      </c>
      <c r="AS57">
        <f>IF(AND(R57&lt;&gt;"", R57&gt;500),1,0)</f>
        <v/>
      </c>
      <c r="AT57">
        <f>IF(OR(R57="", R57&lt;=100),"structures &lt;= 100 ", IF(R57&gt;500, "structures &gt; 500", "100 &lt; structures &lt;= 500"))</f>
        <v/>
      </c>
      <c r="AU57">
        <f>IF(AND(T57&gt;0, T57&lt;&gt;""),"fatality &gt; 0", "fatality = 0")</f>
        <v/>
      </c>
      <c r="AV57">
        <f>IF(R57="",0, R57)</f>
        <v/>
      </c>
      <c r="AW57" t="b">
        <v>0</v>
      </c>
      <c r="AX57" t="b">
        <v>0</v>
      </c>
      <c r="AY57" t="b">
        <v>0</v>
      </c>
      <c r="AZ57" t="b">
        <v>0</v>
      </c>
      <c r="BA57" t="b">
        <v>0</v>
      </c>
      <c r="BB57" t="b">
        <v>0</v>
      </c>
      <c r="BC57" t="b">
        <v>0</v>
      </c>
      <c r="BJ57" t="n">
        <v>0</v>
      </c>
      <c r="BK57" t="n">
        <v>0</v>
      </c>
      <c r="BL57" t="inlineStr">
        <is>
          <t>CICC1</t>
        </is>
      </c>
      <c r="BM57" t="inlineStr">
        <is>
          <t>2</t>
        </is>
      </c>
      <c r="BN57" t="n">
        <v>7.16</v>
      </c>
      <c r="BO57" t="inlineStr">
        <is>
          <t>2016-08-02T21:54:00Z</t>
        </is>
      </c>
      <c r="BP57" t="n">
        <v>14</v>
      </c>
      <c r="BQ57" t="n">
        <v>49</v>
      </c>
    </row>
    <row r="58">
      <c r="C58">
        <f>LEFT(H58,8)&amp;"-"&amp;E58</f>
        <v/>
      </c>
      <c r="D58" t="inlineStr">
        <is>
          <t>Yolo</t>
        </is>
      </c>
      <c r="E58" t="inlineStr">
        <is>
          <t>Cold</t>
        </is>
      </c>
      <c r="H58">
        <f>YEAR(L58)*10^8+MONTH(L58)*10^6+DAY(L58)*10^4+HOUR(L58)*100+MINUTE(L58)</f>
        <v/>
      </c>
      <c r="I58">
        <f>IF(HOUR(L58)&lt;12, YEAR(L58)*10^8+MONTH(L58)*10^6+DAY(L58)*10^4+(HOUR(L58)+12)*10^2 + MINUTE(L58), YEAR(L58)*10^8+MONTH(L58)*10^6+(DAY(L58)+1)*10^4+(HOUR(L58)-12)*10^2+MINUTE(L58))</f>
        <v/>
      </c>
      <c r="J58" s="39" t="n">
        <v>42584</v>
      </c>
      <c r="K58" s="40" t="n">
        <v>0.6916666666666667</v>
      </c>
      <c r="L58" s="39" t="n">
        <v>42584.69166666667</v>
      </c>
      <c r="M58" s="39" t="n">
        <v>42594</v>
      </c>
      <c r="N58" t="inlineStr">
        <is>
          <t>15:00</t>
        </is>
      </c>
      <c r="O58" s="39" t="n">
        <v>42594.625</v>
      </c>
      <c r="P58" t="n">
        <v>5731</v>
      </c>
      <c r="Q58" t="inlineStr">
        <is>
          <t>Undetermined</t>
        </is>
      </c>
      <c r="R58" t="n">
        <v>2</v>
      </c>
      <c r="T58" t="n">
        <v>0</v>
      </c>
      <c r="U58" t="n">
        <v>38.52513</v>
      </c>
      <c r="V58" t="n">
        <v>-122.06788</v>
      </c>
      <c r="W58" t="inlineStr">
        <is>
          <t>HFTD</t>
        </is>
      </c>
      <c r="X58">
        <f>IF(OR(ISNUMBER(FIND("Redwood Valley", E58)), AZ58, BC58), "HFRA", "non-HFRA")</f>
        <v/>
      </c>
      <c r="AG58">
        <f>OR(AND(P58&gt;5000, P58&lt;&gt;""), AND(R58&gt;500, R58&lt;&gt;""), AND(T58&gt;0, T58&lt;&gt;""))</f>
        <v/>
      </c>
      <c r="AH58">
        <f>AND(OR(R58="", R58&lt;100),OR(AND(P58&gt;5000,P58&lt;&gt;""),AND(T58&gt;0,T58&lt;&gt;"")))</f>
        <v/>
      </c>
      <c r="AI58">
        <f>AND(AG58,AH58=FALSE)</f>
        <v/>
      </c>
      <c r="AJ58">
        <f>YEAR(J58)</f>
        <v/>
      </c>
      <c r="AK58">
        <f>MONTH(J58)</f>
        <v/>
      </c>
      <c r="AL58" t="b">
        <v>0</v>
      </c>
      <c r="AM58">
        <f>IF(AND(T58&gt;0, T58&lt;&gt;""),1,0)</f>
        <v/>
      </c>
      <c r="AN58">
        <f>AND(AO58,AND(T58&gt;0,T58&lt;&gt;""))</f>
        <v/>
      </c>
      <c r="AO58">
        <f>AND(R58&gt;100, R58&lt;&gt;"")</f>
        <v/>
      </c>
      <c r="AP58">
        <f>AND(NOT(AN58),AO58)</f>
        <v/>
      </c>
      <c r="AQ58">
        <f>IF(AN58, "OEIS CAT - Destructive - Fatal", IF(AO58, IF(AG58, "OEIS CAT - Destructive - Non-fatal", "OEIS Non-CAT - Destructive - Non-fatal"), IF(AG58, "OEIS CAT - Large", "OEIS Non-CAT - Large")))</f>
        <v/>
      </c>
      <c r="AR58">
        <f>IF(AND(P58&lt;&gt;"", P58&gt;5000),1,0)</f>
        <v/>
      </c>
      <c r="AS58">
        <f>IF(AND(R58&lt;&gt;"", R58&gt;500),1,0)</f>
        <v/>
      </c>
      <c r="AT58">
        <f>IF(OR(R58="", R58&lt;=100),"structures &lt;= 100 ", IF(R58&gt;500, "structures &gt; 500", "100 &lt; structures &lt;= 500"))</f>
        <v/>
      </c>
      <c r="AU58">
        <f>IF(AND(T58&gt;0, T58&lt;&gt;""),"fatality &gt; 0", "fatality = 0")</f>
        <v/>
      </c>
      <c r="AV58">
        <f>IF(R58="",0, R58)</f>
        <v/>
      </c>
      <c r="AW58" t="b">
        <v>1</v>
      </c>
      <c r="AX58" t="b">
        <v>0</v>
      </c>
      <c r="AY58" t="b">
        <v>1</v>
      </c>
      <c r="AZ58" t="b">
        <v>1</v>
      </c>
      <c r="BA58" t="b">
        <v>0</v>
      </c>
      <c r="BB58" t="b">
        <v>1</v>
      </c>
      <c r="BC58" t="b">
        <v>1</v>
      </c>
      <c r="BJ58" t="n">
        <v>0</v>
      </c>
      <c r="BK58" t="n">
        <v>0</v>
      </c>
      <c r="BP58" t="n">
        <v>0</v>
      </c>
      <c r="BQ58" t="n">
        <v>0</v>
      </c>
    </row>
    <row r="59">
      <c r="C59">
        <f>LEFT(H59,8)&amp;"-"&amp;E59</f>
        <v/>
      </c>
      <c r="D59" t="inlineStr">
        <is>
          <t>Fresno</t>
        </is>
      </c>
      <c r="E59" t="inlineStr">
        <is>
          <t>Mineral</t>
        </is>
      </c>
      <c r="H59">
        <f>YEAR(L59)*10^8+MONTH(L59)*10^6+DAY(L59)*10^4+HOUR(L59)*100+MINUTE(L59)</f>
        <v/>
      </c>
      <c r="I59">
        <f>IF(HOUR(L59)&lt;12, YEAR(L59)*10^8+MONTH(L59)*10^6+DAY(L59)*10^4+(HOUR(L59)+12)*10^2 + MINUTE(L59), YEAR(L59)*10^8+MONTH(L59)*10^6+(DAY(L59)+1)*10^4+(HOUR(L59)-12)*10^2+MINUTE(L59))</f>
        <v/>
      </c>
      <c r="J59" s="39" t="n">
        <v>42591</v>
      </c>
      <c r="K59" s="40" t="n">
        <v>0.5472222222222223</v>
      </c>
      <c r="L59" s="39" t="n">
        <v>42591.54722222222</v>
      </c>
      <c r="M59" s="39" t="n">
        <v>42600</v>
      </c>
      <c r="N59" t="inlineStr">
        <is>
          <t>19:00</t>
        </is>
      </c>
      <c r="O59" s="39" t="n">
        <v>42600.79166666666</v>
      </c>
      <c r="P59" t="n">
        <v>7050</v>
      </c>
      <c r="Q59" t="inlineStr">
        <is>
          <t>Arson</t>
        </is>
      </c>
      <c r="R59" t="n">
        <v>2</v>
      </c>
      <c r="T59" t="n">
        <v>0</v>
      </c>
      <c r="U59" t="n">
        <v>36.09974</v>
      </c>
      <c r="V59" t="n">
        <v>-120.51057</v>
      </c>
      <c r="W59" t="inlineStr">
        <is>
          <t>non-HFTD</t>
        </is>
      </c>
      <c r="X59">
        <f>IF(OR(ISNUMBER(FIND("Redwood Valley", E59)), AZ59, BC59), "HFRA", "non-HFRA")</f>
        <v/>
      </c>
      <c r="AG59">
        <f>OR(AND(P59&gt;5000, P59&lt;&gt;""), AND(R59&gt;500, R59&lt;&gt;""), AND(T59&gt;0, T59&lt;&gt;""))</f>
        <v/>
      </c>
      <c r="AH59">
        <f>AND(OR(R59="", R59&lt;100),OR(AND(P59&gt;5000,P59&lt;&gt;""),AND(T59&gt;0,T59&lt;&gt;"")))</f>
        <v/>
      </c>
      <c r="AI59">
        <f>AND(AG59,AH59=FALSE)</f>
        <v/>
      </c>
      <c r="AJ59">
        <f>YEAR(J59)</f>
        <v/>
      </c>
      <c r="AK59">
        <f>MONTH(J59)</f>
        <v/>
      </c>
      <c r="AL59" t="b">
        <v>0</v>
      </c>
      <c r="AM59">
        <f>IF(AND(T59&gt;0, T59&lt;&gt;""),1,0)</f>
        <v/>
      </c>
      <c r="AN59">
        <f>AND(AO59,AND(T59&gt;0,T59&lt;&gt;""))</f>
        <v/>
      </c>
      <c r="AO59">
        <f>AND(R59&gt;100, R59&lt;&gt;"")</f>
        <v/>
      </c>
      <c r="AP59">
        <f>AND(NOT(AN59),AO59)</f>
        <v/>
      </c>
      <c r="AQ59">
        <f>IF(AN59, "OEIS CAT - Destructive - Fatal", IF(AO59, IF(AG59, "OEIS CAT - Destructive - Non-fatal", "OEIS Non-CAT - Destructive - Non-fatal"), IF(AG59, "OEIS CAT - Large", "OEIS Non-CAT - Large")))</f>
        <v/>
      </c>
      <c r="AR59">
        <f>IF(AND(P59&lt;&gt;"", P59&gt;5000),1,0)</f>
        <v/>
      </c>
      <c r="AS59">
        <f>IF(AND(R59&lt;&gt;"", R59&gt;500),1,0)</f>
        <v/>
      </c>
      <c r="AT59">
        <f>IF(OR(R59="", R59&lt;=100),"structures &lt;= 100 ", IF(R59&gt;500, "structures &gt; 500", "100 &lt; structures &lt;= 500"))</f>
        <v/>
      </c>
      <c r="AU59">
        <f>IF(AND(T59&gt;0, T59&lt;&gt;""),"fatality &gt; 0", "fatality = 0")</f>
        <v/>
      </c>
      <c r="AV59">
        <f>IF(R59="",0, R59)</f>
        <v/>
      </c>
      <c r="AW59" t="b">
        <v>0</v>
      </c>
      <c r="AX59" t="b">
        <v>0</v>
      </c>
      <c r="AY59" t="b">
        <v>1</v>
      </c>
      <c r="AZ59" t="b">
        <v>1</v>
      </c>
      <c r="BA59" t="b">
        <v>1</v>
      </c>
      <c r="BB59" t="b">
        <v>0</v>
      </c>
      <c r="BC59" t="b">
        <v>1</v>
      </c>
      <c r="BJ59" t="n">
        <v>0</v>
      </c>
      <c r="BK59" t="n">
        <v>0</v>
      </c>
      <c r="BL59" t="inlineStr">
        <is>
          <t>AV081</t>
        </is>
      </c>
      <c r="BM59" t="inlineStr">
        <is>
          <t>65</t>
        </is>
      </c>
      <c r="BN59" t="n">
        <v>8.9</v>
      </c>
      <c r="BO59" t="inlineStr">
        <is>
          <t>2016-08-09T19:19:00Z</t>
        </is>
      </c>
      <c r="BP59" t="n">
        <v>8.01</v>
      </c>
      <c r="BQ59" t="n">
        <v>34</v>
      </c>
    </row>
    <row r="60">
      <c r="C60">
        <f>LEFT(H60,8)&amp;"-"&amp;E60</f>
        <v/>
      </c>
      <c r="D60" t="inlineStr">
        <is>
          <t>San Luis Obispo</t>
        </is>
      </c>
      <c r="E60" t="inlineStr">
        <is>
          <t>Chimney</t>
        </is>
      </c>
      <c r="H60">
        <f>YEAR(L60)*10^8+MONTH(L60)*10^6+DAY(L60)*10^4+HOUR(L60)*100+MINUTE(L60)</f>
        <v/>
      </c>
      <c r="I60">
        <f>IF(HOUR(L60)&lt;12, YEAR(L60)*10^8+MONTH(L60)*10^6+DAY(L60)*10^4+(HOUR(L60)+12)*10^2 + MINUTE(L60), YEAR(L60)*10^8+MONTH(L60)*10^6+(DAY(L60)+1)*10^4+(HOUR(L60)-12)*10^2+MINUTE(L60))</f>
        <v/>
      </c>
      <c r="J60" s="39" t="n">
        <v>42595</v>
      </c>
      <c r="K60" s="40" t="n">
        <v>0.66875</v>
      </c>
      <c r="L60" s="39" t="n">
        <v>42595.66875</v>
      </c>
      <c r="M60" s="39" t="n">
        <v>42619</v>
      </c>
      <c r="N60" t="inlineStr">
        <is>
          <t>07:30</t>
        </is>
      </c>
      <c r="O60" s="39" t="n">
        <v>42619.3125</v>
      </c>
      <c r="P60" t="n">
        <v>46344</v>
      </c>
      <c r="Q60" t="inlineStr">
        <is>
          <t>Vehicle</t>
        </is>
      </c>
      <c r="R60" t="n">
        <v>70</v>
      </c>
      <c r="S60" t="n">
        <v>8</v>
      </c>
      <c r="T60" t="n">
        <v>0</v>
      </c>
      <c r="U60" t="n">
        <v>35.70595</v>
      </c>
      <c r="V60" t="n">
        <v>-120.98316</v>
      </c>
      <c r="W60" t="inlineStr">
        <is>
          <t>HFTD</t>
        </is>
      </c>
      <c r="X60">
        <f>IF(OR(ISNUMBER(FIND("Redwood Valley", E60)), AZ60, BC60), "HFRA", "non-HFRA")</f>
        <v/>
      </c>
      <c r="AF60" t="n">
        <v>8539311</v>
      </c>
      <c r="AG60">
        <f>OR(AND(P60&gt;5000, P60&lt;&gt;""), AND(R60&gt;500, R60&lt;&gt;""), AND(T60&gt;0, T60&lt;&gt;""))</f>
        <v/>
      </c>
      <c r="AH60">
        <f>AND(OR(R60="", R60&lt;100),OR(AND(P60&gt;5000,P60&lt;&gt;""),AND(T60&gt;0,T60&lt;&gt;"")))</f>
        <v/>
      </c>
      <c r="AI60">
        <f>AND(AG60,AH60=FALSE)</f>
        <v/>
      </c>
      <c r="AJ60">
        <f>YEAR(J60)</f>
        <v/>
      </c>
      <c r="AK60">
        <f>MONTH(J60)</f>
        <v/>
      </c>
      <c r="AL60" t="b">
        <v>0</v>
      </c>
      <c r="AM60">
        <f>IF(AND(T60&gt;0, T60&lt;&gt;""),1,0)</f>
        <v/>
      </c>
      <c r="AN60">
        <f>AND(AO60,AND(T60&gt;0,T60&lt;&gt;""))</f>
        <v/>
      </c>
      <c r="AO60">
        <f>AND(R60&gt;100, R60&lt;&gt;"")</f>
        <v/>
      </c>
      <c r="AP60">
        <f>AND(NOT(AN60),AO60)</f>
        <v/>
      </c>
      <c r="AQ60">
        <f>IF(AN60, "OEIS CAT - Destructive - Fatal", IF(AO60, IF(AG60, "OEIS CAT - Destructive - Non-fatal", "OEIS Non-CAT - Destructive - Non-fatal"), IF(AG60, "OEIS CAT - Large", "OEIS Non-CAT - Large")))</f>
        <v/>
      </c>
      <c r="AR60">
        <f>IF(AND(P60&lt;&gt;"", P60&gt;5000),1,0)</f>
        <v/>
      </c>
      <c r="AS60">
        <f>IF(AND(R60&lt;&gt;"", R60&gt;500),1,0)</f>
        <v/>
      </c>
      <c r="AT60">
        <f>IF(OR(R60="", R60&lt;=100),"structures &lt;= 100 ", IF(R60&gt;500, "structures &gt; 500", "100 &lt; structures &lt;= 500"))</f>
        <v/>
      </c>
      <c r="AU60">
        <f>IF(AND(T60&gt;0, T60&lt;&gt;""),"fatality &gt; 0", "fatality = 0")</f>
        <v/>
      </c>
      <c r="AV60">
        <f>IF(R60="",0, R60)</f>
        <v/>
      </c>
      <c r="AW60" t="b">
        <v>1</v>
      </c>
      <c r="AX60" t="b">
        <v>0</v>
      </c>
      <c r="AY60" t="b">
        <v>1</v>
      </c>
      <c r="AZ60" t="b">
        <v>1</v>
      </c>
      <c r="BA60" t="b">
        <v>0</v>
      </c>
      <c r="BB60" t="b">
        <v>1</v>
      </c>
      <c r="BC60" t="b">
        <v>1</v>
      </c>
      <c r="BF60" t="inlineStr">
        <is>
          <t>TABC1</t>
        </is>
      </c>
      <c r="BG60" t="inlineStr">
        <is>
          <t>2</t>
        </is>
      </c>
      <c r="BH60" t="n">
        <v>4.76</v>
      </c>
      <c r="BI60" t="inlineStr">
        <is>
          <t>2016-08-13T23:07:00Z</t>
        </is>
      </c>
      <c r="BJ60" t="n">
        <v>14</v>
      </c>
      <c r="BK60" t="n">
        <v>23</v>
      </c>
      <c r="BL60" t="inlineStr">
        <is>
          <t>TABC1</t>
        </is>
      </c>
      <c r="BM60" t="inlineStr">
        <is>
          <t>2</t>
        </is>
      </c>
      <c r="BN60" t="n">
        <v>4.76</v>
      </c>
      <c r="BO60" t="inlineStr">
        <is>
          <t>2016-08-13T23:07:00Z</t>
        </is>
      </c>
      <c r="BP60" t="n">
        <v>14</v>
      </c>
      <c r="BQ60" t="n">
        <v>31</v>
      </c>
    </row>
    <row r="61">
      <c r="C61">
        <f>LEFT(H61,8)&amp;"-"&amp;E61</f>
        <v/>
      </c>
      <c r="D61" t="inlineStr">
        <is>
          <t>Lake</t>
        </is>
      </c>
      <c r="E61" t="inlineStr">
        <is>
          <t>Clayton</t>
        </is>
      </c>
      <c r="H61">
        <f>YEAR(L61)*10^8+MONTH(L61)*10^6+DAY(L61)*10^4+HOUR(L61)*100+MINUTE(L61)</f>
        <v/>
      </c>
      <c r="I61">
        <f>IF(HOUR(L61)&lt;12, YEAR(L61)*10^8+MONTH(L61)*10^6+DAY(L61)*10^4+(HOUR(L61)+12)*10^2 + MINUTE(L61), YEAR(L61)*10^8+MONTH(L61)*10^6+(DAY(L61)+1)*10^4+(HOUR(L61)-12)*10^2+MINUTE(L61))</f>
        <v/>
      </c>
      <c r="J61" s="39" t="n">
        <v>42595</v>
      </c>
      <c r="K61" s="40" t="n">
        <v>0.7520833333333333</v>
      </c>
      <c r="L61" s="39" t="n">
        <v>42595.75208333333</v>
      </c>
      <c r="M61" s="39" t="n">
        <v>42608</v>
      </c>
      <c r="N61" t="inlineStr">
        <is>
          <t>18:00</t>
        </is>
      </c>
      <c r="O61" s="39" t="n">
        <v>42608.75</v>
      </c>
      <c r="P61" t="n">
        <v>3929</v>
      </c>
      <c r="Q61" t="inlineStr">
        <is>
          <t>Arson</t>
        </is>
      </c>
      <c r="R61" t="n">
        <v>300</v>
      </c>
      <c r="S61" t="n">
        <v>28</v>
      </c>
      <c r="T61" t="n">
        <v>0</v>
      </c>
      <c r="U61" t="n">
        <v>38.89741</v>
      </c>
      <c r="V61" t="n">
        <v>-122.60664</v>
      </c>
      <c r="W61" t="inlineStr">
        <is>
          <t>HFTD</t>
        </is>
      </c>
      <c r="X61">
        <f>IF(OR(ISNUMBER(FIND("Redwood Valley", E61)), AZ61, BC61), "HFRA", "non-HFRA")</f>
        <v/>
      </c>
      <c r="AF61" t="n">
        <v>10988110</v>
      </c>
      <c r="AG61">
        <f>OR(AND(P61&gt;5000, P61&lt;&gt;""), AND(R61&gt;500, R61&lt;&gt;""), AND(T61&gt;0, T61&lt;&gt;""))</f>
        <v/>
      </c>
      <c r="AH61">
        <f>AND(OR(R61="", R61&lt;100),OR(AND(P61&gt;5000,P61&lt;&gt;""),AND(T61&gt;0,T61&lt;&gt;"")))</f>
        <v/>
      </c>
      <c r="AI61">
        <f>AND(AG61,AH61=FALSE)</f>
        <v/>
      </c>
      <c r="AJ61">
        <f>YEAR(J61)</f>
        <v/>
      </c>
      <c r="AK61">
        <f>MONTH(J61)</f>
        <v/>
      </c>
      <c r="AL61" t="b">
        <v>0</v>
      </c>
      <c r="AM61">
        <f>IF(AND(T61&gt;0, T61&lt;&gt;""),1,0)</f>
        <v/>
      </c>
      <c r="AN61">
        <f>AND(AO61,AND(T61&gt;0,T61&lt;&gt;""))</f>
        <v/>
      </c>
      <c r="AO61">
        <f>AND(R61&gt;100, R61&lt;&gt;"")</f>
        <v/>
      </c>
      <c r="AP61">
        <f>AND(NOT(AN61),AO61)</f>
        <v/>
      </c>
      <c r="AQ61">
        <f>IF(AN61, "OEIS CAT - Destructive - Fatal", IF(AO61, IF(AG61, "OEIS CAT - Destructive - Non-fatal", "OEIS Non-CAT - Destructive - Non-fatal"), IF(AG61, "OEIS CAT - Large", "OEIS Non-CAT - Large")))</f>
        <v/>
      </c>
      <c r="AR61">
        <f>IF(AND(P61&lt;&gt;"", P61&gt;5000),1,0)</f>
        <v/>
      </c>
      <c r="AS61">
        <f>IF(AND(R61&lt;&gt;"", R61&gt;500),1,0)</f>
        <v/>
      </c>
      <c r="AT61">
        <f>IF(OR(R61="", R61&lt;=100),"structures &lt;= 100 ", IF(R61&gt;500, "structures &gt; 500", "100 &lt; structures &lt;= 500"))</f>
        <v/>
      </c>
      <c r="AU61">
        <f>IF(AND(T61&gt;0, T61&lt;&gt;""),"fatality &gt; 0", "fatality = 0")</f>
        <v/>
      </c>
      <c r="AV61">
        <f>IF(R61="",0, R61)</f>
        <v/>
      </c>
      <c r="AW61" t="b">
        <v>1</v>
      </c>
      <c r="AX61" t="b">
        <v>0</v>
      </c>
      <c r="AY61" t="b">
        <v>1</v>
      </c>
      <c r="AZ61" t="b">
        <v>1</v>
      </c>
      <c r="BA61" t="b">
        <v>0</v>
      </c>
      <c r="BB61" t="b">
        <v>1</v>
      </c>
      <c r="BC61" t="b">
        <v>1</v>
      </c>
      <c r="BJ61" t="n">
        <v>0</v>
      </c>
      <c r="BK61" t="n">
        <v>0</v>
      </c>
      <c r="BL61" t="inlineStr">
        <is>
          <t>LKRC1</t>
        </is>
      </c>
      <c r="BM61" t="inlineStr">
        <is>
          <t>2</t>
        </is>
      </c>
      <c r="BN61" t="n">
        <v>9.56</v>
      </c>
      <c r="BO61" t="inlineStr">
        <is>
          <t>2016-08-14T00:05:00Z</t>
        </is>
      </c>
      <c r="BP61" t="n">
        <v>17</v>
      </c>
      <c r="BQ61" t="n">
        <v>20</v>
      </c>
    </row>
    <row r="62">
      <c r="C62">
        <f>LEFT(H62,8)&amp;"-"&amp;E62</f>
        <v/>
      </c>
      <c r="D62" t="inlineStr">
        <is>
          <t>Kern</t>
        </is>
      </c>
      <c r="E62" t="inlineStr">
        <is>
          <t>Cedar</t>
        </is>
      </c>
      <c r="H62">
        <f>YEAR(L62)*10^8+MONTH(L62)*10^6+DAY(L62)*10^4+HOUR(L62)*100+MINUTE(L62)</f>
        <v/>
      </c>
      <c r="I62">
        <f>IF(HOUR(L62)&lt;12, YEAR(L62)*10^8+MONTH(L62)*10^6+DAY(L62)*10^4+(HOUR(L62)+12)*10^2 + MINUTE(L62), YEAR(L62)*10^8+MONTH(L62)*10^6+(DAY(L62)+1)*10^4+(HOUR(L62)-12)*10^2+MINUTE(L62))</f>
        <v/>
      </c>
      <c r="J62" s="39" t="n">
        <v>42598</v>
      </c>
      <c r="K62" s="40" t="n">
        <v>0.6909722222222222</v>
      </c>
      <c r="L62" s="39" t="n">
        <v>42598.69097222222</v>
      </c>
      <c r="M62" s="39" t="n">
        <v>42644</v>
      </c>
      <c r="N62" t="inlineStr">
        <is>
          <t>06:00</t>
        </is>
      </c>
      <c r="O62" s="39" t="n">
        <v>42644.25</v>
      </c>
      <c r="P62" t="n">
        <v>29322</v>
      </c>
      <c r="Q62" t="inlineStr">
        <is>
          <t>Undetermined</t>
        </is>
      </c>
      <c r="R62" t="n">
        <v>6</v>
      </c>
      <c r="T62" t="n">
        <v>0</v>
      </c>
      <c r="U62" t="n">
        <v>35.7506</v>
      </c>
      <c r="V62" t="n">
        <v>-118.5678</v>
      </c>
      <c r="W62" t="inlineStr">
        <is>
          <t>HFTD</t>
        </is>
      </c>
      <c r="X62">
        <f>IF(OR(ISNUMBER(FIND("Redwood Valley", E62)), AZ62, BC62), "HFRA", "non-HFRA")</f>
        <v/>
      </c>
      <c r="AG62">
        <f>OR(AND(P62&gt;5000, P62&lt;&gt;""), AND(R62&gt;500, R62&lt;&gt;""), AND(T62&gt;0, T62&lt;&gt;""))</f>
        <v/>
      </c>
      <c r="AH62">
        <f>AND(OR(R62="", R62&lt;100),OR(AND(P62&gt;5000,P62&lt;&gt;""),AND(T62&gt;0,T62&lt;&gt;"")))</f>
        <v/>
      </c>
      <c r="AI62">
        <f>AND(AG62,AH62=FALSE)</f>
        <v/>
      </c>
      <c r="AJ62">
        <f>YEAR(J62)</f>
        <v/>
      </c>
      <c r="AK62">
        <f>MONTH(J62)</f>
        <v/>
      </c>
      <c r="AL62" t="b">
        <v>0</v>
      </c>
      <c r="AM62">
        <f>IF(AND(T62&gt;0, T62&lt;&gt;""),1,0)</f>
        <v/>
      </c>
      <c r="AN62">
        <f>AND(AO62,AND(T62&gt;0,T62&lt;&gt;""))</f>
        <v/>
      </c>
      <c r="AO62">
        <f>AND(R62&gt;100, R62&lt;&gt;"")</f>
        <v/>
      </c>
      <c r="AP62">
        <f>AND(NOT(AN62),AO62)</f>
        <v/>
      </c>
      <c r="AQ62">
        <f>IF(AN62, "OEIS CAT - Destructive - Fatal", IF(AO62, IF(AG62, "OEIS CAT - Destructive - Non-fatal", "OEIS Non-CAT - Destructive - Non-fatal"), IF(AG62, "OEIS CAT - Large", "OEIS Non-CAT - Large")))</f>
        <v/>
      </c>
      <c r="AR62">
        <f>IF(AND(P62&lt;&gt;"", P62&gt;5000),1,0)</f>
        <v/>
      </c>
      <c r="AS62">
        <f>IF(AND(R62&lt;&gt;"", R62&gt;500),1,0)</f>
        <v/>
      </c>
      <c r="AT62">
        <f>IF(OR(R62="", R62&lt;=100),"structures &lt;= 100 ", IF(R62&gt;500, "structures &gt; 500", "100 &lt; structures &lt;= 500"))</f>
        <v/>
      </c>
      <c r="AU62">
        <f>IF(AND(T62&gt;0, T62&lt;&gt;""),"fatality &gt; 0", "fatality = 0")</f>
        <v/>
      </c>
      <c r="AV62">
        <f>IF(R62="",0, R62)</f>
        <v/>
      </c>
      <c r="AW62" t="b">
        <v>0</v>
      </c>
      <c r="AX62" t="b">
        <v>1</v>
      </c>
      <c r="AY62" t="b">
        <v>1</v>
      </c>
      <c r="AZ62" t="b">
        <v>1</v>
      </c>
      <c r="BA62" t="b">
        <v>0</v>
      </c>
      <c r="BB62" t="b">
        <v>1</v>
      </c>
      <c r="BC62" t="b">
        <v>1</v>
      </c>
      <c r="BF62" t="inlineStr">
        <is>
          <t>WFHC1</t>
        </is>
      </c>
      <c r="BG62" t="inlineStr">
        <is>
          <t>2</t>
        </is>
      </c>
      <c r="BH62" t="n">
        <v>4.35</v>
      </c>
      <c r="BI62" t="inlineStr">
        <is>
          <t>2016-08-17T00:00:00Z</t>
        </is>
      </c>
      <c r="BJ62" t="n">
        <v>23</v>
      </c>
      <c r="BK62" t="n">
        <v>2</v>
      </c>
      <c r="BL62" t="inlineStr">
        <is>
          <t>KRNC1</t>
        </is>
      </c>
      <c r="BM62" t="inlineStr">
        <is>
          <t>2</t>
        </is>
      </c>
      <c r="BN62" t="n">
        <v>7.74</v>
      </c>
      <c r="BO62" t="inlineStr">
        <is>
          <t>2016-08-16T23:57:00Z</t>
        </is>
      </c>
      <c r="BP62" t="n">
        <v>30</v>
      </c>
      <c r="BQ62" t="n">
        <v>29</v>
      </c>
    </row>
    <row r="63">
      <c r="C63">
        <f>LEFT(H63,8)&amp;"-"&amp;E63</f>
        <v/>
      </c>
      <c r="D63" t="inlineStr">
        <is>
          <t>Alpine</t>
        </is>
      </c>
      <c r="E63" t="inlineStr">
        <is>
          <t>Mokelumne</t>
        </is>
      </c>
      <c r="H63">
        <f>YEAR(L63)*10^8+MONTH(L63)*10^6+DAY(L63)*10^4+HOUR(L63)*100+MINUTE(L63)</f>
        <v/>
      </c>
      <c r="I63">
        <f>IF(HOUR(L63)&lt;12, YEAR(L63)*10^8+MONTH(L63)*10^6+DAY(L63)*10^4+(HOUR(L63)+12)*10^2 + MINUTE(L63), YEAR(L63)*10^8+MONTH(L63)*10^6+(DAY(L63)+1)*10^4+(HOUR(L63)-12)*10^2+MINUTE(L63))</f>
        <v/>
      </c>
      <c r="J63" s="39" t="n">
        <v>42600</v>
      </c>
      <c r="K63" s="40" t="n">
        <v>0.5034722222222222</v>
      </c>
      <c r="L63" s="39" t="n">
        <v>42600.50347222222</v>
      </c>
      <c r="M63" s="39" t="n">
        <v>42612</v>
      </c>
      <c r="N63" t="inlineStr">
        <is>
          <t>12:05</t>
        </is>
      </c>
      <c r="O63" s="39" t="n">
        <v>42612.50347222222</v>
      </c>
      <c r="P63" t="n">
        <v>655</v>
      </c>
      <c r="Q63" t="inlineStr">
        <is>
          <t>Lightning</t>
        </is>
      </c>
      <c r="T63" t="n">
        <v>0</v>
      </c>
      <c r="U63" t="n">
        <v>38.57554</v>
      </c>
      <c r="V63" t="n">
        <v>-120.00606</v>
      </c>
      <c r="W63" t="inlineStr">
        <is>
          <t>HFTD</t>
        </is>
      </c>
      <c r="X63">
        <f>IF(OR(ISNUMBER(FIND("Redwood Valley", E63)), AZ63, BC63), "HFRA", "non-HFRA")</f>
        <v/>
      </c>
      <c r="AG63">
        <f>OR(AND(P63&gt;5000, P63&lt;&gt;""), AND(R63&gt;500, R63&lt;&gt;""), AND(T63&gt;0, T63&lt;&gt;""))</f>
        <v/>
      </c>
      <c r="AH63">
        <f>AND(OR(R63="", R63&lt;100),OR(AND(P63&gt;5000,P63&lt;&gt;""),AND(T63&gt;0,T63&lt;&gt;"")))</f>
        <v/>
      </c>
      <c r="AI63">
        <f>AND(AG63,AH63=FALSE)</f>
        <v/>
      </c>
      <c r="AJ63">
        <f>YEAR(J63)</f>
        <v/>
      </c>
      <c r="AK63">
        <f>MONTH(J63)</f>
        <v/>
      </c>
      <c r="AL63" t="b">
        <v>0</v>
      </c>
      <c r="AM63">
        <f>IF(AND(T63&gt;0, T63&lt;&gt;""),1,0)</f>
        <v/>
      </c>
      <c r="AN63">
        <f>AND(AO63,AND(T63&gt;0,T63&lt;&gt;""))</f>
        <v/>
      </c>
      <c r="AO63">
        <f>AND(R63&gt;100, R63&lt;&gt;"")</f>
        <v/>
      </c>
      <c r="AP63">
        <f>AND(NOT(AN63),AO63)</f>
        <v/>
      </c>
      <c r="AQ63">
        <f>IF(AN63, "OEIS CAT - Destructive - Fatal", IF(AO63, IF(AG63, "OEIS CAT - Destructive - Non-fatal", "OEIS Non-CAT - Destructive - Non-fatal"), IF(AG63, "OEIS CAT - Large", "OEIS Non-CAT - Large")))</f>
        <v/>
      </c>
      <c r="AR63">
        <f>IF(AND(P63&lt;&gt;"", P63&gt;5000),1,0)</f>
        <v/>
      </c>
      <c r="AS63">
        <f>IF(AND(R63&lt;&gt;"", R63&gt;500),1,0)</f>
        <v/>
      </c>
      <c r="AT63">
        <f>IF(OR(R63="", R63&lt;=100),"structures &lt;= 100 ", IF(R63&gt;500, "structures &gt; 500", "100 &lt; structures &lt;= 500"))</f>
        <v/>
      </c>
      <c r="AU63">
        <f>IF(AND(T63&gt;0, T63&lt;&gt;""),"fatality &gt; 0", "fatality = 0")</f>
        <v/>
      </c>
      <c r="AV63">
        <f>IF(R63="",0, R63)</f>
        <v/>
      </c>
      <c r="AW63" t="b">
        <v>1</v>
      </c>
      <c r="AX63" t="b">
        <v>0</v>
      </c>
      <c r="AY63" t="b">
        <v>1</v>
      </c>
      <c r="AZ63" t="b">
        <v>1</v>
      </c>
      <c r="BA63" t="b">
        <v>0</v>
      </c>
      <c r="BB63" t="b">
        <v>1</v>
      </c>
      <c r="BC63" t="b">
        <v>1</v>
      </c>
      <c r="BJ63" t="n">
        <v>0</v>
      </c>
      <c r="BK63" t="n">
        <v>0</v>
      </c>
      <c r="BL63" t="inlineStr">
        <is>
          <t>E7441</t>
        </is>
      </c>
      <c r="BM63" t="inlineStr">
        <is>
          <t>65</t>
        </is>
      </c>
      <c r="BN63" t="n">
        <v>8.33</v>
      </c>
      <c r="BO63" t="inlineStr">
        <is>
          <t>2016-08-18T19:43:00Z</t>
        </is>
      </c>
      <c r="BP63" t="n">
        <v>17</v>
      </c>
      <c r="BQ63" t="n">
        <v>27</v>
      </c>
    </row>
    <row r="64">
      <c r="C64">
        <f>LEFT(H64,8)&amp;"-"&amp;E64</f>
        <v/>
      </c>
      <c r="D64" t="inlineStr">
        <is>
          <t>Yuba</t>
        </is>
      </c>
      <c r="E64" t="inlineStr">
        <is>
          <t>Beale</t>
        </is>
      </c>
      <c r="H64">
        <f>YEAR(L64)*10^8+MONTH(L64)*10^6+DAY(L64)*10^4+HOUR(L64)*100+MINUTE(L64)</f>
        <v/>
      </c>
      <c r="I64">
        <f>IF(HOUR(L64)&lt;12, YEAR(L64)*10^8+MONTH(L64)*10^6+DAY(L64)*10^4+(HOUR(L64)+12)*10^2 + MINUTE(L64), YEAR(L64)*10^8+MONTH(L64)*10^6+(DAY(L64)+1)*10^4+(HOUR(L64)-12)*10^2+MINUTE(L64))</f>
        <v/>
      </c>
      <c r="J64" s="39" t="n">
        <v>42600</v>
      </c>
      <c r="K64" s="40" t="n">
        <v>0.6493055555555556</v>
      </c>
      <c r="L64" s="39" t="n">
        <v>42600.64930555555</v>
      </c>
      <c r="M64" s="39" t="n">
        <v>42600</v>
      </c>
      <c r="N64" t="inlineStr">
        <is>
          <t>21:30</t>
        </is>
      </c>
      <c r="O64" s="39" t="n">
        <v>42600.89583333334</v>
      </c>
      <c r="P64" t="n">
        <v>389</v>
      </c>
      <c r="Q64" t="inlineStr">
        <is>
          <t>Miscellaneous</t>
        </is>
      </c>
      <c r="T64" t="n">
        <v>0</v>
      </c>
      <c r="U64" t="n">
        <v>36.16965</v>
      </c>
      <c r="V64" t="n">
        <v>-121.38775</v>
      </c>
      <c r="W64" t="inlineStr">
        <is>
          <t>HFTD</t>
        </is>
      </c>
      <c r="X64">
        <f>IF(OR(ISNUMBER(FIND("Redwood Valley", E64)), AZ64, BC64), "HFRA", "non-HFRA")</f>
        <v/>
      </c>
      <c r="AG64">
        <f>OR(AND(P64&gt;5000, P64&lt;&gt;""), AND(R64&gt;500, R64&lt;&gt;""), AND(T64&gt;0, T64&lt;&gt;""))</f>
        <v/>
      </c>
      <c r="AH64">
        <f>AND(OR(R64="", R64&lt;100),OR(AND(P64&gt;5000,P64&lt;&gt;""),AND(T64&gt;0,T64&lt;&gt;"")))</f>
        <v/>
      </c>
      <c r="AI64">
        <f>AND(AG64,AH64=FALSE)</f>
        <v/>
      </c>
      <c r="AJ64">
        <f>YEAR(J64)</f>
        <v/>
      </c>
      <c r="AK64">
        <f>MONTH(J64)</f>
        <v/>
      </c>
      <c r="AL64" t="b">
        <v>0</v>
      </c>
      <c r="AM64">
        <f>IF(AND(T64&gt;0, T64&lt;&gt;""),1,0)</f>
        <v/>
      </c>
      <c r="AN64">
        <f>AND(AO64,AND(T64&gt;0,T64&lt;&gt;""))</f>
        <v/>
      </c>
      <c r="AO64">
        <f>AND(R64&gt;100, R64&lt;&gt;"")</f>
        <v/>
      </c>
      <c r="AP64">
        <f>AND(NOT(AN64),AO64)</f>
        <v/>
      </c>
      <c r="AQ64">
        <f>IF(AN64, "OEIS CAT - Destructive - Fatal", IF(AO64, IF(AG64, "OEIS CAT - Destructive - Non-fatal", "OEIS Non-CAT - Destructive - Non-fatal"), IF(AG64, "OEIS CAT - Large", "OEIS Non-CAT - Large")))</f>
        <v/>
      </c>
      <c r="AR64">
        <f>IF(AND(P64&lt;&gt;"", P64&gt;5000),1,0)</f>
        <v/>
      </c>
      <c r="AS64">
        <f>IF(AND(R64&lt;&gt;"", R64&gt;500),1,0)</f>
        <v/>
      </c>
      <c r="AT64">
        <f>IF(OR(R64="", R64&lt;=100),"structures &lt;= 100 ", IF(R64&gt;500, "structures &gt; 500", "100 &lt; structures &lt;= 500"))</f>
        <v/>
      </c>
      <c r="AU64">
        <f>IF(AND(T64&gt;0, T64&lt;&gt;""),"fatality &gt; 0", "fatality = 0")</f>
        <v/>
      </c>
      <c r="AV64">
        <f>IF(R64="",0, R64)</f>
        <v/>
      </c>
      <c r="AW64" t="b">
        <v>1</v>
      </c>
      <c r="AX64" t="b">
        <v>0</v>
      </c>
      <c r="AY64" t="b">
        <v>1</v>
      </c>
      <c r="AZ64" t="b">
        <v>1</v>
      </c>
      <c r="BA64" t="b">
        <v>0</v>
      </c>
      <c r="BB64" t="b">
        <v>1</v>
      </c>
      <c r="BC64" t="b">
        <v>1</v>
      </c>
      <c r="BJ64" t="n">
        <v>0</v>
      </c>
      <c r="BK64" t="n">
        <v>0</v>
      </c>
      <c r="BL64" t="inlineStr">
        <is>
          <t>ASRC1</t>
        </is>
      </c>
      <c r="BM64" t="inlineStr">
        <is>
          <t>2</t>
        </is>
      </c>
      <c r="BN64" t="n">
        <v>6.86</v>
      </c>
      <c r="BO64" t="inlineStr">
        <is>
          <t>2016-08-18T23:04:00Z</t>
        </is>
      </c>
      <c r="BP64" t="n">
        <v>18.01</v>
      </c>
      <c r="BQ64" t="n">
        <v>2</v>
      </c>
    </row>
    <row r="65">
      <c r="C65">
        <f>LEFT(H65,8)&amp;"-"&amp;E65</f>
        <v/>
      </c>
      <c r="D65" t="inlineStr">
        <is>
          <t>Santa Barbara</t>
        </is>
      </c>
      <c r="E65" t="inlineStr">
        <is>
          <t>Rey</t>
        </is>
      </c>
      <c r="H65">
        <f>YEAR(L65)*10^8+MONTH(L65)*10^6+DAY(L65)*10^4+HOUR(L65)*100+MINUTE(L65)</f>
        <v/>
      </c>
      <c r="I65">
        <f>IF(HOUR(L65)&lt;12, YEAR(L65)*10^8+MONTH(L65)*10^6+DAY(L65)*10^4+(HOUR(L65)+12)*10^2 + MINUTE(L65), YEAR(L65)*10^8+MONTH(L65)*10^6+(DAY(L65)+1)*10^4+(HOUR(L65)-12)*10^2+MINUTE(L65))</f>
        <v/>
      </c>
      <c r="J65" s="39" t="n">
        <v>42600</v>
      </c>
      <c r="K65" s="40" t="n">
        <v>0.7479166666666667</v>
      </c>
      <c r="L65" s="39" t="n">
        <v>42600.74791666667</v>
      </c>
      <c r="M65" s="39" t="n">
        <v>42628</v>
      </c>
      <c r="O65" s="39" t="n"/>
      <c r="P65" t="n">
        <v>32606</v>
      </c>
      <c r="Q65" t="inlineStr">
        <is>
          <t>Undetermined</t>
        </is>
      </c>
      <c r="R65" t="n">
        <v>5</v>
      </c>
      <c r="T65" t="n">
        <v>0</v>
      </c>
      <c r="U65" t="n">
        <v>34.546</v>
      </c>
      <c r="V65" t="n">
        <v>-119.805</v>
      </c>
      <c r="W65" t="inlineStr">
        <is>
          <t>HFTD</t>
        </is>
      </c>
      <c r="X65">
        <f>IF(OR(ISNUMBER(FIND("Redwood Valley", E65)), AZ65, BC65), "HFRA", "non-HFRA")</f>
        <v/>
      </c>
      <c r="AG65">
        <f>OR(AND(P65&gt;5000, P65&lt;&gt;""), AND(R65&gt;500, R65&lt;&gt;""), AND(T65&gt;0, T65&lt;&gt;""))</f>
        <v/>
      </c>
      <c r="AH65">
        <f>AND(OR(R65="", R65&lt;100),OR(AND(P65&gt;5000,P65&lt;&gt;""),AND(T65&gt;0,T65&lt;&gt;"")))</f>
        <v/>
      </c>
      <c r="AI65">
        <f>AND(AG65,AH65=FALSE)</f>
        <v/>
      </c>
      <c r="AJ65">
        <f>YEAR(J65)</f>
        <v/>
      </c>
      <c r="AK65">
        <f>MONTH(J65)</f>
        <v/>
      </c>
      <c r="AL65" t="b">
        <v>0</v>
      </c>
      <c r="AM65">
        <f>IF(AND(T65&gt;0, T65&lt;&gt;""),1,0)</f>
        <v/>
      </c>
      <c r="AN65">
        <f>AND(AO65,AND(T65&gt;0,T65&lt;&gt;""))</f>
        <v/>
      </c>
      <c r="AO65">
        <f>AND(R65&gt;100, R65&lt;&gt;"")</f>
        <v/>
      </c>
      <c r="AP65">
        <f>AND(NOT(AN65),AO65)</f>
        <v/>
      </c>
      <c r="AQ65">
        <f>IF(AN65, "OEIS CAT - Destructive - Fatal", IF(AO65, IF(AG65, "OEIS CAT - Destructive - Non-fatal", "OEIS Non-CAT - Destructive - Non-fatal"), IF(AG65, "OEIS CAT - Large", "OEIS Non-CAT - Large")))</f>
        <v/>
      </c>
      <c r="AR65">
        <f>IF(AND(P65&lt;&gt;"", P65&gt;5000),1,0)</f>
        <v/>
      </c>
      <c r="AS65">
        <f>IF(AND(R65&lt;&gt;"", R65&gt;500),1,0)</f>
        <v/>
      </c>
      <c r="AT65">
        <f>IF(OR(R65="", R65&lt;=100),"structures &lt;= 100 ", IF(R65&gt;500, "structures &gt; 500", "100 &lt; structures &lt;= 500"))</f>
        <v/>
      </c>
      <c r="AU65">
        <f>IF(AND(T65&gt;0, T65&lt;&gt;""),"fatality &gt; 0", "fatality = 0")</f>
        <v/>
      </c>
      <c r="AV65">
        <f>IF(R65="",0, R65)</f>
        <v/>
      </c>
      <c r="AW65" t="b">
        <v>0</v>
      </c>
      <c r="AX65" t="b">
        <v>1</v>
      </c>
      <c r="AY65" t="b">
        <v>1</v>
      </c>
      <c r="AZ65" t="b">
        <v>1</v>
      </c>
      <c r="BA65" t="b">
        <v>0</v>
      </c>
      <c r="BB65" t="b">
        <v>1</v>
      </c>
      <c r="BC65" t="b">
        <v>1</v>
      </c>
      <c r="BF65" t="inlineStr">
        <is>
          <t>AT923</t>
        </is>
      </c>
      <c r="BG65" t="inlineStr">
        <is>
          <t>65</t>
        </is>
      </c>
      <c r="BH65" t="n">
        <v>3.32</v>
      </c>
      <c r="BI65" t="inlineStr">
        <is>
          <t>2016-08-19T01:40:00Z</t>
        </is>
      </c>
      <c r="BJ65" t="n">
        <v>32.99</v>
      </c>
      <c r="BK65" t="n">
        <v>125</v>
      </c>
      <c r="BL65" t="inlineStr">
        <is>
          <t>AT923</t>
        </is>
      </c>
      <c r="BM65" t="inlineStr">
        <is>
          <t>65</t>
        </is>
      </c>
      <c r="BN65" t="n">
        <v>3.32</v>
      </c>
      <c r="BO65" t="inlineStr">
        <is>
          <t>2016-08-19T01:40:00Z</t>
        </is>
      </c>
      <c r="BP65" t="n">
        <v>32.99</v>
      </c>
      <c r="BQ65" t="n">
        <v>242</v>
      </c>
    </row>
    <row r="66">
      <c r="C66">
        <f>LEFT(H66,8)&amp;"-"&amp;E66</f>
        <v/>
      </c>
      <c r="D66" t="inlineStr">
        <is>
          <t>Humboldt</t>
        </is>
      </c>
      <c r="E66" t="inlineStr">
        <is>
          <t>Tully</t>
        </is>
      </c>
      <c r="H66">
        <f>YEAR(L66)*10^8+MONTH(L66)*10^6+DAY(L66)*10^4+HOUR(L66)*100+MINUTE(L66)</f>
        <v/>
      </c>
      <c r="I66">
        <f>IF(HOUR(L66)&lt;12, YEAR(L66)*10^8+MONTH(L66)*10^6+DAY(L66)*10^4+(HOUR(L66)+12)*10^2 + MINUTE(L66), YEAR(L66)*10^8+MONTH(L66)*10^6+(DAY(L66)+1)*10^4+(HOUR(L66)-12)*10^2+MINUTE(L66))</f>
        <v/>
      </c>
      <c r="J66" s="39" t="n">
        <v>42604</v>
      </c>
      <c r="K66" s="40" t="n">
        <v>0.66875</v>
      </c>
      <c r="L66" s="39" t="n">
        <v>42604.66875</v>
      </c>
      <c r="M66" s="39" t="n">
        <v>42617</v>
      </c>
      <c r="N66" t="inlineStr">
        <is>
          <t>06:55</t>
        </is>
      </c>
      <c r="O66" s="39" t="n">
        <v>42617.28819444445</v>
      </c>
      <c r="P66" t="n">
        <v>599</v>
      </c>
      <c r="Q66" t="inlineStr">
        <is>
          <t>Arson</t>
        </is>
      </c>
      <c r="R66" t="n">
        <v>3</v>
      </c>
      <c r="T66" t="n">
        <v>0</v>
      </c>
      <c r="U66" t="n">
        <v>41.28486</v>
      </c>
      <c r="V66" t="n">
        <v>-123.82268</v>
      </c>
      <c r="W66" t="inlineStr">
        <is>
          <t>HFTD</t>
        </is>
      </c>
      <c r="X66">
        <f>IF(OR(ISNUMBER(FIND("Redwood Valley", E66)), AZ66, BC66), "HFRA", "non-HFRA")</f>
        <v/>
      </c>
      <c r="AF66" t="n">
        <v>155875</v>
      </c>
      <c r="AG66">
        <f>OR(AND(P66&gt;5000, P66&lt;&gt;""), AND(R66&gt;500, R66&lt;&gt;""), AND(T66&gt;0, T66&lt;&gt;""))</f>
        <v/>
      </c>
      <c r="AH66">
        <f>AND(OR(R66="", R66&lt;100),OR(AND(P66&gt;5000,P66&lt;&gt;""),AND(T66&gt;0,T66&lt;&gt;"")))</f>
        <v/>
      </c>
      <c r="AI66">
        <f>AND(AG66,AH66=FALSE)</f>
        <v/>
      </c>
      <c r="AJ66">
        <f>YEAR(J66)</f>
        <v/>
      </c>
      <c r="AK66">
        <f>MONTH(J66)</f>
        <v/>
      </c>
      <c r="AL66" t="b">
        <v>0</v>
      </c>
      <c r="AM66">
        <f>IF(AND(T66&gt;0, T66&lt;&gt;""),1,0)</f>
        <v/>
      </c>
      <c r="AN66">
        <f>AND(AO66,AND(T66&gt;0,T66&lt;&gt;""))</f>
        <v/>
      </c>
      <c r="AO66">
        <f>AND(R66&gt;100, R66&lt;&gt;"")</f>
        <v/>
      </c>
      <c r="AP66">
        <f>AND(NOT(AN66),AO66)</f>
        <v/>
      </c>
      <c r="AQ66">
        <f>IF(AN66, "OEIS CAT - Destructive - Fatal", IF(AO66, IF(AG66, "OEIS CAT - Destructive - Non-fatal", "OEIS Non-CAT - Destructive - Non-fatal"), IF(AG66,  "OEIS CAT - Large", "OEIS Non-CAT - Large")))</f>
        <v/>
      </c>
      <c r="AR66">
        <f>IF(AND(P66&lt;&gt;"", P66&gt;5000),1,0)</f>
        <v/>
      </c>
      <c r="AS66">
        <f>IF(AND(R66&lt;&gt;"", R66&gt;500),1,0)</f>
        <v/>
      </c>
      <c r="AT66">
        <f>IF(OR(R66="", R66&lt;=100),"structures &lt;= 100 ", IF(R66&gt;500, "structures &gt; 500", "100 &lt; structures &lt;= 500"))</f>
        <v/>
      </c>
      <c r="AU66">
        <f>IF(AND(T66&gt;0, T66&lt;&gt;""),"fatality &gt; 0", "fatality = 0")</f>
        <v/>
      </c>
      <c r="AV66">
        <f>IF(R66="",0,  R66)</f>
        <v/>
      </c>
      <c r="AW66" t="b">
        <v>1</v>
      </c>
      <c r="AX66" t="b">
        <v>0</v>
      </c>
      <c r="AY66" t="b">
        <v>1</v>
      </c>
      <c r="AZ66" t="b">
        <v>1</v>
      </c>
      <c r="BA66" t="b">
        <v>0</v>
      </c>
      <c r="BB66" t="b">
        <v>1</v>
      </c>
      <c r="BC66" t="b">
        <v>1</v>
      </c>
      <c r="BF66" t="inlineStr">
        <is>
          <t>NTCC1</t>
        </is>
      </c>
      <c r="BG66" t="inlineStr">
        <is>
          <t>2</t>
        </is>
      </c>
      <c r="BH66" t="n">
        <v>1.84</v>
      </c>
      <c r="BI66" t="inlineStr">
        <is>
          <t>2016-08-22T22:45:00Z</t>
        </is>
      </c>
      <c r="BJ66" t="n">
        <v>8.99</v>
      </c>
      <c r="BK66" t="n">
        <v>2</v>
      </c>
      <c r="BL66" t="inlineStr">
        <is>
          <t>TTEC1</t>
        </is>
      </c>
      <c r="BM66" t="inlineStr">
        <is>
          <t>2</t>
        </is>
      </c>
      <c r="BN66" t="n">
        <v>9.32</v>
      </c>
      <c r="BO66" t="inlineStr">
        <is>
          <t>2016-08-22T22:57:00Z</t>
        </is>
      </c>
      <c r="BP66" t="n">
        <v>20</v>
      </c>
      <c r="BQ66" t="n">
        <v>4</v>
      </c>
    </row>
    <row r="67">
      <c r="C67">
        <f>LEFT(H67,8)&amp;"-"&amp;E67</f>
        <v/>
      </c>
      <c r="D67" t="inlineStr">
        <is>
          <t>Tulare</t>
        </is>
      </c>
      <c r="E67" t="inlineStr">
        <is>
          <t>Tule</t>
        </is>
      </c>
      <c r="H67">
        <f>YEAR(L67)*10^8+MONTH(L67)*10^6+DAY(L67)*10^4+HOUR(L67)*100+MINUTE(L67)</f>
        <v/>
      </c>
      <c r="I67">
        <f>IF(HOUR(L67)&lt;12, YEAR(L67)*10^8+MONTH(L67)*10^6+DAY(L67)*10^4+(HOUR(L67)+12)*10^2 + MINUTE(L67), YEAR(L67)*10^8+MONTH(L67)*10^6+(DAY(L67)+1)*10^4+(HOUR(L67)-12)*10^2+MINUTE(L67))</f>
        <v/>
      </c>
      <c r="J67" s="39" t="n">
        <v>42604</v>
      </c>
      <c r="K67" s="40" t="n">
        <v>0.9166666666666666</v>
      </c>
      <c r="L67" s="39" t="n">
        <v>42604.91666666666</v>
      </c>
      <c r="M67" s="39" t="n">
        <v>42682</v>
      </c>
      <c r="N67" t="inlineStr">
        <is>
          <t>10:15</t>
        </is>
      </c>
      <c r="O67" s="39" t="n">
        <v>42682.42708333334</v>
      </c>
      <c r="P67" t="n">
        <v>395</v>
      </c>
      <c r="Q67" t="inlineStr">
        <is>
          <t>Undetermined</t>
        </is>
      </c>
      <c r="T67" t="n">
        <v>0</v>
      </c>
      <c r="U67" t="n">
        <v>36.1648</v>
      </c>
      <c r="V67" t="n">
        <v>-118.73906</v>
      </c>
      <c r="W67" t="inlineStr">
        <is>
          <t>HFTD</t>
        </is>
      </c>
      <c r="X67">
        <f>IF(OR(ISNUMBER(FIND("Redwood Valley", E67)), AZ67, BC67), "HFRA", "non-HFRA")</f>
        <v/>
      </c>
      <c r="AG67">
        <f>OR(AND(P67&gt;5000, P67&lt;&gt;""), AND(R67&gt;500, R67&lt;&gt;""), AND(T67&gt;0, T67&lt;&gt;""))</f>
        <v/>
      </c>
      <c r="AH67">
        <f>AND(OR(R67="", R67&lt;100),OR(AND(P67&gt;5000,P67&lt;&gt;""),AND(T67&gt;0,T67&lt;&gt;"")))</f>
        <v/>
      </c>
      <c r="AI67">
        <f>AND(AG67,AH67=FALSE)</f>
        <v/>
      </c>
      <c r="AJ67">
        <f>YEAR(J67)</f>
        <v/>
      </c>
      <c r="AK67">
        <f>MONTH(J67)</f>
        <v/>
      </c>
      <c r="AL67" t="b">
        <v>0</v>
      </c>
      <c r="AM67">
        <f>IF(AND(T67&gt;0, T67&lt;&gt;""),1,0)</f>
        <v/>
      </c>
      <c r="AN67">
        <f>AND(AO67,AND(T67&gt;0,T67&lt;&gt;""))</f>
        <v/>
      </c>
      <c r="AO67">
        <f>AND(R67&gt;100, R67&lt;&gt;"")</f>
        <v/>
      </c>
      <c r="AP67">
        <f>AND(NOT(AN67),AO67)</f>
        <v/>
      </c>
      <c r="AQ67">
        <f>IF(AN67, "OEIS CAT - Destructive - Fatal", IF(AO67, IF(AG67, "OEIS CAT - Destructive - Non-fatal", "OEIS Non-CAT - Destructive - Non-fatal"), IF(AG67, "OEIS CAT - Large", "OEIS Non-CAT - Large")))</f>
        <v/>
      </c>
      <c r="AR67">
        <f>IF(AND(P67&lt;&gt;"", P67&gt;5000),1,0)</f>
        <v/>
      </c>
      <c r="AS67">
        <f>IF(AND(R67&lt;&gt;"", R67&gt;500),1,0)</f>
        <v/>
      </c>
      <c r="AT67">
        <f>IF(OR(R67="", R67&lt;=100),"structures &lt;= 100 ", IF(R67&gt;500, "structures &gt; 500", "100 &lt; structures &lt;= 500"))</f>
        <v/>
      </c>
      <c r="AU67">
        <f>IF(AND(T67&gt;0, T67&lt;&gt;""),"fatality &gt; 0", "fatality = 0")</f>
        <v/>
      </c>
      <c r="AV67">
        <f>IF(R67="",0, R67)</f>
        <v/>
      </c>
      <c r="AW67" t="b">
        <v>1</v>
      </c>
      <c r="AX67" t="b">
        <v>0</v>
      </c>
      <c r="AY67" t="b">
        <v>1</v>
      </c>
      <c r="AZ67" t="b">
        <v>1</v>
      </c>
      <c r="BA67" t="b">
        <v>0</v>
      </c>
      <c r="BB67" t="b">
        <v>1</v>
      </c>
      <c r="BC67" t="b">
        <v>1</v>
      </c>
      <c r="BF67" t="inlineStr">
        <is>
          <t>OORC1</t>
        </is>
      </c>
      <c r="BG67" t="inlineStr">
        <is>
          <t>2</t>
        </is>
      </c>
      <c r="BH67" t="n">
        <v>2.21</v>
      </c>
      <c r="BI67" t="inlineStr">
        <is>
          <t>2016-08-23T05:12:00Z</t>
        </is>
      </c>
      <c r="BJ67" t="n">
        <v>8.99</v>
      </c>
      <c r="BK67" t="n">
        <v>2</v>
      </c>
      <c r="BL67" t="inlineStr">
        <is>
          <t>OORC1</t>
        </is>
      </c>
      <c r="BM67" t="inlineStr">
        <is>
          <t>2</t>
        </is>
      </c>
      <c r="BN67" t="n">
        <v>2.21</v>
      </c>
      <c r="BO67" t="inlineStr">
        <is>
          <t>2016-08-23T05:12:00Z</t>
        </is>
      </c>
      <c r="BP67" t="n">
        <v>8.99</v>
      </c>
      <c r="BQ67" t="n">
        <v>4</v>
      </c>
    </row>
    <row r="68">
      <c r="A68" t="inlineStr">
        <is>
          <t>Not in PG&amp;E service territory</t>
        </is>
      </c>
      <c r="C68">
        <f>LEFT(H68,8)&amp;"-"&amp;E68</f>
        <v/>
      </c>
      <c r="D68" t="inlineStr">
        <is>
          <t>Siskiyou</t>
        </is>
      </c>
      <c r="E68" t="inlineStr">
        <is>
          <t>Grade</t>
        </is>
      </c>
      <c r="H68">
        <f>YEAR(L68)*10^8+MONTH(L68)*10^6+DAY(L68)*10^4+HOUR(L68)*100+MINUTE(L68)</f>
        <v/>
      </c>
      <c r="I68">
        <f>IF(HOUR(L68)&lt;12, YEAR(L68)*10^8+MONTH(L68)*10^6+DAY(L68)*10^4+(HOUR(L68)+12)*10^2 + MINUTE(L68), YEAR(L68)*10^8+MONTH(L68)*10^6+(DAY(L68)+1)*10^4+(HOUR(L68)-12)*10^2+MINUTE(L68))</f>
        <v/>
      </c>
      <c r="J68" s="39" t="n">
        <v>42606</v>
      </c>
      <c r="K68" s="40" t="n">
        <v>0.6215277777777778</v>
      </c>
      <c r="L68" s="39" t="n">
        <v>42606.62152777778</v>
      </c>
      <c r="M68" s="39" t="n">
        <v>42612</v>
      </c>
      <c r="N68" t="inlineStr">
        <is>
          <t>06:45</t>
        </is>
      </c>
      <c r="O68" s="39" t="n">
        <v>42612.28125</v>
      </c>
      <c r="P68" t="n">
        <v>710</v>
      </c>
      <c r="Q68" t="inlineStr">
        <is>
          <t>Electrical Power</t>
        </is>
      </c>
      <c r="R68" t="n">
        <v>5</v>
      </c>
      <c r="S68" t="n">
        <v>1</v>
      </c>
      <c r="T68" t="n">
        <v>0</v>
      </c>
      <c r="U68" t="n">
        <v>41.7813</v>
      </c>
      <c r="V68" t="n">
        <v>-122.611</v>
      </c>
      <c r="W68" t="inlineStr">
        <is>
          <t>HFTD</t>
        </is>
      </c>
      <c r="X68">
        <f>IF(OR(ISNUMBER(FIND("Redwood Valley", E68)), AZ68, BC68), "HFRA", "non-HFRA")</f>
        <v/>
      </c>
      <c r="Y68" t="inlineStr">
        <is>
          <t>Yes</t>
        </is>
      </c>
      <c r="AG68">
        <f>OR(AND(P68&gt;5000, P68&lt;&gt;""), AND(R68&gt;500, R68&lt;&gt;""), AND(T68&gt;0, T68&lt;&gt;""))</f>
        <v/>
      </c>
      <c r="AH68">
        <f>AND(OR(R68="", R68&lt;100),OR(AND(P68&gt;5000,P68&lt;&gt;""),AND(T68&gt;0,T68&lt;&gt;"")))</f>
        <v/>
      </c>
      <c r="AI68">
        <f>AND(AG68,AH68=FALSE)</f>
        <v/>
      </c>
      <c r="AJ68">
        <f>YEAR(J68)</f>
        <v/>
      </c>
      <c r="AK68">
        <f>MONTH(J68)</f>
        <v/>
      </c>
      <c r="AL68" t="b">
        <v>0</v>
      </c>
      <c r="AM68">
        <f>IF(AND(T68&gt;0, T68&lt;&gt;""),1,0)</f>
        <v/>
      </c>
      <c r="AN68">
        <f>AND(AO68,AND(T68&gt;0,T68&lt;&gt;""))</f>
        <v/>
      </c>
      <c r="AO68">
        <f>AND(R68&gt;100, R68&lt;&gt;"")</f>
        <v/>
      </c>
      <c r="AP68">
        <f>AND(NOT(AN68),AO68)</f>
        <v/>
      </c>
      <c r="AQ68">
        <f>IF(AN68, "OEIS CAT - Destructive - Fatal", IF(AO68, IF(AG68, "OEIS CAT - Destructive - Non-fatal", "OEIS Non-CAT - Destructive - Non-fatal"), IF(AG68, "OEIS CAT - Large", "OEIS Non-CAT - Large")))</f>
        <v/>
      </c>
      <c r="AR68">
        <f>IF(AND(P68&lt;&gt;"", P68&gt;5000),1,0)</f>
        <v/>
      </c>
      <c r="AS68">
        <f>IF(AND(R68&lt;&gt;"", R68&gt;500),1,0)</f>
        <v/>
      </c>
      <c r="AT68">
        <f>IF(OR(R68="", R68&lt;=100),"structures &lt;= 100 ", IF(R68&gt;500, "structures &gt; 500", "100 &lt; structures &lt;= 500"))</f>
        <v/>
      </c>
      <c r="AU68">
        <f>IF(AND(T68&gt;0, T68&lt;&gt;""),"fatality &gt; 0", "fatality = 0")</f>
        <v/>
      </c>
      <c r="AV68">
        <f>IF(R68="",0, R68)</f>
        <v/>
      </c>
      <c r="AW68" t="b">
        <v>1</v>
      </c>
      <c r="AX68" t="b">
        <v>0</v>
      </c>
      <c r="AY68" t="b">
        <v>1</v>
      </c>
      <c r="AZ68" t="b">
        <v>1</v>
      </c>
      <c r="BA68" t="b">
        <v>0</v>
      </c>
      <c r="BB68" t="b">
        <v>0</v>
      </c>
      <c r="BC68" t="b">
        <v>1</v>
      </c>
      <c r="BF68" t="inlineStr">
        <is>
          <t>CTAND</t>
        </is>
      </c>
      <c r="BG68" t="inlineStr">
        <is>
          <t>59</t>
        </is>
      </c>
      <c r="BH68" t="n">
        <v>1.36</v>
      </c>
      <c r="BI68" t="inlineStr">
        <is>
          <t>2016-08-24T21:16:00Z</t>
        </is>
      </c>
      <c r="BJ68" t="n">
        <v>6.22</v>
      </c>
      <c r="BK68" t="n">
        <v>8</v>
      </c>
      <c r="BL68" t="inlineStr">
        <is>
          <t>BZRC1</t>
        </is>
      </c>
      <c r="BM68" t="inlineStr">
        <is>
          <t>2</t>
        </is>
      </c>
      <c r="BN68" t="n">
        <v>7.32</v>
      </c>
      <c r="BO68" t="inlineStr">
        <is>
          <t>2016-08-24T22:54:00Z</t>
        </is>
      </c>
      <c r="BP68" t="n">
        <v>14.99</v>
      </c>
      <c r="BQ68" t="n">
        <v>18</v>
      </c>
    </row>
    <row r="69">
      <c r="C69">
        <f>LEFT(H69,8)&amp;"-"&amp;E69</f>
        <v/>
      </c>
      <c r="D69" t="inlineStr">
        <is>
          <t>Kern</t>
        </is>
      </c>
      <c r="E69" t="inlineStr">
        <is>
          <t>Range</t>
        </is>
      </c>
      <c r="H69">
        <f>YEAR(L69)*10^8+MONTH(L69)*10^6+DAY(L69)*10^4+HOUR(L69)*100+MINUTE(L69)</f>
        <v/>
      </c>
      <c r="I69">
        <f>IF(HOUR(L69)&lt;12, YEAR(L69)*10^8+MONTH(L69)*10^6+DAY(L69)*10^4+(HOUR(L69)+12)*10^2 + MINUTE(L69), YEAR(L69)*10^8+MONTH(L69)*10^6+(DAY(L69)+1)*10^4+(HOUR(L69)-12)*10^2+MINUTE(L69))</f>
        <v/>
      </c>
      <c r="J69" s="39" t="n">
        <v>42608</v>
      </c>
      <c r="K69" s="40" t="n">
        <v>0.4236111111111111</v>
      </c>
      <c r="L69" s="39" t="n">
        <v>42608.42361111111</v>
      </c>
      <c r="M69" s="39" t="n">
        <v>42611</v>
      </c>
      <c r="N69" t="inlineStr">
        <is>
          <t>10:30</t>
        </is>
      </c>
      <c r="O69" s="39" t="n">
        <v>42611.4375</v>
      </c>
      <c r="P69" t="n">
        <v>600</v>
      </c>
      <c r="Q69" t="inlineStr">
        <is>
          <t>Human</t>
        </is>
      </c>
      <c r="T69" t="n">
        <v>0</v>
      </c>
      <c r="U69" t="n">
        <v>35.2013</v>
      </c>
      <c r="V69" t="n">
        <v>-118.7212</v>
      </c>
      <c r="W69" t="inlineStr">
        <is>
          <t>HFTD</t>
        </is>
      </c>
      <c r="X69">
        <f>IF(OR(ISNUMBER(FIND("Redwood Valley", E69)), AZ69, BC69), "HFRA", "non-HFRA")</f>
        <v/>
      </c>
      <c r="AG69">
        <f>OR(AND(P69&gt;5000, P69&lt;&gt;""), AND(R69&gt;500, R69&lt;&gt;""), AND(T69&gt;0, T69&lt;&gt;""))</f>
        <v/>
      </c>
      <c r="AH69">
        <f>AND(OR(R69="", R69&lt;100),OR(AND(P69&gt;5000,P69&lt;&gt;""),AND(T69&gt;0,T69&lt;&gt;"")))</f>
        <v/>
      </c>
      <c r="AI69">
        <f>AND(AG69,AH69=FALSE)</f>
        <v/>
      </c>
      <c r="AJ69">
        <f>YEAR(J69)</f>
        <v/>
      </c>
      <c r="AK69">
        <f>MONTH(J69)</f>
        <v/>
      </c>
      <c r="AL69" t="b">
        <v>0</v>
      </c>
      <c r="AM69">
        <f>IF(AND(T69&gt;0, T69&lt;&gt;""),1,0)</f>
        <v/>
      </c>
      <c r="AN69">
        <f>AND(AO69,AND(T69&gt;0,T69&lt;&gt;""))</f>
        <v/>
      </c>
      <c r="AO69">
        <f>AND(R69&gt;100, R69&lt;&gt;"")</f>
        <v/>
      </c>
      <c r="AP69">
        <f>AND(NOT(AN69),AO69)</f>
        <v/>
      </c>
      <c r="AQ69">
        <f>IF(AN69, "OEIS CAT - Destructive - Fatal", IF(AO69, IF(AG69, "OEIS CAT - Destructive - Non-fatal", "OEIS Non-CAT - Destructive - Non-fatal"), IF(AG69, "OEIS CAT - Large", "OEIS Non-CAT - Large")))</f>
        <v/>
      </c>
      <c r="AR69">
        <f>IF(AND(P69&lt;&gt;"", P69&gt;5000),1,0)</f>
        <v/>
      </c>
      <c r="AS69">
        <f>IF(AND(R69&lt;&gt;"", R69&gt;500),1,0)</f>
        <v/>
      </c>
      <c r="AT69">
        <f>IF(OR(R69="", R69&lt;=100),"structures &lt;= 100 ", IF(R69&gt;500, "structures &gt; 500", "100 &lt; structures &lt;= 500"))</f>
        <v/>
      </c>
      <c r="AU69">
        <f>IF(AND(T69&gt;0, T69&lt;&gt;""),"fatality &gt; 0", "fatality = 0")</f>
        <v/>
      </c>
      <c r="AV69">
        <f>IF(R69="",0, R69)</f>
        <v/>
      </c>
      <c r="AW69" t="b">
        <v>1</v>
      </c>
      <c r="AX69" t="b">
        <v>0</v>
      </c>
      <c r="AY69" t="b">
        <v>1</v>
      </c>
      <c r="AZ69" t="b">
        <v>1</v>
      </c>
      <c r="BA69" t="b">
        <v>0</v>
      </c>
      <c r="BB69" t="b">
        <v>1</v>
      </c>
      <c r="BC69" t="b">
        <v>1</v>
      </c>
      <c r="BF69" t="inlineStr">
        <is>
          <t>KRTC1</t>
        </is>
      </c>
      <c r="BG69" t="inlineStr">
        <is>
          <t>2</t>
        </is>
      </c>
      <c r="BH69" t="n">
        <v>3.2</v>
      </c>
      <c r="BI69" t="inlineStr">
        <is>
          <t>2016-08-26T17:18:00Z</t>
        </is>
      </c>
      <c r="BJ69" t="n">
        <v>8.99</v>
      </c>
      <c r="BK69" t="n">
        <v>2</v>
      </c>
      <c r="BL69" t="inlineStr">
        <is>
          <t>C6754</t>
        </is>
      </c>
      <c r="BM69" t="inlineStr">
        <is>
          <t>65</t>
        </is>
      </c>
      <c r="BN69" t="n">
        <v>7.01</v>
      </c>
      <c r="BO69" t="inlineStr">
        <is>
          <t>2016-08-26T18:09:00Z</t>
        </is>
      </c>
      <c r="BP69" t="n">
        <v>12.01</v>
      </c>
      <c r="BQ69" t="n">
        <v>40</v>
      </c>
    </row>
    <row r="70">
      <c r="A70" t="inlineStr">
        <is>
          <t>Not in PG&amp;E service territory</t>
        </is>
      </c>
      <c r="C70">
        <f>LEFT(H70,8)&amp;"-"&amp;E70</f>
        <v/>
      </c>
      <c r="D70" t="inlineStr">
        <is>
          <t>Siskiyou</t>
        </is>
      </c>
      <c r="E70" t="inlineStr">
        <is>
          <t>Gap</t>
        </is>
      </c>
      <c r="H70">
        <f>YEAR(L70)*10^8+MONTH(L70)*10^6+DAY(L70)*10^4+HOUR(L70)*100+MINUTE(L70)</f>
        <v/>
      </c>
      <c r="I70">
        <f>IF(HOUR(L70)&lt;12, YEAR(L70)*10^8+MONTH(L70)*10^6+DAY(L70)*10^4+(HOUR(L70)+12)*10^2 + MINUTE(L70), YEAR(L70)*10^8+MONTH(L70)*10^6+(DAY(L70)+1)*10^4+(HOUR(L70)-12)*10^2+MINUTE(L70))</f>
        <v/>
      </c>
      <c r="J70" s="39" t="n">
        <v>42609</v>
      </c>
      <c r="K70" s="40" t="n">
        <v>0.75</v>
      </c>
      <c r="L70" s="39" t="n">
        <v>42609.75</v>
      </c>
      <c r="M70" s="39" t="n">
        <v>42610</v>
      </c>
      <c r="N70" t="inlineStr">
        <is>
          <t>18:15</t>
        </is>
      </c>
      <c r="O70" s="39" t="n">
        <v>42610.76041666666</v>
      </c>
      <c r="P70" t="n">
        <v>33867</v>
      </c>
      <c r="Q70" t="inlineStr">
        <is>
          <t>Undetermined</t>
        </is>
      </c>
      <c r="R70" t="n">
        <v>14</v>
      </c>
      <c r="T70" t="n">
        <v>0</v>
      </c>
      <c r="U70" t="n">
        <v>41.851</v>
      </c>
      <c r="V70" t="n">
        <v>-123.118</v>
      </c>
      <c r="W70" t="inlineStr">
        <is>
          <t>HFTD</t>
        </is>
      </c>
      <c r="X70">
        <f>IF(OR(ISNUMBER(FIND("Redwood Valley", E70)), AZ70, BC70), "HFRA", "non-HFRA")</f>
        <v/>
      </c>
      <c r="AG70">
        <f>OR(AND(P70&gt;5000, P70&lt;&gt;""), AND(R70&gt;500, R70&lt;&gt;""), AND(T70&gt;0, T70&lt;&gt;""))</f>
        <v/>
      </c>
      <c r="AH70">
        <f>AND(OR(R70="", R70&lt;100),OR(AND(P70&gt;5000,P70&lt;&gt;""),AND(T70&gt;0,T70&lt;&gt;"")))</f>
        <v/>
      </c>
      <c r="AI70">
        <f>AND(AG70,AH70=FALSE)</f>
        <v/>
      </c>
      <c r="AJ70">
        <f>YEAR(J70)</f>
        <v/>
      </c>
      <c r="AK70">
        <f>MONTH(J70)</f>
        <v/>
      </c>
      <c r="AL70" t="b">
        <v>0</v>
      </c>
      <c r="AM70">
        <f>IF(AND(T70&gt;0, T70&lt;&gt;""),1,0)</f>
        <v/>
      </c>
      <c r="AN70">
        <f>AND(AO70,AND(T70&gt;0,T70&lt;&gt;""))</f>
        <v/>
      </c>
      <c r="AO70">
        <f>AND(R70&gt;100, R70&lt;&gt;"")</f>
        <v/>
      </c>
      <c r="AP70">
        <f>AND(NOT(AN70),AO70)</f>
        <v/>
      </c>
      <c r="AQ70">
        <f>IF(AN70, "OEIS CAT - Destructive - Fatal", IF(AO70, IF(AG70, "OEIS CAT - Destructive - Non-fatal", "OEIS Non-CAT - Destructive - Non-fatal"), IF(AG70, "OEIS CAT - Large", "OEIS Non-CAT - Large")))</f>
        <v/>
      </c>
      <c r="AR70">
        <f>IF(AND(P70&lt;&gt;"", P70&gt;5000),1,0)</f>
        <v/>
      </c>
      <c r="AS70">
        <f>IF(AND(R70&lt;&gt;"", R70&gt;500),1,0)</f>
        <v/>
      </c>
      <c r="AT70">
        <f>IF(OR(R70="", R70&lt;=100),"structures &lt;= 100 ", IF(R70&gt;500, "structures &gt; 500", "100 &lt; structures &lt;= 500"))</f>
        <v/>
      </c>
      <c r="AU70">
        <f>IF(AND(T70&gt;0, T70&lt;&gt;""),"fatality &gt; 0", "fatality = 0")</f>
        <v/>
      </c>
      <c r="AV70">
        <f>IF(R70="",0, R70)</f>
        <v/>
      </c>
      <c r="AW70" t="b">
        <v>1</v>
      </c>
      <c r="AX70" t="b">
        <v>0</v>
      </c>
      <c r="AY70" t="b">
        <v>1</v>
      </c>
      <c r="AZ70" t="b">
        <v>1</v>
      </c>
      <c r="BA70" t="b">
        <v>0</v>
      </c>
      <c r="BB70" t="b">
        <v>0</v>
      </c>
      <c r="BC70" t="b">
        <v>1</v>
      </c>
      <c r="BJ70" t="n">
        <v>0</v>
      </c>
      <c r="BK70" t="n">
        <v>0</v>
      </c>
      <c r="BP70" t="n">
        <v>0</v>
      </c>
      <c r="BQ70" t="n">
        <v>0</v>
      </c>
    </row>
    <row r="71">
      <c r="C71">
        <f>LEFT(H71,8)&amp;"-"&amp;E71</f>
        <v/>
      </c>
      <c r="D71" t="inlineStr">
        <is>
          <t>Calaveras</t>
        </is>
      </c>
      <c r="E71" t="inlineStr">
        <is>
          <t>Willow</t>
        </is>
      </c>
      <c r="H71">
        <f>YEAR(L71)*10^8+MONTH(L71)*10^6+DAY(L71)*10^4+HOUR(L71)*100+MINUTE(L71)</f>
        <v/>
      </c>
      <c r="I71">
        <f>IF(HOUR(L71)&lt;12, YEAR(L71)*10^8+MONTH(L71)*10^6+DAY(L71)*10^4+(HOUR(L71)+12)*10^2 + MINUTE(L71), YEAR(L71)*10^8+MONTH(L71)*10^6+(DAY(L71)+1)*10^4+(HOUR(L71)-12)*10^2+MINUTE(L71))</f>
        <v/>
      </c>
      <c r="J71" s="39" t="n">
        <v>42610</v>
      </c>
      <c r="K71" s="40" t="n">
        <v>0.5465277777777777</v>
      </c>
      <c r="L71" s="39" t="n">
        <v>42610.54652777778</v>
      </c>
      <c r="M71" s="39" t="n">
        <v>42613</v>
      </c>
      <c r="N71" t="inlineStr">
        <is>
          <t>18:50</t>
        </is>
      </c>
      <c r="O71" s="39" t="n">
        <v>42613.78472222222</v>
      </c>
      <c r="P71" t="n">
        <v>450</v>
      </c>
      <c r="Q71" t="inlineStr">
        <is>
          <t>Vehicle</t>
        </is>
      </c>
      <c r="S71" t="n">
        <v>1</v>
      </c>
      <c r="T71" t="n">
        <v>0</v>
      </c>
      <c r="U71" t="n">
        <v>38.1874</v>
      </c>
      <c r="V71" t="n">
        <v>-120.6381</v>
      </c>
      <c r="W71" t="inlineStr">
        <is>
          <t>HFTD</t>
        </is>
      </c>
      <c r="X71">
        <f>IF(OR(ISNUMBER(FIND("Redwood Valley", E71)), AZ71, BC71), "HFRA", "non-HFRA")</f>
        <v/>
      </c>
      <c r="AG71">
        <f>OR(AND(P71&gt;5000, P71&lt;&gt;""), AND(R71&gt;500, R71&lt;&gt;""), AND(T71&gt;0, T71&lt;&gt;""))</f>
        <v/>
      </c>
      <c r="AH71">
        <f>AND(OR(R71="", R71&lt;100),OR(AND(P71&gt;5000,P71&lt;&gt;""),AND(T71&gt;0,T71&lt;&gt;"")))</f>
        <v/>
      </c>
      <c r="AI71">
        <f>AND(AG71,AH71=FALSE)</f>
        <v/>
      </c>
      <c r="AJ71">
        <f>YEAR(J71)</f>
        <v/>
      </c>
      <c r="AK71">
        <f>MONTH(J71)</f>
        <v/>
      </c>
      <c r="AL71" t="b">
        <v>0</v>
      </c>
      <c r="AM71">
        <f>IF(AND(T71&gt;0, T71&lt;&gt;""),1,0)</f>
        <v/>
      </c>
      <c r="AN71">
        <f>AND(AO71,AND(T71&gt;0,T71&lt;&gt;""))</f>
        <v/>
      </c>
      <c r="AO71">
        <f>AND(R71&gt;100, R71&lt;&gt;"")</f>
        <v/>
      </c>
      <c r="AP71">
        <f>AND(NOT(AN71),AO71)</f>
        <v/>
      </c>
      <c r="AQ71">
        <f>IF(AN71, "OEIS CAT - Destructive - Fatal", IF(AO71, IF(AG71, "OEIS CAT - Destructive - Non-fatal", "OEIS Non-CAT - Destructive - Non-fatal"), IF(AG71, "OEIS CAT - Large", "OEIS Non-CAT - Large")))</f>
        <v/>
      </c>
      <c r="AR71">
        <f>IF(AND(P71&lt;&gt;"", P71&gt;5000),1,0)</f>
        <v/>
      </c>
      <c r="AS71">
        <f>IF(AND(R71&lt;&gt;"", R71&gt;500),1,0)</f>
        <v/>
      </c>
      <c r="AT71">
        <f>IF(OR(R71="", R71&lt;=100),"structures &lt;= 100 ", IF(R71&gt;500, "structures &gt; 500", "100 &lt; structures &lt;= 500"))</f>
        <v/>
      </c>
      <c r="AU71">
        <f>IF(AND(T71&gt;0, T71&lt;&gt;""),"fatality &gt; 0", "fatality = 0")</f>
        <v/>
      </c>
      <c r="AV71">
        <f>IF(R71="",0, R71)</f>
        <v/>
      </c>
      <c r="AW71" t="b">
        <v>1</v>
      </c>
      <c r="AX71" t="b">
        <v>0</v>
      </c>
      <c r="AY71" t="b">
        <v>1</v>
      </c>
      <c r="AZ71" t="b">
        <v>1</v>
      </c>
      <c r="BA71" t="b">
        <v>0</v>
      </c>
      <c r="BB71" t="b">
        <v>1</v>
      </c>
      <c r="BC71" t="b">
        <v>1</v>
      </c>
      <c r="BJ71" t="n">
        <v>0</v>
      </c>
      <c r="BK71" t="n">
        <v>0</v>
      </c>
      <c r="BL71" t="inlineStr">
        <is>
          <t>C9085</t>
        </is>
      </c>
      <c r="BM71" t="inlineStr">
        <is>
          <t>65</t>
        </is>
      </c>
      <c r="BN71" t="n">
        <v>8.359999999999999</v>
      </c>
      <c r="BO71" t="inlineStr">
        <is>
          <t>2016-08-28T20:15:00Z</t>
        </is>
      </c>
      <c r="BP71" t="n">
        <v>12.01</v>
      </c>
      <c r="BQ71" t="n">
        <v>4</v>
      </c>
    </row>
    <row r="72">
      <c r="C72">
        <f>LEFT(H72,8)&amp;"-"&amp;E72</f>
        <v/>
      </c>
      <c r="D72" t="inlineStr">
        <is>
          <t>Kern</t>
        </is>
      </c>
      <c r="E72" t="inlineStr">
        <is>
          <t>Havilah</t>
        </is>
      </c>
      <c r="H72">
        <f>YEAR(L72)*10^8+MONTH(L72)*10^6+DAY(L72)*10^4+HOUR(L72)*100+MINUTE(L72)</f>
        <v/>
      </c>
      <c r="I72">
        <f>IF(HOUR(L72)&lt;12, YEAR(L72)*10^8+MONTH(L72)*10^6+DAY(L72)*10^4+(HOUR(L72)+12)*10^2 + MINUTE(L72), YEAR(L72)*10^8+MONTH(L72)*10^6+(DAY(L72)+1)*10^4+(HOUR(L72)-12)*10^2+MINUTE(L72))</f>
        <v/>
      </c>
      <c r="J72" s="39" t="n">
        <v>42610</v>
      </c>
      <c r="K72" s="40" t="n">
        <v>0.7847222222222222</v>
      </c>
      <c r="L72" s="39" t="n">
        <v>42610.78472222222</v>
      </c>
      <c r="M72" s="39" t="n">
        <v>42610</v>
      </c>
      <c r="N72" t="inlineStr">
        <is>
          <t>18:50</t>
        </is>
      </c>
      <c r="O72" s="39" t="n">
        <v>42610.78472222222</v>
      </c>
      <c r="P72" t="n">
        <v>304</v>
      </c>
      <c r="Q72" t="inlineStr">
        <is>
          <t>Undetermined</t>
        </is>
      </c>
      <c r="T72" t="n">
        <v>0</v>
      </c>
      <c r="U72" t="n">
        <v>35.4976</v>
      </c>
      <c r="V72" t="n">
        <v>-118.5097</v>
      </c>
      <c r="W72" t="inlineStr">
        <is>
          <t>HFTD</t>
        </is>
      </c>
      <c r="X72">
        <f>IF(OR(ISNUMBER(FIND("Redwood Valley", E72)), AZ72, BC72), "HFRA", "non-HFRA")</f>
        <v/>
      </c>
      <c r="AG72">
        <f>OR(AND(P72&gt;5000, P72&lt;&gt;""), AND(R72&gt;500, R72&lt;&gt;""), AND(T72&gt;0, T72&lt;&gt;""))</f>
        <v/>
      </c>
      <c r="AH72">
        <f>AND(OR(R72="", R72&lt;100),OR(AND(P72&gt;5000,P72&lt;&gt;""),AND(T72&gt;0,T72&lt;&gt;"")))</f>
        <v/>
      </c>
      <c r="AI72">
        <f>AND(AG72,AH72=FALSE)</f>
        <v/>
      </c>
      <c r="AJ72">
        <f>YEAR(J72)</f>
        <v/>
      </c>
      <c r="AK72">
        <f>MONTH(J72)</f>
        <v/>
      </c>
      <c r="AL72" t="b">
        <v>0</v>
      </c>
      <c r="AM72">
        <f>IF(AND(T72&gt;0, T72&lt;&gt;""),1,0)</f>
        <v/>
      </c>
      <c r="AN72">
        <f>AND(AO72,AND(T72&gt;0,T72&lt;&gt;""))</f>
        <v/>
      </c>
      <c r="AO72">
        <f>AND(R72&gt;100, R72&lt;&gt;"")</f>
        <v/>
      </c>
      <c r="AP72">
        <f>AND(NOT(AN72),AO72)</f>
        <v/>
      </c>
      <c r="AQ72">
        <f>IF(AN72, "OEIS CAT - Destructive - Fatal", IF(AO72, IF(AG72, "OEIS CAT - Destructive - Non-fatal", "OEIS Non-CAT - Destructive - Non-fatal"), IF(AG72, "OEIS CAT - Large", "OEIS Non-CAT - Large")))</f>
        <v/>
      </c>
      <c r="AR72">
        <f>IF(AND(P72&lt;&gt;"", P72&gt;5000),1,0)</f>
        <v/>
      </c>
      <c r="AS72">
        <f>IF(AND(R72&lt;&gt;"", R72&gt;500),1,0)</f>
        <v/>
      </c>
      <c r="AT72">
        <f>IF(OR(R72="", R72&lt;=100),"structures &lt;= 100 ", IF(R72&gt;500, "structures &gt; 500", "100 &lt; structures &lt;= 500"))</f>
        <v/>
      </c>
      <c r="AU72">
        <f>IF(AND(T72&gt;0, T72&lt;&gt;""),"fatality &gt; 0", "fatality = 0")</f>
        <v/>
      </c>
      <c r="AV72">
        <f>IF(R72="",0, R72)</f>
        <v/>
      </c>
      <c r="AW72" t="b">
        <v>0</v>
      </c>
      <c r="AX72" t="b">
        <v>1</v>
      </c>
      <c r="AY72" t="b">
        <v>1</v>
      </c>
      <c r="AZ72" t="b">
        <v>1</v>
      </c>
      <c r="BA72" t="b">
        <v>0</v>
      </c>
      <c r="BB72" t="b">
        <v>1</v>
      </c>
      <c r="BC72" t="b">
        <v>1</v>
      </c>
      <c r="BJ72" t="n">
        <v>0</v>
      </c>
      <c r="BK72" t="n">
        <v>0</v>
      </c>
      <c r="BL72" t="inlineStr">
        <is>
          <t>LYQC1</t>
        </is>
      </c>
      <c r="BM72" t="inlineStr">
        <is>
          <t>2</t>
        </is>
      </c>
      <c r="BN72" t="n">
        <v>9.84</v>
      </c>
      <c r="BO72" t="inlineStr">
        <is>
          <t>2016-08-29T01:18:00Z</t>
        </is>
      </c>
      <c r="BP72" t="n">
        <v>25.99</v>
      </c>
      <c r="BQ72" t="n">
        <v>6</v>
      </c>
    </row>
    <row r="73">
      <c r="C73">
        <f>LEFT(H73,8)&amp;"-"&amp;E73</f>
        <v/>
      </c>
      <c r="D73" t="inlineStr">
        <is>
          <t>Butte</t>
        </is>
      </c>
      <c r="E73" t="inlineStr">
        <is>
          <t>Saddle</t>
        </is>
      </c>
      <c r="H73">
        <f>YEAR(L73)*10^8+MONTH(L73)*10^6+DAY(L73)*10^4+HOUR(L73)*100+MINUTE(L73)</f>
        <v/>
      </c>
      <c r="I73">
        <f>IF(HOUR(L73)&lt;12, YEAR(L73)*10^8+MONTH(L73)*10^6+DAY(L73)*10^4+(HOUR(L73)+12)*10^2 + MINUTE(L73), YEAR(L73)*10^8+MONTH(L73)*10^6+(DAY(L73)+1)*10^4+(HOUR(L73)-12)*10^2+MINUTE(L73))</f>
        <v/>
      </c>
      <c r="J73" s="39" t="n">
        <v>42618</v>
      </c>
      <c r="K73" s="40" t="n">
        <v>0.6861111111111111</v>
      </c>
      <c r="L73" s="39" t="n">
        <v>42618.68611111111</v>
      </c>
      <c r="M73" s="39" t="n">
        <v>42625</v>
      </c>
      <c r="N73" t="inlineStr">
        <is>
          <t>14:51</t>
        </is>
      </c>
      <c r="O73" s="39" t="n">
        <v>42625.61875</v>
      </c>
      <c r="P73" t="n">
        <v>800</v>
      </c>
      <c r="Q73" t="inlineStr">
        <is>
          <t>Vehicle</t>
        </is>
      </c>
      <c r="R73" t="n">
        <v>3</v>
      </c>
      <c r="T73" t="n">
        <v>0</v>
      </c>
      <c r="U73" t="n">
        <v>39.6871</v>
      </c>
      <c r="V73" t="n">
        <v>-121.571</v>
      </c>
      <c r="W73" t="inlineStr">
        <is>
          <t>HFTD</t>
        </is>
      </c>
      <c r="X73">
        <f>IF(OR(ISNUMBER(FIND("Redwood Valley", E73)), AZ73, BC73), "HFRA", "non-HFRA")</f>
        <v/>
      </c>
      <c r="AF73" t="n">
        <v>174111</v>
      </c>
      <c r="AG73">
        <f>OR(AND(P73&gt;5000, P73&lt;&gt;""), AND(R73&gt;500, R73&lt;&gt;""), AND(T73&gt;0, T73&lt;&gt;""))</f>
        <v/>
      </c>
      <c r="AH73">
        <f>AND(OR(R73="", R73&lt;100),OR(AND(P73&gt;5000,P73&lt;&gt;""),AND(T73&gt;0,T73&lt;&gt;"")))</f>
        <v/>
      </c>
      <c r="AI73">
        <f>AND(AG73,AH73=FALSE)</f>
        <v/>
      </c>
      <c r="AJ73">
        <f>YEAR(J73)</f>
        <v/>
      </c>
      <c r="AK73">
        <f>MONTH(J73)</f>
        <v/>
      </c>
      <c r="AL73" t="b">
        <v>0</v>
      </c>
      <c r="AM73">
        <f>IF(AND(T73&gt;0, T73&lt;&gt;""),1,0)</f>
        <v/>
      </c>
      <c r="AN73">
        <f>AND(AO73,AND(T73&gt;0,T73&lt;&gt;""))</f>
        <v/>
      </c>
      <c r="AO73">
        <f>AND(R73&gt;100, R73&lt;&gt;"")</f>
        <v/>
      </c>
      <c r="AP73">
        <f>AND(NOT(AN73),AO73)</f>
        <v/>
      </c>
      <c r="AQ73">
        <f>IF(AN73, "OEIS CAT - Destructive - Fatal", IF(AO73, IF(AG73, "OEIS CAT - Destructive - Non-fatal", "OEIS Non-CAT - Destructive - Non-fatal"), IF(AG73, "OEIS CAT - Large", "OEIS Non-CAT - Large")))</f>
        <v/>
      </c>
      <c r="AR73">
        <f>IF(AND(P73&lt;&gt;"", P73&gt;5000),1,0)</f>
        <v/>
      </c>
      <c r="AS73">
        <f>IF(AND(R73&lt;&gt;"", R73&gt;500),1,0)</f>
        <v/>
      </c>
      <c r="AT73">
        <f>IF(OR(R73="", R73&lt;=100),"structures &lt;= 100 ", IF(R73&gt;500, "structures &gt; 500", "100 &lt; structures &lt;= 500"))</f>
        <v/>
      </c>
      <c r="AU73">
        <f>IF(AND(T73&gt;0, T73&lt;&gt;""),"fatality &gt; 0", "fatality = 0")</f>
        <v/>
      </c>
      <c r="AV73">
        <f>IF(R73="",0, R73)</f>
        <v/>
      </c>
      <c r="AW73" t="b">
        <v>1</v>
      </c>
      <c r="AX73" t="b">
        <v>0</v>
      </c>
      <c r="AY73" t="b">
        <v>1</v>
      </c>
      <c r="AZ73" t="b">
        <v>1</v>
      </c>
      <c r="BA73" t="b">
        <v>0</v>
      </c>
      <c r="BB73" t="b">
        <v>1</v>
      </c>
      <c r="BC73" t="b">
        <v>1</v>
      </c>
      <c r="BJ73" t="n">
        <v>0</v>
      </c>
      <c r="BK73" t="n">
        <v>0</v>
      </c>
      <c r="BL73" t="inlineStr">
        <is>
          <t>CICC1</t>
        </is>
      </c>
      <c r="BM73" t="inlineStr">
        <is>
          <t>2</t>
        </is>
      </c>
      <c r="BN73" t="n">
        <v>7.54</v>
      </c>
      <c r="BO73" t="inlineStr">
        <is>
          <t>2016-09-05T23:54:00Z</t>
        </is>
      </c>
      <c r="BP73" t="n">
        <v>14.99</v>
      </c>
      <c r="BQ73" t="n">
        <v>25</v>
      </c>
    </row>
    <row r="74">
      <c r="C74">
        <f>LEFT(H74,8)&amp;"-"&amp;E74</f>
        <v/>
      </c>
      <c r="D74" t="inlineStr">
        <is>
          <t>Lassen</t>
        </is>
      </c>
      <c r="E74" t="inlineStr">
        <is>
          <t>Willard</t>
        </is>
      </c>
      <c r="H74">
        <f>YEAR(L74)*10^8+MONTH(L74)*10^6+DAY(L74)*10^4+HOUR(L74)*100+MINUTE(L74)</f>
        <v/>
      </c>
      <c r="I74">
        <f>IF(HOUR(L74)&lt;12, YEAR(L74)*10^8+MONTH(L74)*10^6+DAY(L74)*10^4+(HOUR(L74)+12)*10^2 + MINUTE(L74), YEAR(L74)*10^8+MONTH(L74)*10^6+(DAY(L74)+1)*10^4+(HOUR(L74)-12)*10^2+MINUTE(L74))</f>
        <v/>
      </c>
      <c r="J74" s="39" t="n">
        <v>42624</v>
      </c>
      <c r="K74" s="40" t="n">
        <v>0.48125</v>
      </c>
      <c r="L74" s="39" t="n">
        <v>42624.48125</v>
      </c>
      <c r="M74" s="39" t="n">
        <v>42635</v>
      </c>
      <c r="N74" t="inlineStr">
        <is>
          <t>07:00</t>
        </is>
      </c>
      <c r="O74" s="39" t="n">
        <v>42635.29166666666</v>
      </c>
      <c r="P74" t="n">
        <v>2575</v>
      </c>
      <c r="Q74" t="inlineStr">
        <is>
          <t>Undetermined</t>
        </is>
      </c>
      <c r="R74" t="n">
        <v>7</v>
      </c>
      <c r="T74" t="n">
        <v>0</v>
      </c>
      <c r="U74" t="n">
        <v>40.3915</v>
      </c>
      <c r="V74" t="n">
        <v>-120.7845</v>
      </c>
      <c r="W74" t="inlineStr">
        <is>
          <t>HFTD</t>
        </is>
      </c>
      <c r="X74">
        <f>IF(OR(ISNUMBER(FIND("Redwood Valley", E74)), AZ74, BC74), "HFRA", "non-HFRA")</f>
        <v/>
      </c>
      <c r="AG74">
        <f>OR(AND(P74&gt;5000, P74&lt;&gt;""), AND(R74&gt;500, R74&lt;&gt;""), AND(T74&gt;0, T74&lt;&gt;""))</f>
        <v/>
      </c>
      <c r="AH74">
        <f>AND(OR(R74="", R74&lt;100),OR(AND(P74&gt;5000,P74&lt;&gt;""),AND(T74&gt;0,T74&lt;&gt;"")))</f>
        <v/>
      </c>
      <c r="AI74">
        <f>AND(AG74,AH74=FALSE)</f>
        <v/>
      </c>
      <c r="AJ74">
        <f>YEAR(J74)</f>
        <v/>
      </c>
      <c r="AK74">
        <f>MONTH(J74)</f>
        <v/>
      </c>
      <c r="AL74" t="b">
        <v>0</v>
      </c>
      <c r="AM74">
        <f>IF(AND(T74&gt;0, T74&lt;&gt;""),1,0)</f>
        <v/>
      </c>
      <c r="AN74">
        <f>AND(AO74,AND(T74&gt;0,T74&lt;&gt;""))</f>
        <v/>
      </c>
      <c r="AO74">
        <f>AND(R74&gt;100, R74&lt;&gt;"")</f>
        <v/>
      </c>
      <c r="AP74">
        <f>AND(NOT(AN74),AO74)</f>
        <v/>
      </c>
      <c r="AQ74">
        <f>IF(AN74, "OEIS CAT - Destructive - Fatal", IF(AO74, IF(AG74, "OEIS CAT - Destructive - Non-fatal", "OEIS Non-CAT - Destructive - Non-fatal"), IF(AG74, "OEIS CAT - Large", "OEIS Non-CAT - Large")))</f>
        <v/>
      </c>
      <c r="AR74">
        <f>IF(AND(P74&lt;&gt;"", P74&gt;5000),1,0)</f>
        <v/>
      </c>
      <c r="AS74">
        <f>IF(AND(R74&lt;&gt;"", R74&gt;500),1,0)</f>
        <v/>
      </c>
      <c r="AT74">
        <f>IF(OR(R74="", R74&lt;=100),"structures &lt;= 100 ", IF(R74&gt;500, "structures &gt; 500", "100 &lt; structures &lt;= 500"))</f>
        <v/>
      </c>
      <c r="AU74">
        <f>IF(AND(T74&gt;0, T74&lt;&gt;""),"fatality &gt; 0", "fatality = 0")</f>
        <v/>
      </c>
      <c r="AV74">
        <f>IF(R74="",0, R74)</f>
        <v/>
      </c>
      <c r="AW74" t="b">
        <v>1</v>
      </c>
      <c r="AX74" t="b">
        <v>0</v>
      </c>
      <c r="AY74" t="b">
        <v>1</v>
      </c>
      <c r="AZ74" t="b">
        <v>1</v>
      </c>
      <c r="BA74" t="b">
        <v>0</v>
      </c>
      <c r="BB74" t="b">
        <v>1</v>
      </c>
      <c r="BC74" t="b">
        <v>1</v>
      </c>
      <c r="BF74" t="inlineStr">
        <is>
          <t>CTFPE</t>
        </is>
      </c>
      <c r="BG74" t="inlineStr">
        <is>
          <t>59</t>
        </is>
      </c>
      <c r="BH74" t="n">
        <v>3.14</v>
      </c>
      <c r="BI74" t="inlineStr">
        <is>
          <t>2016-09-11T19:23:00Z</t>
        </is>
      </c>
      <c r="BJ74" t="n">
        <v>20.51</v>
      </c>
      <c r="BK74" t="n">
        <v>16</v>
      </c>
      <c r="BL74" t="inlineStr">
        <is>
          <t>D2000</t>
        </is>
      </c>
      <c r="BM74" t="inlineStr">
        <is>
          <t>65</t>
        </is>
      </c>
      <c r="BN74" t="n">
        <v>9.93</v>
      </c>
      <c r="BO74" t="inlineStr">
        <is>
          <t>2016-09-11T19:30:00Z</t>
        </is>
      </c>
      <c r="BP74" t="n">
        <v>27</v>
      </c>
      <c r="BQ74" t="n">
        <v>44</v>
      </c>
    </row>
    <row r="75">
      <c r="C75">
        <f>LEFT(H75,8)&amp;"-"&amp;E75</f>
        <v/>
      </c>
      <c r="D75" t="inlineStr">
        <is>
          <t>Tehama</t>
        </is>
      </c>
      <c r="E75" t="inlineStr">
        <is>
          <t>Hog</t>
        </is>
      </c>
      <c r="H75">
        <f>YEAR(L75)*10^8+MONTH(L75)*10^6+DAY(L75)*10^4+HOUR(L75)*100+MINUTE(L75)</f>
        <v/>
      </c>
      <c r="I75">
        <f>IF(HOUR(L75)&lt;12, YEAR(L75)*10^8+MONTH(L75)*10^6+DAY(L75)*10^4+(HOUR(L75)+12)*10^2 + MINUTE(L75), YEAR(L75)*10^8+MONTH(L75)*10^6+(DAY(L75)+1)*10^4+(HOUR(L75)-12)*10^2+MINUTE(L75))</f>
        <v/>
      </c>
      <c r="J75" s="39" t="n">
        <v>42626</v>
      </c>
      <c r="K75" s="40" t="n">
        <v>0.9652777777777778</v>
      </c>
      <c r="L75" s="39" t="n">
        <v>42626.96527777778</v>
      </c>
      <c r="M75" s="39" t="n">
        <v>42626</v>
      </c>
      <c r="N75" t="inlineStr">
        <is>
          <t>14:30</t>
        </is>
      </c>
      <c r="O75" s="39" t="n">
        <v>42626.60416666666</v>
      </c>
      <c r="P75" t="n">
        <v>360</v>
      </c>
      <c r="Q75" t="inlineStr">
        <is>
          <t>Electrical Power</t>
        </is>
      </c>
      <c r="U75" t="n">
        <v>40.30594</v>
      </c>
      <c r="V75" t="n">
        <v>-122.1295</v>
      </c>
      <c r="W75" t="inlineStr">
        <is>
          <t>HFTD</t>
        </is>
      </c>
      <c r="X75">
        <f>IF(OR(ISNUMBER(FIND("Redwood Valley", E75)), AZ75, BC75), "HFRA", "non-HFRA")</f>
        <v/>
      </c>
      <c r="Y75" t="inlineStr">
        <is>
          <t>Yes</t>
        </is>
      </c>
      <c r="Z75" t="inlineStr">
        <is>
          <t>Yes</t>
        </is>
      </c>
      <c r="AA75" t="n">
        <v>20160290</v>
      </c>
      <c r="AE75" t="inlineStr">
        <is>
          <t>INT-08528</t>
        </is>
      </c>
      <c r="AF75" t="n">
        <v>0</v>
      </c>
      <c r="AG75">
        <f>OR(AND(P75&gt;5000, P75&lt;&gt;""), AND(R75&gt;500, R75&lt;&gt;""), AND(T75&gt;0, T75&lt;&gt;""))</f>
        <v/>
      </c>
      <c r="AH75">
        <f>AND(OR(R75="", R75&lt;100),OR(AND(P75&gt;5000,P75&lt;&gt;""),AND(T75&gt;0,T75&lt;&gt;"")))</f>
        <v/>
      </c>
      <c r="AI75">
        <f>AND(AG75,AH75=FALSE)</f>
        <v/>
      </c>
      <c r="AJ75">
        <f>YEAR(J75)</f>
        <v/>
      </c>
      <c r="AK75">
        <f>MONTH(J75)</f>
        <v/>
      </c>
      <c r="AL75" t="b">
        <v>0</v>
      </c>
      <c r="AM75">
        <f>IF(AND(T75&gt;0, T75&lt;&gt;""),1,0)</f>
        <v/>
      </c>
      <c r="AN75">
        <f>AND(AO75,AND(T75&gt;0,T75&lt;&gt;""))</f>
        <v/>
      </c>
      <c r="AO75">
        <f>AND(R75&gt;100, R75&lt;&gt;"")</f>
        <v/>
      </c>
      <c r="AP75">
        <f>AND(NOT(AN75),AO75)</f>
        <v/>
      </c>
      <c r="AQ75">
        <f>IF(AN75, "OEIS CAT - Destructive - Fatal", IF(AO75, IF(AG75, "OEIS CAT - Destructive - Non-fatal", "OEIS Non-CAT - Destructive - Non-fatal"), IF(AG75, "OEIS CAT - Large", "OEIS Non-CAT - Large")))</f>
        <v/>
      </c>
      <c r="AR75">
        <f>IF(AND(P75&lt;&gt;"", P75&gt;5000),1,0)</f>
        <v/>
      </c>
      <c r="AS75">
        <f>IF(AND(R75&lt;&gt;"", R75&gt;500),1,0)</f>
        <v/>
      </c>
      <c r="AT75">
        <f>IF(OR(R75="", R75&lt;=100),"structures &lt;= 100 ", IF(R75&gt;500, "structures &gt; 500", "100 &lt; structures &lt;= 500"))</f>
        <v/>
      </c>
      <c r="AU75">
        <f>IF(AND(T75&gt;0, T75&lt;&gt;""),"fatality &gt; 0", "fatality = 0")</f>
        <v/>
      </c>
      <c r="AV75">
        <f>IF(R75="",0, R75)</f>
        <v/>
      </c>
      <c r="AW75" t="b">
        <v>1</v>
      </c>
      <c r="AX75" t="b">
        <v>0</v>
      </c>
      <c r="AY75" t="b">
        <v>1</v>
      </c>
      <c r="AZ75" t="b">
        <v>1</v>
      </c>
      <c r="BA75" t="b">
        <v>0</v>
      </c>
      <c r="BB75" t="b">
        <v>1</v>
      </c>
      <c r="BC75" t="b">
        <v>1</v>
      </c>
      <c r="BJ75" t="n">
        <v>0</v>
      </c>
      <c r="BK75" t="n">
        <v>0</v>
      </c>
      <c r="BP75" t="n">
        <v>0</v>
      </c>
      <c r="BQ75" t="n">
        <v>0</v>
      </c>
    </row>
    <row r="76">
      <c r="A76" t="inlineStr">
        <is>
          <t>Not in PG&amp;E service territory</t>
        </is>
      </c>
      <c r="C76">
        <f>LEFT(H76,8)&amp;"-"&amp;E76</f>
        <v/>
      </c>
      <c r="D76" t="inlineStr">
        <is>
          <t>Modoc</t>
        </is>
      </c>
      <c r="E76" t="inlineStr">
        <is>
          <t>Soup Complex</t>
        </is>
      </c>
      <c r="H76">
        <f>YEAR(L76)*10^8+MONTH(L76)*10^6+DAY(L76)*10^4+HOUR(L76)*100+MINUTE(L76)</f>
        <v/>
      </c>
      <c r="I76">
        <f>IF(HOUR(L76)&lt;12, YEAR(L76)*10^8+MONTH(L76)*10^6+DAY(L76)*10^4+(HOUR(L76)+12)*10^2 + MINUTE(L76), YEAR(L76)*10^8+MONTH(L76)*10^6+(DAY(L76)+1)*10^4+(HOUR(L76)-12)*10^2+MINUTE(L76))</f>
        <v/>
      </c>
      <c r="J76" s="39" t="n">
        <v>42630</v>
      </c>
      <c r="K76" s="40" t="n">
        <v>0.6090277777777777</v>
      </c>
      <c r="L76" s="39" t="n">
        <v>42630.60902777778</v>
      </c>
      <c r="M76" s="39" t="n">
        <v>42656</v>
      </c>
      <c r="N76" t="inlineStr">
        <is>
          <t>11:30</t>
        </is>
      </c>
      <c r="O76" s="39" t="n">
        <v>42656.47916666666</v>
      </c>
      <c r="P76" t="n">
        <v>2722</v>
      </c>
      <c r="Q76" t="inlineStr">
        <is>
          <t>Undetermined</t>
        </is>
      </c>
      <c r="T76" t="n">
        <v>0</v>
      </c>
      <c r="U76" t="n">
        <v>41.2649</v>
      </c>
      <c r="V76" t="n">
        <v>-120.3178</v>
      </c>
      <c r="W76" t="inlineStr">
        <is>
          <t>HFTD</t>
        </is>
      </c>
      <c r="X76">
        <f>IF(OR(ISNUMBER(FIND("Redwood Valley", E76)), AZ76, BC76), "HFRA", "non-HFRA")</f>
        <v/>
      </c>
      <c r="AG76">
        <f>OR(AND(P76&gt;5000, P76&lt;&gt;""), AND(R76&gt;500, R76&lt;&gt;""), AND(T76&gt;0, T76&lt;&gt;""))</f>
        <v/>
      </c>
      <c r="AH76">
        <f>AND(OR(R76="", R76&lt;100),OR(AND(P76&gt;5000,P76&lt;&gt;""),AND(T76&gt;0,T76&lt;&gt;"")))</f>
        <v/>
      </c>
      <c r="AI76">
        <f>AND(AG76,AH76=FALSE)</f>
        <v/>
      </c>
      <c r="AJ76">
        <f>YEAR(J76)</f>
        <v/>
      </c>
      <c r="AK76">
        <f>MONTH(J76)</f>
        <v/>
      </c>
      <c r="AL76" t="b">
        <v>0</v>
      </c>
      <c r="AM76">
        <f>IF(AND(T76&gt;0, T76&lt;&gt;""),1,0)</f>
        <v/>
      </c>
      <c r="AN76">
        <f>AND(AO76,AND(T76&gt;0,T76&lt;&gt;""))</f>
        <v/>
      </c>
      <c r="AO76">
        <f>AND(R76&gt;100, R76&lt;&gt;"")</f>
        <v/>
      </c>
      <c r="AP76">
        <f>AND(NOT(AN76),AO76)</f>
        <v/>
      </c>
      <c r="AQ76">
        <f>IF(AN76, "OEIS CAT - Destructive - Fatal", IF(AO76, IF(AG76, "OEIS CAT - Destructive - Non-fatal", "OEIS Non-CAT - Destructive - Non-fatal"), IF(AG76, "OEIS CAT - Large", "OEIS Non-CAT - Large")))</f>
        <v/>
      </c>
      <c r="AR76">
        <f>IF(AND(P76&lt;&gt;"", P76&gt;5000),1,0)</f>
        <v/>
      </c>
      <c r="AS76">
        <f>IF(AND(R76&lt;&gt;"", R76&gt;500),1,0)</f>
        <v/>
      </c>
      <c r="AT76">
        <f>IF(OR(R76="", R76&lt;=100),"structures &lt;= 100 ", IF(R76&gt;500, "structures &gt; 500", "100 &lt; structures &lt;= 500"))</f>
        <v/>
      </c>
      <c r="AU76">
        <f>IF(AND(T76&gt;0, T76&lt;&gt;""),"fatality &gt; 0", "fatality = 0")</f>
        <v/>
      </c>
      <c r="AV76">
        <f>IF(R76="",0, R76)</f>
        <v/>
      </c>
      <c r="AW76" t="b">
        <v>1</v>
      </c>
      <c r="AX76" t="b">
        <v>0</v>
      </c>
      <c r="AY76" t="b">
        <v>1</v>
      </c>
      <c r="AZ76" t="b">
        <v>1</v>
      </c>
      <c r="BA76" t="b">
        <v>0</v>
      </c>
      <c r="BB76" t="b">
        <v>0</v>
      </c>
      <c r="BC76" t="b">
        <v>1</v>
      </c>
      <c r="BF76" t="inlineStr">
        <is>
          <t>FLAC1</t>
        </is>
      </c>
      <c r="BG76" t="inlineStr">
        <is>
          <t>2</t>
        </is>
      </c>
      <c r="BH76" t="n">
        <v>2.11</v>
      </c>
      <c r="BI76" t="inlineStr">
        <is>
          <t>2016-09-17T22:06:00Z</t>
        </is>
      </c>
      <c r="BJ76" t="n">
        <v>15.99</v>
      </c>
      <c r="BK76" t="n">
        <v>2</v>
      </c>
      <c r="BL76" t="inlineStr">
        <is>
          <t>FLAC1</t>
        </is>
      </c>
      <c r="BM76" t="inlineStr">
        <is>
          <t>2</t>
        </is>
      </c>
      <c r="BN76" t="n">
        <v>2.11</v>
      </c>
      <c r="BO76" t="inlineStr">
        <is>
          <t>2016-09-17T22:06:00Z</t>
        </is>
      </c>
      <c r="BP76" t="n">
        <v>15.99</v>
      </c>
      <c r="BQ76" t="n">
        <v>4</v>
      </c>
    </row>
    <row r="77">
      <c r="C77">
        <f>LEFT(H77,8)&amp;"-"&amp;E77</f>
        <v/>
      </c>
      <c r="D77" t="inlineStr">
        <is>
          <t>Santa Barbara</t>
        </is>
      </c>
      <c r="E77" t="inlineStr">
        <is>
          <t>Canyon</t>
        </is>
      </c>
      <c r="H77">
        <f>YEAR(L77)*10^8+MONTH(L77)*10^6+DAY(L77)*10^4+HOUR(L77)*100+MINUTE(L77)</f>
        <v/>
      </c>
      <c r="I77">
        <f>IF(HOUR(L77)&lt;12, YEAR(L77)*10^8+MONTH(L77)*10^6+DAY(L77)*10^4+(HOUR(L77)+12)*10^2 + MINUTE(L77), YEAR(L77)*10^8+MONTH(L77)*10^6+(DAY(L77)+1)*10^4+(HOUR(L77)-12)*10^2+MINUTE(L77))</f>
        <v/>
      </c>
      <c r="J77" s="39" t="n">
        <v>42630</v>
      </c>
      <c r="K77" s="40" t="n">
        <v>0.7222222222222222</v>
      </c>
      <c r="L77" s="39" t="n">
        <v>42630.72222222222</v>
      </c>
      <c r="M77" s="39" t="n">
        <v>42640</v>
      </c>
      <c r="N77" t="inlineStr">
        <is>
          <t>14:00</t>
        </is>
      </c>
      <c r="O77" s="39" t="n">
        <v>42640.58333333334</v>
      </c>
      <c r="P77" t="n">
        <v>12518</v>
      </c>
      <c r="Q77" t="inlineStr">
        <is>
          <t>Undetermined</t>
        </is>
      </c>
      <c r="U77" t="n">
        <v>34.63445</v>
      </c>
      <c r="V77" t="n">
        <v>-120.54421</v>
      </c>
      <c r="W77" t="inlineStr">
        <is>
          <t>HFTD</t>
        </is>
      </c>
      <c r="X77">
        <f>IF(OR(ISNUMBER(FIND("Redwood Valley", E77)), AZ77, BC77), "HFRA", "non-HFRA")</f>
        <v/>
      </c>
      <c r="AG77">
        <f>OR(AND(P77&gt;5000, P77&lt;&gt;""), AND(R77&gt;500, R77&lt;&gt;""), AND(T77&gt;0, T77&lt;&gt;""))</f>
        <v/>
      </c>
      <c r="AH77">
        <f>AND(OR(R77="", R77&lt;100),OR(AND(P77&gt;5000,P77&lt;&gt;""),AND(T77&gt;0,T77&lt;&gt;"")))</f>
        <v/>
      </c>
      <c r="AI77">
        <f>AND(AG77,AH77=FALSE)</f>
        <v/>
      </c>
      <c r="AJ77">
        <f>YEAR(J77)</f>
        <v/>
      </c>
      <c r="AK77">
        <f>MONTH(J77)</f>
        <v/>
      </c>
      <c r="AL77" t="b">
        <v>0</v>
      </c>
      <c r="AM77">
        <f>IF(AND(T77&gt;0, T77&lt;&gt;""),1,0)</f>
        <v/>
      </c>
      <c r="AN77">
        <f>AND(AO77,AND(T77&gt;0,T77&lt;&gt;""))</f>
        <v/>
      </c>
      <c r="AO77">
        <f>AND(R77&gt;100, R77&lt;&gt;"")</f>
        <v/>
      </c>
      <c r="AP77">
        <f>AND(NOT(AN77),AO77)</f>
        <v/>
      </c>
      <c r="AQ77">
        <f>IF(AN77, "OEIS CAT - Destructive - Fatal", IF(AO77, IF(AG77, "OEIS CAT - Destructive - Non-fatal", "OEIS Non-CAT - Destructive - Non-fatal"), IF(AG77, "OEIS CAT - Large", "OEIS Non-CAT - Large")))</f>
        <v/>
      </c>
      <c r="AR77">
        <f>IF(AND(P77&lt;&gt;"", P77&gt;5000),1,0)</f>
        <v/>
      </c>
      <c r="AS77">
        <f>IF(AND(R77&lt;&gt;"", R77&gt;500),1,0)</f>
        <v/>
      </c>
      <c r="AT77">
        <f>IF(OR(R77="", R77&lt;=100),"structures &lt;= 100 ", IF(R77&gt;500, "structures &gt; 500", "100 &lt; structures &lt;= 500"))</f>
        <v/>
      </c>
      <c r="AU77">
        <f>IF(AND(T77&gt;0, T77&lt;&gt;""),"fatality &gt; 0", "fatality = 0")</f>
        <v/>
      </c>
      <c r="AV77">
        <f>IF(R77="",0, R77)</f>
        <v/>
      </c>
      <c r="AW77" t="b">
        <v>1</v>
      </c>
      <c r="AX77" t="b">
        <v>0</v>
      </c>
      <c r="AY77" t="b">
        <v>1</v>
      </c>
      <c r="AZ77" t="b">
        <v>1</v>
      </c>
      <c r="BA77" t="b">
        <v>0</v>
      </c>
      <c r="BB77" t="b">
        <v>1</v>
      </c>
      <c r="BC77" t="b">
        <v>1</v>
      </c>
      <c r="BF77" t="inlineStr">
        <is>
          <t>E2332</t>
        </is>
      </c>
      <c r="BG77" t="inlineStr">
        <is>
          <t>65</t>
        </is>
      </c>
      <c r="BH77" t="n">
        <v>3.8</v>
      </c>
      <c r="BI77" t="inlineStr">
        <is>
          <t>2016-09-17T23:23:00Z</t>
        </is>
      </c>
      <c r="BJ77" t="n">
        <v>20</v>
      </c>
      <c r="BK77" t="n">
        <v>18</v>
      </c>
      <c r="BL77" t="inlineStr">
        <is>
          <t>PTGC1</t>
        </is>
      </c>
      <c r="BM77" t="inlineStr">
        <is>
          <t>96</t>
        </is>
      </c>
      <c r="BN77" t="n">
        <v>7.11</v>
      </c>
      <c r="BO77" t="inlineStr">
        <is>
          <t>2016-09-18T01:00:00Z</t>
        </is>
      </c>
      <c r="BP77" t="n">
        <v>27.72</v>
      </c>
      <c r="BQ77" t="n">
        <v>42</v>
      </c>
    </row>
    <row r="78">
      <c r="C78">
        <f>LEFT(H78,8)&amp;"-"&amp;E78</f>
        <v/>
      </c>
      <c r="D78" t="inlineStr">
        <is>
          <t>Kern</t>
        </is>
      </c>
      <c r="E78" t="inlineStr">
        <is>
          <t>Flat</t>
        </is>
      </c>
      <c r="H78">
        <f>YEAR(L78)*10^8+MONTH(L78)*10^6+DAY(L78)*10^4+HOUR(L78)*100+MINUTE(L78)</f>
        <v/>
      </c>
      <c r="I78">
        <f>IF(HOUR(L78)&lt;12, YEAR(L78)*10^8+MONTH(L78)*10^6+DAY(L78)*10^4+(HOUR(L78)+12)*10^2 + MINUTE(L78), YEAR(L78)*10^8+MONTH(L78)*10^6+(DAY(L78)+1)*10^4+(HOUR(L78)-12)*10^2+MINUTE(L78))</f>
        <v/>
      </c>
      <c r="J78" s="39" t="n">
        <v>42632</v>
      </c>
      <c r="K78" s="40" t="n">
        <v>0.5923611111111111</v>
      </c>
      <c r="L78" s="39" t="n">
        <v>42632.59236111111</v>
      </c>
      <c r="M78" s="39" t="n">
        <v>42634</v>
      </c>
      <c r="O78" s="39" t="n"/>
      <c r="P78" t="n">
        <v>306</v>
      </c>
      <c r="Q78" t="inlineStr">
        <is>
          <t>Equipment</t>
        </is>
      </c>
      <c r="T78" t="n">
        <v>0</v>
      </c>
      <c r="U78" t="n">
        <v>35.63145658</v>
      </c>
      <c r="V78" t="n">
        <v>-118.79998543</v>
      </c>
      <c r="W78" t="inlineStr">
        <is>
          <t>non-HFTD</t>
        </is>
      </c>
      <c r="X78">
        <f>IF(OR(ISNUMBER(FIND("Redwood Valley", E78)), AZ78, BC78), "HFRA", "non-HFRA")</f>
        <v/>
      </c>
      <c r="AG78">
        <f>OR(AND(P78&gt;5000, P78&lt;&gt;""), AND(R78&gt;500, R78&lt;&gt;""), AND(T78&gt;0, T78&lt;&gt;""))</f>
        <v/>
      </c>
      <c r="AH78">
        <f>AND(OR(R78="", R78&lt;100),OR(AND(P78&gt;5000,P78&lt;&gt;""),AND(T78&gt;0,T78&lt;&gt;"")))</f>
        <v/>
      </c>
      <c r="AI78">
        <f>AND(AG78,AH78=FALSE)</f>
        <v/>
      </c>
      <c r="AJ78">
        <f>YEAR(J78)</f>
        <v/>
      </c>
      <c r="AK78">
        <f>MONTH(J78)</f>
        <v/>
      </c>
      <c r="AL78" t="b">
        <v>0</v>
      </c>
      <c r="AM78">
        <f>IF(AND(T78&gt;0, T78&lt;&gt;""),1,0)</f>
        <v/>
      </c>
      <c r="AN78">
        <f>AND(AO78,AND(T78&gt;0,T78&lt;&gt;""))</f>
        <v/>
      </c>
      <c r="AO78">
        <f>AND(R78&gt;100, R78&lt;&gt;"")</f>
        <v/>
      </c>
      <c r="AP78">
        <f>AND(NOT(AN78),AO78)</f>
        <v/>
      </c>
      <c r="AQ78">
        <f>IF(AN78, "OEIS CAT - Destructive - Fatal", IF(AO78, IF(AG78, "OEIS CAT - Destructive - Non-fatal", "OEIS Non-CAT - Destructive - Non-fatal"), IF(AG78, "OEIS CAT - Large", "OEIS Non-CAT - Large")))</f>
        <v/>
      </c>
      <c r="AR78">
        <f>IF(AND(P78&lt;&gt;"", P78&gt;5000),1,0)</f>
        <v/>
      </c>
      <c r="AS78">
        <f>IF(AND(R78&lt;&gt;"", R78&gt;500),1,0)</f>
        <v/>
      </c>
      <c r="AT78">
        <f>IF(OR(R78="", R78&lt;=100),"structures &lt;= 100 ", IF(R78&gt;500, "structures &gt; 500", "100 &lt; structures &lt;= 500"))</f>
        <v/>
      </c>
      <c r="AU78">
        <f>IF(AND(T78&gt;0, T78&lt;&gt;""),"fatality &gt; 0", "fatality = 0")</f>
        <v/>
      </c>
      <c r="AV78">
        <f>IF(R78="",0, R78)</f>
        <v/>
      </c>
      <c r="AW78" t="b">
        <v>1</v>
      </c>
      <c r="AX78" t="b">
        <v>0</v>
      </c>
      <c r="AY78" t="b">
        <v>1</v>
      </c>
      <c r="AZ78" t="b">
        <v>1</v>
      </c>
      <c r="BA78" t="b">
        <v>0</v>
      </c>
      <c r="BB78" t="b">
        <v>1</v>
      </c>
      <c r="BC78" t="b">
        <v>1</v>
      </c>
      <c r="BJ78" t="n">
        <v>0</v>
      </c>
      <c r="BK78" t="n">
        <v>0</v>
      </c>
      <c r="BL78" t="inlineStr">
        <is>
          <t>WOCC1</t>
        </is>
      </c>
      <c r="BM78" t="inlineStr">
        <is>
          <t>2</t>
        </is>
      </c>
      <c r="BN78" t="n">
        <v>5.47</v>
      </c>
      <c r="BO78" t="inlineStr">
        <is>
          <t>2016-09-19T22:13:00Z</t>
        </is>
      </c>
      <c r="BP78" t="n">
        <v>13</v>
      </c>
      <c r="BQ78" t="n">
        <v>3</v>
      </c>
    </row>
    <row r="79">
      <c r="C79">
        <f>LEFT(H79,8)&amp;"-"&amp;E79</f>
        <v/>
      </c>
      <c r="D79" t="inlineStr">
        <is>
          <t>Sonoma</t>
        </is>
      </c>
      <c r="E79" t="inlineStr">
        <is>
          <t>Sawmill</t>
        </is>
      </c>
      <c r="H79">
        <f>YEAR(L79)*10^8+MONTH(L79)*10^6+DAY(L79)*10^4+HOUR(L79)*100+MINUTE(L79)</f>
        <v/>
      </c>
      <c r="I79">
        <f>IF(HOUR(L79)&lt;12, YEAR(L79)*10^8+MONTH(L79)*10^6+DAY(L79)*10^4+(HOUR(L79)+12)*10^2 + MINUTE(L79), YEAR(L79)*10^8+MONTH(L79)*10^6+(DAY(L79)+1)*10^4+(HOUR(L79)-12)*10^2+MINUTE(L79))</f>
        <v/>
      </c>
      <c r="J79" s="39" t="n">
        <v>42638</v>
      </c>
      <c r="K79" s="40" t="n">
        <v>0.4465277777777778</v>
      </c>
      <c r="L79" s="39" t="n">
        <v>42638.44652777778</v>
      </c>
      <c r="M79" s="39" t="n">
        <v>42642</v>
      </c>
      <c r="N79" t="inlineStr">
        <is>
          <t>17:00</t>
        </is>
      </c>
      <c r="O79" s="39" t="n">
        <v>42642.70833333334</v>
      </c>
      <c r="P79" t="n">
        <v>1547</v>
      </c>
      <c r="Q79" t="inlineStr">
        <is>
          <t>Electrical Power</t>
        </is>
      </c>
      <c r="T79" t="n">
        <v>0</v>
      </c>
      <c r="U79" t="n">
        <v>38.80017</v>
      </c>
      <c r="V79" t="n">
        <v>-122.82895</v>
      </c>
      <c r="W79" t="inlineStr">
        <is>
          <t>HFTD</t>
        </is>
      </c>
      <c r="X79">
        <f>IF(OR(ISNUMBER(FIND("Redwood Valley", E79)), AZ79, BC79), "HFRA", "non-HFRA")</f>
        <v/>
      </c>
      <c r="Y79" t="inlineStr">
        <is>
          <t>Yes</t>
        </is>
      </c>
      <c r="Z79" t="inlineStr">
        <is>
          <t>Yes</t>
        </is>
      </c>
      <c r="AA79" t="n">
        <v>20160315</v>
      </c>
      <c r="AB79" t="inlineStr">
        <is>
          <t>EI160925A</t>
        </is>
      </c>
      <c r="AE79" t="inlineStr">
        <is>
          <t>INT-08572</t>
        </is>
      </c>
      <c r="AF79" t="n">
        <v>0</v>
      </c>
      <c r="AG79">
        <f>OR(AND(P79&gt;5000, P79&lt;&gt;""), AND(R79&gt;500, R79&lt;&gt;""), AND(T79&gt;0, T79&lt;&gt;""))</f>
        <v/>
      </c>
      <c r="AH79">
        <f>AND(OR(R79="", R79&lt;100),OR(AND(P79&gt;5000,P79&lt;&gt;""),AND(T79&gt;0,T79&lt;&gt;"")))</f>
        <v/>
      </c>
      <c r="AI79">
        <f>AND(AG79,AH79=FALSE)</f>
        <v/>
      </c>
      <c r="AJ79">
        <f>YEAR(J79)</f>
        <v/>
      </c>
      <c r="AK79">
        <f>MONTH(J79)</f>
        <v/>
      </c>
      <c r="AL79" t="b">
        <v>1</v>
      </c>
      <c r="AM79">
        <f>IF(AND(T79&gt;0, T79&lt;&gt;""),1,0)</f>
        <v/>
      </c>
      <c r="AN79">
        <f>AND(AO79,AND(T79&gt;0,T79&lt;&gt;""))</f>
        <v/>
      </c>
      <c r="AO79">
        <f>AND(R79&gt;100, R79&lt;&gt;"")</f>
        <v/>
      </c>
      <c r="AP79">
        <f>AND(NOT(AN79),AO79)</f>
        <v/>
      </c>
      <c r="AQ79">
        <f>IF(AN79, "OEIS CAT - Destructive - Fatal", IF(AO79, IF(AG79, "OEIS CAT - Destructive - Non-fatal", "OEIS Non-CAT - Destructive - Non-fatal"), IF(AG79, "OEIS CAT - Large", "OEIS Non-CAT - Large")))</f>
        <v/>
      </c>
      <c r="AR79">
        <f>IF(AND(P79&lt;&gt;"", P79&gt;5000),1,0)</f>
        <v/>
      </c>
      <c r="AS79">
        <f>IF(AND(R79&lt;&gt;"", R79&gt;500),1,0)</f>
        <v/>
      </c>
      <c r="AT79">
        <f>IF(OR(R79="", R79&lt;=100),"structures &lt;= 100 ", IF(R79&gt;500, "structures &gt; 500", "100 &lt; structures &lt;= 500"))</f>
        <v/>
      </c>
      <c r="AU79">
        <f>IF(AND(T79&gt;0, T79&lt;&gt;""),"fatality &gt; 0", "fatality = 0")</f>
        <v/>
      </c>
      <c r="AV79">
        <f>IF(R79="",0, R79)</f>
        <v/>
      </c>
      <c r="AW79" t="b">
        <v>0</v>
      </c>
      <c r="AX79" t="b">
        <v>1</v>
      </c>
      <c r="AY79" t="b">
        <v>1</v>
      </c>
      <c r="AZ79" t="b">
        <v>1</v>
      </c>
      <c r="BA79" t="b">
        <v>0</v>
      </c>
      <c r="BB79" t="b">
        <v>1</v>
      </c>
      <c r="BC79" t="b">
        <v>1</v>
      </c>
      <c r="BF79" t="inlineStr">
        <is>
          <t>HWKC1</t>
        </is>
      </c>
      <c r="BG79" t="inlineStr">
        <is>
          <t>2</t>
        </is>
      </c>
      <c r="BH79" t="n">
        <v>4.52</v>
      </c>
      <c r="BI79" t="inlineStr">
        <is>
          <t>2016-09-25T17:56:00Z</t>
        </is>
      </c>
      <c r="BJ79" t="n">
        <v>35.99</v>
      </c>
      <c r="BK79" t="n">
        <v>4</v>
      </c>
      <c r="BL79" t="inlineStr">
        <is>
          <t>HWKC1</t>
        </is>
      </c>
      <c r="BM79" t="inlineStr">
        <is>
          <t>2</t>
        </is>
      </c>
      <c r="BN79" t="n">
        <v>4.52</v>
      </c>
      <c r="BO79" t="inlineStr">
        <is>
          <t>2016-09-25T17:56:00Z</t>
        </is>
      </c>
      <c r="BP79" t="n">
        <v>35.99</v>
      </c>
      <c r="BQ79" t="n">
        <v>20</v>
      </c>
    </row>
    <row r="80">
      <c r="C80">
        <f>LEFT(H80,8)&amp;"-"&amp;E80</f>
        <v/>
      </c>
      <c r="D80" t="inlineStr">
        <is>
          <t>Tuolumne</t>
        </is>
      </c>
      <c r="E80" t="inlineStr">
        <is>
          <t>Marshes</t>
        </is>
      </c>
      <c r="H80">
        <f>YEAR(L80)*10^8+MONTH(L80)*10^6+DAY(L80)*10^4+HOUR(L80)*100+MINUTE(L80)</f>
        <v/>
      </c>
      <c r="I80">
        <f>IF(HOUR(L80)&lt;12, YEAR(L80)*10^8+MONTH(L80)*10^6+DAY(L80)*10^4+(HOUR(L80)+12)*10^2 + MINUTE(L80), YEAR(L80)*10^8+MONTH(L80)*10^6+(DAY(L80)+1)*10^4+(HOUR(L80)-12)*10^2+MINUTE(L80))</f>
        <v/>
      </c>
      <c r="J80" s="39" t="n">
        <v>42639</v>
      </c>
      <c r="K80" s="40" t="n">
        <v>0.5138888888888888</v>
      </c>
      <c r="L80" s="39" t="n">
        <v>42639.51388888889</v>
      </c>
      <c r="M80" s="39" t="n">
        <v>42647</v>
      </c>
      <c r="N80" t="inlineStr">
        <is>
          <t>22:00</t>
        </is>
      </c>
      <c r="O80" s="39" t="n">
        <v>42647.91666666666</v>
      </c>
      <c r="P80" t="n">
        <v>1080</v>
      </c>
      <c r="Q80" t="inlineStr">
        <is>
          <t>Vehicle</t>
        </is>
      </c>
      <c r="T80" t="n">
        <v>0</v>
      </c>
      <c r="U80" t="n">
        <v>37.79635</v>
      </c>
      <c r="V80" t="n">
        <v>-120.32484</v>
      </c>
      <c r="W80" t="inlineStr">
        <is>
          <t>HFTD</t>
        </is>
      </c>
      <c r="X80">
        <f>IF(OR(ISNUMBER(FIND("Redwood Valley", E80)), AZ80, BC80), "HFRA", "non-HFRA")</f>
        <v/>
      </c>
      <c r="AF80" t="n">
        <v>485</v>
      </c>
      <c r="AG80">
        <f>OR(AND(P80&gt;5000, P80&lt;&gt;""), AND(R80&gt;500, R80&lt;&gt;""), AND(T80&gt;0, T80&lt;&gt;""))</f>
        <v/>
      </c>
      <c r="AH80">
        <f>AND(OR(R80="", R80&lt;100),OR(AND(P80&gt;5000,P80&lt;&gt;""),AND(T80&gt;0,T80&lt;&gt;"")))</f>
        <v/>
      </c>
      <c r="AI80">
        <f>AND(AG80,AH80=FALSE)</f>
        <v/>
      </c>
      <c r="AJ80">
        <f>YEAR(J80)</f>
        <v/>
      </c>
      <c r="AK80">
        <f>MONTH(J80)</f>
        <v/>
      </c>
      <c r="AL80" t="b">
        <v>0</v>
      </c>
      <c r="AM80">
        <f>IF(AND(T80&gt;0, T80&lt;&gt;""),1,0)</f>
        <v/>
      </c>
      <c r="AN80">
        <f>AND(AO80,AND(T80&gt;0,T80&lt;&gt;""))</f>
        <v/>
      </c>
      <c r="AO80">
        <f>AND(R80&gt;100, R80&lt;&gt;"")</f>
        <v/>
      </c>
      <c r="AP80">
        <f>AND(NOT(AN80),AO80)</f>
        <v/>
      </c>
      <c r="AQ80">
        <f>IF(AN80, "OEIS CAT - Destructive - Fatal", IF(AO80, IF(AG80, "OEIS CAT - Destructive - Non-fatal", "OEIS Non-CAT - Destructive - Non-fatal"), IF(AG80, "OEIS CAT - Large", "OEIS Non-CAT - Large")))</f>
        <v/>
      </c>
      <c r="AR80">
        <f>IF(AND(P80&lt;&gt;"", P80&gt;5000),1,0)</f>
        <v/>
      </c>
      <c r="AS80">
        <f>IF(AND(R80&lt;&gt;"", R80&gt;500),1,0)</f>
        <v/>
      </c>
      <c r="AT80">
        <f>IF(OR(R80="", R80&lt;=100),"structures &lt;= 100 ", IF(R80&gt;500, "structures &gt; 500", "100 &lt; structures &lt;= 500"))</f>
        <v/>
      </c>
      <c r="AU80">
        <f>IF(AND(T80&gt;0, T80&lt;&gt;""),"fatality &gt; 0", "fatality = 0")</f>
        <v/>
      </c>
      <c r="AV80">
        <f>IF(R80="",0, R80)</f>
        <v/>
      </c>
      <c r="AW80" t="b">
        <v>1</v>
      </c>
      <c r="AX80" t="b">
        <v>0</v>
      </c>
      <c r="AY80" t="b">
        <v>1</v>
      </c>
      <c r="AZ80" t="b">
        <v>1</v>
      </c>
      <c r="BA80" t="b">
        <v>0</v>
      </c>
      <c r="BB80" t="b">
        <v>1</v>
      </c>
      <c r="BC80" t="b">
        <v>1</v>
      </c>
      <c r="BJ80" t="n">
        <v>0</v>
      </c>
      <c r="BK80" t="n">
        <v>0</v>
      </c>
      <c r="BL80" t="inlineStr">
        <is>
          <t>C3161</t>
        </is>
      </c>
      <c r="BM80" t="inlineStr">
        <is>
          <t>65</t>
        </is>
      </c>
      <c r="BN80" t="n">
        <v>8.6</v>
      </c>
      <c r="BO80" t="inlineStr">
        <is>
          <t>2016-09-26T19:51:00Z</t>
        </is>
      </c>
      <c r="BP80" t="n">
        <v>11.01</v>
      </c>
      <c r="BQ80" t="n">
        <v>16</v>
      </c>
    </row>
    <row r="81">
      <c r="C81">
        <f>LEFT(H81,8)&amp;"-"&amp;E81</f>
        <v/>
      </c>
      <c r="D81" t="inlineStr">
        <is>
          <t>Santa Clara</t>
        </is>
      </c>
      <c r="E81" t="inlineStr">
        <is>
          <t>Loma</t>
        </is>
      </c>
      <c r="H81">
        <f>YEAR(L81)*10^8+MONTH(L81)*10^6+DAY(L81)*10^4+HOUR(L81)*100+MINUTE(L81)</f>
        <v/>
      </c>
      <c r="I81">
        <f>IF(HOUR(L81)&lt;12, YEAR(L81)*10^8+MONTH(L81)*10^6+DAY(L81)*10^4+(HOUR(L81)+12)*10^2 + MINUTE(L81), YEAR(L81)*10^8+MONTH(L81)*10^6+(DAY(L81)+1)*10^4+(HOUR(L81)-12)*10^2+MINUTE(L81))</f>
        <v/>
      </c>
      <c r="J81" s="39" t="n">
        <v>42639</v>
      </c>
      <c r="K81" s="40" t="n">
        <v>0.6125</v>
      </c>
      <c r="L81" s="39" t="n">
        <v>42639.6125</v>
      </c>
      <c r="M81" s="39" t="n">
        <v>42997</v>
      </c>
      <c r="N81" t="inlineStr">
        <is>
          <t>10:30</t>
        </is>
      </c>
      <c r="O81" s="39" t="n">
        <v>42997.4375</v>
      </c>
      <c r="P81" t="n">
        <v>4474</v>
      </c>
      <c r="Q81" t="inlineStr">
        <is>
          <t>Undetermined</t>
        </is>
      </c>
      <c r="R81" t="n">
        <v>28</v>
      </c>
      <c r="S81" t="n">
        <v>1</v>
      </c>
      <c r="T81" t="n">
        <v>0</v>
      </c>
      <c r="U81" t="n">
        <v>37.10632</v>
      </c>
      <c r="V81" t="n">
        <v>-121.85318</v>
      </c>
      <c r="W81" t="inlineStr">
        <is>
          <t>HFTD</t>
        </is>
      </c>
      <c r="X81">
        <f>IF(OR(ISNUMBER(FIND("Redwood Valley", E81)), AZ81, BC81), "HFRA", "non-HFRA")</f>
        <v/>
      </c>
      <c r="AG81">
        <f>OR(AND(P81&gt;5000, P81&lt;&gt;""), AND(R81&gt;500, R81&lt;&gt;""), AND(T81&gt;0, T81&lt;&gt;""))</f>
        <v/>
      </c>
      <c r="AH81">
        <f>AND(OR(R81="", R81&lt;100),OR(AND(P81&gt;5000,P81&lt;&gt;""),AND(T81&gt;0,T81&lt;&gt;"")))</f>
        <v/>
      </c>
      <c r="AI81">
        <f>AND(AG81,AH81=FALSE)</f>
        <v/>
      </c>
      <c r="AJ81">
        <f>YEAR(J81)</f>
        <v/>
      </c>
      <c r="AK81">
        <f>MONTH(J81)</f>
        <v/>
      </c>
      <c r="AL81" t="b">
        <v>0</v>
      </c>
      <c r="AM81">
        <f>IF(AND(T81&gt;0, T81&lt;&gt;""),1,0)</f>
        <v/>
      </c>
      <c r="AN81">
        <f>AND(AO81,AND(T81&gt;0,T81&lt;&gt;""))</f>
        <v/>
      </c>
      <c r="AO81">
        <f>AND(R81&gt;100, R81&lt;&gt;"")</f>
        <v/>
      </c>
      <c r="AP81">
        <f>AND(NOT(AN81),AO81)</f>
        <v/>
      </c>
      <c r="AQ81">
        <f>IF(AN81, "OEIS CAT - Destructive - Fatal", IF(AO81, IF(AG81, "OEIS CAT - Destructive - Non-fatal", "OEIS Non-CAT - Destructive - Non-fatal"), IF(AG81, "OEIS CAT - Large", "OEIS Non-CAT - Large")))</f>
        <v/>
      </c>
      <c r="AR81">
        <f>IF(AND(P81&lt;&gt;"", P81&gt;5000),1,0)</f>
        <v/>
      </c>
      <c r="AS81">
        <f>IF(AND(R81&lt;&gt;"", R81&gt;500),1,0)</f>
        <v/>
      </c>
      <c r="AT81">
        <f>IF(OR(R81="", R81&lt;=100),"structures &lt;= 100 ", IF(R81&gt;500, "structures &gt; 500", "100 &lt; structures &lt;= 500"))</f>
        <v/>
      </c>
      <c r="AU81">
        <f>IF(AND(T81&gt;0, T81&lt;&gt;""),"fatality &gt; 0", "fatality = 0")</f>
        <v/>
      </c>
      <c r="AV81">
        <f>IF(R81="",0, R81)</f>
        <v/>
      </c>
      <c r="AW81" t="b">
        <v>0</v>
      </c>
      <c r="AX81" t="b">
        <v>1</v>
      </c>
      <c r="AY81" t="b">
        <v>1</v>
      </c>
      <c r="AZ81" t="b">
        <v>1</v>
      </c>
      <c r="BA81" t="b">
        <v>0</v>
      </c>
      <c r="BB81" t="b">
        <v>1</v>
      </c>
      <c r="BC81" t="b">
        <v>1</v>
      </c>
      <c r="BF81" t="inlineStr">
        <is>
          <t>E6085</t>
        </is>
      </c>
      <c r="BG81" t="inlineStr">
        <is>
          <t>65</t>
        </is>
      </c>
      <c r="BH81" t="n">
        <v>2.26</v>
      </c>
      <c r="BI81" t="inlineStr">
        <is>
          <t>2016-09-26T22:39:00Z</t>
        </is>
      </c>
      <c r="BJ81" t="n">
        <v>13</v>
      </c>
      <c r="BK81" t="n">
        <v>8</v>
      </c>
      <c r="BL81" t="inlineStr">
        <is>
          <t>C0234</t>
        </is>
      </c>
      <c r="BM81" t="inlineStr">
        <is>
          <t>65</t>
        </is>
      </c>
      <c r="BN81" t="n">
        <v>9.18</v>
      </c>
      <c r="BO81" t="inlineStr">
        <is>
          <t>2016-09-26T22:31:00Z</t>
        </is>
      </c>
      <c r="BP81" t="n">
        <v>17</v>
      </c>
      <c r="BQ81" t="n">
        <v>302</v>
      </c>
    </row>
    <row r="82">
      <c r="C82">
        <f>LEFT(H82,8)&amp;"-"&amp;E82</f>
        <v/>
      </c>
      <c r="D82" t="inlineStr">
        <is>
          <t>Fresno</t>
        </is>
      </c>
      <c r="E82" t="inlineStr">
        <is>
          <t>Sacata</t>
        </is>
      </c>
      <c r="H82">
        <f>YEAR(L82)*10^8+MONTH(L82)*10^6+DAY(L82)*10^4+HOUR(L82)*100+MINUTE(L82)</f>
        <v/>
      </c>
      <c r="I82">
        <f>IF(HOUR(L82)&lt;12, YEAR(L82)*10^8+MONTH(L82)*10^6+DAY(L82)*10^4+(HOUR(L82)+12)*10^2 + MINUTE(L82), YEAR(L82)*10^8+MONTH(L82)*10^6+(DAY(L82)+1)*10^4+(HOUR(L82)-12)*10^2+MINUTE(L82))</f>
        <v/>
      </c>
      <c r="J82" s="39" t="n">
        <v>42654</v>
      </c>
      <c r="K82" s="40" t="n">
        <v>0.5402777777777777</v>
      </c>
      <c r="L82" s="39" t="n">
        <v>42654.54027777778</v>
      </c>
      <c r="M82" s="39" t="n">
        <v>42663</v>
      </c>
      <c r="N82" t="inlineStr">
        <is>
          <t>07:00</t>
        </is>
      </c>
      <c r="O82" s="39" t="n">
        <v>42663.29166666666</v>
      </c>
      <c r="P82" t="n">
        <v>2100</v>
      </c>
      <c r="Q82" t="inlineStr">
        <is>
          <t>Undetermined</t>
        </is>
      </c>
      <c r="T82" t="n">
        <v>0</v>
      </c>
      <c r="U82" t="n">
        <v>36.94536</v>
      </c>
      <c r="V82" t="n">
        <v>-119.25959</v>
      </c>
      <c r="W82" t="inlineStr">
        <is>
          <t>HFTD</t>
        </is>
      </c>
      <c r="X82">
        <f>IF(OR(ISNUMBER(FIND("Redwood Valley", E82)), AZ82, BC82), "HFRA", "non-HFRA")</f>
        <v/>
      </c>
      <c r="AG82">
        <f>OR(AND(P82&gt;5000, P82&lt;&gt;""), AND(R82&gt;500, R82&lt;&gt;""), AND(T82&gt;0, T82&lt;&gt;""))</f>
        <v/>
      </c>
      <c r="AH82">
        <f>AND(OR(R82="", R82&lt;100),OR(AND(P82&gt;5000,P82&lt;&gt;""),AND(T82&gt;0,T82&lt;&gt;"")))</f>
        <v/>
      </c>
      <c r="AI82">
        <f>AND(AG82,AH82=FALSE)</f>
        <v/>
      </c>
      <c r="AJ82">
        <f>YEAR(J82)</f>
        <v/>
      </c>
      <c r="AK82">
        <f>MONTH(J82)</f>
        <v/>
      </c>
      <c r="AL82" t="b">
        <v>0</v>
      </c>
      <c r="AM82">
        <f>IF(AND(T82&gt;0, T82&lt;&gt;""),1,0)</f>
        <v/>
      </c>
      <c r="AN82">
        <f>AND(AO82,AND(T82&gt;0,T82&lt;&gt;""))</f>
        <v/>
      </c>
      <c r="AO82">
        <f>AND(R82&gt;100, R82&lt;&gt;"")</f>
        <v/>
      </c>
      <c r="AP82">
        <f>AND(NOT(AN82),AO82)</f>
        <v/>
      </c>
      <c r="AQ82">
        <f>IF(AN82, "OEIS CAT - Destructive - Fatal", IF(AO82, IF(AG82, "OEIS CAT - Destructive - Non-fatal", "OEIS Non-CAT - Destructive - Non-fatal"), IF(AG82, "OEIS CAT - Large", "OEIS Non-CAT - Large")))</f>
        <v/>
      </c>
      <c r="AR82">
        <f>IF(AND(P82&lt;&gt;"", P82&gt;5000),1,0)</f>
        <v/>
      </c>
      <c r="AS82">
        <f>IF(AND(R82&lt;&gt;"", R82&gt;500),1,0)</f>
        <v/>
      </c>
      <c r="AT82">
        <f>IF(OR(R82="", R82&lt;=100),"structures &lt;= 100 ", IF(R82&gt;500, "structures &gt; 500", "100 &lt; structures &lt;= 500"))</f>
        <v/>
      </c>
      <c r="AU82">
        <f>IF(AND(T82&gt;0, T82&lt;&gt;""),"fatality &gt; 0", "fatality = 0")</f>
        <v/>
      </c>
      <c r="AV82">
        <f>IF(R82="",0, R82)</f>
        <v/>
      </c>
      <c r="AW82" t="b">
        <v>1</v>
      </c>
      <c r="AX82" t="b">
        <v>0</v>
      </c>
      <c r="AY82" t="b">
        <v>1</v>
      </c>
      <c r="AZ82" t="b">
        <v>1</v>
      </c>
      <c r="BA82" t="b">
        <v>0</v>
      </c>
      <c r="BB82" t="b">
        <v>1</v>
      </c>
      <c r="BC82" t="b">
        <v>1</v>
      </c>
      <c r="BF82" t="inlineStr">
        <is>
          <t>FNWC1</t>
        </is>
      </c>
      <c r="BG82" t="inlineStr">
        <is>
          <t>2</t>
        </is>
      </c>
      <c r="BH82" t="n">
        <v>4.78</v>
      </c>
      <c r="BI82" t="inlineStr">
        <is>
          <t>2016-10-11T20:00:00Z</t>
        </is>
      </c>
      <c r="BJ82" t="n">
        <v>13</v>
      </c>
      <c r="BK82" t="n">
        <v>12</v>
      </c>
      <c r="BL82" t="inlineStr">
        <is>
          <t>FNWC1</t>
        </is>
      </c>
      <c r="BM82" t="inlineStr">
        <is>
          <t>2</t>
        </is>
      </c>
      <c r="BN82" t="n">
        <v>4.78</v>
      </c>
      <c r="BO82" t="inlineStr">
        <is>
          <t>2016-10-11T20:00:00Z</t>
        </is>
      </c>
      <c r="BP82" t="n">
        <v>13</v>
      </c>
      <c r="BQ82" t="n">
        <v>14</v>
      </c>
    </row>
    <row r="83">
      <c r="C83">
        <f>LEFT(H83,8)&amp;"-"&amp;E83</f>
        <v/>
      </c>
      <c r="D83" t="inlineStr">
        <is>
          <t>Tulare</t>
        </is>
      </c>
      <c r="E83" t="inlineStr">
        <is>
          <t>Jacobson</t>
        </is>
      </c>
      <c r="H83">
        <f>YEAR(L83)*10^8+MONTH(L83)*10^6+DAY(L83)*10^4+HOUR(L83)*100+MINUTE(L83)</f>
        <v/>
      </c>
      <c r="I83">
        <f>IF(HOUR(L83)&lt;12, YEAR(L83)*10^8+MONTH(L83)*10^6+DAY(L83)*10^4+(HOUR(L83)+12)*10^2 + MINUTE(L83), YEAR(L83)*10^8+MONTH(L83)*10^6+(DAY(L83)+1)*10^4+(HOUR(L83)-12)*10^2+MINUTE(L83))</f>
        <v/>
      </c>
      <c r="J83" s="39" t="n">
        <v>42663</v>
      </c>
      <c r="K83" s="40" t="n">
        <v>0.7083333333333334</v>
      </c>
      <c r="L83" s="39" t="n">
        <v>42663.70833333334</v>
      </c>
      <c r="M83" s="39" t="n">
        <v>42723</v>
      </c>
      <c r="N83" t="inlineStr">
        <is>
          <t>13:30</t>
        </is>
      </c>
      <c r="O83" s="39" t="n">
        <v>42723.5625</v>
      </c>
      <c r="P83" t="n">
        <v>1702</v>
      </c>
      <c r="Q83" t="inlineStr">
        <is>
          <t>Undetermined</t>
        </is>
      </c>
      <c r="T83" t="n">
        <v>0</v>
      </c>
      <c r="U83" t="n">
        <v>36.217</v>
      </c>
      <c r="V83" t="n">
        <v>-118.551</v>
      </c>
      <c r="W83" t="inlineStr">
        <is>
          <t>HFTD</t>
        </is>
      </c>
      <c r="X83">
        <f>IF(OR(ISNUMBER(FIND("Redwood Valley", E83)), AZ83, BC83), "HFRA", "non-HFRA")</f>
        <v/>
      </c>
      <c r="AG83">
        <f>OR(AND(P83&gt;5000, P83&lt;&gt;""), AND(R83&gt;500, R83&lt;&gt;""), AND(T83&gt;0, T83&lt;&gt;""))</f>
        <v/>
      </c>
      <c r="AH83">
        <f>AND(OR(R83="", R83&lt;100),OR(AND(P83&gt;5000,P83&lt;&gt;""),AND(T83&gt;0,T83&lt;&gt;"")))</f>
        <v/>
      </c>
      <c r="AI83">
        <f>AND(AG83,AH83=FALSE)</f>
        <v/>
      </c>
      <c r="AJ83">
        <f>YEAR(J83)</f>
        <v/>
      </c>
      <c r="AK83">
        <f>MONTH(J83)</f>
        <v/>
      </c>
      <c r="AL83" t="b">
        <v>0</v>
      </c>
      <c r="AM83">
        <f>IF(AND(T83&gt;0, T83&lt;&gt;""),1,0)</f>
        <v/>
      </c>
      <c r="AN83">
        <f>AND(AO83,AND(T83&gt;0,T83&lt;&gt;""))</f>
        <v/>
      </c>
      <c r="AO83">
        <f>AND(R83&gt;100, R83&lt;&gt;"")</f>
        <v/>
      </c>
      <c r="AP83">
        <f>AND(NOT(AN83),AO83)</f>
        <v/>
      </c>
      <c r="AQ83">
        <f>IF(AN83, "OEIS CAT - Destructive - Fatal", IF(AO83, IF(AG83, "OEIS CAT - Destructive - Non-fatal", "OEIS Non-CAT - Destructive - Non-fatal"), IF(AG83, "OEIS CAT - Large", "OEIS Non-CAT - Large")))</f>
        <v/>
      </c>
      <c r="AR83">
        <f>IF(AND(P83&lt;&gt;"", P83&gt;5000),1,0)</f>
        <v/>
      </c>
      <c r="AS83">
        <f>IF(AND(R83&lt;&gt;"", R83&gt;500),1,0)</f>
        <v/>
      </c>
      <c r="AT83">
        <f>IF(OR(R83="", R83&lt;=100),"structures &lt;= 100 ", IF(R83&gt;500, "structures &gt; 500", "100 &lt; structures &lt;= 500"))</f>
        <v/>
      </c>
      <c r="AU83">
        <f>IF(AND(T83&gt;0, T83&lt;&gt;""),"fatality &gt; 0", "fatality = 0")</f>
        <v/>
      </c>
      <c r="AV83">
        <f>IF(R83="",0, R83)</f>
        <v/>
      </c>
      <c r="AW83" t="b">
        <v>1</v>
      </c>
      <c r="AX83" t="b">
        <v>0</v>
      </c>
      <c r="AY83" t="b">
        <v>1</v>
      </c>
      <c r="AZ83" t="b">
        <v>1</v>
      </c>
      <c r="BA83" t="b">
        <v>0</v>
      </c>
      <c r="BB83" t="b">
        <v>1</v>
      </c>
      <c r="BC83" t="b">
        <v>1</v>
      </c>
      <c r="BJ83" t="n">
        <v>0</v>
      </c>
      <c r="BK83" t="n">
        <v>0</v>
      </c>
      <c r="BL83" t="inlineStr">
        <is>
          <t>OORC1</t>
        </is>
      </c>
      <c r="BM83" t="inlineStr">
        <is>
          <t>2</t>
        </is>
      </c>
      <c r="BN83" t="n">
        <v>8.880000000000001</v>
      </c>
      <c r="BO83" t="inlineStr">
        <is>
          <t>2016-10-20T23:12:00Z</t>
        </is>
      </c>
      <c r="BP83" t="n">
        <v>11.01</v>
      </c>
      <c r="BQ83" t="n">
        <v>4</v>
      </c>
    </row>
    <row r="84">
      <c r="C84">
        <f>LEFT(H84,8)&amp;"-"&amp;E84</f>
        <v/>
      </c>
      <c r="D84" t="inlineStr">
        <is>
          <t>Tulare</t>
        </is>
      </c>
      <c r="E84" t="inlineStr">
        <is>
          <t>Meadow</t>
        </is>
      </c>
      <c r="H84">
        <f>YEAR(L84)*10^8+MONTH(L84)*10^6+DAY(L84)*10^4+HOUR(L84)*100+MINUTE(L84)</f>
        <v/>
      </c>
      <c r="I84">
        <f>IF(HOUR(L84)&lt;12, YEAR(L84)*10^8+MONTH(L84)*10^6+DAY(L84)*10^4+(HOUR(L84)+12)*10^2 + MINUTE(L84), YEAR(L84)*10^8+MONTH(L84)*10^6+(DAY(L84)+1)*10^4+(HOUR(L84)-12)*10^2+MINUTE(L84))</f>
        <v/>
      </c>
      <c r="J84" s="39" t="n">
        <v>42672</v>
      </c>
      <c r="K84" s="40" t="n">
        <v>0.46875</v>
      </c>
      <c r="L84" s="39" t="n">
        <v>42672.46875</v>
      </c>
      <c r="M84" s="39" t="n">
        <v>42723</v>
      </c>
      <c r="N84" t="inlineStr">
        <is>
          <t>13:30</t>
        </is>
      </c>
      <c r="O84" s="39" t="n">
        <v>42723.5625</v>
      </c>
      <c r="P84" t="n">
        <v>4347</v>
      </c>
      <c r="Q84" t="inlineStr">
        <is>
          <t>Lightning</t>
        </is>
      </c>
      <c r="T84" t="n">
        <v>0</v>
      </c>
      <c r="U84" t="n">
        <v>35.984</v>
      </c>
      <c r="V84" t="n">
        <v>-118.551</v>
      </c>
      <c r="W84" t="inlineStr">
        <is>
          <t>HFTD</t>
        </is>
      </c>
      <c r="X84">
        <f>IF(OR(ISNUMBER(FIND("Redwood Valley", E84)), AZ84, BC84), "HFRA", "non-HFRA")</f>
        <v/>
      </c>
      <c r="AG84">
        <f>OR(AND(P84&gt;5000, P84&lt;&gt;""), AND(R84&gt;500, R84&lt;&gt;""), AND(T84&gt;0, T84&lt;&gt;""))</f>
        <v/>
      </c>
      <c r="AH84">
        <f>AND(OR(R84="", R84&lt;100),OR(AND(P84&gt;5000,P84&lt;&gt;""),AND(T84&gt;0,T84&lt;&gt;"")))</f>
        <v/>
      </c>
      <c r="AI84">
        <f>AND(AG84,AH84=FALSE)</f>
        <v/>
      </c>
      <c r="AJ84">
        <f>YEAR(J84)</f>
        <v/>
      </c>
      <c r="AK84">
        <f>MONTH(J84)</f>
        <v/>
      </c>
      <c r="AL84" t="b">
        <v>0</v>
      </c>
      <c r="AM84">
        <f>IF(AND(T84&gt;0, T84&lt;&gt;""),1,0)</f>
        <v/>
      </c>
      <c r="AN84">
        <f>AND(AO84,AND(T84&gt;0,T84&lt;&gt;""))</f>
        <v/>
      </c>
      <c r="AO84">
        <f>AND(R84&gt;100, R84&lt;&gt;"")</f>
        <v/>
      </c>
      <c r="AP84">
        <f>AND(NOT(AN84),AO84)</f>
        <v/>
      </c>
      <c r="AQ84">
        <f>IF(AN84, "OEIS CAT - Destructive - Fatal", IF(AO84, IF(AG84, "OEIS CAT - Destructive - Non-fatal", "OEIS Non-CAT - Destructive - Non-fatal"), IF(AG84, "OEIS CAT - Large", "OEIS Non-CAT - Large")))</f>
        <v/>
      </c>
      <c r="AR84">
        <f>IF(AND(P84&lt;&gt;"", P84&gt;5000),1,0)</f>
        <v/>
      </c>
      <c r="AS84">
        <f>IF(AND(R84&lt;&gt;"", R84&gt;500),1,0)</f>
        <v/>
      </c>
      <c r="AT84">
        <f>IF(OR(R84="", R84&lt;=100),"structures &lt;= 100 ", IF(R84&gt;500, "structures &gt; 500", "100 &lt; structures &lt;= 500"))</f>
        <v/>
      </c>
      <c r="AU84">
        <f>IF(AND(T84&gt;0, T84&lt;&gt;""),"fatality &gt; 0", "fatality = 0")</f>
        <v/>
      </c>
      <c r="AV84">
        <f>IF(R84="",0, R84)</f>
        <v/>
      </c>
      <c r="AW84" t="b">
        <v>1</v>
      </c>
      <c r="AX84" t="b">
        <v>0</v>
      </c>
      <c r="AY84" t="b">
        <v>1</v>
      </c>
      <c r="AZ84" t="b">
        <v>1</v>
      </c>
      <c r="BA84" t="b">
        <v>0</v>
      </c>
      <c r="BB84" t="b">
        <v>1</v>
      </c>
      <c r="BC84" t="b">
        <v>1</v>
      </c>
      <c r="BF84" t="inlineStr">
        <is>
          <t>JSNC1</t>
        </is>
      </c>
      <c r="BG84" t="inlineStr">
        <is>
          <t>2</t>
        </is>
      </c>
      <c r="BH84" t="n">
        <v>1.06</v>
      </c>
      <c r="BI84" t="inlineStr">
        <is>
          <t>2016-10-29T18:55:00Z</t>
        </is>
      </c>
      <c r="BJ84" t="n">
        <v>3</v>
      </c>
      <c r="BK84" t="n">
        <v>2</v>
      </c>
      <c r="BL84" t="inlineStr">
        <is>
          <t>PEPC1</t>
        </is>
      </c>
      <c r="BM84" t="inlineStr">
        <is>
          <t>2</t>
        </is>
      </c>
      <c r="BN84" t="n">
        <v>6.2</v>
      </c>
      <c r="BO84" t="inlineStr">
        <is>
          <t>2016-10-29T18:58:00Z</t>
        </is>
      </c>
      <c r="BP84" t="n">
        <v>14.99</v>
      </c>
      <c r="BQ84" t="n">
        <v>31</v>
      </c>
    </row>
    <row r="85">
      <c r="C85">
        <f>LEFT(H85,8)&amp;"-"&amp;E85</f>
        <v/>
      </c>
      <c r="D85" t="inlineStr">
        <is>
          <t>Fresno</t>
        </is>
      </c>
      <c r="E85" t="inlineStr">
        <is>
          <t>Jayne</t>
        </is>
      </c>
      <c r="H85">
        <f>YEAR(L85)*10^8+MONTH(L85)*10^6+DAY(L85)*10^4+HOUR(L85)*100+MINUTE(L85)</f>
        <v/>
      </c>
      <c r="I85">
        <f>IF(HOUR(L85)&lt;12, YEAR(L85)*10^8+MONTH(L85)*10^6+DAY(L85)*10^4+(HOUR(L85)+12)*10^2 + MINUTE(L85), YEAR(L85)*10^8+MONTH(L85)*10^6+(DAY(L85)+1)*10^4+(HOUR(L85)-12)*10^2+MINUTE(L85))</f>
        <v/>
      </c>
      <c r="J85" s="39" t="n">
        <v>42845</v>
      </c>
      <c r="K85" s="40" t="n">
        <v>0.6527777777777778</v>
      </c>
      <c r="L85" s="39" t="n">
        <v>42845.65277777778</v>
      </c>
      <c r="M85" s="39" t="n">
        <v>43109</v>
      </c>
      <c r="N85" t="inlineStr">
        <is>
          <t>09:51</t>
        </is>
      </c>
      <c r="O85" s="39" t="n">
        <v>43109.41041666667</v>
      </c>
      <c r="P85" t="n">
        <v>5738</v>
      </c>
      <c r="Q85" t="inlineStr">
        <is>
          <t>Equipment Use</t>
        </is>
      </c>
      <c r="T85" t="n">
        <v>0</v>
      </c>
      <c r="U85" t="n">
        <v>36.07228</v>
      </c>
      <c r="V85" t="n">
        <v>-120.26561</v>
      </c>
      <c r="W85" t="inlineStr">
        <is>
          <t>non-HFTD</t>
        </is>
      </c>
      <c r="X85">
        <f>IF(OR(ISNUMBER(FIND("Redwood Valley", E85)), AZ85, BC85), "HFRA", "non-HFRA")</f>
        <v/>
      </c>
      <c r="AG85">
        <f>OR(AND(P85&gt;5000, P85&lt;&gt;""), AND(R85&gt;500, R85&lt;&gt;""), AND(T85&gt;0, T85&lt;&gt;""))</f>
        <v/>
      </c>
      <c r="AH85">
        <f>AND(OR(R85="", R85&lt;100),OR(AND(P85&gt;5000,P85&lt;&gt;""),AND(T85&gt;0,T85&lt;&gt;"")))</f>
        <v/>
      </c>
      <c r="AI85">
        <f>AND(AG85,AH85=FALSE)</f>
        <v/>
      </c>
      <c r="AJ85">
        <f>YEAR(J85)</f>
        <v/>
      </c>
      <c r="AK85">
        <f>MONTH(J85)</f>
        <v/>
      </c>
      <c r="AL85" t="b">
        <v>0</v>
      </c>
      <c r="AM85">
        <f>IF(AND(T85&gt;0, T85&lt;&gt;""),1,0)</f>
        <v/>
      </c>
      <c r="AN85">
        <f>AND(AO85,AND(T85&gt;0,T85&lt;&gt;""))</f>
        <v/>
      </c>
      <c r="AO85">
        <f>AND(R85&gt;100, R85&lt;&gt;"")</f>
        <v/>
      </c>
      <c r="AP85">
        <f>AND(NOT(AN85),AO85)</f>
        <v/>
      </c>
      <c r="AQ85">
        <f>IF(AN85, "OEIS CAT - Destructive - Fatal", IF(AO85, IF(AG85, "OEIS CAT - Destructive - Non-fatal", "OEIS Non-CAT - Destructive - Non-fatal"), IF(AG85, "OEIS CAT - Large", "OEIS Non-CAT - Large")))</f>
        <v/>
      </c>
      <c r="AR85">
        <f>IF(AND(P85&lt;&gt;"", P85&gt;5000),1,0)</f>
        <v/>
      </c>
      <c r="AS85">
        <f>IF(AND(R85&lt;&gt;"", R85&gt;500),1,0)</f>
        <v/>
      </c>
      <c r="AT85">
        <f>IF(OR(R85="", R85&lt;=100),"structures &lt;= 100 ", IF(R85&gt;500, "structures &gt; 500", "100 &lt; structures &lt;= 500"))</f>
        <v/>
      </c>
      <c r="AU85">
        <f>IF(AND(T85&gt;0, T85&lt;&gt;""),"fatality &gt; 0", "fatality = 0")</f>
        <v/>
      </c>
      <c r="AV85">
        <f>IF(R85="",0, R85)</f>
        <v/>
      </c>
      <c r="AW85" t="b">
        <v>0</v>
      </c>
      <c r="AX85" t="b">
        <v>0</v>
      </c>
      <c r="AY85" t="b">
        <v>1</v>
      </c>
      <c r="AZ85" t="b">
        <v>1</v>
      </c>
      <c r="BA85" t="b">
        <v>1</v>
      </c>
      <c r="BB85" t="b">
        <v>0</v>
      </c>
      <c r="BC85" t="b">
        <v>1</v>
      </c>
      <c r="BJ85" t="n">
        <v>0</v>
      </c>
      <c r="BK85" t="n">
        <v>0</v>
      </c>
      <c r="BL85" t="inlineStr">
        <is>
          <t>AT565</t>
        </is>
      </c>
      <c r="BM85" t="inlineStr">
        <is>
          <t>65</t>
        </is>
      </c>
      <c r="BN85" t="n">
        <v>9.33</v>
      </c>
      <c r="BO85" t="inlineStr">
        <is>
          <t>2017-04-20T22:57:00Z</t>
        </is>
      </c>
      <c r="BP85" t="n">
        <v>25.99</v>
      </c>
      <c r="BQ85" t="n">
        <v>50</v>
      </c>
    </row>
    <row r="86">
      <c r="C86">
        <f>LEFT(H86,8)&amp;"-"&amp;E86</f>
        <v/>
      </c>
      <c r="D86" t="inlineStr">
        <is>
          <t>Fresno</t>
        </is>
      </c>
      <c r="E86" t="inlineStr">
        <is>
          <t>El Dorado</t>
        </is>
      </c>
      <c r="H86">
        <f>YEAR(L86)*10^8+MONTH(L86)*10^6+DAY(L86)*10^4+HOUR(L86)*100+MINUTE(L86)</f>
        <v/>
      </c>
      <c r="I86">
        <f>IF(HOUR(L86)&lt;12, YEAR(L86)*10^8+MONTH(L86)*10^6+DAY(L86)*10^4+(HOUR(L86)+12)*10^2 + MINUTE(L86), YEAR(L86)*10^8+MONTH(L86)*10^6+(DAY(L86)+1)*10^4+(HOUR(L86)-12)*10^2+MINUTE(L86))</f>
        <v/>
      </c>
      <c r="J86" s="39" t="n">
        <v>42853</v>
      </c>
      <c r="K86" s="40" t="n">
        <v>0.6527777777777778</v>
      </c>
      <c r="L86" s="39" t="n">
        <v>42853.65277777778</v>
      </c>
      <c r="M86" s="39" t="n">
        <v>43109</v>
      </c>
      <c r="N86" t="inlineStr">
        <is>
          <t>09:52</t>
        </is>
      </c>
      <c r="O86" s="39" t="n">
        <v>43109.41111111111</v>
      </c>
      <c r="P86" t="n">
        <v>976</v>
      </c>
      <c r="Q86" t="inlineStr">
        <is>
          <t>Undetermined</t>
        </is>
      </c>
      <c r="T86" t="n">
        <v>0</v>
      </c>
      <c r="U86" t="n">
        <v>36.530836</v>
      </c>
      <c r="V86" t="n">
        <v>-120.206592</v>
      </c>
      <c r="W86" t="inlineStr">
        <is>
          <t>non-HFTD</t>
        </is>
      </c>
      <c r="X86">
        <f>IF(OR(ISNUMBER(FIND("Redwood Valley", E86)), AZ86, BC86), "HFRA", "non-HFRA")</f>
        <v/>
      </c>
      <c r="AG86">
        <f>OR(AND(P86&gt;5000, P86&lt;&gt;""), AND(R86&gt;500, R86&lt;&gt;""), AND(T86&gt;0, T86&lt;&gt;""))</f>
        <v/>
      </c>
      <c r="AH86">
        <f>AND(OR(R86="", R86&lt;100),OR(AND(P86&gt;5000,P86&lt;&gt;""),AND(T86&gt;0,T86&lt;&gt;"")))</f>
        <v/>
      </c>
      <c r="AI86">
        <f>AND(AG86,AH86=FALSE)</f>
        <v/>
      </c>
      <c r="AJ86">
        <f>YEAR(J86)</f>
        <v/>
      </c>
      <c r="AK86">
        <f>MONTH(J86)</f>
        <v/>
      </c>
      <c r="AL86" t="b">
        <v>0</v>
      </c>
      <c r="AM86">
        <f>IF(AND(T86&gt;0, T86&lt;&gt;""),1,0)</f>
        <v/>
      </c>
      <c r="AN86">
        <f>AND(AO86,AND(T86&gt;0,T86&lt;&gt;""))</f>
        <v/>
      </c>
      <c r="AO86">
        <f>AND(R86&gt;100, R86&lt;&gt;"")</f>
        <v/>
      </c>
      <c r="AP86">
        <f>AND(NOT(AN86),AO86)</f>
        <v/>
      </c>
      <c r="AQ86">
        <f>IF(AN86, "OEIS CAT - Destructive - Fatal", IF(AO86, IF(AG86, "OEIS CAT - Destructive - Non-fatal", "OEIS Non-CAT - Destructive - Non-fatal"), IF(AG86, "OEIS CAT - Large", "OEIS Non-CAT - Large")))</f>
        <v/>
      </c>
      <c r="AR86">
        <f>IF(AND(P86&lt;&gt;"", P86&gt;5000),1,0)</f>
        <v/>
      </c>
      <c r="AS86">
        <f>IF(AND(R86&lt;&gt;"", R86&gt;500),1,0)</f>
        <v/>
      </c>
      <c r="AT86">
        <f>IF(OR(R86="", R86&lt;=100),"structures &lt;= 100 ", IF(R86&gt;500, "structures &gt; 500", "100 &lt; structures &lt;= 500"))</f>
        <v/>
      </c>
      <c r="AU86">
        <f>IF(AND(T86&gt;0, T86&lt;&gt;""),"fatality &gt; 0", "fatality = 0")</f>
        <v/>
      </c>
      <c r="AV86">
        <f>IF(R86="",0, R86)</f>
        <v/>
      </c>
      <c r="AW86" t="b">
        <v>0</v>
      </c>
      <c r="AX86" t="b">
        <v>0</v>
      </c>
      <c r="AY86" t="b">
        <v>0</v>
      </c>
      <c r="AZ86" t="b">
        <v>0</v>
      </c>
      <c r="BA86" t="b">
        <v>0</v>
      </c>
      <c r="BB86" t="b">
        <v>0</v>
      </c>
      <c r="BC86" t="b">
        <v>0</v>
      </c>
      <c r="BJ86" t="n">
        <v>0</v>
      </c>
      <c r="BK86" t="n">
        <v>0</v>
      </c>
      <c r="BP86" t="n">
        <v>0</v>
      </c>
      <c r="BQ86" t="n">
        <v>0</v>
      </c>
    </row>
    <row r="87">
      <c r="C87">
        <f>LEFT(H87,8)&amp;"-"&amp;E87</f>
        <v/>
      </c>
      <c r="D87" t="inlineStr">
        <is>
          <t>Fresno</t>
        </is>
      </c>
      <c r="E87" t="inlineStr">
        <is>
          <t>Sonoma</t>
        </is>
      </c>
      <c r="H87">
        <f>YEAR(L87)*10^8+MONTH(L87)*10^6+DAY(L87)*10^4+HOUR(L87)*100+MINUTE(L87)</f>
        <v/>
      </c>
      <c r="I87">
        <f>IF(HOUR(L87)&lt;12, YEAR(L87)*10^8+MONTH(L87)*10^6+DAY(L87)*10^4+(HOUR(L87)+12)*10^2 + MINUTE(L87), YEAR(L87)*10^8+MONTH(L87)*10^6+(DAY(L87)+1)*10^4+(HOUR(L87)-12)*10^2+MINUTE(L87))</f>
        <v/>
      </c>
      <c r="J87" s="39" t="n">
        <v>42865</v>
      </c>
      <c r="K87" s="40" t="n">
        <v>0.64375</v>
      </c>
      <c r="L87" s="39" t="n">
        <v>42865.64375</v>
      </c>
      <c r="M87" s="39" t="n">
        <v>43109</v>
      </c>
      <c r="N87" t="inlineStr">
        <is>
          <t>09:55</t>
        </is>
      </c>
      <c r="O87" s="39" t="n">
        <v>43109.41319444445</v>
      </c>
      <c r="P87" t="n">
        <v>400</v>
      </c>
      <c r="Q87" t="inlineStr">
        <is>
          <t>Unknown</t>
        </is>
      </c>
      <c r="U87" t="n">
        <v>36.45491</v>
      </c>
      <c r="V87" t="n">
        <v>-120.2445</v>
      </c>
      <c r="W87" t="inlineStr">
        <is>
          <t>non-HFTD</t>
        </is>
      </c>
      <c r="X87">
        <f>IF(OR(ISNUMBER(FIND("Redwood Valley", E87)), AZ87, BC87), "HFRA", "non-HFRA")</f>
        <v/>
      </c>
      <c r="AG87">
        <f>OR(AND(P87&gt;5000, P87&lt;&gt;""), AND(R87&gt;500, R87&lt;&gt;""), AND(T87&gt;0, T87&lt;&gt;""))</f>
        <v/>
      </c>
      <c r="AH87">
        <f>AND(OR(R87="", R87&lt;100),OR(AND(P87&gt;5000,P87&lt;&gt;""),AND(T87&gt;0,T87&lt;&gt;"")))</f>
        <v/>
      </c>
      <c r="AI87">
        <f>AND(AG87,AH87=FALSE)</f>
        <v/>
      </c>
      <c r="AJ87">
        <f>YEAR(J87)</f>
        <v/>
      </c>
      <c r="AK87">
        <f>MONTH(J87)</f>
        <v/>
      </c>
      <c r="AL87" t="b">
        <v>0</v>
      </c>
      <c r="AM87">
        <f>IF(AND(T87&gt;0, T87&lt;&gt;""),1,0)</f>
        <v/>
      </c>
      <c r="AN87">
        <f>AND(AO87,AND(T87&gt;0,T87&lt;&gt;""))</f>
        <v/>
      </c>
      <c r="AO87">
        <f>AND(R87&gt;100, R87&lt;&gt;"")</f>
        <v/>
      </c>
      <c r="AP87">
        <f>AND(NOT(AN87),AO87)</f>
        <v/>
      </c>
      <c r="AQ87">
        <f>IF(AN87, "OEIS CAT - Destructive - Fatal", IF(AO87, IF(AG87, "OEIS CAT - Destructive - Non-fatal", "OEIS Non-CAT - Destructive - Non-fatal"), IF(AG87, "OEIS CAT - Large", "OEIS Non-CAT - Large")))</f>
        <v/>
      </c>
      <c r="AR87">
        <f>IF(AND(P87&lt;&gt;"", P87&gt;5000),1,0)</f>
        <v/>
      </c>
      <c r="AS87">
        <f>IF(AND(R87&lt;&gt;"", R87&gt;500),1,0)</f>
        <v/>
      </c>
      <c r="AT87">
        <f>IF(OR(R87="", R87&lt;=100),"structures &lt;= 100 ", IF(R87&gt;500, "structures &gt; 500", "100 &lt; structures &lt;= 500"))</f>
        <v/>
      </c>
      <c r="AU87">
        <f>IF(AND(T87&gt;0, T87&lt;&gt;""),"fatality &gt; 0", "fatality = 0")</f>
        <v/>
      </c>
      <c r="AV87">
        <f>IF(R87="",0, R87)</f>
        <v/>
      </c>
      <c r="AW87" t="b">
        <v>0</v>
      </c>
      <c r="AX87" t="b">
        <v>0</v>
      </c>
      <c r="AY87" t="b">
        <v>0</v>
      </c>
      <c r="AZ87" t="b">
        <v>0</v>
      </c>
      <c r="BA87" t="b">
        <v>0</v>
      </c>
      <c r="BB87" t="b">
        <v>0</v>
      </c>
      <c r="BC87" t="b">
        <v>0</v>
      </c>
      <c r="BJ87" t="n">
        <v>0</v>
      </c>
      <c r="BK87" t="n">
        <v>0</v>
      </c>
      <c r="BP87" t="n">
        <v>0</v>
      </c>
      <c r="BQ87" t="n">
        <v>0</v>
      </c>
    </row>
    <row r="88">
      <c r="C88">
        <f>LEFT(H88,8)&amp;"-"&amp;E88</f>
        <v/>
      </c>
      <c r="D88" t="inlineStr">
        <is>
          <t>Merced</t>
        </is>
      </c>
      <c r="E88" t="inlineStr">
        <is>
          <t>Wright</t>
        </is>
      </c>
      <c r="H88">
        <f>YEAR(L88)*10^8+MONTH(L88)*10^6+DAY(L88)*10^4+HOUR(L88)*100+MINUTE(L88)</f>
        <v/>
      </c>
      <c r="I88">
        <f>IF(HOUR(L88)&lt;12, YEAR(L88)*10^8+MONTH(L88)*10^6+DAY(L88)*10^4+(HOUR(L88)+12)*10^2 + MINUTE(L88), YEAR(L88)*10^8+MONTH(L88)*10^6+(DAY(L88)+1)*10^4+(HOUR(L88)-12)*10^2+MINUTE(L88))</f>
        <v/>
      </c>
      <c r="J88" s="39" t="n">
        <v>42867</v>
      </c>
      <c r="K88" s="40" t="n">
        <v>0.6458333333333334</v>
      </c>
      <c r="L88" s="39" t="n">
        <v>42867.64583333334</v>
      </c>
      <c r="M88" s="39" t="n">
        <v>43109</v>
      </c>
      <c r="N88" t="inlineStr">
        <is>
          <t>09:56</t>
        </is>
      </c>
      <c r="O88" s="39" t="n">
        <v>43109.41388888889</v>
      </c>
      <c r="P88" t="n">
        <v>1800</v>
      </c>
      <c r="Q88" t="inlineStr">
        <is>
          <t>Undetermined</t>
        </is>
      </c>
      <c r="T88" t="n">
        <v>0</v>
      </c>
      <c r="U88" t="n">
        <v>36.96655</v>
      </c>
      <c r="V88" t="n">
        <v>-120.89261</v>
      </c>
      <c r="W88" t="inlineStr">
        <is>
          <t>non-HFTD</t>
        </is>
      </c>
      <c r="X88">
        <f>IF(OR(ISNUMBER(FIND("Redwood Valley", E88)), AZ88, BC88), "HFRA", "non-HFRA")</f>
        <v/>
      </c>
      <c r="AG88">
        <f>OR(AND(P88&gt;5000, P88&lt;&gt;""), AND(R88&gt;500, R88&lt;&gt;""), AND(T88&gt;0, T88&lt;&gt;""))</f>
        <v/>
      </c>
      <c r="AH88">
        <f>AND(OR(R88="", R88&lt;100),OR(AND(P88&gt;5000,P88&lt;&gt;""),AND(T88&gt;0,T88&lt;&gt;"")))</f>
        <v/>
      </c>
      <c r="AI88">
        <f>AND(AG88,AH88=FALSE)</f>
        <v/>
      </c>
      <c r="AJ88">
        <f>YEAR(J88)</f>
        <v/>
      </c>
      <c r="AK88">
        <f>MONTH(J88)</f>
        <v/>
      </c>
      <c r="AL88" t="b">
        <v>0</v>
      </c>
      <c r="AM88">
        <f>IF(AND(T88&gt;0, T88&lt;&gt;""),1,0)</f>
        <v/>
      </c>
      <c r="AN88">
        <f>AND(AO88,AND(T88&gt;0,T88&lt;&gt;""))</f>
        <v/>
      </c>
      <c r="AO88">
        <f>AND(R88&gt;100, R88&lt;&gt;"")</f>
        <v/>
      </c>
      <c r="AP88">
        <f>AND(NOT(AN88),AO88)</f>
        <v/>
      </c>
      <c r="AQ88">
        <f>IF(AN88, "OEIS CAT - Destructive - Fatal", IF(AO88, IF(AG88, "OEIS CAT - Destructive - Non-fatal", "OEIS Non-CAT - Destructive - Non-fatal"), IF(AG88, "OEIS CAT - Large", "OEIS Non-CAT - Large")))</f>
        <v/>
      </c>
      <c r="AR88">
        <f>IF(AND(P88&lt;&gt;"", P88&gt;5000),1,0)</f>
        <v/>
      </c>
      <c r="AS88">
        <f>IF(AND(R88&lt;&gt;"", R88&gt;500),1,0)</f>
        <v/>
      </c>
      <c r="AT88">
        <f>IF(OR(R88="", R88&lt;=100),"structures &lt;= 100 ", IF(R88&gt;500, "structures &gt; 500", "100 &lt; structures &lt;= 500"))</f>
        <v/>
      </c>
      <c r="AU88">
        <f>IF(AND(T88&gt;0, T88&lt;&gt;""),"fatality &gt; 0", "fatality = 0")</f>
        <v/>
      </c>
      <c r="AV88">
        <f>IF(R88="",0, R88)</f>
        <v/>
      </c>
      <c r="AW88" t="b">
        <v>0</v>
      </c>
      <c r="AX88" t="b">
        <v>0</v>
      </c>
      <c r="AY88" t="b">
        <v>0</v>
      </c>
      <c r="AZ88" t="b">
        <v>0</v>
      </c>
      <c r="BA88" t="b">
        <v>0</v>
      </c>
      <c r="BB88" t="b">
        <v>0</v>
      </c>
      <c r="BC88" t="b">
        <v>0</v>
      </c>
      <c r="BJ88" t="n">
        <v>0</v>
      </c>
      <c r="BK88" t="n">
        <v>0</v>
      </c>
      <c r="BL88" t="inlineStr">
        <is>
          <t>D8205</t>
        </is>
      </c>
      <c r="BM88" t="inlineStr">
        <is>
          <t>65</t>
        </is>
      </c>
      <c r="BN88" t="n">
        <v>8.68</v>
      </c>
      <c r="BO88" t="inlineStr">
        <is>
          <t>2017-05-12T23:17:00Z</t>
        </is>
      </c>
      <c r="BP88" t="n">
        <v>28.99</v>
      </c>
      <c r="BQ88" t="n">
        <v>23</v>
      </c>
    </row>
    <row r="89">
      <c r="C89">
        <f>LEFT(H89,8)&amp;"-"&amp;E89</f>
        <v/>
      </c>
      <c r="D89" t="inlineStr">
        <is>
          <t>Fresno</t>
        </is>
      </c>
      <c r="E89" t="inlineStr">
        <is>
          <t>Elm</t>
        </is>
      </c>
      <c r="H89">
        <f>YEAR(L89)*10^8+MONTH(L89)*10^6+DAY(L89)*10^4+HOUR(L89)*100+MINUTE(L89)</f>
        <v/>
      </c>
      <c r="I89">
        <f>IF(HOUR(L89)&lt;12, YEAR(L89)*10^8+MONTH(L89)*10^6+DAY(L89)*10^4+(HOUR(L89)+12)*10^2 + MINUTE(L89), YEAR(L89)*10^8+MONTH(L89)*10^6+(DAY(L89)+1)*10^4+(HOUR(L89)-12)*10^2+MINUTE(L89))</f>
        <v/>
      </c>
      <c r="J89" s="39" t="n">
        <v>42873</v>
      </c>
      <c r="K89" s="40" t="n">
        <v>0.5493055555555556</v>
      </c>
      <c r="L89" s="39" t="n">
        <v>42873.54930555556</v>
      </c>
      <c r="M89" s="39" t="n">
        <v>43109</v>
      </c>
      <c r="N89" t="inlineStr">
        <is>
          <t>10:04</t>
        </is>
      </c>
      <c r="O89" s="39" t="n">
        <v>43109.41944444444</v>
      </c>
      <c r="P89" t="n">
        <v>10343</v>
      </c>
      <c r="Q89" t="inlineStr">
        <is>
          <t>Electrical Power</t>
        </is>
      </c>
      <c r="T89" t="n">
        <v>0</v>
      </c>
      <c r="U89" t="n">
        <v>36.12089</v>
      </c>
      <c r="V89" t="n">
        <v>-120.37116</v>
      </c>
      <c r="W89" t="inlineStr">
        <is>
          <t>non-HFTD</t>
        </is>
      </c>
      <c r="X89">
        <f>IF(OR(ISNUMBER(FIND("Redwood Valley", E89)), AZ89, BC89), "HFRA", "non-HFRA")</f>
        <v/>
      </c>
      <c r="Y89" t="inlineStr">
        <is>
          <t>Yes</t>
        </is>
      </c>
      <c r="AG89">
        <f>OR(AND(P89&gt;5000, P89&lt;&gt;""), AND(R89&gt;500, R89&lt;&gt;""), AND(T89&gt;0, T89&lt;&gt;""))</f>
        <v/>
      </c>
      <c r="AH89">
        <f>AND(OR(R89="", R89&lt;100),OR(AND(P89&gt;5000,P89&lt;&gt;""),AND(T89&gt;0,T89&lt;&gt;"")))</f>
        <v/>
      </c>
      <c r="AI89">
        <f>AND(AG89,AH89=FALSE)</f>
        <v/>
      </c>
      <c r="AJ89">
        <f>YEAR(J89)</f>
        <v/>
      </c>
      <c r="AK89">
        <f>MONTH(J89)</f>
        <v/>
      </c>
      <c r="AL89" t="b">
        <v>0</v>
      </c>
      <c r="AM89">
        <f>IF(AND(T89&gt;0, T89&lt;&gt;""),1,0)</f>
        <v/>
      </c>
      <c r="AN89">
        <f>AND(AO89,AND(T89&gt;0,T89&lt;&gt;""))</f>
        <v/>
      </c>
      <c r="AO89">
        <f>AND(R89&gt;100, R89&lt;&gt;"")</f>
        <v/>
      </c>
      <c r="AP89">
        <f>AND(NOT(AN89),AO89)</f>
        <v/>
      </c>
      <c r="AQ89">
        <f>IF(AN89, "OEIS CAT - Destructive - Fatal", IF(AO89, IF(AG89, "OEIS CAT - Destructive - Non-fatal", "OEIS Non-CAT - Destructive - Non-fatal"), IF(AG89, "OEIS CAT - Large", "OEIS Non-CAT - Large")))</f>
        <v/>
      </c>
      <c r="AR89">
        <f>IF(AND(P89&lt;&gt;"", P89&gt;5000),1,0)</f>
        <v/>
      </c>
      <c r="AS89">
        <f>IF(AND(R89&lt;&gt;"", R89&gt;500),1,0)</f>
        <v/>
      </c>
      <c r="AT89">
        <f>IF(OR(R89="", R89&lt;=100),"structures &lt;= 100 ", IF(R89&gt;500, "structures &gt; 500", "100 &lt; structures &lt;= 500"))</f>
        <v/>
      </c>
      <c r="AU89">
        <f>IF(AND(T89&gt;0, T89&lt;&gt;""),"fatality &gt; 0", "fatality = 0")</f>
        <v/>
      </c>
      <c r="AV89">
        <f>IF(R89="",0, R89)</f>
        <v/>
      </c>
      <c r="AW89" t="b">
        <v>0</v>
      </c>
      <c r="AX89" t="b">
        <v>0</v>
      </c>
      <c r="AY89" t="b">
        <v>0</v>
      </c>
      <c r="AZ89" t="b">
        <v>0</v>
      </c>
      <c r="BA89" t="b">
        <v>0</v>
      </c>
      <c r="BB89" t="b">
        <v>0</v>
      </c>
      <c r="BC89" t="b">
        <v>0</v>
      </c>
      <c r="BF89" t="inlineStr">
        <is>
          <t>AU699</t>
        </is>
      </c>
      <c r="BG89" t="inlineStr">
        <is>
          <t>65</t>
        </is>
      </c>
      <c r="BH89" t="n">
        <v>1.94</v>
      </c>
      <c r="BI89" t="inlineStr">
        <is>
          <t>2017-05-18T21:10:00Z</t>
        </is>
      </c>
      <c r="BJ89" t="n">
        <v>17</v>
      </c>
      <c r="BK89" t="n">
        <v>27</v>
      </c>
      <c r="BL89" t="inlineStr">
        <is>
          <t>AU699</t>
        </is>
      </c>
      <c r="BM89" t="inlineStr">
        <is>
          <t>65</t>
        </is>
      </c>
      <c r="BN89" t="n">
        <v>1.94</v>
      </c>
      <c r="BO89" t="inlineStr">
        <is>
          <t>2017-05-18T21:10:00Z</t>
        </is>
      </c>
      <c r="BP89" t="n">
        <v>17</v>
      </c>
      <c r="BQ89" t="n">
        <v>27</v>
      </c>
    </row>
    <row r="90">
      <c r="C90">
        <f>LEFT(H90,8)&amp;"-"&amp;E90</f>
        <v/>
      </c>
      <c r="D90" t="inlineStr">
        <is>
          <t>Kern</t>
        </is>
      </c>
      <c r="E90" t="inlineStr">
        <is>
          <t>Ming</t>
        </is>
      </c>
      <c r="H90">
        <f>YEAR(L90)*10^8+MONTH(L90)*10^6+DAY(L90)*10^4+HOUR(L90)*100+MINUTE(L90)</f>
        <v/>
      </c>
      <c r="I90">
        <f>IF(HOUR(L90)&lt;12, YEAR(L90)*10^8+MONTH(L90)*10^6+DAY(L90)*10^4+(HOUR(L90)+12)*10^2 + MINUTE(L90), YEAR(L90)*10^8+MONTH(L90)*10^6+(DAY(L90)+1)*10^4+(HOUR(L90)-12)*10^2+MINUTE(L90))</f>
        <v/>
      </c>
      <c r="J90" s="39" t="n">
        <v>42875</v>
      </c>
      <c r="K90" s="40" t="n">
        <v>0.5993055555555555</v>
      </c>
      <c r="L90" s="39" t="n">
        <v>42875.59930555556</v>
      </c>
      <c r="M90" s="39" t="n">
        <v>43109</v>
      </c>
      <c r="N90" t="inlineStr">
        <is>
          <t>10:07</t>
        </is>
      </c>
      <c r="O90" s="39" t="n">
        <v>43109.42152777778</v>
      </c>
      <c r="P90" t="n">
        <v>506</v>
      </c>
      <c r="Q90" t="inlineStr">
        <is>
          <t>Undetermined</t>
        </is>
      </c>
      <c r="T90" t="n">
        <v>0</v>
      </c>
      <c r="U90" t="n">
        <v>35.4605</v>
      </c>
      <c r="V90" t="n">
        <v>-118.85896</v>
      </c>
      <c r="W90" t="inlineStr">
        <is>
          <t>HFTD</t>
        </is>
      </c>
      <c r="X90">
        <f>IF(OR(ISNUMBER(FIND("Redwood Valley", E90)), AZ90, BC90), "HFRA", "non-HFRA")</f>
        <v/>
      </c>
      <c r="AG90">
        <f>OR(AND(P90&gt;5000, P90&lt;&gt;""), AND(R90&gt;500, R90&lt;&gt;""), AND(T90&gt;0, T90&lt;&gt;""))</f>
        <v/>
      </c>
      <c r="AH90">
        <f>AND(OR(R90="", R90&lt;100),OR(AND(P90&gt;5000,P90&lt;&gt;""),AND(T90&gt;0,T90&lt;&gt;"")))</f>
        <v/>
      </c>
      <c r="AI90">
        <f>AND(AG90,AH90=FALSE)</f>
        <v/>
      </c>
      <c r="AJ90">
        <f>YEAR(J90)</f>
        <v/>
      </c>
      <c r="AK90">
        <f>MONTH(J90)</f>
        <v/>
      </c>
      <c r="AL90" t="b">
        <v>0</v>
      </c>
      <c r="AM90">
        <f>IF(AND(T90&gt;0, T90&lt;&gt;""),1,0)</f>
        <v/>
      </c>
      <c r="AN90">
        <f>AND(AO90,AND(T90&gt;0,T90&lt;&gt;""))</f>
        <v/>
      </c>
      <c r="AO90">
        <f>AND(R90&gt;100, R90&lt;&gt;"")</f>
        <v/>
      </c>
      <c r="AP90">
        <f>AND(NOT(AN90),AO90)</f>
        <v/>
      </c>
      <c r="AQ90">
        <f>IF(AN90, "OEIS CAT - Destructive - Fatal", IF(AO90, IF(AG90, "OEIS CAT - Destructive - Non-fatal", "OEIS Non-CAT - Destructive - Non-fatal"), IF(AG90, "OEIS CAT - Large", "OEIS Non-CAT - Large")))</f>
        <v/>
      </c>
      <c r="AR90">
        <f>IF(AND(P90&lt;&gt;"", P90&gt;5000),1,0)</f>
        <v/>
      </c>
      <c r="AS90">
        <f>IF(AND(R90&lt;&gt;"", R90&gt;500),1,0)</f>
        <v/>
      </c>
      <c r="AT90">
        <f>IF(OR(R90="", R90&lt;=100),"structures &lt;= 100 ", IF(R90&gt;500, "structures &gt; 500", "100 &lt; structures &lt;= 500"))</f>
        <v/>
      </c>
      <c r="AU90">
        <f>IF(AND(T90&gt;0, T90&lt;&gt;""),"fatality &gt; 0", "fatality = 0")</f>
        <v/>
      </c>
      <c r="AV90">
        <f>IF(R90="",0, R90)</f>
        <v/>
      </c>
      <c r="AW90" t="b">
        <v>1</v>
      </c>
      <c r="AX90" t="b">
        <v>0</v>
      </c>
      <c r="AY90" t="b">
        <v>1</v>
      </c>
      <c r="AZ90" t="b">
        <v>1</v>
      </c>
      <c r="BA90" t="b">
        <v>0</v>
      </c>
      <c r="BB90" t="b">
        <v>1</v>
      </c>
      <c r="BC90" t="b">
        <v>1</v>
      </c>
      <c r="BF90" t="inlineStr">
        <is>
          <t>F0196</t>
        </is>
      </c>
      <c r="BG90" t="inlineStr">
        <is>
          <t>65</t>
        </is>
      </c>
      <c r="BH90" t="n">
        <v>3.85</v>
      </c>
      <c r="BI90" t="inlineStr">
        <is>
          <t>2017-05-20T22:00:00Z</t>
        </is>
      </c>
      <c r="BJ90" t="n">
        <v>17</v>
      </c>
      <c r="BK90" t="n">
        <v>16</v>
      </c>
      <c r="BL90" t="inlineStr">
        <is>
          <t>F0196</t>
        </is>
      </c>
      <c r="BM90" t="inlineStr">
        <is>
          <t>65</t>
        </is>
      </c>
      <c r="BN90" t="n">
        <v>3.85</v>
      </c>
      <c r="BO90" t="inlineStr">
        <is>
          <t>2017-05-20T22:00:00Z</t>
        </is>
      </c>
      <c r="BP90" t="n">
        <v>17</v>
      </c>
      <c r="BQ90" t="n">
        <v>16</v>
      </c>
    </row>
    <row r="91">
      <c r="C91">
        <f>LEFT(H91,8)&amp;"-"&amp;E91</f>
        <v/>
      </c>
      <c r="D91" t="inlineStr">
        <is>
          <t>Tulare</t>
        </is>
      </c>
      <c r="E91" t="inlineStr">
        <is>
          <t>Dinely</t>
        </is>
      </c>
      <c r="H91">
        <f>YEAR(L91)*10^8+MONTH(L91)*10^6+DAY(L91)*10^4+HOUR(L91)*100+MINUTE(L91)</f>
        <v/>
      </c>
      <c r="I91">
        <f>IF(HOUR(L91)&lt;12, YEAR(L91)*10^8+MONTH(L91)*10^6+DAY(L91)*10^4+(HOUR(L91)+12)*10^2 + MINUTE(L91), YEAR(L91)*10^8+MONTH(L91)*10^6+(DAY(L91)+1)*10^4+(HOUR(L91)-12)*10^2+MINUTE(L91))</f>
        <v/>
      </c>
      <c r="J91" s="39" t="n">
        <v>42893</v>
      </c>
      <c r="K91" s="40" t="n">
        <v>0.4965277777777778</v>
      </c>
      <c r="L91" s="39" t="n">
        <v>42893.49652777778</v>
      </c>
      <c r="M91" s="39" t="n">
        <v>43109</v>
      </c>
      <c r="N91" t="inlineStr">
        <is>
          <t>10:28</t>
        </is>
      </c>
      <c r="O91" s="39" t="n">
        <v>43109.43611111111</v>
      </c>
      <c r="P91" t="n">
        <v>339</v>
      </c>
      <c r="Q91" t="inlineStr">
        <is>
          <t>Equipment Use</t>
        </is>
      </c>
      <c r="T91" t="n">
        <v>0</v>
      </c>
      <c r="U91" t="n">
        <v>36.45809</v>
      </c>
      <c r="V91" t="n">
        <v>-118.87676</v>
      </c>
      <c r="W91" t="inlineStr">
        <is>
          <t>HFTD</t>
        </is>
      </c>
      <c r="X91">
        <f>IF(OR(ISNUMBER(FIND("Redwood Valley", E91)), AZ91, BC91), "HFRA", "non-HFRA")</f>
        <v/>
      </c>
      <c r="AG91">
        <f>OR(AND(P91&gt;5000, P91&lt;&gt;""), AND(R91&gt;500, R91&lt;&gt;""), AND(T91&gt;0, T91&lt;&gt;""))</f>
        <v/>
      </c>
      <c r="AH91">
        <f>AND(OR(R91="", R91&lt;100),OR(AND(P91&gt;5000,P91&lt;&gt;""),AND(T91&gt;0,T91&lt;&gt;"")))</f>
        <v/>
      </c>
      <c r="AI91">
        <f>AND(AG91,AH91=FALSE)</f>
        <v/>
      </c>
      <c r="AJ91">
        <f>YEAR(J91)</f>
        <v/>
      </c>
      <c r="AK91">
        <f>MONTH(J91)</f>
        <v/>
      </c>
      <c r="AL91" t="b">
        <v>0</v>
      </c>
      <c r="AM91">
        <f>IF(AND(T91&gt;0, T91&lt;&gt;""),1,0)</f>
        <v/>
      </c>
      <c r="AN91">
        <f>AND(AO91,AND(T91&gt;0,T91&lt;&gt;""))</f>
        <v/>
      </c>
      <c r="AO91">
        <f>AND(R91&gt;100, R91&lt;&gt;"")</f>
        <v/>
      </c>
      <c r="AP91">
        <f>AND(NOT(AN91),AO91)</f>
        <v/>
      </c>
      <c r="AQ91">
        <f>IF(AN91, "OEIS CAT - Destructive - Fatal", IF(AO91, IF(AG91, "OEIS CAT - Destructive - Non-fatal", "OEIS Non-CAT - Destructive - Non-fatal"), IF(AG91, "OEIS CAT - Large", "OEIS Non-CAT - Large")))</f>
        <v/>
      </c>
      <c r="AR91">
        <f>IF(AND(P91&lt;&gt;"", P91&gt;5000),1,0)</f>
        <v/>
      </c>
      <c r="AS91">
        <f>IF(AND(R91&lt;&gt;"", R91&gt;500),1,0)</f>
        <v/>
      </c>
      <c r="AT91">
        <f>IF(OR(R91="", R91&lt;=100),"structures &lt;= 100 ", IF(R91&gt;500, "structures &gt; 500", "100 &lt; structures &lt;= 500"))</f>
        <v/>
      </c>
      <c r="AU91">
        <f>IF(AND(T91&gt;0, T91&lt;&gt;""),"fatality &gt; 0", "fatality = 0")</f>
        <v/>
      </c>
      <c r="AV91">
        <f>IF(R91="",0, R91)</f>
        <v/>
      </c>
      <c r="AW91" t="b">
        <v>1</v>
      </c>
      <c r="AX91" t="b">
        <v>0</v>
      </c>
      <c r="AY91" t="b">
        <v>1</v>
      </c>
      <c r="AZ91" t="b">
        <v>1</v>
      </c>
      <c r="BA91" t="b">
        <v>0</v>
      </c>
      <c r="BB91" t="b">
        <v>1</v>
      </c>
      <c r="BC91" t="b">
        <v>1</v>
      </c>
      <c r="BF91" t="inlineStr">
        <is>
          <t>TSHC1</t>
        </is>
      </c>
      <c r="BG91" t="inlineStr">
        <is>
          <t>2</t>
        </is>
      </c>
      <c r="BH91" t="n">
        <v>3.67</v>
      </c>
      <c r="BI91" t="inlineStr">
        <is>
          <t>2017-06-07T19:04:00Z</t>
        </is>
      </c>
      <c r="BJ91" t="n">
        <v>13</v>
      </c>
      <c r="BK91" t="n">
        <v>19</v>
      </c>
      <c r="BL91" t="inlineStr">
        <is>
          <t>TSHC1</t>
        </is>
      </c>
      <c r="BM91" t="inlineStr">
        <is>
          <t>2</t>
        </is>
      </c>
      <c r="BN91" t="n">
        <v>3.67</v>
      </c>
      <c r="BO91" t="inlineStr">
        <is>
          <t>2017-06-07T19:04:00Z</t>
        </is>
      </c>
      <c r="BP91" t="n">
        <v>13</v>
      </c>
      <c r="BQ91" t="n">
        <v>24</v>
      </c>
    </row>
    <row r="92">
      <c r="C92">
        <f>LEFT(H92,8)&amp;"-"&amp;E92</f>
        <v/>
      </c>
      <c r="D92" t="inlineStr">
        <is>
          <t>Madera</t>
        </is>
      </c>
      <c r="E92" t="inlineStr">
        <is>
          <t>Oakwood</t>
        </is>
      </c>
      <c r="H92">
        <f>YEAR(L92)*10^8+MONTH(L92)*10^6+DAY(L92)*10^4+HOUR(L92)*100+MINUTE(L92)</f>
        <v/>
      </c>
      <c r="I92">
        <f>IF(HOUR(L92)&lt;12, YEAR(L92)*10^8+MONTH(L92)*10^6+DAY(L92)*10^4+(HOUR(L92)+12)*10^2 + MINUTE(L92), YEAR(L92)*10^8+MONTH(L92)*10^6+(DAY(L92)+1)*10^4+(HOUR(L92)-12)*10^2+MINUTE(L92))</f>
        <v/>
      </c>
      <c r="J92" s="39" t="n">
        <v>42896</v>
      </c>
      <c r="K92" s="40" t="n">
        <v>0.5548611111111111</v>
      </c>
      <c r="L92" s="39" t="n">
        <v>42896.55486111111</v>
      </c>
      <c r="M92" s="39" t="n">
        <v>43109</v>
      </c>
      <c r="N92" t="inlineStr">
        <is>
          <t>10:30</t>
        </is>
      </c>
      <c r="O92" s="39" t="n">
        <v>43109.4375</v>
      </c>
      <c r="P92" t="n">
        <v>1431</v>
      </c>
      <c r="Q92" t="inlineStr">
        <is>
          <t>Shooting</t>
        </is>
      </c>
      <c r="T92" t="n">
        <v>0</v>
      </c>
      <c r="U92" t="n">
        <v>37.0825</v>
      </c>
      <c r="V92" t="n">
        <v>-119.8011</v>
      </c>
      <c r="W92" t="inlineStr">
        <is>
          <t>non-HFTD</t>
        </is>
      </c>
      <c r="X92">
        <f>IF(OR(ISNUMBER(FIND("Redwood Valley", E92)), AZ92, BC92), "HFRA", "non-HFRA")</f>
        <v/>
      </c>
      <c r="AF92" t="n">
        <v>21756</v>
      </c>
      <c r="AG92">
        <f>OR(AND(P92&gt;5000, P92&lt;&gt;""), AND(R92&gt;500, R92&lt;&gt;""), AND(T92&gt;0, T92&lt;&gt;""))</f>
        <v/>
      </c>
      <c r="AH92">
        <f>AND(OR(R92="", R92&lt;100),OR(AND(P92&gt;5000,P92&lt;&gt;""),AND(T92&gt;0,T92&lt;&gt;"")))</f>
        <v/>
      </c>
      <c r="AI92">
        <f>AND(AG92,AH92=FALSE)</f>
        <v/>
      </c>
      <c r="AJ92">
        <f>YEAR(J92)</f>
        <v/>
      </c>
      <c r="AK92">
        <f>MONTH(J92)</f>
        <v/>
      </c>
      <c r="AL92" t="b">
        <v>0</v>
      </c>
      <c r="AM92">
        <f>IF(AND(T92&gt;0, T92&lt;&gt;""),1,0)</f>
        <v/>
      </c>
      <c r="AN92">
        <f>AND(AO92,AND(T92&gt;0,T92&lt;&gt;""))</f>
        <v/>
      </c>
      <c r="AO92">
        <f>AND(R92&gt;100, R92&lt;&gt;"")</f>
        <v/>
      </c>
      <c r="AP92">
        <f>AND(NOT(AN92),AO92)</f>
        <v/>
      </c>
      <c r="AQ92">
        <f>IF(AN92, "OEIS CAT - Destructive - Fatal", IF(AO92, IF(AG92, "OEIS CAT - Destructive - Non-fatal", "OEIS Non-CAT - Destructive - Non-fatal"), IF(AG92, "OEIS CAT - Large", "OEIS Non-CAT - Large")))</f>
        <v/>
      </c>
      <c r="AR92">
        <f>IF(AND(P92&lt;&gt;"", P92&gt;5000),1,0)</f>
        <v/>
      </c>
      <c r="AS92">
        <f>IF(AND(R92&lt;&gt;"", R92&gt;500),1,0)</f>
        <v/>
      </c>
      <c r="AT92">
        <f>IF(OR(R92="", R92&lt;=100),"structures &lt;= 100 ", IF(R92&gt;500, "structures &gt; 500", "100 &lt; structures &lt;= 500"))</f>
        <v/>
      </c>
      <c r="AU92">
        <f>IF(AND(T92&gt;0, T92&lt;&gt;""),"fatality &gt; 0", "fatality = 0")</f>
        <v/>
      </c>
      <c r="AV92">
        <f>IF(R92="",0, R92)</f>
        <v/>
      </c>
      <c r="AW92" t="b">
        <v>0</v>
      </c>
      <c r="AX92" t="b">
        <v>0</v>
      </c>
      <c r="AY92" t="b">
        <v>0</v>
      </c>
      <c r="AZ92" t="b">
        <v>0</v>
      </c>
      <c r="BA92" t="b">
        <v>0</v>
      </c>
      <c r="BB92" t="b">
        <v>0</v>
      </c>
      <c r="BC92" t="b">
        <v>0</v>
      </c>
      <c r="BJ92" t="n">
        <v>0</v>
      </c>
      <c r="BK92" t="n">
        <v>0</v>
      </c>
      <c r="BL92" t="inlineStr">
        <is>
          <t>D9409</t>
        </is>
      </c>
      <c r="BM92" t="inlineStr">
        <is>
          <t>65</t>
        </is>
      </c>
      <c r="BN92" t="n">
        <v>8.630000000000001</v>
      </c>
      <c r="BO92" t="inlineStr">
        <is>
          <t>2017-06-10T20:54:00Z</t>
        </is>
      </c>
      <c r="BP92" t="n">
        <v>0</v>
      </c>
      <c r="BQ92" t="n">
        <v>7</v>
      </c>
    </row>
    <row r="93">
      <c r="C93">
        <f>LEFT(H93,8)&amp;"-"&amp;E93</f>
        <v/>
      </c>
      <c r="D93" t="inlineStr">
        <is>
          <t>Fresno</t>
        </is>
      </c>
      <c r="E93" t="inlineStr">
        <is>
          <t>Monterey</t>
        </is>
      </c>
      <c r="H93">
        <f>YEAR(L93)*10^8+MONTH(L93)*10^6+DAY(L93)*10^4+HOUR(L93)*100+MINUTE(L93)</f>
        <v/>
      </c>
      <c r="I93">
        <f>IF(HOUR(L93)&lt;12, YEAR(L93)*10^8+MONTH(L93)*10^6+DAY(L93)*10^4+(HOUR(L93)+12)*10^2 + MINUTE(L93), YEAR(L93)*10^8+MONTH(L93)*10^6+(DAY(L93)+1)*10^4+(HOUR(L93)-12)*10^2+MINUTE(L93))</f>
        <v/>
      </c>
      <c r="J93" s="39" t="n">
        <v>42897</v>
      </c>
      <c r="K93" s="40" t="n">
        <v>0.71875</v>
      </c>
      <c r="L93" s="39" t="n">
        <v>42897.71875</v>
      </c>
      <c r="M93" s="39" t="n">
        <v>43109</v>
      </c>
      <c r="N93" t="inlineStr">
        <is>
          <t>10:30</t>
        </is>
      </c>
      <c r="O93" s="39" t="n">
        <v>43109.4375</v>
      </c>
      <c r="P93" t="n">
        <v>450</v>
      </c>
      <c r="Q93" t="inlineStr">
        <is>
          <t>Shooting</t>
        </is>
      </c>
      <c r="T93" t="n">
        <v>0</v>
      </c>
      <c r="U93" t="n">
        <v>36.616986</v>
      </c>
      <c r="V93" t="n">
        <v>-120.369347</v>
      </c>
      <c r="W93" t="inlineStr">
        <is>
          <t>non-HFTD</t>
        </is>
      </c>
      <c r="X93">
        <f>IF(OR(ISNUMBER(FIND("Redwood Valley", E93)), AZ93, BC93), "HFRA", "non-HFRA")</f>
        <v/>
      </c>
      <c r="AG93">
        <f>OR(AND(P93&gt;5000, P93&lt;&gt;""), AND(R93&gt;500, R93&lt;&gt;""), AND(T93&gt;0, T93&lt;&gt;""))</f>
        <v/>
      </c>
      <c r="AH93">
        <f>AND(OR(R93="", R93&lt;100),OR(AND(P93&gt;5000,P93&lt;&gt;""),AND(T93&gt;0,T93&lt;&gt;"")))</f>
        <v/>
      </c>
      <c r="AI93">
        <f>AND(AG93,AH93=FALSE)</f>
        <v/>
      </c>
      <c r="AJ93">
        <f>YEAR(J93)</f>
        <v/>
      </c>
      <c r="AK93">
        <f>MONTH(J93)</f>
        <v/>
      </c>
      <c r="AL93" t="b">
        <v>0</v>
      </c>
      <c r="AM93">
        <f>IF(AND(T93&gt;0, T93&lt;&gt;""),1,0)</f>
        <v/>
      </c>
      <c r="AN93">
        <f>AND(AO93,AND(T93&gt;0,T93&lt;&gt;""))</f>
        <v/>
      </c>
      <c r="AO93">
        <f>AND(R93&gt;100, R93&lt;&gt;"")</f>
        <v/>
      </c>
      <c r="AP93">
        <f>AND(NOT(AN93),AO93)</f>
        <v/>
      </c>
      <c r="AQ93">
        <f>IF(AN93, "OEIS CAT - Destructive - Fatal", IF(AO93, IF(AG93, "OEIS CAT - Destructive - Non-fatal", "OEIS Non-CAT - Destructive - Non-fatal"), IF(AG93, "OEIS CAT - Large", "OEIS Non-CAT - Large")))</f>
        <v/>
      </c>
      <c r="AR93">
        <f>IF(AND(P93&lt;&gt;"", P93&gt;5000),1,0)</f>
        <v/>
      </c>
      <c r="AS93">
        <f>IF(AND(R93&lt;&gt;"", R93&gt;500),1,0)</f>
        <v/>
      </c>
      <c r="AT93">
        <f>IF(OR(R93="", R93&lt;=100),"structures &lt;= 100 ", IF(R93&gt;500, "structures &gt; 500", "100 &lt; structures &lt;= 500"))</f>
        <v/>
      </c>
      <c r="AU93">
        <f>IF(AND(T93&gt;0, T93&lt;&gt;""),"fatality &gt; 0", "fatality = 0")</f>
        <v/>
      </c>
      <c r="AV93">
        <f>IF(R93="",0, R93)</f>
        <v/>
      </c>
      <c r="AW93" t="b">
        <v>0</v>
      </c>
      <c r="AX93" t="b">
        <v>0</v>
      </c>
      <c r="AY93" t="b">
        <v>0</v>
      </c>
      <c r="AZ93" t="b">
        <v>0</v>
      </c>
      <c r="BA93" t="b">
        <v>0</v>
      </c>
      <c r="BB93" t="b">
        <v>0</v>
      </c>
      <c r="BC93" t="b">
        <v>0</v>
      </c>
      <c r="BJ93" t="n">
        <v>0</v>
      </c>
      <c r="BK93" t="n">
        <v>0</v>
      </c>
      <c r="BP93" t="n">
        <v>0</v>
      </c>
      <c r="BQ93" t="n">
        <v>0</v>
      </c>
    </row>
    <row r="94">
      <c r="C94">
        <f>LEFT(H94,8)&amp;"-"&amp;E94</f>
        <v/>
      </c>
      <c r="D94" t="inlineStr">
        <is>
          <t>Kern</t>
        </is>
      </c>
      <c r="E94" t="inlineStr">
        <is>
          <t>Highway</t>
        </is>
      </c>
      <c r="H94">
        <f>YEAR(L94)*10^8+MONTH(L94)*10^6+DAY(L94)*10^4+HOUR(L94)*100+MINUTE(L94)</f>
        <v/>
      </c>
      <c r="I94">
        <f>IF(HOUR(L94)&lt;12, YEAR(L94)*10^8+MONTH(L94)*10^6+DAY(L94)*10^4+(HOUR(L94)+12)*10^2 + MINUTE(L94), YEAR(L94)*10^8+MONTH(L94)*10^6+(DAY(L94)+1)*10^4+(HOUR(L94)-12)*10^2+MINUTE(L94))</f>
        <v/>
      </c>
      <c r="J94" s="39" t="n">
        <v>42904</v>
      </c>
      <c r="K94" s="40" t="n">
        <v>0.5986111111111111</v>
      </c>
      <c r="L94" s="39" t="n">
        <v>42904.59861111111</v>
      </c>
      <c r="M94" s="39" t="n">
        <v>43109</v>
      </c>
      <c r="N94" t="inlineStr">
        <is>
          <t>10:41</t>
        </is>
      </c>
      <c r="O94" s="39" t="n">
        <v>43109.44513888889</v>
      </c>
      <c r="P94" t="n">
        <v>1522</v>
      </c>
      <c r="Q94" t="inlineStr">
        <is>
          <t>Undetermined</t>
        </is>
      </c>
      <c r="T94" t="n">
        <v>0</v>
      </c>
      <c r="U94" t="n">
        <v>35.53456</v>
      </c>
      <c r="V94" t="n">
        <v>-118.66733</v>
      </c>
      <c r="W94" t="inlineStr">
        <is>
          <t>HFTD</t>
        </is>
      </c>
      <c r="X94">
        <f>IF(OR(ISNUMBER(FIND("Redwood Valley", E94)), AZ94, BC94), "HFRA", "non-HFRA")</f>
        <v/>
      </c>
      <c r="AG94">
        <f>OR(AND(P94&gt;5000, P94&lt;&gt;""), AND(R94&gt;500, R94&lt;&gt;""), AND(T94&gt;0, T94&lt;&gt;""))</f>
        <v/>
      </c>
      <c r="AH94">
        <f>AND(OR(R94="", R94&lt;100),OR(AND(P94&gt;5000,P94&lt;&gt;""),AND(T94&gt;0,T94&lt;&gt;"")))</f>
        <v/>
      </c>
      <c r="AI94">
        <f>AND(AG94,AH94=FALSE)</f>
        <v/>
      </c>
      <c r="AJ94">
        <f>YEAR(J94)</f>
        <v/>
      </c>
      <c r="AK94">
        <f>MONTH(J94)</f>
        <v/>
      </c>
      <c r="AL94" t="b">
        <v>0</v>
      </c>
      <c r="AM94">
        <f>IF(AND(T94&gt;0, T94&lt;&gt;""),1,0)</f>
        <v/>
      </c>
      <c r="AN94">
        <f>AND(AO94,AND(T94&gt;0,T94&lt;&gt;""))</f>
        <v/>
      </c>
      <c r="AO94">
        <f>AND(R94&gt;100, R94&lt;&gt;"")</f>
        <v/>
      </c>
      <c r="AP94">
        <f>AND(NOT(AN94),AO94)</f>
        <v/>
      </c>
      <c r="AQ94">
        <f>IF(AN94, "OEIS CAT - Destructive - Fatal", IF(AO94, IF(AG94, "OEIS CAT - Destructive - Non-fatal", "OEIS Non-CAT - Destructive - Non-fatal"), IF(AG94, "OEIS CAT - Large", "OEIS Non-CAT - Large")))</f>
        <v/>
      </c>
      <c r="AR94">
        <f>IF(AND(P94&lt;&gt;"", P94&gt;5000),1,0)</f>
        <v/>
      </c>
      <c r="AS94">
        <f>IF(AND(R94&lt;&gt;"", R94&gt;500),1,0)</f>
        <v/>
      </c>
      <c r="AT94">
        <f>IF(OR(R94="", R94&lt;=100),"structures &lt;= 100 ", IF(R94&gt;500, "structures &gt; 500", "100 &lt; structures &lt;= 500"))</f>
        <v/>
      </c>
      <c r="AU94">
        <f>IF(AND(T94&gt;0, T94&lt;&gt;""),"fatality &gt; 0", "fatality = 0")</f>
        <v/>
      </c>
      <c r="AV94">
        <f>IF(R94="",0, R94)</f>
        <v/>
      </c>
      <c r="AW94" t="b">
        <v>1</v>
      </c>
      <c r="AX94" t="b">
        <v>0</v>
      </c>
      <c r="AY94" t="b">
        <v>1</v>
      </c>
      <c r="AZ94" t="b">
        <v>1</v>
      </c>
      <c r="BA94" t="b">
        <v>0</v>
      </c>
      <c r="BB94" t="b">
        <v>1</v>
      </c>
      <c r="BC94" t="b">
        <v>1</v>
      </c>
      <c r="BF94" t="inlineStr">
        <is>
          <t>DEMC1</t>
        </is>
      </c>
      <c r="BG94" t="inlineStr">
        <is>
          <t>2</t>
        </is>
      </c>
      <c r="BH94" t="n">
        <v>2.07</v>
      </c>
      <c r="BI94" t="inlineStr">
        <is>
          <t>2017-06-18T21:25:00Z</t>
        </is>
      </c>
      <c r="BJ94" t="n">
        <v>18.01</v>
      </c>
      <c r="BK94" t="n">
        <v>2</v>
      </c>
      <c r="BL94" t="inlineStr">
        <is>
          <t>DEMC1</t>
        </is>
      </c>
      <c r="BM94" t="inlineStr">
        <is>
          <t>2</t>
        </is>
      </c>
      <c r="BN94" t="n">
        <v>2.07</v>
      </c>
      <c r="BO94" t="inlineStr">
        <is>
          <t>2017-06-18T21:25:00Z</t>
        </is>
      </c>
      <c r="BP94" t="n">
        <v>18.01</v>
      </c>
      <c r="BQ94" t="n">
        <v>4</v>
      </c>
    </row>
    <row r="95">
      <c r="C95">
        <f>LEFT(H95,8)&amp;"-"&amp;E95</f>
        <v/>
      </c>
      <c r="D95" t="inlineStr">
        <is>
          <t>Fresno</t>
        </is>
      </c>
      <c r="E95" t="inlineStr">
        <is>
          <t>Creek</t>
        </is>
      </c>
      <c r="H95">
        <f>YEAR(L95)*10^8+MONTH(L95)*10^6+DAY(L95)*10^4+HOUR(L95)*100+MINUTE(L95)</f>
        <v/>
      </c>
      <c r="I95">
        <f>IF(HOUR(L95)&lt;12, YEAR(L95)*10^8+MONTH(L95)*10^6+DAY(L95)*10^4+(HOUR(L95)+12)*10^2 + MINUTE(L95), YEAR(L95)*10^8+MONTH(L95)*10^6+(DAY(L95)+1)*10^4+(HOUR(L95)-12)*10^2+MINUTE(L95))</f>
        <v/>
      </c>
      <c r="J95" s="39" t="n">
        <v>42909</v>
      </c>
      <c r="K95" s="40" t="n">
        <v>0.6666666666666666</v>
      </c>
      <c r="L95" s="39" t="n">
        <v>42909.66666666666</v>
      </c>
      <c r="M95" s="39" t="n">
        <v>43109</v>
      </c>
      <c r="N95" t="inlineStr">
        <is>
          <t>11:01</t>
        </is>
      </c>
      <c r="O95" s="39" t="n">
        <v>43109.45902777778</v>
      </c>
      <c r="P95" t="n">
        <v>357</v>
      </c>
      <c r="Q95" t="inlineStr">
        <is>
          <t>Debris Burning</t>
        </is>
      </c>
      <c r="R95" t="n">
        <v>4</v>
      </c>
      <c r="T95" t="n">
        <v>0</v>
      </c>
      <c r="U95" t="n">
        <v>36.27306</v>
      </c>
      <c r="V95" t="n">
        <v>-120.65185</v>
      </c>
      <c r="W95" t="inlineStr">
        <is>
          <t>non-HFTD</t>
        </is>
      </c>
      <c r="X95">
        <f>IF(OR(ISNUMBER(FIND("Redwood Valley", E95)), AZ95, BC95), "HFRA", "non-HFRA")</f>
        <v/>
      </c>
      <c r="AG95">
        <f>OR(AND(P95&gt;5000, P95&lt;&gt;""), AND(R95&gt;500, R95&lt;&gt;""), AND(T95&gt;0, T95&lt;&gt;""))</f>
        <v/>
      </c>
      <c r="AH95">
        <f>AND(OR(R95="", R95&lt;100),OR(AND(P95&gt;5000,P95&lt;&gt;""),AND(T95&gt;0,T95&lt;&gt;"")))</f>
        <v/>
      </c>
      <c r="AI95">
        <f>AND(AG95,AH95=FALSE)</f>
        <v/>
      </c>
      <c r="AJ95">
        <f>YEAR(J95)</f>
        <v/>
      </c>
      <c r="AK95">
        <f>MONTH(J95)</f>
        <v/>
      </c>
      <c r="AL95" t="b">
        <v>0</v>
      </c>
      <c r="AM95">
        <f>IF(AND(T95&gt;0, T95&lt;&gt;""),1,0)</f>
        <v/>
      </c>
      <c r="AN95">
        <f>AND(AO95,AND(T95&gt;0,T95&lt;&gt;""))</f>
        <v/>
      </c>
      <c r="AO95">
        <f>AND(R95&gt;100, R95&lt;&gt;"")</f>
        <v/>
      </c>
      <c r="AP95">
        <f>AND(NOT(AN95),AO95)</f>
        <v/>
      </c>
      <c r="AQ95">
        <f>IF(AN95, "OEIS CAT - Destructive - Fatal", IF(AO95, IF(AG95, "OEIS CAT - Destructive - Non-fatal", "OEIS Non-CAT - Destructive - Non-fatal"), IF(AG95, "OEIS CAT - Large", "OEIS Non-CAT - Large")))</f>
        <v/>
      </c>
      <c r="AR95">
        <f>IF(AND(P95&lt;&gt;"", P95&gt;5000),1,0)</f>
        <v/>
      </c>
      <c r="AS95">
        <f>IF(AND(R95&lt;&gt;"", R95&gt;500),1,0)</f>
        <v/>
      </c>
      <c r="AT95">
        <f>IF(OR(R95="", R95&lt;=100),"structures &lt;= 100 ", IF(R95&gt;500, "structures &gt; 500", "100 &lt; structures &lt;= 500"))</f>
        <v/>
      </c>
      <c r="AU95">
        <f>IF(AND(T95&gt;0, T95&lt;&gt;""),"fatality &gt; 0", "fatality = 0")</f>
        <v/>
      </c>
      <c r="AV95">
        <f>IF(R95="",0, R95)</f>
        <v/>
      </c>
      <c r="AW95" t="b">
        <v>0</v>
      </c>
      <c r="AX95" t="b">
        <v>0</v>
      </c>
      <c r="AY95" t="b">
        <v>1</v>
      </c>
      <c r="AZ95" t="b">
        <v>1</v>
      </c>
      <c r="BA95" t="b">
        <v>1</v>
      </c>
      <c r="BB95" t="b">
        <v>0</v>
      </c>
      <c r="BC95" t="b">
        <v>1</v>
      </c>
      <c r="BF95" t="inlineStr">
        <is>
          <t>TR419</t>
        </is>
      </c>
      <c r="BG95" t="inlineStr">
        <is>
          <t>2</t>
        </is>
      </c>
      <c r="BH95" t="n">
        <v>2.45</v>
      </c>
      <c r="BI95" t="inlineStr">
        <is>
          <t>2017-06-23T22:15:00Z</t>
        </is>
      </c>
      <c r="BJ95" t="n">
        <v>17</v>
      </c>
      <c r="BK95" t="n">
        <v>2</v>
      </c>
      <c r="BL95" t="inlineStr">
        <is>
          <t>TR419</t>
        </is>
      </c>
      <c r="BM95" t="inlineStr">
        <is>
          <t>2</t>
        </is>
      </c>
      <c r="BN95" t="n">
        <v>2.45</v>
      </c>
      <c r="BO95" t="inlineStr">
        <is>
          <t>2017-06-23T22:15:00Z</t>
        </is>
      </c>
      <c r="BP95" t="n">
        <v>17</v>
      </c>
      <c r="BQ95" t="n">
        <v>6</v>
      </c>
    </row>
    <row r="96">
      <c r="C96">
        <f>LEFT(H96,8)&amp;"-"&amp;E96</f>
        <v/>
      </c>
      <c r="D96" t="inlineStr">
        <is>
          <t>Tulare</t>
        </is>
      </c>
      <c r="E96" t="inlineStr">
        <is>
          <t>Schaeffer</t>
        </is>
      </c>
      <c r="H96">
        <f>YEAR(L96)*10^8+MONTH(L96)*10^6+DAY(L96)*10^4+HOUR(L96)*100+MINUTE(L96)</f>
        <v/>
      </c>
      <c r="I96">
        <f>IF(HOUR(L96)&lt;12, YEAR(L96)*10^8+MONTH(L96)*10^6+DAY(L96)*10^4+(HOUR(L96)+12)*10^2 + MINUTE(L96), YEAR(L96)*10^8+MONTH(L96)*10^6+(DAY(L96)+1)*10^4+(HOUR(L96)-12)*10^2+MINUTE(L96))</f>
        <v/>
      </c>
      <c r="J96" s="39" t="n">
        <v>42910</v>
      </c>
      <c r="K96" s="40" t="n">
        <v>0.6777777777777778</v>
      </c>
      <c r="L96" s="39" t="n">
        <v>42910.67777777778</v>
      </c>
      <c r="M96" s="39" t="n">
        <v>42952</v>
      </c>
      <c r="O96" s="39" t="n"/>
      <c r="P96" t="n">
        <v>16031</v>
      </c>
      <c r="Q96" t="inlineStr">
        <is>
          <t>Lightning</t>
        </is>
      </c>
      <c r="T96" t="n">
        <v>0</v>
      </c>
      <c r="U96" t="n">
        <v>36.099</v>
      </c>
      <c r="V96" t="n">
        <v>-118.412</v>
      </c>
      <c r="W96" t="inlineStr">
        <is>
          <t>HFTD</t>
        </is>
      </c>
      <c r="X96">
        <f>IF(OR(ISNUMBER(FIND("Redwood Valley", E96)), AZ96, BC96), "HFRA", "non-HFRA")</f>
        <v/>
      </c>
      <c r="AG96">
        <f>OR(AND(P96&gt;5000, P96&lt;&gt;""), AND(R96&gt;500, R96&lt;&gt;""), AND(T96&gt;0, T96&lt;&gt;""))</f>
        <v/>
      </c>
      <c r="AH96">
        <f>AND(OR(R96="", R96&lt;100),OR(AND(P96&gt;5000,P96&lt;&gt;""),AND(T96&gt;0,T96&lt;&gt;"")))</f>
        <v/>
      </c>
      <c r="AI96">
        <f>AND(AG96,AH96=FALSE)</f>
        <v/>
      </c>
      <c r="AJ96">
        <f>YEAR(J96)</f>
        <v/>
      </c>
      <c r="AK96">
        <f>MONTH(J96)</f>
        <v/>
      </c>
      <c r="AL96" t="b">
        <v>0</v>
      </c>
      <c r="AM96">
        <f>IF(AND(T96&gt;0, T96&lt;&gt;""),1,0)</f>
        <v/>
      </c>
      <c r="AN96">
        <f>AND(AO96,AND(T96&gt;0,T96&lt;&gt;""))</f>
        <v/>
      </c>
      <c r="AO96">
        <f>AND(R96&gt;100, R96&lt;&gt;"")</f>
        <v/>
      </c>
      <c r="AP96">
        <f>AND(NOT(AN96),AO96)</f>
        <v/>
      </c>
      <c r="AQ96">
        <f>IF(AN96, "OEIS CAT - Destructive - Fatal", IF(AO96, IF(AG96, "OEIS CAT - Destructive - Non-fatal", "OEIS Non-CAT - Destructive - Non-fatal"), IF(AG96, "OEIS CAT - Large", "OEIS Non-CAT - Large")))</f>
        <v/>
      </c>
      <c r="AR96">
        <f>IF(AND(P96&lt;&gt;"", P96&gt;5000),1,0)</f>
        <v/>
      </c>
      <c r="AS96">
        <f>IF(AND(R96&lt;&gt;"", R96&gt;500),1,0)</f>
        <v/>
      </c>
      <c r="AT96">
        <f>IF(OR(R96="", R96&lt;=100),"structures &lt;= 100 ", IF(R96&gt;500, "structures &gt; 500", "100 &lt; structures &lt;= 500"))</f>
        <v/>
      </c>
      <c r="AU96">
        <f>IF(AND(T96&gt;0, T96&lt;&gt;""),"fatality &gt; 0", "fatality = 0")</f>
        <v/>
      </c>
      <c r="AV96">
        <f>IF(R96="",0, R96)</f>
        <v/>
      </c>
      <c r="AW96" t="b">
        <v>1</v>
      </c>
      <c r="AX96" t="b">
        <v>0</v>
      </c>
      <c r="AY96" t="b">
        <v>1</v>
      </c>
      <c r="AZ96" t="b">
        <v>1</v>
      </c>
      <c r="BA96" t="b">
        <v>0</v>
      </c>
      <c r="BB96" t="b">
        <v>1</v>
      </c>
      <c r="BC96" t="b">
        <v>1</v>
      </c>
      <c r="BJ96" t="n">
        <v>0</v>
      </c>
      <c r="BK96" t="n">
        <v>0</v>
      </c>
      <c r="BL96" t="inlineStr">
        <is>
          <t>BKRC1</t>
        </is>
      </c>
      <c r="BM96" t="inlineStr">
        <is>
          <t>2</t>
        </is>
      </c>
      <c r="BN96" t="n">
        <v>8.43</v>
      </c>
      <c r="BO96" t="inlineStr">
        <is>
          <t>2017-06-24T23:52:00Z</t>
        </is>
      </c>
      <c r="BP96" t="n">
        <v>14.99</v>
      </c>
      <c r="BQ96" t="n">
        <v>4</v>
      </c>
    </row>
    <row r="97">
      <c r="A97" t="inlineStr">
        <is>
          <t>Not in PG&amp;E service territory</t>
        </is>
      </c>
      <c r="C97">
        <f>LEFT(H97,8)&amp;"-"&amp;E97</f>
        <v/>
      </c>
      <c r="D97" t="inlineStr">
        <is>
          <t>Siskiyou</t>
        </is>
      </c>
      <c r="E97" t="inlineStr">
        <is>
          <t>Salmon August Complex</t>
        </is>
      </c>
      <c r="H97">
        <f>YEAR(L97)*10^8+MONTH(L97)*10^6+DAY(L97)*10^4+HOUR(L97)*100+MINUTE(L97)</f>
        <v/>
      </c>
      <c r="I97">
        <f>IF(HOUR(L97)&lt;12, YEAR(L97)*10^8+MONTH(L97)*10^6+DAY(L97)*10^4+(HOUR(L97)+12)*10^2 + MINUTE(L97), YEAR(L97)*10^8+MONTH(L97)*10^6+(DAY(L97)+1)*10^4+(HOUR(L97)-12)*10^2+MINUTE(L97))</f>
        <v/>
      </c>
      <c r="J97" s="39" t="n">
        <v>42911</v>
      </c>
      <c r="K97" s="40" t="n">
        <v>0.7083333333333334</v>
      </c>
      <c r="L97" s="39" t="n">
        <v>42911.70833333334</v>
      </c>
      <c r="M97" s="39" t="n">
        <v>43028</v>
      </c>
      <c r="N97" t="inlineStr">
        <is>
          <t>11:07</t>
        </is>
      </c>
      <c r="O97" s="39" t="n">
        <v>43028.46319444444</v>
      </c>
      <c r="P97" t="n">
        <v>65889</v>
      </c>
      <c r="Q97" t="inlineStr">
        <is>
          <t>Undetermined</t>
        </is>
      </c>
      <c r="R97" t="n">
        <v>1</v>
      </c>
      <c r="T97" t="n">
        <v>0</v>
      </c>
      <c r="U97" t="n">
        <v>41.263</v>
      </c>
      <c r="V97" t="n">
        <v>-123.099</v>
      </c>
      <c r="W97" t="inlineStr">
        <is>
          <t>HFTD</t>
        </is>
      </c>
      <c r="X97">
        <f>IF(OR(ISNUMBER(FIND("Redwood Valley", E97)), AZ97, BC97), "HFRA", "non-HFRA")</f>
        <v/>
      </c>
      <c r="AG97">
        <f>OR(AND(P97&gt;5000, P97&lt;&gt;""), AND(R97&gt;500, R97&lt;&gt;""), AND(T97&gt;0, T97&lt;&gt;""))</f>
        <v/>
      </c>
      <c r="AH97">
        <f>AND(OR(R97="", R97&lt;100),OR(AND(P97&gt;5000,P97&lt;&gt;""),AND(T97&gt;0,T97&lt;&gt;"")))</f>
        <v/>
      </c>
      <c r="AI97">
        <f>AND(AG97,AH97=FALSE)</f>
        <v/>
      </c>
      <c r="AJ97">
        <f>YEAR(J97)</f>
        <v/>
      </c>
      <c r="AK97">
        <f>MONTH(J97)</f>
        <v/>
      </c>
      <c r="AL97" t="b">
        <v>1</v>
      </c>
      <c r="AM97">
        <f>IF(AND(T97&gt;0, T97&lt;&gt;""),1,0)</f>
        <v/>
      </c>
      <c r="AN97">
        <f>AND(AO97,AND(T97&gt;0,T97&lt;&gt;""))</f>
        <v/>
      </c>
      <c r="AO97">
        <f>AND(R97&gt;100, R97&lt;&gt;"")</f>
        <v/>
      </c>
      <c r="AP97">
        <f>AND(NOT(AN97),AO97)</f>
        <v/>
      </c>
      <c r="AQ97">
        <f>IF(AN97, "OEIS CAT - Destructive - Fatal", IF(AO97, IF(AG97, "OEIS CAT - Destructive - Non-fatal", "OEIS Non-CAT - Destructive - Non-fatal"), IF(AG97, "OEIS CAT - Large", "OEIS Non-CAT - Large")))</f>
        <v/>
      </c>
      <c r="AR97">
        <f>IF(AND(P97&lt;&gt;"", P97&gt;5000),1,0)</f>
        <v/>
      </c>
      <c r="AS97">
        <f>IF(AND(R97&lt;&gt;"", R97&gt;500),1,0)</f>
        <v/>
      </c>
      <c r="AT97">
        <f>IF(OR(R97="", R97&lt;=100),"structures &lt;= 100 ", IF(R97&gt;500, "structures &gt; 500", "100 &lt; structures &lt;= 500"))</f>
        <v/>
      </c>
      <c r="AU97">
        <f>IF(AND(T97&gt;0, T97&lt;&gt;""),"fatality &gt; 0", "fatality = 0")</f>
        <v/>
      </c>
      <c r="AV97">
        <f>IF(R97="",0, R97)</f>
        <v/>
      </c>
      <c r="AW97" t="b">
        <v>1</v>
      </c>
      <c r="AX97" t="b">
        <v>0</v>
      </c>
      <c r="AY97" t="b">
        <v>1</v>
      </c>
      <c r="AZ97" t="b">
        <v>1</v>
      </c>
      <c r="BA97" t="b">
        <v>0</v>
      </c>
      <c r="BB97" t="b">
        <v>0</v>
      </c>
      <c r="BC97" t="b">
        <v>1</v>
      </c>
      <c r="BF97" t="inlineStr">
        <is>
          <t>SWBC1</t>
        </is>
      </c>
      <c r="BG97" t="inlineStr">
        <is>
          <t>2</t>
        </is>
      </c>
      <c r="BH97" t="n">
        <v>3.09</v>
      </c>
      <c r="BI97" t="inlineStr">
        <is>
          <t>2017-06-25T23:22:00Z</t>
        </is>
      </c>
      <c r="BJ97" t="n">
        <v>22.01</v>
      </c>
      <c r="BK97" t="n">
        <v>4</v>
      </c>
      <c r="BL97" t="inlineStr">
        <is>
          <t>SWBC1</t>
        </is>
      </c>
      <c r="BM97" t="inlineStr">
        <is>
          <t>2</t>
        </is>
      </c>
      <c r="BN97" t="n">
        <v>3.09</v>
      </c>
      <c r="BO97" t="inlineStr">
        <is>
          <t>2017-06-25T23:22:00Z</t>
        </is>
      </c>
      <c r="BP97" t="n">
        <v>22.01</v>
      </c>
      <c r="BQ97" t="n">
        <v>4</v>
      </c>
    </row>
    <row r="98">
      <c r="C98">
        <f>LEFT(H98,8)&amp;"-"&amp;E98</f>
        <v/>
      </c>
      <c r="D98" t="inlineStr">
        <is>
          <t>San Luis Obispo</t>
        </is>
      </c>
      <c r="E98" t="inlineStr">
        <is>
          <t>Hill</t>
        </is>
      </c>
      <c r="H98">
        <f>YEAR(L98)*10^8+MONTH(L98)*10^6+DAY(L98)*10^4+HOUR(L98)*100+MINUTE(L98)</f>
        <v/>
      </c>
      <c r="I98">
        <f>IF(HOUR(L98)&lt;12, YEAR(L98)*10^8+MONTH(L98)*10^6+DAY(L98)*10^4+(HOUR(L98)+12)*10^2 + MINUTE(L98), YEAR(L98)*10^8+MONTH(L98)*10^6+(DAY(L98)+1)*10^4+(HOUR(L98)-12)*10^2+MINUTE(L98))</f>
        <v/>
      </c>
      <c r="J98" s="39" t="n">
        <v>42912</v>
      </c>
      <c r="K98" s="40" t="n">
        <v>0.64375</v>
      </c>
      <c r="L98" s="39" t="n">
        <v>42912.64375</v>
      </c>
      <c r="M98" s="39" t="n">
        <v>43109</v>
      </c>
      <c r="N98" t="inlineStr">
        <is>
          <t>11:08</t>
        </is>
      </c>
      <c r="O98" s="39" t="n">
        <v>43109.46388888889</v>
      </c>
      <c r="P98" t="n">
        <v>1598</v>
      </c>
      <c r="Q98" t="inlineStr">
        <is>
          <t>Vehicle</t>
        </is>
      </c>
      <c r="R98" t="n">
        <v>7</v>
      </c>
      <c r="T98" t="n">
        <v>0</v>
      </c>
      <c r="U98" t="n">
        <v>35.4025</v>
      </c>
      <c r="V98" t="n">
        <v>-120.4992</v>
      </c>
      <c r="W98" t="inlineStr">
        <is>
          <t>HFTD</t>
        </is>
      </c>
      <c r="X98">
        <f>IF(OR(ISNUMBER(FIND("Redwood Valley", E98)), AZ98, BC98), "HFRA", "non-HFRA")</f>
        <v/>
      </c>
      <c r="AG98">
        <f>OR(AND(P98&gt;5000, P98&lt;&gt;""), AND(R98&gt;500, R98&lt;&gt;""), AND(T98&gt;0, T98&lt;&gt;""))</f>
        <v/>
      </c>
      <c r="AH98">
        <f>AND(OR(R98="", R98&lt;100),OR(AND(P98&gt;5000,P98&lt;&gt;""),AND(T98&gt;0,T98&lt;&gt;"")))</f>
        <v/>
      </c>
      <c r="AI98">
        <f>AND(AG98,AH98=FALSE)</f>
        <v/>
      </c>
      <c r="AJ98">
        <f>YEAR(J98)</f>
        <v/>
      </c>
      <c r="AK98">
        <f>MONTH(J98)</f>
        <v/>
      </c>
      <c r="AL98" t="b">
        <v>0</v>
      </c>
      <c r="AM98">
        <f>IF(AND(T98&gt;0, T98&lt;&gt;""),1,0)</f>
        <v/>
      </c>
      <c r="AN98">
        <f>AND(AO98,AND(T98&gt;0,T98&lt;&gt;""))</f>
        <v/>
      </c>
      <c r="AO98">
        <f>AND(R98&gt;100, R98&lt;&gt;"")</f>
        <v/>
      </c>
      <c r="AP98">
        <f>AND(NOT(AN98),AO98)</f>
        <v/>
      </c>
      <c r="AQ98">
        <f>IF(AN98, "OEIS CAT - Destructive - Fatal", IF(AO98, IF(AG98, "OEIS CAT - Destructive - Non-fatal", "OEIS Non-CAT - Destructive - Non-fatal"), IF(AG98, "OEIS CAT - Large", "OEIS Non-CAT - Large")))</f>
        <v/>
      </c>
      <c r="AR98">
        <f>IF(AND(P98&lt;&gt;"", P98&gt;5000),1,0)</f>
        <v/>
      </c>
      <c r="AS98">
        <f>IF(AND(R98&lt;&gt;"", R98&gt;500),1,0)</f>
        <v/>
      </c>
      <c r="AT98">
        <f>IF(OR(R98="", R98&lt;=100),"structures &lt;= 100 ", IF(R98&gt;500, "structures &gt; 500", "100 &lt; structures &lt;= 500"))</f>
        <v/>
      </c>
      <c r="AU98">
        <f>IF(AND(T98&gt;0, T98&lt;&gt;""),"fatality &gt; 0", "fatality = 0")</f>
        <v/>
      </c>
      <c r="AV98">
        <f>IF(R98="",0, R98)</f>
        <v/>
      </c>
      <c r="AW98" t="b">
        <v>0</v>
      </c>
      <c r="AX98" t="b">
        <v>1</v>
      </c>
      <c r="AY98" t="b">
        <v>1</v>
      </c>
      <c r="AZ98" t="b">
        <v>1</v>
      </c>
      <c r="BA98" t="b">
        <v>0</v>
      </c>
      <c r="BB98" t="b">
        <v>1</v>
      </c>
      <c r="BC98" t="b">
        <v>1</v>
      </c>
      <c r="BJ98" t="n">
        <v>0</v>
      </c>
      <c r="BK98" t="n">
        <v>0</v>
      </c>
      <c r="BL98" t="inlineStr">
        <is>
          <t>E2260</t>
        </is>
      </c>
      <c r="BM98" t="inlineStr">
        <is>
          <t>65</t>
        </is>
      </c>
      <c r="BN98" t="n">
        <v>7.79</v>
      </c>
      <c r="BO98" t="inlineStr">
        <is>
          <t>2017-06-26T22:41:00Z</t>
        </is>
      </c>
      <c r="BP98" t="n">
        <v>14.99</v>
      </c>
      <c r="BQ98" t="n">
        <v>14</v>
      </c>
    </row>
    <row r="99">
      <c r="C99">
        <f>LEFT(H99,8)&amp;"-"&amp;E99</f>
        <v/>
      </c>
      <c r="D99" t="inlineStr">
        <is>
          <t>Mariposa</t>
        </is>
      </c>
      <c r="E99" t="inlineStr">
        <is>
          <t>Ben</t>
        </is>
      </c>
      <c r="H99">
        <f>YEAR(L99)*10^8+MONTH(L99)*10^6+DAY(L99)*10^4+HOUR(L99)*100+MINUTE(L99)</f>
        <v/>
      </c>
      <c r="I99">
        <f>IF(HOUR(L99)&lt;12, YEAR(L99)*10^8+MONTH(L99)*10^6+DAY(L99)*10^4+(HOUR(L99)+12)*10^2 + MINUTE(L99), YEAR(L99)*10^8+MONTH(L99)*10^6+(DAY(L99)+1)*10^4+(HOUR(L99)-12)*10^2+MINUTE(L99))</f>
        <v/>
      </c>
      <c r="J99" s="39" t="n">
        <v>42914</v>
      </c>
      <c r="K99" s="40" t="n">
        <v>0.6590277777777778</v>
      </c>
      <c r="L99" s="39" t="n">
        <v>42914.65902777778</v>
      </c>
      <c r="M99" s="39" t="n">
        <v>43109</v>
      </c>
      <c r="N99" t="inlineStr">
        <is>
          <t>11:10</t>
        </is>
      </c>
      <c r="O99" s="39" t="n">
        <v>43109.46527777778</v>
      </c>
      <c r="P99" t="n">
        <v>630</v>
      </c>
      <c r="Q99" t="inlineStr">
        <is>
          <t>Vehicle</t>
        </is>
      </c>
      <c r="T99" t="n">
        <v>0</v>
      </c>
      <c r="U99" t="n">
        <v>37.3762</v>
      </c>
      <c r="V99" t="n">
        <v>-119.9646</v>
      </c>
      <c r="W99" t="inlineStr">
        <is>
          <t>HFTD</t>
        </is>
      </c>
      <c r="X99">
        <f>IF(OR(ISNUMBER(FIND("Redwood Valley", E99)), AZ99, BC99), "HFRA", "non-HFRA")</f>
        <v/>
      </c>
      <c r="AG99">
        <f>OR(AND(P99&gt;5000, P99&lt;&gt;""), AND(R99&gt;500, R99&lt;&gt;""), AND(T99&gt;0, T99&lt;&gt;""))</f>
        <v/>
      </c>
      <c r="AH99">
        <f>AND(OR(R99="", R99&lt;100),OR(AND(P99&gt;5000,P99&lt;&gt;""),AND(T99&gt;0,T99&lt;&gt;"")))</f>
        <v/>
      </c>
      <c r="AI99">
        <f>AND(AG99,AH99=FALSE)</f>
        <v/>
      </c>
      <c r="AJ99">
        <f>YEAR(J99)</f>
        <v/>
      </c>
      <c r="AK99">
        <f>MONTH(J99)</f>
        <v/>
      </c>
      <c r="AL99" t="b">
        <v>0</v>
      </c>
      <c r="AM99">
        <f>IF(AND(T99&gt;0, T99&lt;&gt;""),1,0)</f>
        <v/>
      </c>
      <c r="AN99">
        <f>AND(AO99,AND(T99&gt;0,T99&lt;&gt;""))</f>
        <v/>
      </c>
      <c r="AO99">
        <f>AND(R99&gt;100, R99&lt;&gt;"")</f>
        <v/>
      </c>
      <c r="AP99">
        <f>AND(NOT(AN99),AO99)</f>
        <v/>
      </c>
      <c r="AQ99">
        <f>IF(AN99, "OEIS CAT - Destructive - Fatal", IF(AO99, IF(AG99, "OEIS CAT - Destructive - Non-fatal", "OEIS Non-CAT - Destructive - Non-fatal"), IF(AG99, "OEIS CAT - Large", "OEIS Non-CAT - Large")))</f>
        <v/>
      </c>
      <c r="AR99">
        <f>IF(AND(P99&lt;&gt;"", P99&gt;5000),1,0)</f>
        <v/>
      </c>
      <c r="AS99">
        <f>IF(AND(R99&lt;&gt;"", R99&gt;500),1,0)</f>
        <v/>
      </c>
      <c r="AT99">
        <f>IF(OR(R99="", R99&lt;=100),"structures &lt;= 100 ", IF(R99&gt;500, "structures &gt; 500", "100 &lt; structures &lt;= 500"))</f>
        <v/>
      </c>
      <c r="AU99">
        <f>IF(AND(T99&gt;0, T99&lt;&gt;""),"fatality &gt; 0", "fatality = 0")</f>
        <v/>
      </c>
      <c r="AV99">
        <f>IF(R99="",0, R99)</f>
        <v/>
      </c>
      <c r="AW99" t="b">
        <v>1</v>
      </c>
      <c r="AX99" t="b">
        <v>0</v>
      </c>
      <c r="AY99" t="b">
        <v>1</v>
      </c>
      <c r="AZ99" t="b">
        <v>1</v>
      </c>
      <c r="BA99" t="b">
        <v>0</v>
      </c>
      <c r="BB99" t="b">
        <v>1</v>
      </c>
      <c r="BC99" t="b">
        <v>1</v>
      </c>
      <c r="BJ99" t="n">
        <v>0</v>
      </c>
      <c r="BK99" t="n">
        <v>0</v>
      </c>
      <c r="BL99" t="inlineStr">
        <is>
          <t>CVBC1</t>
        </is>
      </c>
      <c r="BM99" t="inlineStr">
        <is>
          <t>2</t>
        </is>
      </c>
      <c r="BN99" t="n">
        <v>6.18</v>
      </c>
      <c r="BO99" t="inlineStr">
        <is>
          <t>2017-06-28T22:27:00Z</t>
        </is>
      </c>
      <c r="BP99" t="n">
        <v>21</v>
      </c>
      <c r="BQ99" t="n">
        <v>17</v>
      </c>
    </row>
    <row r="100">
      <c r="C100">
        <f>LEFT(H100,8)&amp;"-"&amp;E100</f>
        <v/>
      </c>
      <c r="D100" t="inlineStr">
        <is>
          <t>Kern</t>
        </is>
      </c>
      <c r="E100" t="inlineStr">
        <is>
          <t>Tarina</t>
        </is>
      </c>
      <c r="H100">
        <f>YEAR(L100)*10^8+MONTH(L100)*10^6+DAY(L100)*10^4+HOUR(L100)*100+MINUTE(L100)</f>
        <v/>
      </c>
      <c r="I100">
        <f>IF(HOUR(L100)&lt;12, YEAR(L100)*10^8+MONTH(L100)*10^6+DAY(L100)*10^4+(HOUR(L100)+12)*10^2 + MINUTE(L100), YEAR(L100)*10^8+MONTH(L100)*10^6+(DAY(L100)+1)*10^4+(HOUR(L100)-12)*10^2+MINUTE(L100))</f>
        <v/>
      </c>
      <c r="J100" s="39" t="n">
        <v>42916</v>
      </c>
      <c r="K100" s="40" t="n">
        <v>0.5756944444444444</v>
      </c>
      <c r="L100" s="39" t="n">
        <v>42916.57569444444</v>
      </c>
      <c r="M100" s="39" t="n">
        <v>43109</v>
      </c>
      <c r="N100" t="inlineStr">
        <is>
          <t>11:16</t>
        </is>
      </c>
      <c r="O100" s="39" t="n">
        <v>43109.46944444445</v>
      </c>
      <c r="P100" t="n">
        <v>1200</v>
      </c>
      <c r="Q100" t="inlineStr">
        <is>
          <t>Undetermined</t>
        </is>
      </c>
      <c r="T100" t="n">
        <v>0</v>
      </c>
      <c r="U100" t="n">
        <v>35.38298</v>
      </c>
      <c r="V100" t="n">
        <v>-118.80123</v>
      </c>
      <c r="W100" t="inlineStr">
        <is>
          <t>non-HFTD</t>
        </is>
      </c>
      <c r="X100">
        <f>IF(OR(ISNUMBER(FIND("Redwood Valley", E100)), AZ100, BC100), "HFRA", "non-HFRA")</f>
        <v/>
      </c>
      <c r="AG100">
        <f>OR(AND(P100&gt;5000, P100&lt;&gt;""), AND(R100&gt;500, R100&lt;&gt;""), AND(T100&gt;0, T100&lt;&gt;""))</f>
        <v/>
      </c>
      <c r="AH100">
        <f>AND(OR(R100="", R100&lt;100),OR(AND(P100&gt;5000,P100&lt;&gt;""),AND(T100&gt;0,T100&lt;&gt;"")))</f>
        <v/>
      </c>
      <c r="AI100">
        <f>AND(AG100,AH100=FALSE)</f>
        <v/>
      </c>
      <c r="AJ100">
        <f>YEAR(J100)</f>
        <v/>
      </c>
      <c r="AK100">
        <f>MONTH(J100)</f>
        <v/>
      </c>
      <c r="AL100" t="b">
        <v>0</v>
      </c>
      <c r="AM100">
        <f>IF(AND(T100&gt;0, T100&lt;&gt;""),1,0)</f>
        <v/>
      </c>
      <c r="AN100">
        <f>AND(AO100,AND(T100&gt;0,T100&lt;&gt;""))</f>
        <v/>
      </c>
      <c r="AO100">
        <f>AND(R100&gt;100, R100&lt;&gt;"")</f>
        <v/>
      </c>
      <c r="AP100">
        <f>AND(NOT(AN100),AO100)</f>
        <v/>
      </c>
      <c r="AQ100">
        <f>IF(AN100, "OEIS CAT - Destructive - Fatal", IF(AO100, IF(AG100, "OEIS CAT - Destructive - Non-fatal", "OEIS Non-CAT - Destructive - Non-fatal"), IF(AG100, "OEIS CAT - Large", "OEIS Non-CAT - Large")))</f>
        <v/>
      </c>
      <c r="AR100">
        <f>IF(AND(P100&lt;&gt;"", P100&gt;5000),1,0)</f>
        <v/>
      </c>
      <c r="AS100">
        <f>IF(AND(R100&lt;&gt;"", R100&gt;500),1,0)</f>
        <v/>
      </c>
      <c r="AT100">
        <f>IF(OR(R100="", R100&lt;=100),"structures &lt;= 100 ", IF(R100&gt;500, "structures &gt; 500", "100 &lt; structures &lt;= 500"))</f>
        <v/>
      </c>
      <c r="AU100">
        <f>IF(AND(T100&gt;0, T100&lt;&gt;""),"fatality &gt; 0", "fatality = 0")</f>
        <v/>
      </c>
      <c r="AV100">
        <f>IF(R100="",0, R100)</f>
        <v/>
      </c>
      <c r="AW100" t="b">
        <v>0</v>
      </c>
      <c r="AX100" t="b">
        <v>0</v>
      </c>
      <c r="AY100" t="b">
        <v>1</v>
      </c>
      <c r="AZ100" t="b">
        <v>1</v>
      </c>
      <c r="BA100" t="b">
        <v>0</v>
      </c>
      <c r="BB100" t="b">
        <v>0</v>
      </c>
      <c r="BC100" t="b">
        <v>0</v>
      </c>
      <c r="BF100" t="inlineStr">
        <is>
          <t>C6825</t>
        </is>
      </c>
      <c r="BG100" t="inlineStr">
        <is>
          <t>65</t>
        </is>
      </c>
      <c r="BH100" t="n">
        <v>4.74</v>
      </c>
      <c r="BI100" t="inlineStr">
        <is>
          <t>2017-06-30T20:56:00Z</t>
        </is>
      </c>
      <c r="BJ100" t="n">
        <v>13</v>
      </c>
      <c r="BK100" t="n">
        <v>12</v>
      </c>
      <c r="BL100" t="inlineStr">
        <is>
          <t>AU562</t>
        </is>
      </c>
      <c r="BM100" t="inlineStr">
        <is>
          <t>65</t>
        </is>
      </c>
      <c r="BN100" t="n">
        <v>7.2</v>
      </c>
      <c r="BO100" t="inlineStr">
        <is>
          <t>2017-06-30T20:55:00Z</t>
        </is>
      </c>
      <c r="BP100" t="n">
        <v>14</v>
      </c>
      <c r="BQ100" t="n">
        <v>43</v>
      </c>
    </row>
    <row r="101">
      <c r="C101">
        <f>LEFT(H101,8)&amp;"-"&amp;E101</f>
        <v/>
      </c>
      <c r="D101" t="inlineStr">
        <is>
          <t>Fresno</t>
        </is>
      </c>
      <c r="E101" t="inlineStr">
        <is>
          <t>Derrick</t>
        </is>
      </c>
      <c r="H101">
        <f>YEAR(L101)*10^8+MONTH(L101)*10^6+DAY(L101)*10^4+HOUR(L101)*100+MINUTE(L101)</f>
        <v/>
      </c>
      <c r="I101">
        <f>IF(HOUR(L101)&lt;12, YEAR(L101)*10^8+MONTH(L101)*10^6+DAY(L101)*10^4+(HOUR(L101)+12)*10^2 + MINUTE(L101), YEAR(L101)*10^8+MONTH(L101)*10^6+(DAY(L101)+1)*10^4+(HOUR(L101)-12)*10^2+MINUTE(L101))</f>
        <v/>
      </c>
      <c r="J101" s="39" t="n">
        <v>42918</v>
      </c>
      <c r="K101" s="40" t="n">
        <v>0.9361111111111111</v>
      </c>
      <c r="L101" s="39" t="n">
        <v>42918.93611111111</v>
      </c>
      <c r="M101" s="39" t="n">
        <v>43109</v>
      </c>
      <c r="N101" t="inlineStr">
        <is>
          <t>11:41</t>
        </is>
      </c>
      <c r="O101" s="39" t="n">
        <v>43109.48680555556</v>
      </c>
      <c r="P101" t="n">
        <v>1538</v>
      </c>
      <c r="Q101" t="inlineStr">
        <is>
          <t>Undetermined</t>
        </is>
      </c>
      <c r="T101" t="n">
        <v>0</v>
      </c>
      <c r="U101" t="n">
        <v>36.269125</v>
      </c>
      <c r="V101" t="n">
        <v>-120.620791</v>
      </c>
      <c r="W101" t="inlineStr">
        <is>
          <t>non-HFTD</t>
        </is>
      </c>
      <c r="X101">
        <f>IF(OR(ISNUMBER(FIND("Redwood Valley", E101)), AZ101, BC101), "HFRA", "non-HFRA")</f>
        <v/>
      </c>
      <c r="AF101" t="n">
        <v>118990</v>
      </c>
      <c r="AG101">
        <f>OR(AND(P101&gt;5000, P101&lt;&gt;""), AND(R101&gt;500, R101&lt;&gt;""), AND(T101&gt;0, T101&lt;&gt;""))</f>
        <v/>
      </c>
      <c r="AH101">
        <f>AND(OR(R101="", R101&lt;100),OR(AND(P101&gt;5000,P101&lt;&gt;""),AND(T101&gt;0,T101&lt;&gt;"")))</f>
        <v/>
      </c>
      <c r="AI101">
        <f>AND(AG101,AH101=FALSE)</f>
        <v/>
      </c>
      <c r="AJ101">
        <f>YEAR(J101)</f>
        <v/>
      </c>
      <c r="AK101">
        <f>MONTH(J101)</f>
        <v/>
      </c>
      <c r="AL101" t="b">
        <v>0</v>
      </c>
      <c r="AM101">
        <f>IF(AND(T101&gt;0, T101&lt;&gt;""),1,0)</f>
        <v/>
      </c>
      <c r="AN101">
        <f>AND(AO101,AND(T101&gt;0,T101&lt;&gt;""))</f>
        <v/>
      </c>
      <c r="AO101">
        <f>AND(R101&gt;100, R101&lt;&gt;"")</f>
        <v/>
      </c>
      <c r="AP101">
        <f>AND(NOT(AN101),AO101)</f>
        <v/>
      </c>
      <c r="AQ101">
        <f>IF(AN101, "OEIS CAT - Destructive - Fatal", IF(AO101, IF(AG101, "OEIS CAT - Destructive - Non-fatal", "OEIS Non-CAT - Destructive - Non-fatal"), IF(AG101, "OEIS CAT - Large", "OEIS Non-CAT - Large")))</f>
        <v/>
      </c>
      <c r="AR101">
        <f>IF(AND(P101&lt;&gt;"", P101&gt;5000),1,0)</f>
        <v/>
      </c>
      <c r="AS101">
        <f>IF(AND(R101&lt;&gt;"", R101&gt;500),1,0)</f>
        <v/>
      </c>
      <c r="AT101">
        <f>IF(OR(R101="", R101&lt;=100),"structures &lt;= 100 ", IF(R101&gt;500, "structures &gt; 500", "100 &lt; structures &lt;= 500"))</f>
        <v/>
      </c>
      <c r="AU101">
        <f>IF(AND(T101&gt;0, T101&lt;&gt;""),"fatality &gt; 0", "fatality = 0")</f>
        <v/>
      </c>
      <c r="AV101">
        <f>IF(R101="",0, R101)</f>
        <v/>
      </c>
      <c r="AW101" t="b">
        <v>0</v>
      </c>
      <c r="AX101" t="b">
        <v>0</v>
      </c>
      <c r="AY101" t="b">
        <v>1</v>
      </c>
      <c r="AZ101" t="b">
        <v>1</v>
      </c>
      <c r="BA101" t="b">
        <v>1</v>
      </c>
      <c r="BB101" t="b">
        <v>0</v>
      </c>
      <c r="BC101" t="b">
        <v>1</v>
      </c>
      <c r="BF101" t="inlineStr">
        <is>
          <t>TR419</t>
        </is>
      </c>
      <c r="BG101" t="inlineStr">
        <is>
          <t>2</t>
        </is>
      </c>
      <c r="BH101" t="n">
        <v>2</v>
      </c>
      <c r="BI101" t="inlineStr">
        <is>
          <t>2017-07-03T06:15:00Z</t>
        </is>
      </c>
      <c r="BJ101" t="n">
        <v>11.01</v>
      </c>
      <c r="BK101" t="n">
        <v>2</v>
      </c>
      <c r="BL101" t="inlineStr">
        <is>
          <t>TR419</t>
        </is>
      </c>
      <c r="BM101" t="inlineStr">
        <is>
          <t>2</t>
        </is>
      </c>
      <c r="BN101" t="n">
        <v>2</v>
      </c>
      <c r="BO101" t="inlineStr">
        <is>
          <t>2017-07-03T06:15:00Z</t>
        </is>
      </c>
      <c r="BP101" t="n">
        <v>11.01</v>
      </c>
      <c r="BQ101" t="n">
        <v>4</v>
      </c>
    </row>
    <row r="102">
      <c r="A102" t="inlineStr">
        <is>
          <t>Not in PG&amp;E service territory</t>
        </is>
      </c>
      <c r="C102">
        <f>LEFT(H102,8)&amp;"-"&amp;E102</f>
        <v/>
      </c>
      <c r="D102" t="inlineStr">
        <is>
          <t>Siskiyou</t>
        </is>
      </c>
      <c r="E102" t="inlineStr">
        <is>
          <t>Fay</t>
        </is>
      </c>
      <c r="H102">
        <f>YEAR(L102)*10^8+MONTH(L102)*10^6+DAY(L102)*10^4+HOUR(L102)*100+MINUTE(L102)</f>
        <v/>
      </c>
      <c r="I102">
        <f>IF(HOUR(L102)&lt;12, YEAR(L102)*10^8+MONTH(L102)*10^6+DAY(L102)*10^4+(HOUR(L102)+12)*10^2 + MINUTE(L102), YEAR(L102)*10^8+MONTH(L102)*10^6+(DAY(L102)+1)*10^4+(HOUR(L102)-12)*10^2+MINUTE(L102))</f>
        <v/>
      </c>
      <c r="J102" s="39" t="n">
        <v>42921</v>
      </c>
      <c r="K102" s="40" t="n">
        <v>0.4618055555555556</v>
      </c>
      <c r="L102" s="39" t="n">
        <v>42921.46180555555</v>
      </c>
      <c r="M102" s="39" t="n">
        <v>43109</v>
      </c>
      <c r="N102" t="inlineStr">
        <is>
          <t>11:44</t>
        </is>
      </c>
      <c r="O102" s="39" t="n">
        <v>43109.48888888889</v>
      </c>
      <c r="P102" t="n">
        <v>469</v>
      </c>
      <c r="Q102" t="inlineStr">
        <is>
          <t>Miscellaneous</t>
        </is>
      </c>
      <c r="R102" t="n">
        <v>1</v>
      </c>
      <c r="T102" t="n">
        <v>0</v>
      </c>
      <c r="U102" t="n">
        <v>41.3975</v>
      </c>
      <c r="V102" t="n">
        <v>-122.8428</v>
      </c>
      <c r="W102" t="inlineStr">
        <is>
          <t>non-HFTD</t>
        </is>
      </c>
      <c r="X102">
        <f>IF(OR(ISNUMBER(FIND("Redwood Valley", E102)), AZ102, BC102), "HFRA", "non-HFRA")</f>
        <v/>
      </c>
      <c r="AG102">
        <f>OR(AND(P102&gt;5000, P102&lt;&gt;""), AND(R102&gt;500, R102&lt;&gt;""), AND(T102&gt;0, T102&lt;&gt;""))</f>
        <v/>
      </c>
      <c r="AH102">
        <f>AND(OR(R102="", R102&lt;100),OR(AND(P102&gt;5000,P102&lt;&gt;""),AND(T102&gt;0,T102&lt;&gt;"")))</f>
        <v/>
      </c>
      <c r="AI102">
        <f>AND(AG102,AH102=FALSE)</f>
        <v/>
      </c>
      <c r="AJ102">
        <f>YEAR(J102)</f>
        <v/>
      </c>
      <c r="AK102">
        <f>MONTH(J102)</f>
        <v/>
      </c>
      <c r="AL102" t="b">
        <v>0</v>
      </c>
      <c r="AM102">
        <f>IF(AND(T102&gt;0, T102&lt;&gt;""),1,0)</f>
        <v/>
      </c>
      <c r="AN102">
        <f>AND(AO102,AND(T102&gt;0,T102&lt;&gt;""))</f>
        <v/>
      </c>
      <c r="AO102">
        <f>AND(R102&gt;100, R102&lt;&gt;"")</f>
        <v/>
      </c>
      <c r="AP102">
        <f>AND(NOT(AN102),AO102)</f>
        <v/>
      </c>
      <c r="AQ102">
        <f>IF(AN102, "OEIS CAT - Destructive - Fatal", IF(AO102, IF(AG102, "OEIS CAT - Destructive - Non-fatal", "OEIS Non-CAT - Destructive - Non-fatal"), IF(AG102, "OEIS CAT - Large", "OEIS Non-CAT - Large")))</f>
        <v/>
      </c>
      <c r="AR102">
        <f>IF(AND(P102&lt;&gt;"", P102&gt;5000),1,0)</f>
        <v/>
      </c>
      <c r="AS102">
        <f>IF(AND(R102&lt;&gt;"", R102&gt;500),1,0)</f>
        <v/>
      </c>
      <c r="AT102">
        <f>IF(OR(R102="", R102&lt;=100),"structures &lt;= 100 ", IF(R102&gt;500, "structures &gt; 500", "100 &lt; structures &lt;= 500"))</f>
        <v/>
      </c>
      <c r="AU102">
        <f>IF(AND(T102&gt;0, T102&lt;&gt;""),"fatality &gt; 0", "fatality = 0")</f>
        <v/>
      </c>
      <c r="AV102">
        <f>IF(R102="",0, R102)</f>
        <v/>
      </c>
      <c r="AW102" t="b">
        <v>0</v>
      </c>
      <c r="AX102" t="b">
        <v>0</v>
      </c>
      <c r="AY102" t="b">
        <v>0</v>
      </c>
      <c r="AZ102" t="b">
        <v>0</v>
      </c>
      <c r="BA102" t="b">
        <v>0</v>
      </c>
      <c r="BB102" t="b">
        <v>0</v>
      </c>
      <c r="BC102" t="b">
        <v>0</v>
      </c>
      <c r="BJ102" t="n">
        <v>0</v>
      </c>
      <c r="BK102" t="n">
        <v>0</v>
      </c>
      <c r="BL102" t="inlineStr">
        <is>
          <t>CLNC1</t>
        </is>
      </c>
      <c r="BM102" t="inlineStr">
        <is>
          <t>2</t>
        </is>
      </c>
      <c r="BN102" t="n">
        <v>6.81</v>
      </c>
      <c r="BO102" t="inlineStr">
        <is>
          <t>2017-07-05T18:16:00Z</t>
        </is>
      </c>
      <c r="BP102" t="n">
        <v>31</v>
      </c>
      <c r="BQ102" t="n">
        <v>26</v>
      </c>
    </row>
    <row r="103">
      <c r="C103">
        <f>LEFT(H103,8)&amp;"-"&amp;E103</f>
        <v/>
      </c>
      <c r="D103" t="inlineStr">
        <is>
          <t>Kern</t>
        </is>
      </c>
      <c r="E103" t="inlineStr">
        <is>
          <t>Quail</t>
        </is>
      </c>
      <c r="H103">
        <f>YEAR(L103)*10^8+MONTH(L103)*10^6+DAY(L103)*10^4+HOUR(L103)*100+MINUTE(L103)</f>
        <v/>
      </c>
      <c r="I103">
        <f>IF(HOUR(L103)&lt;12, YEAR(L103)*10^8+MONTH(L103)*10^6+DAY(L103)*10^4+(HOUR(L103)+12)*10^2 + MINUTE(L103), YEAR(L103)*10^8+MONTH(L103)*10^6+(DAY(L103)+1)*10^4+(HOUR(L103)-12)*10^2+MINUTE(L103))</f>
        <v/>
      </c>
      <c r="J103" s="39" t="n">
        <v>42922</v>
      </c>
      <c r="K103" s="40" t="n">
        <v>0.5201388888888889</v>
      </c>
      <c r="L103" s="39" t="n">
        <v>42922.52013888889</v>
      </c>
      <c r="M103" s="39" t="n">
        <v>43109</v>
      </c>
      <c r="N103" t="inlineStr">
        <is>
          <t>11:45</t>
        </is>
      </c>
      <c r="O103" s="39" t="n">
        <v>43109.48958333334</v>
      </c>
      <c r="P103" t="n">
        <v>1626</v>
      </c>
      <c r="Q103" t="inlineStr">
        <is>
          <t>Undetermined</t>
        </is>
      </c>
      <c r="T103" t="n">
        <v>0</v>
      </c>
      <c r="U103" t="n">
        <v>35.59904</v>
      </c>
      <c r="V103" t="n">
        <v>-119.08312</v>
      </c>
      <c r="W103" t="inlineStr">
        <is>
          <t>non-HFTD</t>
        </is>
      </c>
      <c r="X103">
        <f>IF(OR(ISNUMBER(FIND("Redwood Valley", E103)), AZ103, BC103), "HFRA", "non-HFRA")</f>
        <v/>
      </c>
      <c r="AG103">
        <f>OR(AND(P103&gt;5000, P103&lt;&gt;""), AND(R103&gt;500, R103&lt;&gt;""), AND(T103&gt;0, T103&lt;&gt;""))</f>
        <v/>
      </c>
      <c r="AH103">
        <f>AND(OR(R103="", R103&lt;100),OR(AND(P103&gt;5000,P103&lt;&gt;""),AND(T103&gt;0,T103&lt;&gt;"")))</f>
        <v/>
      </c>
      <c r="AI103">
        <f>AND(AG103,AH103=FALSE)</f>
        <v/>
      </c>
      <c r="AJ103">
        <f>YEAR(J103)</f>
        <v/>
      </c>
      <c r="AK103">
        <f>MONTH(J103)</f>
        <v/>
      </c>
      <c r="AL103" t="b">
        <v>0</v>
      </c>
      <c r="AM103">
        <f>IF(AND(T103&gt;0, T103&lt;&gt;""),1,0)</f>
        <v/>
      </c>
      <c r="AN103">
        <f>AND(AO103,AND(T103&gt;0,T103&lt;&gt;""))</f>
        <v/>
      </c>
      <c r="AO103">
        <f>AND(R103&gt;100, R103&lt;&gt;"")</f>
        <v/>
      </c>
      <c r="AP103">
        <f>AND(NOT(AN103),AO103)</f>
        <v/>
      </c>
      <c r="AQ103">
        <f>IF(AN103, "OEIS CAT - Destructive - Fatal", IF(AO103, IF(AG103, "OEIS CAT - Destructive - Non-fatal", "OEIS Non-CAT - Destructive - Non-fatal"), IF(AG103, "OEIS CAT - Large", "OEIS Non-CAT - Large")))</f>
        <v/>
      </c>
      <c r="AR103">
        <f>IF(AND(P103&lt;&gt;"", P103&gt;5000),1,0)</f>
        <v/>
      </c>
      <c r="AS103">
        <f>IF(AND(R103&lt;&gt;"", R103&gt;500),1,0)</f>
        <v/>
      </c>
      <c r="AT103">
        <f>IF(OR(R103="", R103&lt;=100),"structures &lt;= 100 ", IF(R103&gt;500, "structures &gt; 500", "100 &lt; structures &lt;= 500"))</f>
        <v/>
      </c>
      <c r="AU103">
        <f>IF(AND(T103&gt;0, T103&lt;&gt;""),"fatality &gt; 0", "fatality = 0")</f>
        <v/>
      </c>
      <c r="AV103">
        <f>IF(R103="",0, R103)</f>
        <v/>
      </c>
      <c r="AW103" t="b">
        <v>0</v>
      </c>
      <c r="AX103" t="b">
        <v>0</v>
      </c>
      <c r="AY103" t="b">
        <v>0</v>
      </c>
      <c r="AZ103" t="b">
        <v>0</v>
      </c>
      <c r="BA103" t="b">
        <v>0</v>
      </c>
      <c r="BB103" t="b">
        <v>0</v>
      </c>
      <c r="BC103" t="b">
        <v>0</v>
      </c>
      <c r="BJ103" t="n">
        <v>0</v>
      </c>
      <c r="BK103" t="n">
        <v>0</v>
      </c>
      <c r="BP103" t="n">
        <v>0</v>
      </c>
      <c r="BQ103" t="n">
        <v>0</v>
      </c>
    </row>
    <row r="104">
      <c r="C104">
        <f>LEFT(H104,8)&amp;"-"&amp;E104</f>
        <v/>
      </c>
      <c r="D104" t="inlineStr">
        <is>
          <t>Yolo</t>
        </is>
      </c>
      <c r="E104" t="inlineStr">
        <is>
          <t>Winters</t>
        </is>
      </c>
      <c r="H104">
        <f>YEAR(L104)*10^8+MONTH(L104)*10^6+DAY(L104)*10^4+HOUR(L104)*100+MINUTE(L104)</f>
        <v/>
      </c>
      <c r="I104">
        <f>IF(HOUR(L104)&lt;12, YEAR(L104)*10^8+MONTH(L104)*10^6+DAY(L104)*10^4+(HOUR(L104)+12)*10^2 + MINUTE(L104), YEAR(L104)*10^8+MONTH(L104)*10^6+(DAY(L104)+1)*10^4+(HOUR(L104)-12)*10^2+MINUTE(L104))</f>
        <v/>
      </c>
      <c r="J104" s="39" t="n">
        <v>42922</v>
      </c>
      <c r="K104" s="40" t="n">
        <v>0.5284722222222222</v>
      </c>
      <c r="L104" s="39" t="n">
        <v>42922.52847222222</v>
      </c>
      <c r="M104" s="39" t="n">
        <v>43109</v>
      </c>
      <c r="N104" t="inlineStr">
        <is>
          <t>11:45</t>
        </is>
      </c>
      <c r="O104" s="39" t="n">
        <v>43109.48958333334</v>
      </c>
      <c r="P104" t="n">
        <v>2269</v>
      </c>
      <c r="Q104" t="inlineStr">
        <is>
          <t>Vehicle</t>
        </is>
      </c>
      <c r="T104" t="n">
        <v>0</v>
      </c>
      <c r="U104" t="n">
        <v>38.49521</v>
      </c>
      <c r="V104" t="n">
        <v>-122.0251</v>
      </c>
      <c r="W104" t="inlineStr">
        <is>
          <t>HFTD</t>
        </is>
      </c>
      <c r="X104">
        <f>IF(OR(ISNUMBER(FIND("Redwood Valley", E104)), AZ104, BC104), "HFRA", "non-HFRA")</f>
        <v/>
      </c>
      <c r="AG104">
        <f>OR(AND(P104&gt;5000, P104&lt;&gt;""), AND(R104&gt;500, R104&lt;&gt;""), AND(T104&gt;0, T104&lt;&gt;""))</f>
        <v/>
      </c>
      <c r="AH104">
        <f>AND(OR(R104="", R104&lt;100),OR(AND(P104&gt;5000,P104&lt;&gt;""),AND(T104&gt;0,T104&lt;&gt;"")))</f>
        <v/>
      </c>
      <c r="AI104">
        <f>AND(AG104,AH104=FALSE)</f>
        <v/>
      </c>
      <c r="AJ104">
        <f>YEAR(J104)</f>
        <v/>
      </c>
      <c r="AK104">
        <f>MONTH(J104)</f>
        <v/>
      </c>
      <c r="AL104" t="b">
        <v>0</v>
      </c>
      <c r="AM104">
        <f>IF(AND(T104&gt;0, T104&lt;&gt;""),1,0)</f>
        <v/>
      </c>
      <c r="AN104">
        <f>AND(AO104,AND(T104&gt;0,T104&lt;&gt;""))</f>
        <v/>
      </c>
      <c r="AO104">
        <f>AND(R104&gt;100, R104&lt;&gt;"")</f>
        <v/>
      </c>
      <c r="AP104">
        <f>AND(NOT(AN104),AO104)</f>
        <v/>
      </c>
      <c r="AQ104">
        <f>IF(AN104, "OEIS CAT - Destructive - Fatal", IF(AO104, IF(AG104, "OEIS CAT - Destructive - Non-fatal", "OEIS Non-CAT - Destructive - Non-fatal"), IF(AG104, "OEIS CAT - Large", "OEIS Non-CAT - Large")))</f>
        <v/>
      </c>
      <c r="AR104">
        <f>IF(AND(P104&lt;&gt;"", P104&gt;5000),1,0)</f>
        <v/>
      </c>
      <c r="AS104">
        <f>IF(AND(R104&lt;&gt;"", R104&gt;500),1,0)</f>
        <v/>
      </c>
      <c r="AT104">
        <f>IF(OR(R104="", R104&lt;=100),"structures &lt;= 100 ", IF(R104&gt;500, "structures &gt; 500", "100 &lt; structures &lt;= 500"))</f>
        <v/>
      </c>
      <c r="AU104">
        <f>IF(AND(T104&gt;0, T104&lt;&gt;""),"fatality &gt; 0", "fatality = 0")</f>
        <v/>
      </c>
      <c r="AV104">
        <f>IF(R104="",0, R104)</f>
        <v/>
      </c>
      <c r="AW104" t="b">
        <v>1</v>
      </c>
      <c r="AX104" t="b">
        <v>0</v>
      </c>
      <c r="AY104" t="b">
        <v>1</v>
      </c>
      <c r="AZ104" t="b">
        <v>1</v>
      </c>
      <c r="BA104" t="b">
        <v>0</v>
      </c>
      <c r="BB104" t="b">
        <v>1</v>
      </c>
      <c r="BC104" t="b">
        <v>1</v>
      </c>
      <c r="BJ104" t="n">
        <v>0</v>
      </c>
      <c r="BK104" t="n">
        <v>0</v>
      </c>
      <c r="BP104" t="n">
        <v>0</v>
      </c>
      <c r="BQ104" t="n">
        <v>0</v>
      </c>
    </row>
    <row r="105">
      <c r="C105">
        <f>LEFT(H105,8)&amp;"-"&amp;E105</f>
        <v/>
      </c>
      <c r="D105" t="inlineStr">
        <is>
          <t>San Luis Obispo</t>
        </is>
      </c>
      <c r="E105" t="inlineStr">
        <is>
          <t>Alamo</t>
        </is>
      </c>
      <c r="H105">
        <f>YEAR(L105)*10^8+MONTH(L105)*10^6+DAY(L105)*10^4+HOUR(L105)*100+MINUTE(L105)</f>
        <v/>
      </c>
      <c r="I105">
        <f>IF(HOUR(L105)&lt;12, YEAR(L105)*10^8+MONTH(L105)*10^6+DAY(L105)*10^4+(HOUR(L105)+12)*10^2 + MINUTE(L105), YEAR(L105)*10^8+MONTH(L105)*10^6+(DAY(L105)+1)*10^4+(HOUR(L105)-12)*10^2+MINUTE(L105))</f>
        <v/>
      </c>
      <c r="J105" s="39" t="n">
        <v>42922</v>
      </c>
      <c r="K105" s="40" t="n">
        <v>0.6555555555555556</v>
      </c>
      <c r="L105" s="39" t="n">
        <v>42922.65555555555</v>
      </c>
      <c r="M105" s="39" t="n">
        <v>43109</v>
      </c>
      <c r="N105" t="inlineStr">
        <is>
          <t>11:46</t>
        </is>
      </c>
      <c r="O105" s="39" t="n">
        <v>43109.49027777778</v>
      </c>
      <c r="P105" t="n">
        <v>28687</v>
      </c>
      <c r="Q105" t="inlineStr">
        <is>
          <t>Undetermined</t>
        </is>
      </c>
      <c r="R105" t="n">
        <v>14</v>
      </c>
      <c r="S105" t="n">
        <v>1</v>
      </c>
      <c r="T105" t="n">
        <v>0</v>
      </c>
      <c r="U105" t="n">
        <v>35.0179</v>
      </c>
      <c r="V105" t="n">
        <v>-120.3223</v>
      </c>
      <c r="W105" t="inlineStr">
        <is>
          <t>HFTD</t>
        </is>
      </c>
      <c r="X105">
        <f>IF(OR(ISNUMBER(FIND("Redwood Valley", E105)), AZ105, BC105), "HFRA", "non-HFRA")</f>
        <v/>
      </c>
      <c r="AF105" t="n">
        <v>1105522</v>
      </c>
      <c r="AG105">
        <f>OR(AND(P105&gt;5000, P105&lt;&gt;""), AND(R105&gt;500, R105&lt;&gt;""), AND(T105&gt;0, T105&lt;&gt;""))</f>
        <v/>
      </c>
      <c r="AH105">
        <f>AND(OR(R105="", R105&lt;100),OR(AND(P105&gt;5000,P105&lt;&gt;""),AND(T105&gt;0,T105&lt;&gt;"")))</f>
        <v/>
      </c>
      <c r="AI105">
        <f>AND(AG105,AH105=FALSE)</f>
        <v/>
      </c>
      <c r="AJ105">
        <f>YEAR(J105)</f>
        <v/>
      </c>
      <c r="AK105">
        <f>MONTH(J105)</f>
        <v/>
      </c>
      <c r="AL105" t="b">
        <v>1</v>
      </c>
      <c r="AM105">
        <f>IF(AND(T105&gt;0, T105&lt;&gt;""),1,0)</f>
        <v/>
      </c>
      <c r="AN105">
        <f>AND(AO105,AND(T105&gt;0,T105&lt;&gt;""))</f>
        <v/>
      </c>
      <c r="AO105">
        <f>AND(R105&gt;100, R105&lt;&gt;"")</f>
        <v/>
      </c>
      <c r="AP105">
        <f>AND(NOT(AN105),AO105)</f>
        <v/>
      </c>
      <c r="AQ105">
        <f>IF(AN105, "OEIS CAT - Destructive - Fatal", IF(AO105, IF(AG105, "OEIS CAT - Destructive - Non-fatal", "OEIS Non-CAT - Destructive - Non-fatal"), IF(AG105, "OEIS CAT - Large", "OEIS Non-CAT - Large")))</f>
        <v/>
      </c>
      <c r="AR105">
        <f>IF(AND(P105&lt;&gt;"", P105&gt;5000),1,0)</f>
        <v/>
      </c>
      <c r="AS105">
        <f>IF(AND(R105&lt;&gt;"", R105&gt;500),1,0)</f>
        <v/>
      </c>
      <c r="AT105">
        <f>IF(OR(R105="", R105&lt;=100),"structures &lt;= 100 ", IF(R105&gt;500, "structures &gt; 500", "100 &lt; structures &lt;= 500"))</f>
        <v/>
      </c>
      <c r="AU105">
        <f>IF(AND(T105&gt;0, T105&lt;&gt;""),"fatality &gt; 0", "fatality = 0")</f>
        <v/>
      </c>
      <c r="AV105">
        <f>IF(R105="",0, R105)</f>
        <v/>
      </c>
      <c r="AW105" t="b">
        <v>0</v>
      </c>
      <c r="AX105" t="b">
        <v>1</v>
      </c>
      <c r="AY105" t="b">
        <v>1</v>
      </c>
      <c r="AZ105" t="b">
        <v>1</v>
      </c>
      <c r="BA105" t="b">
        <v>0</v>
      </c>
      <c r="BB105" t="b">
        <v>1</v>
      </c>
      <c r="BC105" t="b">
        <v>1</v>
      </c>
      <c r="BJ105" t="n">
        <v>0</v>
      </c>
      <c r="BK105" t="n">
        <v>0</v>
      </c>
      <c r="BL105" t="inlineStr">
        <is>
          <t>AU609</t>
        </is>
      </c>
      <c r="BM105" t="inlineStr">
        <is>
          <t>65</t>
        </is>
      </c>
      <c r="BN105" t="n">
        <v>7.23</v>
      </c>
      <c r="BO105" t="inlineStr">
        <is>
          <t>2017-07-06T22:19:00Z</t>
        </is>
      </c>
      <c r="BP105" t="n">
        <v>12.01</v>
      </c>
      <c r="BQ105" t="n">
        <v>18</v>
      </c>
    </row>
    <row r="106">
      <c r="C106">
        <f>LEFT(H106,8)&amp;"-"&amp;E106</f>
        <v/>
      </c>
      <c r="D106" t="inlineStr">
        <is>
          <t>Kern</t>
        </is>
      </c>
      <c r="E106" t="inlineStr">
        <is>
          <t>Hawk</t>
        </is>
      </c>
      <c r="H106">
        <f>YEAR(L106)*10^8+MONTH(L106)*10^6+DAY(L106)*10^4+HOUR(L106)*100+MINUTE(L106)</f>
        <v/>
      </c>
      <c r="I106">
        <f>IF(HOUR(L106)&lt;12, YEAR(L106)*10^8+MONTH(L106)*10^6+DAY(L106)*10^4+(HOUR(L106)+12)*10^2 + MINUTE(L106), YEAR(L106)*10^8+MONTH(L106)*10^6+(DAY(L106)+1)*10^4+(HOUR(L106)-12)*10^2+MINUTE(L106))</f>
        <v/>
      </c>
      <c r="J106" s="39" t="n">
        <v>42923</v>
      </c>
      <c r="K106" s="40" t="n">
        <v>0.3875</v>
      </c>
      <c r="L106" s="39" t="n">
        <v>42923.3875</v>
      </c>
      <c r="M106" s="39" t="n">
        <v>43109</v>
      </c>
      <c r="N106" t="inlineStr">
        <is>
          <t>11:46</t>
        </is>
      </c>
      <c r="O106" s="39" t="n">
        <v>43109.49027777778</v>
      </c>
      <c r="P106" t="n">
        <v>2940</v>
      </c>
      <c r="Q106" t="inlineStr">
        <is>
          <t>Unknown</t>
        </is>
      </c>
      <c r="U106" t="n">
        <v>35.77896</v>
      </c>
      <c r="V106" t="n">
        <v>-118.89627</v>
      </c>
      <c r="W106" t="inlineStr">
        <is>
          <t>HFTD</t>
        </is>
      </c>
      <c r="X106">
        <f>IF(OR(ISNUMBER(FIND("Redwood Valley", E106)), AZ106, BC106), "HFRA", "non-HFRA")</f>
        <v/>
      </c>
      <c r="AG106">
        <f>OR(AND(P106&gt;5000, P106&lt;&gt;""), AND(R106&gt;500, R106&lt;&gt;""), AND(T106&gt;0, T106&lt;&gt;""))</f>
        <v/>
      </c>
      <c r="AH106">
        <f>AND(OR(R106="", R106&lt;100),OR(AND(P106&gt;5000,P106&lt;&gt;""),AND(T106&gt;0,T106&lt;&gt;"")))</f>
        <v/>
      </c>
      <c r="AI106">
        <f>AND(AG106,AH106=FALSE)</f>
        <v/>
      </c>
      <c r="AJ106">
        <f>YEAR(J106)</f>
        <v/>
      </c>
      <c r="AK106">
        <f>MONTH(J106)</f>
        <v/>
      </c>
      <c r="AL106" t="b">
        <v>0</v>
      </c>
      <c r="AM106">
        <f>IF(AND(T106&gt;0, T106&lt;&gt;""),1,0)</f>
        <v/>
      </c>
      <c r="AN106">
        <f>AND(AO106,AND(T106&gt;0,T106&lt;&gt;""))</f>
        <v/>
      </c>
      <c r="AO106">
        <f>AND(R106&gt;100, R106&lt;&gt;"")</f>
        <v/>
      </c>
      <c r="AP106">
        <f>AND(NOT(AN106),AO106)</f>
        <v/>
      </c>
      <c r="AQ106">
        <f>IF(AN106, "OEIS CAT - Destructive - Fatal", IF(AO106, IF(AG106, "OEIS CAT - Destructive - Non-fatal", "OEIS Non-CAT - Destructive - Non-fatal"), IF(AG106, "OEIS CAT - Large", "OEIS Non-CAT - Large")))</f>
        <v/>
      </c>
      <c r="AR106">
        <f>IF(AND(P106&lt;&gt;"", P106&gt;5000),1,0)</f>
        <v/>
      </c>
      <c r="AS106">
        <f>IF(AND(R106&lt;&gt;"", R106&gt;500),1,0)</f>
        <v/>
      </c>
      <c r="AT106">
        <f>IF(OR(R106="", R106&lt;=100),"structures &lt;= 100 ", IF(R106&gt;500, "structures &gt; 500", "100 &lt; structures &lt;= 500"))</f>
        <v/>
      </c>
      <c r="AU106">
        <f>IF(AND(T106&gt;0, T106&lt;&gt;""),"fatality &gt; 0", "fatality = 0")</f>
        <v/>
      </c>
      <c r="AV106">
        <f>IF(R106="",0, R106)</f>
        <v/>
      </c>
      <c r="AW106" t="b">
        <v>1</v>
      </c>
      <c r="AX106" t="b">
        <v>0</v>
      </c>
      <c r="AY106" t="b">
        <v>1</v>
      </c>
      <c r="AZ106" t="b">
        <v>1</v>
      </c>
      <c r="BA106" t="b">
        <v>0</v>
      </c>
      <c r="BB106" t="b">
        <v>1</v>
      </c>
      <c r="BC106" t="b">
        <v>1</v>
      </c>
      <c r="BJ106" t="n">
        <v>0</v>
      </c>
      <c r="BK106" t="n">
        <v>0</v>
      </c>
      <c r="BL106" t="inlineStr">
        <is>
          <t>WOCC1</t>
        </is>
      </c>
      <c r="BM106" t="inlineStr">
        <is>
          <t>2</t>
        </is>
      </c>
      <c r="BN106" t="n">
        <v>6.18</v>
      </c>
      <c r="BO106" t="inlineStr">
        <is>
          <t>2017-07-07T17:13:00Z</t>
        </is>
      </c>
      <c r="BP106" t="n">
        <v>13</v>
      </c>
      <c r="BQ106" t="n">
        <v>4</v>
      </c>
    </row>
    <row r="107">
      <c r="C107">
        <f>LEFT(H107,8)&amp;"-"&amp;E107</f>
        <v/>
      </c>
      <c r="D107" t="inlineStr">
        <is>
          <t>Butte</t>
        </is>
      </c>
      <c r="E107" t="inlineStr">
        <is>
          <t>Wall</t>
        </is>
      </c>
      <c r="H107">
        <f>YEAR(L107)*10^8+MONTH(L107)*10^6+DAY(L107)*10^4+HOUR(L107)*100+MINUTE(L107)</f>
        <v/>
      </c>
      <c r="I107">
        <f>IF(HOUR(L107)&lt;12, YEAR(L107)*10^8+MONTH(L107)*10^6+DAY(L107)*10^4+(HOUR(L107)+12)*10^2 + MINUTE(L107), YEAR(L107)*10^8+MONTH(L107)*10^6+(DAY(L107)+1)*10^4+(HOUR(L107)-12)*10^2+MINUTE(L107))</f>
        <v/>
      </c>
      <c r="J107" s="39" t="n">
        <v>42923</v>
      </c>
      <c r="K107" s="40" t="n">
        <v>0.6194444444444445</v>
      </c>
      <c r="L107" s="39" t="n">
        <v>42923.61944444444</v>
      </c>
      <c r="M107" s="39" t="n">
        <v>43109</v>
      </c>
      <c r="N107" t="inlineStr">
        <is>
          <t>11:47</t>
        </is>
      </c>
      <c r="O107" s="39" t="n">
        <v>43109.49097222222</v>
      </c>
      <c r="P107" t="n">
        <v>6033</v>
      </c>
      <c r="Q107" t="inlineStr">
        <is>
          <t>Electrical Power</t>
        </is>
      </c>
      <c r="R107" t="n">
        <v>91</v>
      </c>
      <c r="S107" t="n">
        <v>10</v>
      </c>
      <c r="T107" t="n">
        <v>0</v>
      </c>
      <c r="U107" t="n">
        <v>39.45352</v>
      </c>
      <c r="V107" t="n">
        <v>-121.41222</v>
      </c>
      <c r="W107" t="inlineStr">
        <is>
          <t>HFTD</t>
        </is>
      </c>
      <c r="X107">
        <f>IF(OR(ISNUMBER(FIND("Redwood Valley", E107)), AZ107, BC107), "HFRA", "non-HFRA")</f>
        <v/>
      </c>
      <c r="Y107" t="inlineStr">
        <is>
          <t>Yes</t>
        </is>
      </c>
      <c r="AF107" t="n">
        <v>2224009</v>
      </c>
      <c r="AG107">
        <f>OR(AND(P107&gt;5000, P107&lt;&gt;""), AND(R107&gt;500, R107&lt;&gt;""), AND(T107&gt;0, T107&lt;&gt;""))</f>
        <v/>
      </c>
      <c r="AH107">
        <f>AND(OR(R107="", R107&lt;100),OR(AND(P107&gt;5000,P107&lt;&gt;""),AND(T107&gt;0,T107&lt;&gt;"")))</f>
        <v/>
      </c>
      <c r="AI107">
        <f>AND(AG107,AH107=FALSE)</f>
        <v/>
      </c>
      <c r="AJ107">
        <f>YEAR(J107)</f>
        <v/>
      </c>
      <c r="AK107">
        <f>MONTH(J107)</f>
        <v/>
      </c>
      <c r="AL107" t="b">
        <v>0</v>
      </c>
      <c r="AM107">
        <f>IF(AND(T107&gt;0, T107&lt;&gt;""),1,0)</f>
        <v/>
      </c>
      <c r="AN107">
        <f>AND(AO107,AND(T107&gt;0,T107&lt;&gt;""))</f>
        <v/>
      </c>
      <c r="AO107">
        <f>AND(R107&gt;100, R107&lt;&gt;"")</f>
        <v/>
      </c>
      <c r="AP107">
        <f>AND(NOT(AN107),AO107)</f>
        <v/>
      </c>
      <c r="AQ107">
        <f>IF(AN107, "OEIS CAT - Destructive - Fatal", IF(AO107, IF(AG107, "OEIS CAT - Destructive - Non-fatal", "OEIS Non-CAT - Destructive - Non-fatal"), IF(AG107, "OEIS CAT - Large", "OEIS Non-CAT - Large")))</f>
        <v/>
      </c>
      <c r="AR107">
        <f>IF(AND(P107&lt;&gt;"", P107&gt;5000),1,0)</f>
        <v/>
      </c>
      <c r="AS107">
        <f>IF(AND(R107&lt;&gt;"", R107&gt;500),1,0)</f>
        <v/>
      </c>
      <c r="AT107">
        <f>IF(OR(R107="", R107&lt;=100),"structures &lt;= 100 ", IF(R107&gt;500, "structures &gt; 500", "100 &lt; structures &lt;= 500"))</f>
        <v/>
      </c>
      <c r="AU107">
        <f>IF(AND(T107&gt;0, T107&lt;&gt;""),"fatality &gt; 0", "fatality = 0")</f>
        <v/>
      </c>
      <c r="AV107">
        <f>IF(R107="",0, R107)</f>
        <v/>
      </c>
      <c r="AW107" t="b">
        <v>1</v>
      </c>
      <c r="AX107" t="b">
        <v>0</v>
      </c>
      <c r="AY107" t="b">
        <v>1</v>
      </c>
      <c r="AZ107" t="b">
        <v>1</v>
      </c>
      <c r="BA107" t="b">
        <v>0</v>
      </c>
      <c r="BB107" t="b">
        <v>1</v>
      </c>
      <c r="BC107" t="b">
        <v>1</v>
      </c>
      <c r="BJ107" t="n">
        <v>0</v>
      </c>
      <c r="BK107" t="n">
        <v>0</v>
      </c>
      <c r="BL107" t="inlineStr">
        <is>
          <t>BNGC1</t>
        </is>
      </c>
      <c r="BM107" t="inlineStr">
        <is>
          <t>2</t>
        </is>
      </c>
      <c r="BN107" t="n">
        <v>5.22</v>
      </c>
      <c r="BO107" t="inlineStr">
        <is>
          <t>2017-07-07T22:51:00Z</t>
        </is>
      </c>
      <c r="BP107" t="n">
        <v>15.99</v>
      </c>
      <c r="BQ107" t="n">
        <v>2</v>
      </c>
    </row>
    <row r="108">
      <c r="C108">
        <f>LEFT(H108,8)&amp;"-"&amp;E108</f>
        <v/>
      </c>
      <c r="D108" t="inlineStr">
        <is>
          <t>Santa Barbara</t>
        </is>
      </c>
      <c r="E108" t="inlineStr">
        <is>
          <t>Whittier</t>
        </is>
      </c>
      <c r="H108">
        <f>YEAR(L108)*10^8+MONTH(L108)*10^6+DAY(L108)*10^4+HOUR(L108)*100+MINUTE(L108)</f>
        <v/>
      </c>
      <c r="I108">
        <f>IF(HOUR(L108)&lt;12, YEAR(L108)*10^8+MONTH(L108)*10^6+DAY(L108)*10^4+(HOUR(L108)+12)*10^2 + MINUTE(L108), YEAR(L108)*10^8+MONTH(L108)*10^6+(DAY(L108)+1)*10^4+(HOUR(L108)-12)*10^2+MINUTE(L108))</f>
        <v/>
      </c>
      <c r="J108" s="39" t="n">
        <v>42924</v>
      </c>
      <c r="K108" s="40" t="n">
        <v>0.5715277777777777</v>
      </c>
      <c r="L108" s="39" t="n">
        <v>42924.57152777778</v>
      </c>
      <c r="M108" s="39" t="n">
        <v>43109</v>
      </c>
      <c r="N108" t="inlineStr">
        <is>
          <t>11:49</t>
        </is>
      </c>
      <c r="O108" s="39" t="n">
        <v>43109.49236111111</v>
      </c>
      <c r="P108" t="n">
        <v>18430</v>
      </c>
      <c r="Q108" t="inlineStr">
        <is>
          <t>Undetermined</t>
        </is>
      </c>
      <c r="R108" t="n">
        <v>40</v>
      </c>
      <c r="S108" t="n">
        <v>7</v>
      </c>
      <c r="T108" t="n">
        <v>0</v>
      </c>
      <c r="U108" t="n">
        <v>34.55096</v>
      </c>
      <c r="V108" t="n">
        <v>-119.9494</v>
      </c>
      <c r="W108" t="inlineStr">
        <is>
          <t>HFTD</t>
        </is>
      </c>
      <c r="X108">
        <f>IF(OR(ISNUMBER(FIND("Redwood Valley", E108)), AZ108, BC108), "HFRA", "non-HFRA")</f>
        <v/>
      </c>
      <c r="AF108" t="n">
        <v>1437268</v>
      </c>
      <c r="AG108">
        <f>OR(AND(P108&gt;5000, P108&lt;&gt;""), AND(R108&gt;500, R108&lt;&gt;""), AND(T108&gt;0, T108&lt;&gt;""))</f>
        <v/>
      </c>
      <c r="AH108">
        <f>AND(OR(R108="", R108&lt;100),OR(AND(P108&gt;5000,P108&lt;&gt;""),AND(T108&gt;0,T108&lt;&gt;"")))</f>
        <v/>
      </c>
      <c r="AI108">
        <f>AND(AG108,AH108=FALSE)</f>
        <v/>
      </c>
      <c r="AJ108">
        <f>YEAR(J108)</f>
        <v/>
      </c>
      <c r="AK108">
        <f>MONTH(J108)</f>
        <v/>
      </c>
      <c r="AL108" t="b">
        <v>0</v>
      </c>
      <c r="AM108">
        <f>IF(AND(T108&gt;0, T108&lt;&gt;""),1,0)</f>
        <v/>
      </c>
      <c r="AN108">
        <f>AND(AO108,AND(T108&gt;0,T108&lt;&gt;""))</f>
        <v/>
      </c>
      <c r="AO108">
        <f>AND(R108&gt;100, R108&lt;&gt;"")</f>
        <v/>
      </c>
      <c r="AP108">
        <f>AND(NOT(AN108),AO108)</f>
        <v/>
      </c>
      <c r="AQ108">
        <f>IF(AN108, "OEIS CAT - Destructive - Fatal", IF(AO108, IF(AG108, "OEIS CAT - Destructive - Non-fatal", "OEIS Non-CAT - Destructive - Non-fatal"), IF(AG108, "OEIS CAT - Large", "OEIS Non-CAT - Large")))</f>
        <v/>
      </c>
      <c r="AR108">
        <f>IF(AND(P108&lt;&gt;"", P108&gt;5000),1,0)</f>
        <v/>
      </c>
      <c r="AS108">
        <f>IF(AND(R108&lt;&gt;"", R108&gt;500),1,0)</f>
        <v/>
      </c>
      <c r="AT108">
        <f>IF(OR(R108="", R108&lt;=100),"structures &lt;= 100 ", IF(R108&gt;500, "structures &gt; 500", "100 &lt; structures &lt;= 500"))</f>
        <v/>
      </c>
      <c r="AU108">
        <f>IF(AND(T108&gt;0, T108&lt;&gt;""),"fatality &gt; 0", "fatality = 0")</f>
        <v/>
      </c>
      <c r="AV108">
        <f>IF(R108="",0, R108)</f>
        <v/>
      </c>
      <c r="AW108" t="b">
        <v>0</v>
      </c>
      <c r="AX108" t="b">
        <v>1</v>
      </c>
      <c r="AY108" t="b">
        <v>1</v>
      </c>
      <c r="AZ108" t="b">
        <v>1</v>
      </c>
      <c r="BA108" t="b">
        <v>0</v>
      </c>
      <c r="BB108" t="b">
        <v>1</v>
      </c>
      <c r="BC108" t="b">
        <v>1</v>
      </c>
      <c r="BF108" t="inlineStr">
        <is>
          <t>SYTC1</t>
        </is>
      </c>
      <c r="BG108" t="inlineStr">
        <is>
          <t>17</t>
        </is>
      </c>
      <c r="BH108" t="n">
        <v>2.35</v>
      </c>
      <c r="BI108" t="inlineStr">
        <is>
          <t>2017-07-08T21:34:00Z</t>
        </is>
      </c>
      <c r="BJ108" t="n">
        <v>12.01</v>
      </c>
      <c r="BK108" t="n">
        <v>9</v>
      </c>
      <c r="BL108" t="inlineStr">
        <is>
          <t>KIZA</t>
        </is>
      </c>
      <c r="BM108" t="inlineStr">
        <is>
          <t>1</t>
        </is>
      </c>
      <c r="BN108" t="n">
        <v>8.15</v>
      </c>
      <c r="BO108" t="inlineStr">
        <is>
          <t>2017-07-08T20:15:00Z</t>
        </is>
      </c>
      <c r="BP108" t="n">
        <v>20.71</v>
      </c>
      <c r="BQ108" t="n">
        <v>183</v>
      </c>
    </row>
    <row r="109">
      <c r="C109">
        <f>LEFT(H109,8)&amp;"-"&amp;E109</f>
        <v/>
      </c>
      <c r="D109" t="inlineStr">
        <is>
          <t>Contra Costa</t>
        </is>
      </c>
      <c r="E109" t="inlineStr">
        <is>
          <t>Willow</t>
        </is>
      </c>
      <c r="H109">
        <f>YEAR(L109)*10^8+MONTH(L109)*10^6+DAY(L109)*10^4+HOUR(L109)*100+MINUTE(L109)</f>
        <v/>
      </c>
      <c r="I109">
        <f>IF(HOUR(L109)&lt;12, YEAR(L109)*10^8+MONTH(L109)*10^6+DAY(L109)*10^4+(HOUR(L109)+12)*10^2 + MINUTE(L109), YEAR(L109)*10^8+MONTH(L109)*10^6+(DAY(L109)+1)*10^4+(HOUR(L109)-12)*10^2+MINUTE(L109))</f>
        <v/>
      </c>
      <c r="J109" s="39" t="n">
        <v>42924</v>
      </c>
      <c r="K109" s="40" t="n">
        <v>0.6430555555555556</v>
      </c>
      <c r="L109" s="39" t="n">
        <v>42924.64305555556</v>
      </c>
      <c r="M109" s="39" t="n">
        <v>43109</v>
      </c>
      <c r="N109" t="inlineStr">
        <is>
          <t>11:48</t>
        </is>
      </c>
      <c r="O109" s="39" t="n">
        <v>43109.49166666667</v>
      </c>
      <c r="P109" t="n">
        <v>370</v>
      </c>
      <c r="Q109" t="inlineStr">
        <is>
          <t>Unknown</t>
        </is>
      </c>
      <c r="U109" t="n">
        <v>38.02929</v>
      </c>
      <c r="V109" t="n">
        <v>-122.25544</v>
      </c>
      <c r="W109" t="inlineStr">
        <is>
          <t>non-HFTD</t>
        </is>
      </c>
      <c r="X109">
        <f>IF(OR(ISNUMBER(FIND("Redwood Valley", E109)), AZ109, BC109), "HFRA", "non-HFRA")</f>
        <v/>
      </c>
      <c r="AG109">
        <f>OR(AND(P109&gt;5000, P109&lt;&gt;""), AND(R109&gt;500, R109&lt;&gt;""), AND(T109&gt;0, T109&lt;&gt;""))</f>
        <v/>
      </c>
      <c r="AH109">
        <f>AND(OR(R109="", R109&lt;100),OR(AND(P109&gt;5000,P109&lt;&gt;""),AND(T109&gt;0,T109&lt;&gt;"")))</f>
        <v/>
      </c>
      <c r="AI109">
        <f>AND(AG109,AH109=FALSE)</f>
        <v/>
      </c>
      <c r="AJ109">
        <f>YEAR(J109)</f>
        <v/>
      </c>
      <c r="AK109">
        <f>MONTH(J109)</f>
        <v/>
      </c>
      <c r="AL109" t="b">
        <v>0</v>
      </c>
      <c r="AM109">
        <f>IF(AND(T109&gt;0, T109&lt;&gt;""),1,0)</f>
        <v/>
      </c>
      <c r="AN109">
        <f>AND(AO109,AND(T109&gt;0,T109&lt;&gt;""))</f>
        <v/>
      </c>
      <c r="AO109">
        <f>AND(R109&gt;100, R109&lt;&gt;"")</f>
        <v/>
      </c>
      <c r="AP109">
        <f>AND(NOT(AN109),AO109)</f>
        <v/>
      </c>
      <c r="AQ109">
        <f>IF(AN109, "OEIS CAT - Destructive - Fatal", IF(AO109, IF(AG109, "OEIS CAT - Destructive - Non-fatal", "OEIS Non-CAT - Destructive - Non-fatal"), IF(AG109, "OEIS CAT - Large", "OEIS Non-CAT - Large")))</f>
        <v/>
      </c>
      <c r="AR109">
        <f>IF(AND(P109&lt;&gt;"", P109&gt;5000),1,0)</f>
        <v/>
      </c>
      <c r="AS109">
        <f>IF(AND(R109&lt;&gt;"", R109&gt;500),1,0)</f>
        <v/>
      </c>
      <c r="AT109">
        <f>IF(OR(R109="", R109&lt;=100),"structures &lt;= 100 ", IF(R109&gt;500, "structures &gt; 500", "100 &lt; structures &lt;= 500"))</f>
        <v/>
      </c>
      <c r="AU109">
        <f>IF(AND(T109&gt;0, T109&lt;&gt;""),"fatality &gt; 0", "fatality = 0")</f>
        <v/>
      </c>
      <c r="AV109">
        <f>IF(R109="",0, R109)</f>
        <v/>
      </c>
      <c r="AW109" t="b">
        <v>0</v>
      </c>
      <c r="AX109" t="b">
        <v>0</v>
      </c>
      <c r="AY109" t="b">
        <v>0</v>
      </c>
      <c r="AZ109" t="b">
        <v>0</v>
      </c>
      <c r="BA109" t="b">
        <v>0</v>
      </c>
      <c r="BB109" t="b">
        <v>0</v>
      </c>
      <c r="BC109" t="b">
        <v>0</v>
      </c>
      <c r="BF109" t="inlineStr">
        <is>
          <t>DPXC1</t>
        </is>
      </c>
      <c r="BG109" t="inlineStr">
        <is>
          <t>121</t>
        </is>
      </c>
      <c r="BH109" t="n">
        <v>1.91</v>
      </c>
      <c r="BI109" t="inlineStr">
        <is>
          <t>2017-07-08T21:54:00Z</t>
        </is>
      </c>
      <c r="BJ109" t="n">
        <v>20</v>
      </c>
      <c r="BK109" t="n">
        <v>27</v>
      </c>
      <c r="BL109" t="inlineStr">
        <is>
          <t>UPBC1</t>
        </is>
      </c>
      <c r="BM109" t="inlineStr">
        <is>
          <t>121</t>
        </is>
      </c>
      <c r="BN109" t="n">
        <v>7.37</v>
      </c>
      <c r="BO109" t="inlineStr">
        <is>
          <t>2017-07-08T22:18:00Z</t>
        </is>
      </c>
      <c r="BP109" t="n">
        <v>27.98</v>
      </c>
      <c r="BQ109" t="n">
        <v>224</v>
      </c>
    </row>
    <row r="110">
      <c r="C110">
        <f>LEFT(H110,8)&amp;"-"&amp;E110</f>
        <v/>
      </c>
      <c r="D110" t="inlineStr">
        <is>
          <t>Monterey</t>
        </is>
      </c>
      <c r="E110" t="inlineStr">
        <is>
          <t>Parkfield</t>
        </is>
      </c>
      <c r="H110">
        <f>YEAR(L110)*10^8+MONTH(L110)*10^6+DAY(L110)*10^4+HOUR(L110)*100+MINUTE(L110)</f>
        <v/>
      </c>
      <c r="I110">
        <f>IF(HOUR(L110)&lt;12, YEAR(L110)*10^8+MONTH(L110)*10^6+DAY(L110)*10^4+(HOUR(L110)+12)*10^2 + MINUTE(L110), YEAR(L110)*10^8+MONTH(L110)*10^6+(DAY(L110)+1)*10^4+(HOUR(L110)-12)*10^2+MINUTE(L110))</f>
        <v/>
      </c>
      <c r="J110" s="39" t="n">
        <v>42924</v>
      </c>
      <c r="K110" s="40" t="n">
        <v>0.7708333333333334</v>
      </c>
      <c r="L110" s="39" t="n">
        <v>42924.77083333334</v>
      </c>
      <c r="M110" s="39" t="n">
        <v>43109</v>
      </c>
      <c r="N110" t="inlineStr">
        <is>
          <t>11:50</t>
        </is>
      </c>
      <c r="O110" s="39" t="n">
        <v>43109.49305555555</v>
      </c>
      <c r="P110" t="n">
        <v>1816</v>
      </c>
      <c r="Q110" t="inlineStr">
        <is>
          <t>Electrical Power</t>
        </is>
      </c>
      <c r="S110" t="n">
        <v>1</v>
      </c>
      <c r="T110" t="n">
        <v>0</v>
      </c>
      <c r="U110" t="n">
        <v>35.86949</v>
      </c>
      <c r="V110" t="n">
        <v>-120.57894</v>
      </c>
      <c r="W110" t="inlineStr">
        <is>
          <t>HFTD</t>
        </is>
      </c>
      <c r="X110">
        <f>IF(OR(ISNUMBER(FIND("Redwood Valley", E110)), AZ110, BC110), "HFRA", "non-HFRA")</f>
        <v/>
      </c>
      <c r="Y110" t="inlineStr">
        <is>
          <t>Yes</t>
        </is>
      </c>
      <c r="Z110" t="inlineStr">
        <is>
          <t>Yes</t>
        </is>
      </c>
      <c r="AA110" t="inlineStr">
        <is>
          <t>EIR20170074</t>
        </is>
      </c>
      <c r="AB110" t="inlineStr">
        <is>
          <t>EI170708B</t>
        </is>
      </c>
      <c r="AC110" t="inlineStr">
        <is>
          <t>1827117</t>
        </is>
      </c>
      <c r="AD110" t="inlineStr">
        <is>
          <t>17-0061504</t>
        </is>
      </c>
      <c r="AF110" t="n">
        <v>19209</v>
      </c>
      <c r="AG110">
        <f>OR(AND(P110&gt;5000, P110&lt;&gt;""), AND(R110&gt;500, R110&lt;&gt;""), AND(T110&gt;0, T110&lt;&gt;""))</f>
        <v/>
      </c>
      <c r="AH110">
        <f>AND(OR(R110="", R110&lt;100),OR(AND(P110&gt;5000,P110&lt;&gt;""),AND(T110&gt;0,T110&lt;&gt;"")))</f>
        <v/>
      </c>
      <c r="AI110">
        <f>AND(AG110,AH110=FALSE)</f>
        <v/>
      </c>
      <c r="AJ110">
        <f>YEAR(J110)</f>
        <v/>
      </c>
      <c r="AK110">
        <f>MONTH(J110)</f>
        <v/>
      </c>
      <c r="AL110" t="b">
        <v>0</v>
      </c>
      <c r="AM110">
        <f>IF(AND(T110&gt;0, T110&lt;&gt;""),1,0)</f>
        <v/>
      </c>
      <c r="AN110">
        <f>AND(AO110,AND(T110&gt;0,T110&lt;&gt;""))</f>
        <v/>
      </c>
      <c r="AO110">
        <f>AND(R110&gt;100, R110&lt;&gt;"")</f>
        <v/>
      </c>
      <c r="AP110">
        <f>AND(NOT(AN110),AO110)</f>
        <v/>
      </c>
      <c r="AQ110">
        <f>IF(AN110, "OEIS CAT - Destructive - Fatal", IF(AO110, IF(AG110, "OEIS CAT - Destructive - Non-fatal", "OEIS Non-CAT - Destructive - Non-fatal"), IF(AG110, "OEIS CAT - Large", "OEIS Non-CAT - Large")))</f>
        <v/>
      </c>
      <c r="AR110">
        <f>IF(AND(P110&lt;&gt;"", P110&gt;5000),1,0)</f>
        <v/>
      </c>
      <c r="AS110">
        <f>IF(AND(R110&lt;&gt;"", R110&gt;500),1,0)</f>
        <v/>
      </c>
      <c r="AT110">
        <f>IF(OR(R110="", R110&lt;=100),"structures &lt;= 100 ", IF(R110&gt;500, "structures &gt; 500", "100 &lt; structures &lt;= 500"))</f>
        <v/>
      </c>
      <c r="AU110">
        <f>IF(AND(T110&gt;0, T110&lt;&gt;""),"fatality &gt; 0", "fatality = 0")</f>
        <v/>
      </c>
      <c r="AV110">
        <f>IF(R110="",0, R110)</f>
        <v/>
      </c>
      <c r="AW110" t="b">
        <v>1</v>
      </c>
      <c r="AX110" t="b">
        <v>0</v>
      </c>
      <c r="AY110" t="b">
        <v>1</v>
      </c>
      <c r="AZ110" t="b">
        <v>1</v>
      </c>
      <c r="BA110" t="b">
        <v>0</v>
      </c>
      <c r="BB110" t="b">
        <v>1</v>
      </c>
      <c r="BC110" t="b">
        <v>1</v>
      </c>
      <c r="BJ110" t="n">
        <v>0</v>
      </c>
      <c r="BK110" t="n">
        <v>0</v>
      </c>
      <c r="BL110" t="inlineStr">
        <is>
          <t>PKFC1</t>
        </is>
      </c>
      <c r="BM110" t="inlineStr">
        <is>
          <t>2</t>
        </is>
      </c>
      <c r="BN110" t="n">
        <v>8.390000000000001</v>
      </c>
      <c r="BO110" t="inlineStr">
        <is>
          <t>2017-07-09T00:55:00Z</t>
        </is>
      </c>
      <c r="BP110" t="n">
        <v>14.99</v>
      </c>
      <c r="BQ110" t="n">
        <v>2</v>
      </c>
    </row>
    <row r="111">
      <c r="C111">
        <f>LEFT(H111,8)&amp;"-"&amp;E111</f>
        <v/>
      </c>
      <c r="D111" t="inlineStr">
        <is>
          <t>San Luis Obispo</t>
        </is>
      </c>
      <c r="E111" t="inlineStr">
        <is>
          <t>Stone</t>
        </is>
      </c>
      <c r="H111">
        <f>YEAR(L111)*10^8+MONTH(L111)*10^6+DAY(L111)*10^4+HOUR(L111)*100+MINUTE(L111)</f>
        <v/>
      </c>
      <c r="I111">
        <f>IF(HOUR(L111)&lt;12, YEAR(L111)*10^8+MONTH(L111)*10^6+DAY(L111)*10^4+(HOUR(L111)+12)*10^2 + MINUTE(L111), YEAR(L111)*10^8+MONTH(L111)*10^6+(DAY(L111)+1)*10^4+(HOUR(L111)-12)*10^2+MINUTE(L111))</f>
        <v/>
      </c>
      <c r="J111" s="39" t="n">
        <v>42925</v>
      </c>
      <c r="K111" s="40" t="n">
        <v>0.5756944444444444</v>
      </c>
      <c r="L111" s="39" t="n">
        <v>42925.57569444444</v>
      </c>
      <c r="M111" s="39" t="n">
        <v>43109</v>
      </c>
      <c r="N111" t="inlineStr">
        <is>
          <t>11:51</t>
        </is>
      </c>
      <c r="O111" s="39" t="n">
        <v>43109.49375</v>
      </c>
      <c r="P111" t="n">
        <v>340</v>
      </c>
      <c r="Q111" t="inlineStr">
        <is>
          <t>Equipment Use</t>
        </is>
      </c>
      <c r="R111" t="n">
        <v>3</v>
      </c>
      <c r="T111" t="n">
        <v>0</v>
      </c>
      <c r="U111" t="n">
        <v>35.42433</v>
      </c>
      <c r="V111" t="n">
        <v>-120.47322</v>
      </c>
      <c r="W111" t="inlineStr">
        <is>
          <t>HFTD</t>
        </is>
      </c>
      <c r="X111">
        <f>IF(OR(ISNUMBER(FIND("Redwood Valley", E111)), AZ111, BC111), "HFRA", "non-HFRA")</f>
        <v/>
      </c>
      <c r="AF111" t="n">
        <v>62932</v>
      </c>
      <c r="AG111">
        <f>OR(AND(P111&gt;5000, P111&lt;&gt;""), AND(R111&gt;500, R111&lt;&gt;""), AND(T111&gt;0, T111&lt;&gt;""))</f>
        <v/>
      </c>
      <c r="AH111">
        <f>AND(OR(R111="", R111&lt;100),OR(AND(P111&gt;5000,P111&lt;&gt;""),AND(T111&gt;0,T111&lt;&gt;"")))</f>
        <v/>
      </c>
      <c r="AI111">
        <f>AND(AG111,AH111=FALSE)</f>
        <v/>
      </c>
      <c r="AJ111">
        <f>YEAR(J111)</f>
        <v/>
      </c>
      <c r="AK111">
        <f>MONTH(J111)</f>
        <v/>
      </c>
      <c r="AL111" t="b">
        <v>0</v>
      </c>
      <c r="AM111">
        <f>IF(AND(T111&gt;0, T111&lt;&gt;""),1,0)</f>
        <v/>
      </c>
      <c r="AN111">
        <f>AND(AO111,AND(T111&gt;0,T111&lt;&gt;""))</f>
        <v/>
      </c>
      <c r="AO111">
        <f>AND(R111&gt;100, R111&lt;&gt;"")</f>
        <v/>
      </c>
      <c r="AP111">
        <f>AND(NOT(AN111),AO111)</f>
        <v/>
      </c>
      <c r="AQ111">
        <f>IF(AN111, "OEIS CAT - Destructive - Fatal", IF(AO111, IF(AG111, "OEIS CAT - Destructive - Non-fatal", "OEIS Non-CAT - Destructive - Non-fatal"), IF(AG111, "OEIS CAT - Large", "OEIS Non-CAT - Large")))</f>
        <v/>
      </c>
      <c r="AR111">
        <f>IF(AND(P111&lt;&gt;"", P111&gt;5000),1,0)</f>
        <v/>
      </c>
      <c r="AS111">
        <f>IF(AND(R111&lt;&gt;"", R111&gt;500),1,0)</f>
        <v/>
      </c>
      <c r="AT111">
        <f>IF(OR(R111="", R111&lt;=100),"structures &lt;= 100 ", IF(R111&gt;500, "structures &gt; 500", "100 &lt; structures &lt;= 500"))</f>
        <v/>
      </c>
      <c r="AU111">
        <f>IF(AND(T111&gt;0, T111&lt;&gt;""),"fatality &gt; 0", "fatality = 0")</f>
        <v/>
      </c>
      <c r="AV111">
        <f>IF(R111="",0, R111)</f>
        <v/>
      </c>
      <c r="AW111" t="b">
        <v>1</v>
      </c>
      <c r="AX111" t="b">
        <v>0</v>
      </c>
      <c r="AY111" t="b">
        <v>1</v>
      </c>
      <c r="AZ111" t="b">
        <v>1</v>
      </c>
      <c r="BA111" t="b">
        <v>0</v>
      </c>
      <c r="BB111" t="b">
        <v>1</v>
      </c>
      <c r="BC111" t="b">
        <v>1</v>
      </c>
      <c r="BJ111" t="n">
        <v>0</v>
      </c>
      <c r="BK111" t="n">
        <v>0</v>
      </c>
      <c r="BL111" t="inlineStr">
        <is>
          <t>E2260</t>
        </is>
      </c>
      <c r="BM111" t="inlineStr">
        <is>
          <t>65</t>
        </is>
      </c>
      <c r="BN111" t="n">
        <v>8.960000000000001</v>
      </c>
      <c r="BO111" t="inlineStr">
        <is>
          <t>2017-07-09T20:54:00Z</t>
        </is>
      </c>
      <c r="BP111" t="n">
        <v>18.99</v>
      </c>
      <c r="BQ111" t="n">
        <v>10</v>
      </c>
    </row>
    <row r="112">
      <c r="C112">
        <f>LEFT(H112,8)&amp;"-"&amp;E112</f>
        <v/>
      </c>
      <c r="D112" t="inlineStr">
        <is>
          <t>Kings</t>
        </is>
      </c>
      <c r="E112" t="inlineStr">
        <is>
          <t>Garza</t>
        </is>
      </c>
      <c r="H112">
        <f>YEAR(L112)*10^8+MONTH(L112)*10^6+DAY(L112)*10^4+HOUR(L112)*100+MINUTE(L112)</f>
        <v/>
      </c>
      <c r="I112">
        <f>IF(HOUR(L112)&lt;12, YEAR(L112)*10^8+MONTH(L112)*10^6+DAY(L112)*10^4+(HOUR(L112)+12)*10^2 + MINUTE(L112), YEAR(L112)*10^8+MONTH(L112)*10^6+(DAY(L112)+1)*10^4+(HOUR(L112)-12)*10^2+MINUTE(L112))</f>
        <v/>
      </c>
      <c r="J112" s="39" t="n">
        <v>42925</v>
      </c>
      <c r="K112" s="40" t="n">
        <v>0.6319444444444444</v>
      </c>
      <c r="L112" s="39" t="n">
        <v>42925.63194444445</v>
      </c>
      <c r="M112" s="39" t="n">
        <v>43109</v>
      </c>
      <c r="N112" t="inlineStr">
        <is>
          <t>11:51</t>
        </is>
      </c>
      <c r="O112" s="39" t="n">
        <v>43109.49375</v>
      </c>
      <c r="P112" t="n">
        <v>48889</v>
      </c>
      <c r="Q112" t="inlineStr">
        <is>
          <t>Equipment Use</t>
        </is>
      </c>
      <c r="R112" t="n">
        <v>1</v>
      </c>
      <c r="T112" t="n">
        <v>0</v>
      </c>
      <c r="U112" t="n">
        <v>35.93273</v>
      </c>
      <c r="V112" t="n">
        <v>-120.20014</v>
      </c>
      <c r="W112" t="inlineStr">
        <is>
          <t>non-HFTD</t>
        </is>
      </c>
      <c r="X112">
        <f>IF(OR(ISNUMBER(FIND("Redwood Valley", E112)), AZ112, BC112), "HFRA", "non-HFRA")</f>
        <v/>
      </c>
      <c r="AG112">
        <f>OR(AND(P112&gt;5000, P112&lt;&gt;""), AND(R112&gt;500, R112&lt;&gt;""), AND(T112&gt;0, T112&lt;&gt;""))</f>
        <v/>
      </c>
      <c r="AH112">
        <f>AND(OR(R112="", R112&lt;100),OR(AND(P112&gt;5000,P112&lt;&gt;""),AND(T112&gt;0,T112&lt;&gt;"")))</f>
        <v/>
      </c>
      <c r="AI112">
        <f>AND(AG112,AH112=FALSE)</f>
        <v/>
      </c>
      <c r="AJ112">
        <f>YEAR(J112)</f>
        <v/>
      </c>
      <c r="AK112">
        <f>MONTH(J112)</f>
        <v/>
      </c>
      <c r="AL112" t="b">
        <v>0</v>
      </c>
      <c r="AM112">
        <f>IF(AND(T112&gt;0, T112&lt;&gt;""),1,0)</f>
        <v/>
      </c>
      <c r="AN112">
        <f>AND(AO112,AND(T112&gt;0,T112&lt;&gt;""))</f>
        <v/>
      </c>
      <c r="AO112">
        <f>AND(R112&gt;100, R112&lt;&gt;"")</f>
        <v/>
      </c>
      <c r="AP112">
        <f>AND(NOT(AN112),AO112)</f>
        <v/>
      </c>
      <c r="AQ112">
        <f>IF(AN112, "OEIS CAT - Destructive - Fatal", IF(AO112, IF(AG112, "OEIS CAT - Destructive - Non-fatal", "OEIS Non-CAT - Destructive - Non-fatal"), IF(AG112, "OEIS CAT - Large", "OEIS Non-CAT - Large")))</f>
        <v/>
      </c>
      <c r="AR112">
        <f>IF(AND(P112&lt;&gt;"", P112&gt;5000),1,0)</f>
        <v/>
      </c>
      <c r="AS112">
        <f>IF(AND(R112&lt;&gt;"", R112&gt;500),1,0)</f>
        <v/>
      </c>
      <c r="AT112">
        <f>IF(OR(R112="", R112&lt;=100),"structures &lt;= 100 ", IF(R112&gt;500, "structures &gt; 500", "100 &lt; structures &lt;= 500"))</f>
        <v/>
      </c>
      <c r="AU112">
        <f>IF(AND(T112&gt;0, T112&lt;&gt;""),"fatality &gt; 0", "fatality = 0")</f>
        <v/>
      </c>
      <c r="AV112">
        <f>IF(R112="",0, R112)</f>
        <v/>
      </c>
      <c r="AW112" t="b">
        <v>0</v>
      </c>
      <c r="AX112" t="b">
        <v>0</v>
      </c>
      <c r="AY112" t="b">
        <v>1</v>
      </c>
      <c r="AZ112" t="b">
        <v>1</v>
      </c>
      <c r="BA112" t="b">
        <v>1</v>
      </c>
      <c r="BB112" t="b">
        <v>0</v>
      </c>
      <c r="BC112" t="b">
        <v>1</v>
      </c>
      <c r="BJ112" t="n">
        <v>0</v>
      </c>
      <c r="BK112" t="n">
        <v>0</v>
      </c>
      <c r="BL112" t="inlineStr">
        <is>
          <t>AT565</t>
        </is>
      </c>
      <c r="BM112" t="inlineStr">
        <is>
          <t>65</t>
        </is>
      </c>
      <c r="BN112" t="n">
        <v>6.13</v>
      </c>
      <c r="BO112" t="inlineStr">
        <is>
          <t>2017-07-09T22:26:00Z</t>
        </is>
      </c>
      <c r="BP112" t="n">
        <v>12.01</v>
      </c>
      <c r="BQ112" t="n">
        <v>21</v>
      </c>
    </row>
    <row r="113">
      <c r="C113">
        <f>LEFT(H113,8)&amp;"-"&amp;E113</f>
        <v/>
      </c>
      <c r="D113" t="inlineStr">
        <is>
          <t>Nevada</t>
        </is>
      </c>
      <c r="E113" t="inlineStr">
        <is>
          <t>Farad</t>
        </is>
      </c>
      <c r="H113">
        <f>YEAR(L113)*10^8+MONTH(L113)*10^6+DAY(L113)*10^4+HOUR(L113)*100+MINUTE(L113)</f>
        <v/>
      </c>
      <c r="I113">
        <f>IF(HOUR(L113)&lt;12, YEAR(L113)*10^8+MONTH(L113)*10^6+DAY(L113)*10^4+(HOUR(L113)+12)*10^2 + MINUTE(L113), YEAR(L113)*10^8+MONTH(L113)*10^6+(DAY(L113)+1)*10^4+(HOUR(L113)-12)*10^2+MINUTE(L113))</f>
        <v/>
      </c>
      <c r="J113" s="39" t="n">
        <v>42926</v>
      </c>
      <c r="K113" s="40" t="n">
        <v>0.5430555555555555</v>
      </c>
      <c r="L113" s="39" t="n">
        <v>42926.54305555556</v>
      </c>
      <c r="M113" s="39" t="n">
        <v>43109</v>
      </c>
      <c r="N113" t="inlineStr">
        <is>
          <t>11:51</t>
        </is>
      </c>
      <c r="O113" s="39" t="n">
        <v>43109.49375</v>
      </c>
      <c r="P113" t="n">
        <v>747</v>
      </c>
      <c r="Q113" t="inlineStr">
        <is>
          <t>Undetermined</t>
        </is>
      </c>
      <c r="T113" t="n">
        <v>0</v>
      </c>
      <c r="U113" t="n">
        <v>39.439722</v>
      </c>
      <c r="V113" t="n">
        <v>-120.027222</v>
      </c>
      <c r="W113" t="inlineStr">
        <is>
          <t>HFTD</t>
        </is>
      </c>
      <c r="X113">
        <f>IF(OR(ISNUMBER(FIND("Redwood Valley", E113)), AZ113, BC113), "HFRA", "non-HFRA")</f>
        <v/>
      </c>
      <c r="AG113">
        <f>OR(AND(P113&gt;5000, P113&lt;&gt;""), AND(R113&gt;500, R113&lt;&gt;""), AND(T113&gt;0, T113&lt;&gt;""))</f>
        <v/>
      </c>
      <c r="AH113">
        <f>AND(OR(R113="", R113&lt;100),OR(AND(P113&gt;5000,P113&lt;&gt;""),AND(T113&gt;0,T113&lt;&gt;"")))</f>
        <v/>
      </c>
      <c r="AI113">
        <f>AND(AG113,AH113=FALSE)</f>
        <v/>
      </c>
      <c r="AJ113">
        <f>YEAR(J113)</f>
        <v/>
      </c>
      <c r="AK113">
        <f>MONTH(J113)</f>
        <v/>
      </c>
      <c r="AL113" t="b">
        <v>0</v>
      </c>
      <c r="AM113">
        <f>IF(AND(T113&gt;0, T113&lt;&gt;""),1,0)</f>
        <v/>
      </c>
      <c r="AN113">
        <f>AND(AO113,AND(T113&gt;0,T113&lt;&gt;""))</f>
        <v/>
      </c>
      <c r="AO113">
        <f>AND(R113&gt;100, R113&lt;&gt;"")</f>
        <v/>
      </c>
      <c r="AP113">
        <f>AND(NOT(AN113),AO113)</f>
        <v/>
      </c>
      <c r="AQ113">
        <f>IF(AN113, "OEIS CAT - Destructive - Fatal", IF(AO113, IF(AG113, "OEIS CAT - Destructive - Non-fatal", "OEIS Non-CAT - Destructive - Non-fatal"), IF(AG113, "OEIS CAT - Large", "OEIS Non-CAT - Large")))</f>
        <v/>
      </c>
      <c r="AR113">
        <f>IF(AND(P113&lt;&gt;"", P113&gt;5000),1,0)</f>
        <v/>
      </c>
      <c r="AS113">
        <f>IF(AND(R113&lt;&gt;"", R113&gt;500),1,0)</f>
        <v/>
      </c>
      <c r="AT113">
        <f>IF(OR(R113="", R113&lt;=100),"structures &lt;= 100 ", IF(R113&gt;500, "structures &gt; 500", "100 &lt; structures &lt;= 500"))</f>
        <v/>
      </c>
      <c r="AU113">
        <f>IF(AND(T113&gt;0, T113&lt;&gt;""),"fatality &gt; 0", "fatality = 0")</f>
        <v/>
      </c>
      <c r="AV113">
        <f>IF(R113="",0, R113)</f>
        <v/>
      </c>
      <c r="AW113" t="b">
        <v>1</v>
      </c>
      <c r="AX113" t="b">
        <v>0</v>
      </c>
      <c r="AY113" t="b">
        <v>1</v>
      </c>
      <c r="AZ113" t="b">
        <v>1</v>
      </c>
      <c r="BA113" t="b">
        <v>0</v>
      </c>
      <c r="BB113" t="b">
        <v>0</v>
      </c>
      <c r="BC113" t="b">
        <v>1</v>
      </c>
      <c r="BF113" t="inlineStr">
        <is>
          <t>SMDC1</t>
        </is>
      </c>
      <c r="BG113" t="inlineStr">
        <is>
          <t>2</t>
        </is>
      </c>
      <c r="BH113" t="n">
        <v>3.86</v>
      </c>
      <c r="BI113" t="inlineStr">
        <is>
          <t>2017-07-10T20:33:00Z</t>
        </is>
      </c>
      <c r="BJ113" t="n">
        <v>21</v>
      </c>
      <c r="BK113" t="n">
        <v>2</v>
      </c>
      <c r="BL113" t="inlineStr">
        <is>
          <t>E1713</t>
        </is>
      </c>
      <c r="BM113" t="inlineStr">
        <is>
          <t>65</t>
        </is>
      </c>
      <c r="BN113" t="n">
        <v>8.390000000000001</v>
      </c>
      <c r="BO113" t="inlineStr">
        <is>
          <t>2017-07-10T19:29:00Z</t>
        </is>
      </c>
      <c r="BP113" t="n">
        <v>30</v>
      </c>
      <c r="BQ113" t="n">
        <v>29</v>
      </c>
    </row>
    <row r="114">
      <c r="C114">
        <f>LEFT(H114,8)&amp;"-"&amp;E114</f>
        <v/>
      </c>
      <c r="D114" t="inlineStr">
        <is>
          <t>Lassen</t>
        </is>
      </c>
      <c r="E114" t="inlineStr">
        <is>
          <t>Long Valley</t>
        </is>
      </c>
      <c r="H114">
        <f>YEAR(L114)*10^8+MONTH(L114)*10^6+DAY(L114)*10^4+HOUR(L114)*100+MINUTE(L114)</f>
        <v/>
      </c>
      <c r="I114">
        <f>IF(HOUR(L114)&lt;12, YEAR(L114)*10^8+MONTH(L114)*10^6+DAY(L114)*10^4+(HOUR(L114)+12)*10^2 + MINUTE(L114), YEAR(L114)*10^8+MONTH(L114)*10^6+(DAY(L114)+1)*10^4+(HOUR(L114)-12)*10^2+MINUTE(L114))</f>
        <v/>
      </c>
      <c r="J114" s="39" t="n">
        <v>42927</v>
      </c>
      <c r="K114" s="40" t="n">
        <v>0.59375</v>
      </c>
      <c r="L114" s="39" t="n">
        <v>42927.59375</v>
      </c>
      <c r="M114" s="39" t="n">
        <v>43109</v>
      </c>
      <c r="N114" t="inlineStr">
        <is>
          <t>11:52</t>
        </is>
      </c>
      <c r="O114" s="39" t="n">
        <v>43109.49444444444</v>
      </c>
      <c r="P114" t="n">
        <v>83733</v>
      </c>
      <c r="Q114" t="inlineStr">
        <is>
          <t>Undetermined</t>
        </is>
      </c>
      <c r="R114" t="n">
        <v>8</v>
      </c>
      <c r="S114" t="n">
        <v>3</v>
      </c>
      <c r="T114" t="n">
        <v>0</v>
      </c>
      <c r="U114" t="n">
        <v>40.07045</v>
      </c>
      <c r="V114" t="n">
        <v>-120.14013</v>
      </c>
      <c r="W114" t="inlineStr">
        <is>
          <t>non-HFTD</t>
        </is>
      </c>
      <c r="X114">
        <f>IF(OR(ISNUMBER(FIND("Redwood Valley", E114)), AZ114, BC114), "HFRA", "non-HFRA")</f>
        <v/>
      </c>
      <c r="AG114">
        <f>OR(AND(P114&gt;5000, P114&lt;&gt;""), AND(R114&gt;500, R114&lt;&gt;""), AND(T114&gt;0, T114&lt;&gt;""))</f>
        <v/>
      </c>
      <c r="AH114">
        <f>AND(OR(R114="", R114&lt;100),OR(AND(P114&gt;5000,P114&lt;&gt;""),AND(T114&gt;0,T114&lt;&gt;"")))</f>
        <v/>
      </c>
      <c r="AI114">
        <f>AND(AG114,AH114=FALSE)</f>
        <v/>
      </c>
      <c r="AJ114">
        <f>YEAR(J114)</f>
        <v/>
      </c>
      <c r="AK114">
        <f>MONTH(J114)</f>
        <v/>
      </c>
      <c r="AL114" t="b">
        <v>0</v>
      </c>
      <c r="AM114">
        <f>IF(AND(T114&gt;0, T114&lt;&gt;""),1,0)</f>
        <v/>
      </c>
      <c r="AN114">
        <f>AND(AO114,AND(T114&gt;0,T114&lt;&gt;""))</f>
        <v/>
      </c>
      <c r="AO114">
        <f>AND(R114&gt;100, R114&lt;&gt;"")</f>
        <v/>
      </c>
      <c r="AP114">
        <f>AND(NOT(AN114),AO114)</f>
        <v/>
      </c>
      <c r="AQ114">
        <f>IF(AN114, "OEIS CAT - Destructive - Fatal", IF(AO114, IF(AG114, "OEIS CAT - Destructive - Non-fatal", "OEIS Non-CAT - Destructive - Non-fatal"), IF(AG114, "OEIS CAT - Large", "OEIS Non-CAT - Large")))</f>
        <v/>
      </c>
      <c r="AR114">
        <f>IF(AND(P114&lt;&gt;"", P114&gt;5000),1,0)</f>
        <v/>
      </c>
      <c r="AS114">
        <f>IF(AND(R114&lt;&gt;"", R114&gt;500),1,0)</f>
        <v/>
      </c>
      <c r="AT114">
        <f>IF(OR(R114="", R114&lt;=100),"structures &lt;= 100 ", IF(R114&gt;500, "structures &gt; 500", "100 &lt; structures &lt;= 500"))</f>
        <v/>
      </c>
      <c r="AU114">
        <f>IF(AND(T114&gt;0, T114&lt;&gt;""),"fatality &gt; 0", "fatality = 0")</f>
        <v/>
      </c>
      <c r="AV114">
        <f>IF(R114="",0, R114)</f>
        <v/>
      </c>
      <c r="AW114" t="b">
        <v>0</v>
      </c>
      <c r="AX114" t="b">
        <v>0</v>
      </c>
      <c r="AY114" t="b">
        <v>0</v>
      </c>
      <c r="AZ114" t="b">
        <v>0</v>
      </c>
      <c r="BA114" t="b">
        <v>0</v>
      </c>
      <c r="BB114" t="b">
        <v>0</v>
      </c>
      <c r="BC114" t="b">
        <v>0</v>
      </c>
      <c r="BF114" t="inlineStr">
        <is>
          <t>DYLC1</t>
        </is>
      </c>
      <c r="BG114" t="inlineStr">
        <is>
          <t>2</t>
        </is>
      </c>
      <c r="BH114" t="n">
        <v>2.58</v>
      </c>
      <c r="BI114" t="inlineStr">
        <is>
          <t>2017-07-11T22:11:00Z</t>
        </is>
      </c>
      <c r="BJ114" t="n">
        <v>20</v>
      </c>
      <c r="BK114" t="n">
        <v>2</v>
      </c>
      <c r="BL114" t="inlineStr">
        <is>
          <t>DYLC1</t>
        </is>
      </c>
      <c r="BM114" t="inlineStr">
        <is>
          <t>2</t>
        </is>
      </c>
      <c r="BN114" t="n">
        <v>2.58</v>
      </c>
      <c r="BO114" t="inlineStr">
        <is>
          <t>2017-07-11T22:11:00Z</t>
        </is>
      </c>
      <c r="BP114" t="n">
        <v>20</v>
      </c>
      <c r="BQ114" t="n">
        <v>11</v>
      </c>
    </row>
    <row r="115">
      <c r="C115">
        <f>LEFT(H115,8)&amp;"-"&amp;E115</f>
        <v/>
      </c>
      <c r="D115" t="inlineStr">
        <is>
          <t>Mendocino</t>
        </is>
      </c>
      <c r="E115" t="inlineStr">
        <is>
          <t>Grade</t>
        </is>
      </c>
      <c r="H115">
        <f>YEAR(L115)*10^8+MONTH(L115)*10^6+DAY(L115)*10^4+HOUR(L115)*100+MINUTE(L115)</f>
        <v/>
      </c>
      <c r="I115">
        <f>IF(HOUR(L115)&lt;12, YEAR(L115)*10^8+MONTH(L115)*10^6+DAY(L115)*10^4+(HOUR(L115)+12)*10^2 + MINUTE(L115), YEAR(L115)*10^8+MONTH(L115)*10^6+(DAY(L115)+1)*10^4+(HOUR(L115)-12)*10^2+MINUTE(L115))</f>
        <v/>
      </c>
      <c r="J115" s="39" t="n">
        <v>42932</v>
      </c>
      <c r="K115" s="40" t="n">
        <v>0.61875</v>
      </c>
      <c r="L115" s="39" t="n">
        <v>42932.61875</v>
      </c>
      <c r="M115" s="39" t="n">
        <v>43109</v>
      </c>
      <c r="N115" t="inlineStr">
        <is>
          <t>11:56</t>
        </is>
      </c>
      <c r="O115" s="39" t="n">
        <v>43109.49722222222</v>
      </c>
      <c r="P115" t="n">
        <v>900</v>
      </c>
      <c r="Q115" t="inlineStr">
        <is>
          <t>Vehicle</t>
        </is>
      </c>
      <c r="R115" t="n">
        <v>1</v>
      </c>
      <c r="T115" t="n">
        <v>0</v>
      </c>
      <c r="U115" t="n">
        <v>39.30125</v>
      </c>
      <c r="V115" t="n">
        <v>-123.28825</v>
      </c>
      <c r="W115" t="inlineStr">
        <is>
          <t>HFTD</t>
        </is>
      </c>
      <c r="X115">
        <f>IF(OR(ISNUMBER(FIND("Redwood Valley", E115)), AZ115, BC115), "HFRA", "non-HFRA")</f>
        <v/>
      </c>
      <c r="AF115" t="n">
        <v>16812</v>
      </c>
      <c r="AG115">
        <f>OR(AND(P115&gt;5000, P115&lt;&gt;""), AND(R115&gt;500, R115&lt;&gt;""), AND(T115&gt;0, T115&lt;&gt;""))</f>
        <v/>
      </c>
      <c r="AH115">
        <f>AND(OR(R115="", R115&lt;100),OR(AND(P115&gt;5000,P115&lt;&gt;""),AND(T115&gt;0,T115&lt;&gt;"")))</f>
        <v/>
      </c>
      <c r="AI115">
        <f>AND(AG115,AH115=FALSE)</f>
        <v/>
      </c>
      <c r="AJ115">
        <f>YEAR(J115)</f>
        <v/>
      </c>
      <c r="AK115">
        <f>MONTH(J115)</f>
        <v/>
      </c>
      <c r="AL115" t="b">
        <v>0</v>
      </c>
      <c r="AM115">
        <f>IF(AND(T115&gt;0, T115&lt;&gt;""),1,0)</f>
        <v/>
      </c>
      <c r="AN115">
        <f>AND(AO115,AND(T115&gt;0,T115&lt;&gt;""))</f>
        <v/>
      </c>
      <c r="AO115">
        <f>AND(R115&gt;100, R115&lt;&gt;"")</f>
        <v/>
      </c>
      <c r="AP115">
        <f>AND(NOT(AN115),AO115)</f>
        <v/>
      </c>
      <c r="AQ115">
        <f>IF(AN115, "OEIS CAT - Destructive - Fatal", IF(AO115, IF(AG115, "OEIS CAT - Destructive - Non-fatal", "OEIS Non-CAT - Destructive - Non-fatal"), IF(AG115, "OEIS CAT - Large", "OEIS Non-CAT - Large")))</f>
        <v/>
      </c>
      <c r="AR115">
        <f>IF(AND(P115&lt;&gt;"", P115&gt;5000),1,0)</f>
        <v/>
      </c>
      <c r="AS115">
        <f>IF(AND(R115&lt;&gt;"", R115&gt;500),1,0)</f>
        <v/>
      </c>
      <c r="AT115">
        <f>IF(OR(R115="", R115&lt;=100),"structures &lt;= 100 ", IF(R115&gt;500, "structures &gt; 500", "100 &lt; structures &lt;= 500"))</f>
        <v/>
      </c>
      <c r="AU115">
        <f>IF(AND(T115&gt;0, T115&lt;&gt;""),"fatality &gt; 0", "fatality = 0")</f>
        <v/>
      </c>
      <c r="AV115">
        <f>IF(R115="",0, R115)</f>
        <v/>
      </c>
      <c r="AW115" t="b">
        <v>1</v>
      </c>
      <c r="AX115" t="b">
        <v>0</v>
      </c>
      <c r="AY115" t="b">
        <v>1</v>
      </c>
      <c r="AZ115" t="b">
        <v>1</v>
      </c>
      <c r="BA115" t="b">
        <v>0</v>
      </c>
      <c r="BB115" t="b">
        <v>1</v>
      </c>
      <c r="BC115" t="b">
        <v>1</v>
      </c>
      <c r="BF115" t="inlineStr">
        <is>
          <t>AU552</t>
        </is>
      </c>
      <c r="BG115" t="inlineStr">
        <is>
          <t>65</t>
        </is>
      </c>
      <c r="BH115" t="n">
        <v>2.41</v>
      </c>
      <c r="BI115" t="inlineStr">
        <is>
          <t>2017-07-16T22:44:00Z</t>
        </is>
      </c>
      <c r="BJ115" t="n">
        <v>27</v>
      </c>
      <c r="BK115" t="n">
        <v>28</v>
      </c>
      <c r="BL115" t="inlineStr">
        <is>
          <t>AU552</t>
        </is>
      </c>
      <c r="BM115" t="inlineStr">
        <is>
          <t>65</t>
        </is>
      </c>
      <c r="BN115" t="n">
        <v>2.41</v>
      </c>
      <c r="BO115" t="inlineStr">
        <is>
          <t>2017-07-16T22:44:00Z</t>
        </is>
      </c>
      <c r="BP115" t="n">
        <v>27</v>
      </c>
      <c r="BQ115" t="n">
        <v>92</v>
      </c>
    </row>
    <row r="116">
      <c r="C116">
        <f>LEFT(H116,8)&amp;"-"&amp;E116</f>
        <v/>
      </c>
      <c r="D116" t="inlineStr">
        <is>
          <t>Mariposa</t>
        </is>
      </c>
      <c r="E116" t="inlineStr">
        <is>
          <t>Detwiler</t>
        </is>
      </c>
      <c r="H116">
        <f>YEAR(L116)*10^8+MONTH(L116)*10^6+DAY(L116)*10^4+HOUR(L116)*100+MINUTE(L116)</f>
        <v/>
      </c>
      <c r="I116">
        <f>IF(HOUR(L116)&lt;12, YEAR(L116)*10^8+MONTH(L116)*10^6+DAY(L116)*10^4+(HOUR(L116)+12)*10^2 + MINUTE(L116), YEAR(L116)*10^8+MONTH(L116)*10^6+(DAY(L116)+1)*10^4+(HOUR(L116)-12)*10^2+MINUTE(L116))</f>
        <v/>
      </c>
      <c r="J116" s="39" t="n">
        <v>42932</v>
      </c>
      <c r="K116" s="40" t="n">
        <v>0.6638888888888889</v>
      </c>
      <c r="L116" s="39" t="n">
        <v>42932.66388888889</v>
      </c>
      <c r="M116" s="39" t="n">
        <v>43109</v>
      </c>
      <c r="N116" t="inlineStr">
        <is>
          <t>11:57</t>
        </is>
      </c>
      <c r="O116" s="39" t="n">
        <v>43109.49791666667</v>
      </c>
      <c r="P116" t="n">
        <v>81826</v>
      </c>
      <c r="Q116" t="inlineStr">
        <is>
          <t>Shooting</t>
        </is>
      </c>
      <c r="R116" t="n">
        <v>131</v>
      </c>
      <c r="S116" t="n">
        <v>21</v>
      </c>
      <c r="T116" t="n">
        <v>0</v>
      </c>
      <c r="U116" t="n">
        <v>37.61757</v>
      </c>
      <c r="V116" t="n">
        <v>-120.21321</v>
      </c>
      <c r="W116" t="inlineStr">
        <is>
          <t>HFTD</t>
        </is>
      </c>
      <c r="X116">
        <f>IF(OR(ISNUMBER(FIND("Redwood Valley", E116)), AZ116, BC116), "HFRA", "non-HFRA")</f>
        <v/>
      </c>
      <c r="AF116" t="n">
        <v>31657488</v>
      </c>
      <c r="AG116">
        <f>OR(AND(P116&gt;5000, P116&lt;&gt;""), AND(R116&gt;500, R116&lt;&gt;""), AND(T116&gt;0, T116&lt;&gt;""))</f>
        <v/>
      </c>
      <c r="AH116">
        <f>AND(OR(R116="", R116&lt;100),OR(AND(P116&gt;5000,P116&lt;&gt;""),AND(T116&gt;0,T116&lt;&gt;"")))</f>
        <v/>
      </c>
      <c r="AI116">
        <f>AND(AG116,AH116=FALSE)</f>
        <v/>
      </c>
      <c r="AJ116">
        <f>YEAR(J116)</f>
        <v/>
      </c>
      <c r="AK116">
        <f>MONTH(J116)</f>
        <v/>
      </c>
      <c r="AL116" t="b">
        <v>0</v>
      </c>
      <c r="AM116">
        <f>IF(AND(T116&gt;0, T116&lt;&gt;""),1,0)</f>
        <v/>
      </c>
      <c r="AN116">
        <f>AND(AO116,AND(T116&gt;0,T116&lt;&gt;""))</f>
        <v/>
      </c>
      <c r="AO116">
        <f>AND(R116&gt;100, R116&lt;&gt;"")</f>
        <v/>
      </c>
      <c r="AP116">
        <f>AND(NOT(AN116),AO116)</f>
        <v/>
      </c>
      <c r="AQ116">
        <f>IF(AN116, "OEIS CAT - Destructive - Fatal", IF(AO116, IF(AG116, "OEIS CAT - Destructive - Non-fatal", "OEIS Non-CAT - Destructive - Non-fatal"), IF(AG116, "OEIS CAT - Large", "OEIS Non-CAT - Large")))</f>
        <v/>
      </c>
      <c r="AR116">
        <f>IF(AND(P116&lt;&gt;"", P116&gt;5000),1,0)</f>
        <v/>
      </c>
      <c r="AS116">
        <f>IF(AND(R116&lt;&gt;"", R116&gt;500),1,0)</f>
        <v/>
      </c>
      <c r="AT116">
        <f>IF(OR(R116="", R116&lt;=100),"structures &lt;= 100 ", IF(R116&gt;500, "structures &gt; 500", "100 &lt; structures &lt;= 500"))</f>
        <v/>
      </c>
      <c r="AU116">
        <f>IF(AND(T116&gt;0, T116&lt;&gt;""),"fatality &gt; 0", "fatality = 0")</f>
        <v/>
      </c>
      <c r="AV116">
        <f>IF(R116="",0, R116)</f>
        <v/>
      </c>
      <c r="AW116" t="b">
        <v>1</v>
      </c>
      <c r="AX116" t="b">
        <v>0</v>
      </c>
      <c r="AY116" t="b">
        <v>1</v>
      </c>
      <c r="AZ116" t="b">
        <v>1</v>
      </c>
      <c r="BA116" t="b">
        <v>0</v>
      </c>
      <c r="BB116" t="b">
        <v>1</v>
      </c>
      <c r="BC116" t="b">
        <v>1</v>
      </c>
      <c r="BJ116" t="n">
        <v>0</v>
      </c>
      <c r="BK116" t="n">
        <v>0</v>
      </c>
      <c r="BP116" t="n">
        <v>0</v>
      </c>
      <c r="BQ116" t="n">
        <v>0</v>
      </c>
    </row>
    <row r="117">
      <c r="C117">
        <f>LEFT(H117,8)&amp;"-"&amp;E117</f>
        <v/>
      </c>
      <c r="D117" t="inlineStr">
        <is>
          <t>Fresno</t>
        </is>
      </c>
      <c r="E117" t="inlineStr">
        <is>
          <t>Park</t>
        </is>
      </c>
      <c r="H117">
        <f>YEAR(L117)*10^8+MONTH(L117)*10^6+DAY(L117)*10^4+HOUR(L117)*100+MINUTE(L117)</f>
        <v/>
      </c>
      <c r="I117">
        <f>IF(HOUR(L117)&lt;12, YEAR(L117)*10^8+MONTH(L117)*10^6+DAY(L117)*10^4+(HOUR(L117)+12)*10^2 + MINUTE(L117), YEAR(L117)*10^8+MONTH(L117)*10^6+(DAY(L117)+1)*10^4+(HOUR(L117)-12)*10^2+MINUTE(L117))</f>
        <v/>
      </c>
      <c r="J117" s="39" t="n">
        <v>42933</v>
      </c>
      <c r="K117" s="40" t="n">
        <v>0.5520833333333334</v>
      </c>
      <c r="L117" s="39" t="n">
        <v>42933.55208333334</v>
      </c>
      <c r="M117" s="39" t="n">
        <v>43109</v>
      </c>
      <c r="N117" t="inlineStr">
        <is>
          <t>11:58</t>
        </is>
      </c>
      <c r="O117" s="39" t="n">
        <v>43109.49861111111</v>
      </c>
      <c r="P117" t="n">
        <v>1649</v>
      </c>
      <c r="Q117" t="inlineStr">
        <is>
          <t>Equipment Use</t>
        </is>
      </c>
      <c r="R117" t="n">
        <v>0</v>
      </c>
      <c r="T117" t="n">
        <v>0</v>
      </c>
      <c r="U117" t="n">
        <v>35.95911</v>
      </c>
      <c r="V117" t="n">
        <v>-120.55579</v>
      </c>
      <c r="W117" t="inlineStr">
        <is>
          <t>HFTD</t>
        </is>
      </c>
      <c r="X117">
        <f>IF(OR(ISNUMBER(FIND("Redwood Valley", E117)), AZ117, BC117), "HFRA", "non-HFRA")</f>
        <v/>
      </c>
      <c r="AG117">
        <f>OR(AND(P117&gt;5000, P117&lt;&gt;""), AND(R117&gt;500, R117&lt;&gt;""), AND(T117&gt;0, T117&lt;&gt;""))</f>
        <v/>
      </c>
      <c r="AH117">
        <f>AND(OR(R117="", R117&lt;100),OR(AND(P117&gt;5000,P117&lt;&gt;""),AND(T117&gt;0,T117&lt;&gt;"")))</f>
        <v/>
      </c>
      <c r="AI117">
        <f>AND(AG117,AH117=FALSE)</f>
        <v/>
      </c>
      <c r="AJ117">
        <f>YEAR(J117)</f>
        <v/>
      </c>
      <c r="AK117">
        <f>MONTH(J117)</f>
        <v/>
      </c>
      <c r="AL117" t="b">
        <v>0</v>
      </c>
      <c r="AM117">
        <f>IF(AND(T117&gt;0, T117&lt;&gt;""),1,0)</f>
        <v/>
      </c>
      <c r="AN117">
        <f>AND(AO117,AND(T117&gt;0,T117&lt;&gt;""))</f>
        <v/>
      </c>
      <c r="AO117">
        <f>AND(R117&gt;100, R117&lt;&gt;"")</f>
        <v/>
      </c>
      <c r="AP117">
        <f>AND(NOT(AN117),AO117)</f>
        <v/>
      </c>
      <c r="AQ117">
        <f>IF(AN117, "OEIS CAT - Destructive - Fatal", IF(AO117, IF(AG117, "OEIS CAT - Destructive - Non-fatal", "OEIS Non-CAT - Destructive - Non-fatal"), IF(AG117, "OEIS CAT - Large", "OEIS Non-CAT - Large")))</f>
        <v/>
      </c>
      <c r="AR117">
        <f>IF(AND(P117&lt;&gt;"", P117&gt;5000),1,0)</f>
        <v/>
      </c>
      <c r="AS117">
        <f>IF(AND(R117&lt;&gt;"", R117&gt;500),1,0)</f>
        <v/>
      </c>
      <c r="AT117">
        <f>IF(OR(R117="", R117&lt;=100),"structures &lt;= 100 ", IF(R117&gt;500, "structures &gt; 500", "100 &lt; structures &lt;= 500"))</f>
        <v/>
      </c>
      <c r="AU117">
        <f>IF(AND(T117&gt;0, T117&lt;&gt;""),"fatality &gt; 0", "fatality = 0")</f>
        <v/>
      </c>
      <c r="AV117">
        <f>IF(R117="",0, R117)</f>
        <v/>
      </c>
      <c r="AW117" t="b">
        <v>1</v>
      </c>
      <c r="AX117" t="b">
        <v>0</v>
      </c>
      <c r="AY117" t="b">
        <v>1</v>
      </c>
      <c r="AZ117" t="b">
        <v>1</v>
      </c>
      <c r="BA117" t="b">
        <v>0</v>
      </c>
      <c r="BB117" t="b">
        <v>1</v>
      </c>
      <c r="BC117" t="b">
        <v>1</v>
      </c>
      <c r="BJ117" t="n">
        <v>0</v>
      </c>
      <c r="BK117" t="n">
        <v>0</v>
      </c>
      <c r="BL117" t="inlineStr">
        <is>
          <t>PKFC1</t>
        </is>
      </c>
      <c r="BM117" t="inlineStr">
        <is>
          <t>2</t>
        </is>
      </c>
      <c r="BN117" t="n">
        <v>8.039999999999999</v>
      </c>
      <c r="BO117" t="inlineStr">
        <is>
          <t>2017-07-17T20:55:00Z</t>
        </is>
      </c>
      <c r="BP117" t="n">
        <v>11.01</v>
      </c>
      <c r="BQ117" t="n">
        <v>2</v>
      </c>
    </row>
    <row r="118">
      <c r="C118">
        <f>LEFT(H118,8)&amp;"-"&amp;E118</f>
        <v/>
      </c>
      <c r="D118" t="inlineStr">
        <is>
          <t>Kern</t>
        </is>
      </c>
      <c r="E118" t="inlineStr">
        <is>
          <t>Hudson</t>
        </is>
      </c>
      <c r="H118">
        <f>YEAR(L118)*10^8+MONTH(L118)*10^6+DAY(L118)*10^4+HOUR(L118)*100+MINUTE(L118)</f>
        <v/>
      </c>
      <c r="I118">
        <f>IF(HOUR(L118)&lt;12, YEAR(L118)*10^8+MONTH(L118)*10^6+DAY(L118)*10^4+(HOUR(L118)+12)*10^2 + MINUTE(L118), YEAR(L118)*10^8+MONTH(L118)*10^6+(DAY(L118)+1)*10^4+(HOUR(L118)-12)*10^2+MINUTE(L118))</f>
        <v/>
      </c>
      <c r="J118" s="39" t="n">
        <v>42934</v>
      </c>
      <c r="K118" s="40" t="n">
        <v>0.4895833333333333</v>
      </c>
      <c r="L118" s="39" t="n">
        <v>42934.48958333334</v>
      </c>
      <c r="M118" s="39" t="n">
        <v>43109</v>
      </c>
      <c r="N118" t="inlineStr">
        <is>
          <t>11:59</t>
        </is>
      </c>
      <c r="O118" s="39" t="n">
        <v>43109.49930555555</v>
      </c>
      <c r="P118" t="n">
        <v>1083</v>
      </c>
      <c r="Q118" t="inlineStr">
        <is>
          <t>Undetermined</t>
        </is>
      </c>
      <c r="R118" t="n">
        <v>0</v>
      </c>
      <c r="T118" t="n">
        <v>0</v>
      </c>
      <c r="U118" t="n">
        <v>34.94373</v>
      </c>
      <c r="V118" t="n">
        <v>-119.44751</v>
      </c>
      <c r="W118" t="inlineStr">
        <is>
          <t>non-HFTD</t>
        </is>
      </c>
      <c r="X118">
        <f>IF(OR(ISNUMBER(FIND("Redwood Valley", E118)), AZ118, BC118), "HFRA", "non-HFRA")</f>
        <v/>
      </c>
      <c r="AG118">
        <f>OR(AND(P118&gt;5000, P118&lt;&gt;""), AND(R118&gt;500, R118&lt;&gt;""), AND(T118&gt;0, T118&lt;&gt;""))</f>
        <v/>
      </c>
      <c r="AH118">
        <f>AND(OR(R118="", R118&lt;100),OR(AND(P118&gt;5000,P118&lt;&gt;""),AND(T118&gt;0,T118&lt;&gt;"")))</f>
        <v/>
      </c>
      <c r="AI118">
        <f>AND(AG118,AH118=FALSE)</f>
        <v/>
      </c>
      <c r="AJ118">
        <f>YEAR(J118)</f>
        <v/>
      </c>
      <c r="AK118">
        <f>MONTH(J118)</f>
        <v/>
      </c>
      <c r="AL118" t="b">
        <v>0</v>
      </c>
      <c r="AM118">
        <f>IF(AND(T118&gt;0, T118&lt;&gt;""),1,0)</f>
        <v/>
      </c>
      <c r="AN118">
        <f>AND(AO118,AND(T118&gt;0,T118&lt;&gt;""))</f>
        <v/>
      </c>
      <c r="AO118">
        <f>AND(R118&gt;100, R118&lt;&gt;"")</f>
        <v/>
      </c>
      <c r="AP118">
        <f>AND(NOT(AN118),AO118)</f>
        <v/>
      </c>
      <c r="AQ118">
        <f>IF(AN118, "OEIS CAT - Destructive - Fatal", IF(AO118, IF(AG118, "OEIS CAT - Destructive - Non-fatal", "OEIS Non-CAT - Destructive - Non-fatal"), IF(AG118, "OEIS CAT - Large", "OEIS Non-CAT - Large")))</f>
        <v/>
      </c>
      <c r="AR118">
        <f>IF(AND(P118&lt;&gt;"", P118&gt;5000),1,0)</f>
        <v/>
      </c>
      <c r="AS118">
        <f>IF(AND(R118&lt;&gt;"", R118&gt;500),1,0)</f>
        <v/>
      </c>
      <c r="AT118">
        <f>IF(OR(R118="", R118&lt;=100),"structures &lt;= 100 ", IF(R118&gt;500, "structures &gt; 500", "100 &lt; structures &lt;= 500"))</f>
        <v/>
      </c>
      <c r="AU118">
        <f>IF(AND(T118&gt;0, T118&lt;&gt;""),"fatality &gt; 0", "fatality = 0")</f>
        <v/>
      </c>
      <c r="AV118">
        <f>IF(R118="",0, R118)</f>
        <v/>
      </c>
      <c r="AW118" t="b">
        <v>0</v>
      </c>
      <c r="AX118" t="b">
        <v>0</v>
      </c>
      <c r="AY118" t="b">
        <v>0</v>
      </c>
      <c r="AZ118" t="b">
        <v>0</v>
      </c>
      <c r="BA118" t="b">
        <v>0</v>
      </c>
      <c r="BB118" t="b">
        <v>0</v>
      </c>
      <c r="BC118" t="b">
        <v>0</v>
      </c>
      <c r="BF118" t="inlineStr">
        <is>
          <t>DLFC1</t>
        </is>
      </c>
      <c r="BG118" t="inlineStr">
        <is>
          <t>29</t>
        </is>
      </c>
      <c r="BH118" t="n">
        <v>2.53</v>
      </c>
      <c r="BI118" t="inlineStr">
        <is>
          <t>2017-07-18T19:00:00Z</t>
        </is>
      </c>
      <c r="BJ118" t="n">
        <v>13.6</v>
      </c>
      <c r="BK118" t="n">
        <v>2</v>
      </c>
      <c r="BL118" t="inlineStr">
        <is>
          <t>DLFC1</t>
        </is>
      </c>
      <c r="BM118" t="inlineStr">
        <is>
          <t>29</t>
        </is>
      </c>
      <c r="BN118" t="n">
        <v>2.53</v>
      </c>
      <c r="BO118" t="inlineStr">
        <is>
          <t>2017-07-18T19:00:00Z</t>
        </is>
      </c>
      <c r="BP118" t="n">
        <v>13.6</v>
      </c>
      <c r="BQ118" t="n">
        <v>2</v>
      </c>
    </row>
    <row r="119">
      <c r="C119">
        <f>LEFT(H119,8)&amp;"-"&amp;E119</f>
        <v/>
      </c>
      <c r="D119" t="inlineStr">
        <is>
          <t>Tulare</t>
        </is>
      </c>
      <c r="E119" t="inlineStr">
        <is>
          <t>Elephant</t>
        </is>
      </c>
      <c r="H119">
        <f>YEAR(L119)*10^8+MONTH(L119)*10^6+DAY(L119)*10^4+HOUR(L119)*100+MINUTE(L119)</f>
        <v/>
      </c>
      <c r="I119">
        <f>IF(HOUR(L119)&lt;12, YEAR(L119)*10^8+MONTH(L119)*10^6+DAY(L119)*10^4+(HOUR(L119)+12)*10^2 + MINUTE(L119), YEAR(L119)*10^8+MONTH(L119)*10^6+(DAY(L119)+1)*10^4+(HOUR(L119)-12)*10^2+MINUTE(L119))</f>
        <v/>
      </c>
      <c r="J119" s="39" t="n">
        <v>42936</v>
      </c>
      <c r="K119" s="40" t="n">
        <v>0.8027777777777778</v>
      </c>
      <c r="L119" s="39" t="n">
        <v>42936.80277777778</v>
      </c>
      <c r="M119" s="39" t="n">
        <v>43109</v>
      </c>
      <c r="N119" t="inlineStr">
        <is>
          <t>12:02</t>
        </is>
      </c>
      <c r="O119" s="39" t="n">
        <v>43109.50138888889</v>
      </c>
      <c r="P119" t="n">
        <v>416</v>
      </c>
      <c r="Q119" t="inlineStr">
        <is>
          <t>Arson</t>
        </is>
      </c>
      <c r="R119" t="n">
        <v>0</v>
      </c>
      <c r="T119" t="n">
        <v>0</v>
      </c>
      <c r="U119" t="n">
        <v>36.22265</v>
      </c>
      <c r="V119" t="n">
        <v>-119.06598</v>
      </c>
      <c r="W119" t="inlineStr">
        <is>
          <t>non-HFTD</t>
        </is>
      </c>
      <c r="X119">
        <f>IF(OR(ISNUMBER(FIND("Redwood Valley", E119)), AZ119, BC119), "HFRA", "non-HFRA")</f>
        <v/>
      </c>
      <c r="AG119">
        <f>OR(AND(P119&gt;5000, P119&lt;&gt;""), AND(R119&gt;500, R119&lt;&gt;""), AND(T119&gt;0, T119&lt;&gt;""))</f>
        <v/>
      </c>
      <c r="AH119">
        <f>AND(OR(R119="", R119&lt;100),OR(AND(P119&gt;5000,P119&lt;&gt;""),AND(T119&gt;0,T119&lt;&gt;"")))</f>
        <v/>
      </c>
      <c r="AI119">
        <f>AND(AG119,AH119=FALSE)</f>
        <v/>
      </c>
      <c r="AJ119">
        <f>YEAR(J119)</f>
        <v/>
      </c>
      <c r="AK119">
        <f>MONTH(J119)</f>
        <v/>
      </c>
      <c r="AL119" t="b">
        <v>0</v>
      </c>
      <c r="AM119">
        <f>IF(AND(T119&gt;0, T119&lt;&gt;""),1,0)</f>
        <v/>
      </c>
      <c r="AN119">
        <f>AND(AO119,AND(T119&gt;0,T119&lt;&gt;""))</f>
        <v/>
      </c>
      <c r="AO119">
        <f>AND(R119&gt;100, R119&lt;&gt;"")</f>
        <v/>
      </c>
      <c r="AP119">
        <f>AND(NOT(AN119),AO119)</f>
        <v/>
      </c>
      <c r="AQ119">
        <f>IF(AN119, "OEIS CAT - Destructive - Fatal", IF(AO119, IF(AG119, "OEIS CAT - Destructive - Non-fatal", "OEIS Non-CAT - Destructive - Non-fatal"), IF(AG119, "OEIS CAT - Large", "OEIS Non-CAT - Large")))</f>
        <v/>
      </c>
      <c r="AR119">
        <f>IF(AND(P119&lt;&gt;"", P119&gt;5000),1,0)</f>
        <v/>
      </c>
      <c r="AS119">
        <f>IF(AND(R119&lt;&gt;"", R119&gt;500),1,0)</f>
        <v/>
      </c>
      <c r="AT119">
        <f>IF(OR(R119="", R119&lt;=100),"structures &lt;= 100 ", IF(R119&gt;500, "structures &gt; 500", "100 &lt; structures &lt;= 500"))</f>
        <v/>
      </c>
      <c r="AU119">
        <f>IF(AND(T119&gt;0, T119&lt;&gt;""),"fatality &gt; 0", "fatality = 0")</f>
        <v/>
      </c>
      <c r="AV119">
        <f>IF(R119="",0, R119)</f>
        <v/>
      </c>
      <c r="AW119" t="b">
        <v>0</v>
      </c>
      <c r="AX119" t="b">
        <v>0</v>
      </c>
      <c r="AY119" t="b">
        <v>0</v>
      </c>
      <c r="AZ119" t="b">
        <v>0</v>
      </c>
      <c r="BA119" t="b">
        <v>0</v>
      </c>
      <c r="BB119" t="b">
        <v>0</v>
      </c>
      <c r="BC119" t="b">
        <v>0</v>
      </c>
      <c r="BJ119" t="n">
        <v>0</v>
      </c>
      <c r="BK119" t="n">
        <v>0</v>
      </c>
      <c r="BL119" t="inlineStr">
        <is>
          <t>E8094</t>
        </is>
      </c>
      <c r="BM119" t="inlineStr">
        <is>
          <t>65</t>
        </is>
      </c>
      <c r="BN119" t="n">
        <v>9.640000000000001</v>
      </c>
      <c r="BO119" t="inlineStr">
        <is>
          <t>2017-07-21T01:21:00Z</t>
        </is>
      </c>
      <c r="BP119" t="n">
        <v>8.99</v>
      </c>
      <c r="BQ119" t="n">
        <v>21</v>
      </c>
    </row>
    <row r="120">
      <c r="C120">
        <f>LEFT(H120,8)&amp;"-"&amp;E120</f>
        <v/>
      </c>
      <c r="D120" t="inlineStr">
        <is>
          <t>Sacramento</t>
        </is>
      </c>
      <c r="E120" t="inlineStr">
        <is>
          <t>Latrobe</t>
        </is>
      </c>
      <c r="H120">
        <f>YEAR(L120)*10^8+MONTH(L120)*10^6+DAY(L120)*10^4+HOUR(L120)*100+MINUTE(L120)</f>
        <v/>
      </c>
      <c r="I120">
        <f>IF(HOUR(L120)&lt;12, YEAR(L120)*10^8+MONTH(L120)*10^6+DAY(L120)*10^4+(HOUR(L120)+12)*10^2 + MINUTE(L120), YEAR(L120)*10^8+MONTH(L120)*10^6+(DAY(L120)+1)*10^4+(HOUR(L120)-12)*10^2+MINUTE(L120))</f>
        <v/>
      </c>
      <c r="J120" s="39" t="n">
        <v>42942</v>
      </c>
      <c r="K120" s="40" t="n">
        <v>0.6145833333333334</v>
      </c>
      <c r="L120" s="39" t="n">
        <v>42942.61458333334</v>
      </c>
      <c r="M120" s="39" t="n">
        <v>43109</v>
      </c>
      <c r="N120" t="inlineStr">
        <is>
          <t>12:06</t>
        </is>
      </c>
      <c r="O120" s="39" t="n">
        <v>43109.50416666667</v>
      </c>
      <c r="P120" t="n">
        <v>1268</v>
      </c>
      <c r="Q120" t="inlineStr">
        <is>
          <t>Debris Burning</t>
        </is>
      </c>
      <c r="R120" t="n">
        <v>0</v>
      </c>
      <c r="T120" t="n">
        <v>0</v>
      </c>
      <c r="U120" t="n">
        <v>38.5181</v>
      </c>
      <c r="V120" t="n">
        <v>-121.104</v>
      </c>
      <c r="W120" t="inlineStr">
        <is>
          <t>non-HFTD</t>
        </is>
      </c>
      <c r="X120">
        <f>IF(OR(ISNUMBER(FIND("Redwood Valley", E120)), AZ120, BC120), "HFRA", "non-HFRA")</f>
        <v/>
      </c>
      <c r="AG120">
        <f>OR(AND(P120&gt;5000, P120&lt;&gt;""), AND(R120&gt;500, R120&lt;&gt;""), AND(T120&gt;0, T120&lt;&gt;""))</f>
        <v/>
      </c>
      <c r="AH120">
        <f>AND(OR(R120="", R120&lt;100),OR(AND(P120&gt;5000,P120&lt;&gt;""),AND(T120&gt;0,T120&lt;&gt;"")))</f>
        <v/>
      </c>
      <c r="AI120">
        <f>AND(AG120,AH120=FALSE)</f>
        <v/>
      </c>
      <c r="AJ120">
        <f>YEAR(J120)</f>
        <v/>
      </c>
      <c r="AK120">
        <f>MONTH(J120)</f>
        <v/>
      </c>
      <c r="AL120" t="b">
        <v>0</v>
      </c>
      <c r="AM120">
        <f>IF(AND(T120&gt;0, T120&lt;&gt;""),1,0)</f>
        <v/>
      </c>
      <c r="AN120">
        <f>AND(AO120,AND(T120&gt;0,T120&lt;&gt;""))</f>
        <v/>
      </c>
      <c r="AO120">
        <f>AND(R120&gt;100, R120&lt;&gt;"")</f>
        <v/>
      </c>
      <c r="AP120">
        <f>AND(NOT(AN120),AO120)</f>
        <v/>
      </c>
      <c r="AQ120">
        <f>IF(AN120, "OEIS CAT - Destructive - Fatal", IF(AO120, IF(AG120, "OEIS CAT - Destructive - Non-fatal", "OEIS Non-CAT - Destructive - Non-fatal"), IF(AG120, "OEIS CAT - Large", "OEIS Non-CAT - Large")))</f>
        <v/>
      </c>
      <c r="AR120">
        <f>IF(AND(P120&lt;&gt;"", P120&gt;5000),1,0)</f>
        <v/>
      </c>
      <c r="AS120">
        <f>IF(AND(R120&lt;&gt;"", R120&gt;500),1,0)</f>
        <v/>
      </c>
      <c r="AT120">
        <f>IF(OR(R120="", R120&lt;=100),"structures &lt;= 100 ", IF(R120&gt;500, "structures &gt; 500", "100 &lt; structures &lt;= 500"))</f>
        <v/>
      </c>
      <c r="AU120">
        <f>IF(AND(T120&gt;0, T120&lt;&gt;""),"fatality &gt; 0", "fatality = 0")</f>
        <v/>
      </c>
      <c r="AV120">
        <f>IF(R120="",0, R120)</f>
        <v/>
      </c>
      <c r="AW120" t="b">
        <v>0</v>
      </c>
      <c r="AX120" t="b">
        <v>0</v>
      </c>
      <c r="AY120" t="b">
        <v>0</v>
      </c>
      <c r="AZ120" t="b">
        <v>0</v>
      </c>
      <c r="BA120" t="b">
        <v>0</v>
      </c>
      <c r="BB120" t="b">
        <v>0</v>
      </c>
      <c r="BC120" t="b">
        <v>0</v>
      </c>
      <c r="BF120" t="inlineStr">
        <is>
          <t>SLHWW</t>
        </is>
      </c>
      <c r="BG120" t="inlineStr">
        <is>
          <t>223</t>
        </is>
      </c>
      <c r="BH120" t="n">
        <v>3.47</v>
      </c>
      <c r="BI120" t="inlineStr">
        <is>
          <t>2017-07-26T22:00:00Z</t>
        </is>
      </c>
      <c r="BJ120" t="n">
        <v>13.8</v>
      </c>
      <c r="BK120" t="n">
        <v>2</v>
      </c>
      <c r="BL120" t="inlineStr">
        <is>
          <t>SLHWW</t>
        </is>
      </c>
      <c r="BM120" t="inlineStr">
        <is>
          <t>223</t>
        </is>
      </c>
      <c r="BN120" t="n">
        <v>3.47</v>
      </c>
      <c r="BO120" t="inlineStr">
        <is>
          <t>2017-07-26T22:00:00Z</t>
        </is>
      </c>
      <c r="BP120" t="n">
        <v>13.8</v>
      </c>
      <c r="BQ120" t="n">
        <v>42</v>
      </c>
    </row>
    <row r="121">
      <c r="A121" t="inlineStr">
        <is>
          <t>Not in PG&amp;E service territory</t>
        </is>
      </c>
      <c r="C121">
        <f>LEFT(H121,8)&amp;"-"&amp;E121</f>
        <v/>
      </c>
      <c r="D121" t="inlineStr">
        <is>
          <t>Siskiyou</t>
        </is>
      </c>
      <c r="E121" t="inlineStr">
        <is>
          <t>Orleans Complex</t>
        </is>
      </c>
      <c r="H121">
        <f>YEAR(L121)*10^8+MONTH(L121)*10^6+DAY(L121)*10^4+HOUR(L121)*100+MINUTE(L121)</f>
        <v/>
      </c>
      <c r="I121">
        <f>IF(HOUR(L121)&lt;12, YEAR(L121)*10^8+MONTH(L121)*10^6+DAY(L121)*10^4+(HOUR(L121)+12)*10^2 + MINUTE(L121), YEAR(L121)*10^8+MONTH(L121)*10^6+(DAY(L121)+1)*10^4+(HOUR(L121)-12)*10^2+MINUTE(L121))</f>
        <v/>
      </c>
      <c r="J121" s="39" t="n">
        <v>42942</v>
      </c>
      <c r="K121" s="40" t="n">
        <v>0.75</v>
      </c>
      <c r="L121" s="39" t="n">
        <v>42942.75</v>
      </c>
      <c r="M121" s="39" t="n">
        <v>43109</v>
      </c>
      <c r="N121" t="inlineStr">
        <is>
          <t>12:07</t>
        </is>
      </c>
      <c r="O121" s="39" t="n">
        <v>43109.50486111111</v>
      </c>
      <c r="P121" t="n">
        <v>27276</v>
      </c>
      <c r="Q121" t="inlineStr">
        <is>
          <t>Lightning</t>
        </is>
      </c>
      <c r="R121" t="n">
        <v>0</v>
      </c>
      <c r="T121" t="n">
        <v>0</v>
      </c>
      <c r="U121" t="n">
        <v>41.59</v>
      </c>
      <c r="V121" t="n">
        <v>-123.501</v>
      </c>
      <c r="W121" t="inlineStr">
        <is>
          <t>HFTD</t>
        </is>
      </c>
      <c r="X121">
        <f>IF(OR(ISNUMBER(FIND("Redwood Valley", E121)), AZ121, BC121), "HFRA", "non-HFRA")</f>
        <v/>
      </c>
      <c r="AG121">
        <f>OR(AND(P121&gt;5000, P121&lt;&gt;""), AND(R121&gt;500, R121&lt;&gt;""), AND(T121&gt;0, T121&lt;&gt;""))</f>
        <v/>
      </c>
      <c r="AH121">
        <f>AND(OR(R121="", R121&lt;100),OR(AND(P121&gt;5000,P121&lt;&gt;""),AND(T121&gt;0,T121&lt;&gt;"")))</f>
        <v/>
      </c>
      <c r="AI121">
        <f>AND(AG121,AH121=FALSE)</f>
        <v/>
      </c>
      <c r="AJ121">
        <f>YEAR(J121)</f>
        <v/>
      </c>
      <c r="AK121">
        <f>MONTH(J121)</f>
        <v/>
      </c>
      <c r="AL121" t="b">
        <v>0</v>
      </c>
      <c r="AM121">
        <f>IF(AND(T121&gt;0, T121&lt;&gt;""),1,0)</f>
        <v/>
      </c>
      <c r="AN121">
        <f>AND(AO121,AND(T121&gt;0,T121&lt;&gt;""))</f>
        <v/>
      </c>
      <c r="AO121">
        <f>AND(R121&gt;100, R121&lt;&gt;"")</f>
        <v/>
      </c>
      <c r="AP121">
        <f>AND(NOT(AN121),AO121)</f>
        <v/>
      </c>
      <c r="AQ121">
        <f>IF(AN121, "OEIS CAT - Destructive - Fatal", IF(AO121, IF(AG121, "OEIS CAT - Destructive - Non-fatal", "OEIS Non-CAT - Destructive - Non-fatal"), IF(AG121, "OEIS CAT - Large", "OEIS Non-CAT - Large")))</f>
        <v/>
      </c>
      <c r="AR121">
        <f>IF(AND(P121&lt;&gt;"", P121&gt;5000),1,0)</f>
        <v/>
      </c>
      <c r="AS121">
        <f>IF(AND(R121&lt;&gt;"", R121&gt;500),1,0)</f>
        <v/>
      </c>
      <c r="AT121">
        <f>IF(OR(R121="", R121&lt;=100),"structures &lt;= 100 ", IF(R121&gt;500, "structures &gt; 500", "100 &lt; structures &lt;= 500"))</f>
        <v/>
      </c>
      <c r="AU121">
        <f>IF(AND(T121&gt;0, T121&lt;&gt;""),"fatality &gt; 0", "fatality = 0")</f>
        <v/>
      </c>
      <c r="AV121">
        <f>IF(R121="",0, R121)</f>
        <v/>
      </c>
      <c r="AW121" t="b">
        <v>1</v>
      </c>
      <c r="AX121" t="b">
        <v>0</v>
      </c>
      <c r="AY121" t="b">
        <v>1</v>
      </c>
      <c r="AZ121" t="b">
        <v>1</v>
      </c>
      <c r="BA121" t="b">
        <v>0</v>
      </c>
      <c r="BB121" t="b">
        <v>0</v>
      </c>
      <c r="BC121" t="b">
        <v>1</v>
      </c>
      <c r="BF121" t="inlineStr">
        <is>
          <t>DUIC1</t>
        </is>
      </c>
      <c r="BG121" t="inlineStr">
        <is>
          <t>2</t>
        </is>
      </c>
      <c r="BH121" t="n">
        <v>4.73</v>
      </c>
      <c r="BI121" t="inlineStr">
        <is>
          <t>2017-07-27T01:56:00Z</t>
        </is>
      </c>
      <c r="BJ121" t="n">
        <v>11.01</v>
      </c>
      <c r="BK121" t="n">
        <v>2</v>
      </c>
      <c r="BL121" t="inlineStr">
        <is>
          <t>DUIC1</t>
        </is>
      </c>
      <c r="BM121" t="inlineStr">
        <is>
          <t>2</t>
        </is>
      </c>
      <c r="BN121" t="n">
        <v>4.73</v>
      </c>
      <c r="BO121" t="inlineStr">
        <is>
          <t>2017-07-27T01:56:00Z</t>
        </is>
      </c>
      <c r="BP121" t="n">
        <v>11.01</v>
      </c>
      <c r="BQ121" t="n">
        <v>2</v>
      </c>
    </row>
    <row r="122">
      <c r="C122">
        <f>LEFT(H122,8)&amp;"-"&amp;E122</f>
        <v/>
      </c>
      <c r="D122" t="inlineStr">
        <is>
          <t>Tuolumne</t>
        </is>
      </c>
      <c r="E122" t="inlineStr">
        <is>
          <t>Jacksonville</t>
        </is>
      </c>
      <c r="H122">
        <f>YEAR(L122)*10^8+MONTH(L122)*10^6+DAY(L122)*10^4+HOUR(L122)*100+MINUTE(L122)</f>
        <v/>
      </c>
      <c r="I122">
        <f>IF(HOUR(L122)&lt;12, YEAR(L122)*10^8+MONTH(L122)*10^6+DAY(L122)*10^4+(HOUR(L122)+12)*10^2 + MINUTE(L122), YEAR(L122)*10^8+MONTH(L122)*10^6+(DAY(L122)+1)*10^4+(HOUR(L122)-12)*10^2+MINUTE(L122))</f>
        <v/>
      </c>
      <c r="J122" s="39" t="n">
        <v>42945</v>
      </c>
      <c r="K122" s="40" t="n">
        <v>0.5763888888888888</v>
      </c>
      <c r="L122" s="39" t="n">
        <v>42945.57638888889</v>
      </c>
      <c r="M122" s="39" t="n">
        <v>43109</v>
      </c>
      <c r="N122" t="inlineStr">
        <is>
          <t>12:09</t>
        </is>
      </c>
      <c r="O122" s="39" t="n">
        <v>43109.50625</v>
      </c>
      <c r="P122" t="n">
        <v>690</v>
      </c>
      <c r="Q122" t="inlineStr">
        <is>
          <t>Unknown</t>
        </is>
      </c>
      <c r="T122" t="n">
        <v>0</v>
      </c>
      <c r="U122" t="n">
        <v>37.905545</v>
      </c>
      <c r="V122" t="n">
        <v>-120.408135</v>
      </c>
      <c r="W122" t="inlineStr">
        <is>
          <t>HFTD</t>
        </is>
      </c>
      <c r="X122">
        <f>IF(OR(ISNUMBER(FIND("Redwood Valley", E122)), AZ122, BC122), "HFRA", "non-HFRA")</f>
        <v/>
      </c>
      <c r="AF122" t="n">
        <v>34899</v>
      </c>
      <c r="AG122">
        <f>OR(AND(P122&gt;5000, P122&lt;&gt;""), AND(R122&gt;500, R122&lt;&gt;""), AND(T122&gt;0, T122&lt;&gt;""))</f>
        <v/>
      </c>
      <c r="AH122">
        <f>AND(OR(R122="", R122&lt;100),OR(AND(P122&gt;5000,P122&lt;&gt;""),AND(T122&gt;0,T122&lt;&gt;"")))</f>
        <v/>
      </c>
      <c r="AI122">
        <f>AND(AG122,AH122=FALSE)</f>
        <v/>
      </c>
      <c r="AJ122">
        <f>YEAR(J122)</f>
        <v/>
      </c>
      <c r="AK122">
        <f>MONTH(J122)</f>
        <v/>
      </c>
      <c r="AL122" t="b">
        <v>0</v>
      </c>
      <c r="AM122">
        <f>IF(AND(T122&gt;0, T122&lt;&gt;""),1,0)</f>
        <v/>
      </c>
      <c r="AN122">
        <f>AND(AO122,AND(T122&gt;0,T122&lt;&gt;""))</f>
        <v/>
      </c>
      <c r="AO122">
        <f>AND(R122&gt;100, R122&lt;&gt;"")</f>
        <v/>
      </c>
      <c r="AP122">
        <f>AND(NOT(AN122),AO122)</f>
        <v/>
      </c>
      <c r="AQ122">
        <f>IF(AN122, "OEIS CAT - Destructive - Fatal", IF(AO122, IF(AG122, "OEIS CAT - Destructive - Non-fatal", "OEIS Non-CAT - Destructive - Non-fatal"), IF(AG122, "OEIS CAT - Large", "OEIS Non-CAT - Large")))</f>
        <v/>
      </c>
      <c r="AR122">
        <f>IF(AND(P122&lt;&gt;"", P122&gt;5000),1,0)</f>
        <v/>
      </c>
      <c r="AS122">
        <f>IF(AND(R122&lt;&gt;"", R122&gt;500),1,0)</f>
        <v/>
      </c>
      <c r="AT122">
        <f>IF(OR(R122="", R122&lt;=100),"structures &lt;= 100 ", IF(R122&gt;500, "structures &gt; 500", "100 &lt; structures &lt;= 500"))</f>
        <v/>
      </c>
      <c r="AU122">
        <f>IF(AND(T122&gt;0, T122&lt;&gt;""),"fatality &gt; 0", "fatality = 0")</f>
        <v/>
      </c>
      <c r="AV122">
        <f>IF(R122="",0, R122)</f>
        <v/>
      </c>
      <c r="AW122" t="b">
        <v>1</v>
      </c>
      <c r="AX122" t="b">
        <v>0</v>
      </c>
      <c r="AY122" t="b">
        <v>1</v>
      </c>
      <c r="AZ122" t="b">
        <v>1</v>
      </c>
      <c r="BA122" t="b">
        <v>0</v>
      </c>
      <c r="BB122" t="b">
        <v>1</v>
      </c>
      <c r="BC122" t="b">
        <v>1</v>
      </c>
      <c r="BJ122" t="n">
        <v>0</v>
      </c>
      <c r="BK122" t="n">
        <v>0</v>
      </c>
      <c r="BL122" t="inlineStr">
        <is>
          <t>KO22</t>
        </is>
      </c>
      <c r="BM122" t="inlineStr">
        <is>
          <t>1</t>
        </is>
      </c>
      <c r="BN122" t="n">
        <v>8.619999999999999</v>
      </c>
      <c r="BO122" t="inlineStr">
        <is>
          <t>2017-07-29T20:15:00Z</t>
        </is>
      </c>
      <c r="BP122" t="n">
        <v>16.11</v>
      </c>
      <c r="BQ122" t="n">
        <v>32</v>
      </c>
    </row>
    <row r="123">
      <c r="C123">
        <f>LEFT(H123,8)&amp;"-"&amp;E123</f>
        <v/>
      </c>
      <c r="D123" t="inlineStr">
        <is>
          <t>Plumas</t>
        </is>
      </c>
      <c r="E123" t="inlineStr">
        <is>
          <t>Minerva</t>
        </is>
      </c>
      <c r="H123">
        <f>YEAR(L123)*10^8+MONTH(L123)*10^6+DAY(L123)*10^4+HOUR(L123)*100+MINUTE(L123)</f>
        <v/>
      </c>
      <c r="I123">
        <f>IF(HOUR(L123)&lt;12, YEAR(L123)*10^8+MONTH(L123)*10^6+DAY(L123)*10^4+(HOUR(L123)+12)*10^2 + MINUTE(L123), YEAR(L123)*10^8+MONTH(L123)*10^6+(DAY(L123)+1)*10^4+(HOUR(L123)-12)*10^2+MINUTE(L123))</f>
        <v/>
      </c>
      <c r="J123" s="39" t="n">
        <v>42945</v>
      </c>
      <c r="K123" s="40" t="n">
        <v>0.7881944444444444</v>
      </c>
      <c r="L123" s="39" t="n">
        <v>42945.78819444445</v>
      </c>
      <c r="M123" s="39" t="n">
        <v>43109</v>
      </c>
      <c r="N123" t="inlineStr">
        <is>
          <t>12:08</t>
        </is>
      </c>
      <c r="O123" s="39" t="n">
        <v>43109.50555555556</v>
      </c>
      <c r="P123" t="n">
        <v>4310</v>
      </c>
      <c r="Q123" t="inlineStr">
        <is>
          <t>Undetermined</t>
        </is>
      </c>
      <c r="R123" t="n">
        <v>0</v>
      </c>
      <c r="T123" t="n">
        <v>0</v>
      </c>
      <c r="U123" t="n">
        <v>39.9034</v>
      </c>
      <c r="V123" t="n">
        <v>-120.9761</v>
      </c>
      <c r="W123" t="inlineStr">
        <is>
          <t>HFTD</t>
        </is>
      </c>
      <c r="X123">
        <f>IF(OR(ISNUMBER(FIND("Redwood Valley", E123)), AZ123, BC123), "HFRA", "non-HFRA")</f>
        <v/>
      </c>
      <c r="AG123">
        <f>OR(AND(P123&gt;5000, P123&lt;&gt;""), AND(R123&gt;500, R123&lt;&gt;""), AND(T123&gt;0, T123&lt;&gt;""))</f>
        <v/>
      </c>
      <c r="AH123">
        <f>AND(OR(R123="", R123&lt;100),OR(AND(P123&gt;5000,P123&lt;&gt;""),AND(T123&gt;0,T123&lt;&gt;"")))</f>
        <v/>
      </c>
      <c r="AI123">
        <f>AND(AG123,AH123=FALSE)</f>
        <v/>
      </c>
      <c r="AJ123">
        <f>YEAR(J123)</f>
        <v/>
      </c>
      <c r="AK123">
        <f>MONTH(J123)</f>
        <v/>
      </c>
      <c r="AL123" t="b">
        <v>0</v>
      </c>
      <c r="AM123">
        <f>IF(AND(T123&gt;0, T123&lt;&gt;""),1,0)</f>
        <v/>
      </c>
      <c r="AN123">
        <f>AND(AO123,AND(T123&gt;0,T123&lt;&gt;""))</f>
        <v/>
      </c>
      <c r="AO123">
        <f>AND(R123&gt;100, R123&lt;&gt;"")</f>
        <v/>
      </c>
      <c r="AP123">
        <f>AND(NOT(AN123),AO123)</f>
        <v/>
      </c>
      <c r="AQ123">
        <f>IF(AN123, "OEIS CAT - Destructive - Fatal", IF(AO123, IF(AG123, "OEIS CAT - Destructive - Non-fatal", "OEIS Non-CAT - Destructive - Non-fatal"), IF(AG123, "OEIS CAT - Large", "OEIS Non-CAT - Large")))</f>
        <v/>
      </c>
      <c r="AR123">
        <f>IF(AND(P123&lt;&gt;"", P123&gt;5000),1,0)</f>
        <v/>
      </c>
      <c r="AS123">
        <f>IF(AND(R123&lt;&gt;"", R123&gt;500),1,0)</f>
        <v/>
      </c>
      <c r="AT123">
        <f>IF(OR(R123="", R123&lt;=100),"structures &lt;= 100 ", IF(R123&gt;500, "structures &gt; 500", "100 &lt; structures &lt;= 500"))</f>
        <v/>
      </c>
      <c r="AU123">
        <f>IF(AND(T123&gt;0, T123&lt;&gt;""),"fatality &gt; 0", "fatality = 0")</f>
        <v/>
      </c>
      <c r="AV123">
        <f>IF(R123="",0, R123)</f>
        <v/>
      </c>
      <c r="AW123" t="b">
        <v>0</v>
      </c>
      <c r="AX123" t="b">
        <v>1</v>
      </c>
      <c r="AY123" t="b">
        <v>1</v>
      </c>
      <c r="AZ123" t="b">
        <v>1</v>
      </c>
      <c r="BA123" t="b">
        <v>0</v>
      </c>
      <c r="BB123" t="b">
        <v>1</v>
      </c>
      <c r="BC123" t="b">
        <v>1</v>
      </c>
      <c r="BJ123" t="n">
        <v>0</v>
      </c>
      <c r="BK123" t="n">
        <v>0</v>
      </c>
      <c r="BL123" t="inlineStr">
        <is>
          <t>CHAC1</t>
        </is>
      </c>
      <c r="BM123" t="inlineStr">
        <is>
          <t>2</t>
        </is>
      </c>
      <c r="BN123" t="n">
        <v>7.54</v>
      </c>
      <c r="BO123" t="inlineStr">
        <is>
          <t>2017-07-30T01:47:00Z</t>
        </is>
      </c>
      <c r="BP123" t="n">
        <v>17</v>
      </c>
      <c r="BQ123" t="n">
        <v>12</v>
      </c>
    </row>
    <row r="124">
      <c r="C124">
        <f>LEFT(H124,8)&amp;"-"&amp;E124</f>
        <v/>
      </c>
      <c r="D124" t="inlineStr">
        <is>
          <t>Kern</t>
        </is>
      </c>
      <c r="E124" t="inlineStr">
        <is>
          <t>Garden</t>
        </is>
      </c>
      <c r="H124">
        <f>YEAR(L124)*10^8+MONTH(L124)*10^6+DAY(L124)*10^4+HOUR(L124)*100+MINUTE(L124)</f>
        <v/>
      </c>
      <c r="I124">
        <f>IF(HOUR(L124)&lt;12, YEAR(L124)*10^8+MONTH(L124)*10^6+DAY(L124)*10^4+(HOUR(L124)+12)*10^2 + MINUTE(L124), YEAR(L124)*10^8+MONTH(L124)*10^6+(DAY(L124)+1)*10^4+(HOUR(L124)-12)*10^2+MINUTE(L124))</f>
        <v/>
      </c>
      <c r="J124" s="39" t="n">
        <v>42946</v>
      </c>
      <c r="K124" s="40" t="n">
        <v>0.6784722222222223</v>
      </c>
      <c r="L124" s="39" t="n">
        <v>42946.67847222222</v>
      </c>
      <c r="M124" s="39" t="n">
        <v>43109</v>
      </c>
      <c r="N124" t="inlineStr">
        <is>
          <t>12:14</t>
        </is>
      </c>
      <c r="O124" s="39" t="n">
        <v>43109.50972222222</v>
      </c>
      <c r="P124" t="n">
        <v>1350</v>
      </c>
      <c r="Q124" t="inlineStr">
        <is>
          <t>Miscellaneous</t>
        </is>
      </c>
      <c r="R124" t="n">
        <v>0</v>
      </c>
      <c r="T124" t="n">
        <v>0</v>
      </c>
      <c r="U124" t="n">
        <v>35.543</v>
      </c>
      <c r="V124" t="n">
        <v>-118.654</v>
      </c>
      <c r="W124" t="inlineStr">
        <is>
          <t>HFTD</t>
        </is>
      </c>
      <c r="X124">
        <f>IF(OR(ISNUMBER(FIND("Redwood Valley", E124)), AZ124, BC124), "HFRA", "non-HFRA")</f>
        <v/>
      </c>
      <c r="AG124">
        <f>OR(AND(P124&gt;5000, P124&lt;&gt;""), AND(R124&gt;500, R124&lt;&gt;""), AND(T124&gt;0, T124&lt;&gt;""))</f>
        <v/>
      </c>
      <c r="AH124">
        <f>AND(OR(R124="", R124&lt;100),OR(AND(P124&gt;5000,P124&lt;&gt;""),AND(T124&gt;0,T124&lt;&gt;"")))</f>
        <v/>
      </c>
      <c r="AI124">
        <f>AND(AG124,AH124=FALSE)</f>
        <v/>
      </c>
      <c r="AJ124">
        <f>YEAR(J124)</f>
        <v/>
      </c>
      <c r="AK124">
        <f>MONTH(J124)</f>
        <v/>
      </c>
      <c r="AL124" t="b">
        <v>0</v>
      </c>
      <c r="AM124">
        <f>IF(AND(T124&gt;0, T124&lt;&gt;""),1,0)</f>
        <v/>
      </c>
      <c r="AN124">
        <f>AND(AO124,AND(T124&gt;0,T124&lt;&gt;""))</f>
        <v/>
      </c>
      <c r="AO124">
        <f>AND(R124&gt;100, R124&lt;&gt;"")</f>
        <v/>
      </c>
      <c r="AP124">
        <f>AND(NOT(AN124),AO124)</f>
        <v/>
      </c>
      <c r="AQ124">
        <f>IF(AN124, "OEIS CAT - Destructive - Fatal", IF(AO124, IF(AG124, "OEIS CAT - Destructive - Non-fatal", "OEIS Non-CAT - Destructive - Non-fatal"), IF(AG124, "OEIS CAT - Large", "OEIS Non-CAT - Large")))</f>
        <v/>
      </c>
      <c r="AR124">
        <f>IF(AND(P124&lt;&gt;"", P124&gt;5000),1,0)</f>
        <v/>
      </c>
      <c r="AS124">
        <f>IF(AND(R124&lt;&gt;"", R124&gt;500),1,0)</f>
        <v/>
      </c>
      <c r="AT124">
        <f>IF(OR(R124="", R124&lt;=100),"structures &lt;= 100 ", IF(R124&gt;500, "structures &gt; 500", "100 &lt; structures &lt;= 500"))</f>
        <v/>
      </c>
      <c r="AU124">
        <f>IF(AND(T124&gt;0, T124&lt;&gt;""),"fatality &gt; 0", "fatality = 0")</f>
        <v/>
      </c>
      <c r="AV124">
        <f>IF(R124="",0, R124)</f>
        <v/>
      </c>
      <c r="AW124" t="b">
        <v>1</v>
      </c>
      <c r="AX124" t="b">
        <v>0</v>
      </c>
      <c r="AY124" t="b">
        <v>1</v>
      </c>
      <c r="AZ124" t="b">
        <v>1</v>
      </c>
      <c r="BA124" t="b">
        <v>0</v>
      </c>
      <c r="BB124" t="b">
        <v>1</v>
      </c>
      <c r="BC124" t="b">
        <v>1</v>
      </c>
      <c r="BF124" t="inlineStr">
        <is>
          <t>DEMC1</t>
        </is>
      </c>
      <c r="BG124" t="inlineStr">
        <is>
          <t>2</t>
        </is>
      </c>
      <c r="BH124" t="n">
        <v>1.52</v>
      </c>
      <c r="BI124" t="inlineStr">
        <is>
          <t>2017-07-30T22:25:00Z</t>
        </is>
      </c>
      <c r="BJ124" t="n">
        <v>17</v>
      </c>
      <c r="BK124" t="n">
        <v>2</v>
      </c>
      <c r="BL124" t="inlineStr">
        <is>
          <t>DEMC1</t>
        </is>
      </c>
      <c r="BM124" t="inlineStr">
        <is>
          <t>2</t>
        </is>
      </c>
      <c r="BN124" t="n">
        <v>1.52</v>
      </c>
      <c r="BO124" t="inlineStr">
        <is>
          <t>2017-07-30T22:25:00Z</t>
        </is>
      </c>
      <c r="BP124" t="n">
        <v>17</v>
      </c>
      <c r="BQ124" t="n">
        <v>4</v>
      </c>
    </row>
    <row r="125">
      <c r="C125">
        <f>LEFT(H125,8)&amp;"-"&amp;E125</f>
        <v/>
      </c>
      <c r="D125" t="inlineStr">
        <is>
          <t>Tulare</t>
        </is>
      </c>
      <c r="E125" t="inlineStr">
        <is>
          <t>Roadrunner</t>
        </is>
      </c>
      <c r="H125">
        <f>YEAR(L125)*10^8+MONTH(L125)*10^6+DAY(L125)*10^4+HOUR(L125)*100+MINUTE(L125)</f>
        <v/>
      </c>
      <c r="I125">
        <f>IF(HOUR(L125)&lt;12, YEAR(L125)*10^8+MONTH(L125)*10^6+DAY(L125)*10^4+(HOUR(L125)+12)*10^2 + MINUTE(L125), YEAR(L125)*10^8+MONTH(L125)*10^6+(DAY(L125)+1)*10^4+(HOUR(L125)-12)*10^2+MINUTE(L125))</f>
        <v/>
      </c>
      <c r="J125" s="39" t="n">
        <v>42946</v>
      </c>
      <c r="K125" s="40" t="n">
        <v>0.7381944444444445</v>
      </c>
      <c r="L125" s="39" t="n">
        <v>42946.73819444444</v>
      </c>
      <c r="M125" s="39" t="n">
        <v>43109</v>
      </c>
      <c r="N125" t="inlineStr">
        <is>
          <t>12:15</t>
        </is>
      </c>
      <c r="O125" s="39" t="n">
        <v>43109.51041666666</v>
      </c>
      <c r="P125" t="n">
        <v>2289</v>
      </c>
      <c r="Q125" t="inlineStr">
        <is>
          <t>Arson</t>
        </is>
      </c>
      <c r="R125" t="n">
        <v>0</v>
      </c>
      <c r="T125" t="n">
        <v>0</v>
      </c>
      <c r="U125" t="n">
        <v>36.0226</v>
      </c>
      <c r="V125" t="n">
        <v>-118.94252</v>
      </c>
      <c r="W125" t="inlineStr">
        <is>
          <t>HFTD</t>
        </is>
      </c>
      <c r="X125">
        <f>IF(OR(ISNUMBER(FIND("Redwood Valley", E125)), AZ125, BC125), "HFRA", "non-HFRA")</f>
        <v/>
      </c>
      <c r="AG125">
        <f>OR(AND(P125&gt;5000, P125&lt;&gt;""), AND(R125&gt;500, R125&lt;&gt;""), AND(T125&gt;0, T125&lt;&gt;""))</f>
        <v/>
      </c>
      <c r="AH125">
        <f>AND(OR(R125="", R125&lt;100),OR(AND(P125&gt;5000,P125&lt;&gt;""),AND(T125&gt;0,T125&lt;&gt;"")))</f>
        <v/>
      </c>
      <c r="AI125">
        <f>AND(AG125,AH125=FALSE)</f>
        <v/>
      </c>
      <c r="AJ125">
        <f>YEAR(J125)</f>
        <v/>
      </c>
      <c r="AK125">
        <f>MONTH(J125)</f>
        <v/>
      </c>
      <c r="AL125" t="b">
        <v>0</v>
      </c>
      <c r="AM125">
        <f>IF(AND(T125&gt;0, T125&lt;&gt;""),1,0)</f>
        <v/>
      </c>
      <c r="AN125">
        <f>AND(AO125,AND(T125&gt;0,T125&lt;&gt;""))</f>
        <v/>
      </c>
      <c r="AO125">
        <f>AND(R125&gt;100, R125&lt;&gt;"")</f>
        <v/>
      </c>
      <c r="AP125">
        <f>AND(NOT(AN125),AO125)</f>
        <v/>
      </c>
      <c r="AQ125">
        <f>IF(AN125, "OEIS CAT - Destructive - Fatal", IF(AO125, IF(AG125, "OEIS CAT - Destructive - Non-fatal", "OEIS Non-CAT - Destructive - Non-fatal"), IF(AG125, "OEIS CAT - Large", "OEIS Non-CAT - Large")))</f>
        <v/>
      </c>
      <c r="AR125">
        <f>IF(AND(P125&lt;&gt;"", P125&gt;5000),1,0)</f>
        <v/>
      </c>
      <c r="AS125">
        <f>IF(AND(R125&lt;&gt;"", R125&gt;500),1,0)</f>
        <v/>
      </c>
      <c r="AT125">
        <f>IF(OR(R125="", R125&lt;=100),"structures &lt;= 100 ", IF(R125&gt;500, "structures &gt; 500", "100 &lt; structures &lt;= 500"))</f>
        <v/>
      </c>
      <c r="AU125">
        <f>IF(AND(T125&gt;0, T125&lt;&gt;""),"fatality &gt; 0", "fatality = 0")</f>
        <v/>
      </c>
      <c r="AV125">
        <f>IF(R125="",0, R125)</f>
        <v/>
      </c>
      <c r="AW125" t="b">
        <v>1</v>
      </c>
      <c r="AX125" t="b">
        <v>0</v>
      </c>
      <c r="AY125" t="b">
        <v>1</v>
      </c>
      <c r="AZ125" t="b">
        <v>1</v>
      </c>
      <c r="BA125" t="b">
        <v>0</v>
      </c>
      <c r="BB125" t="b">
        <v>1</v>
      </c>
      <c r="BC125" t="b">
        <v>1</v>
      </c>
      <c r="BJ125" t="n">
        <v>0</v>
      </c>
      <c r="BK125" t="n">
        <v>0</v>
      </c>
      <c r="BL125" t="inlineStr">
        <is>
          <t>FTNC1</t>
        </is>
      </c>
      <c r="BM125" t="inlineStr">
        <is>
          <t>2</t>
        </is>
      </c>
      <c r="BN125" t="n">
        <v>9.210000000000001</v>
      </c>
      <c r="BO125" t="inlineStr">
        <is>
          <t>2017-07-31T01:00:00Z</t>
        </is>
      </c>
      <c r="BP125" t="n">
        <v>14</v>
      </c>
      <c r="BQ125" t="n">
        <v>24</v>
      </c>
    </row>
    <row r="126">
      <c r="C126">
        <f>LEFT(H126,8)&amp;"-"&amp;E126</f>
        <v/>
      </c>
      <c r="D126" t="inlineStr">
        <is>
          <t>Tuolumne</t>
        </is>
      </c>
      <c r="E126" t="inlineStr">
        <is>
          <t>Summit Complex</t>
        </is>
      </c>
      <c r="H126">
        <f>YEAR(L126)*10^8+MONTH(L126)*10^6+DAY(L126)*10^4+HOUR(L126)*100+MINUTE(L126)</f>
        <v/>
      </c>
      <c r="I126">
        <f>IF(HOUR(L126)&lt;12, YEAR(L126)*10^8+MONTH(L126)*10^6+DAY(L126)*10^4+(HOUR(L126)+12)*10^2 + MINUTE(L126), YEAR(L126)*10^8+MONTH(L126)*10^6+(DAY(L126)+1)*10^4+(HOUR(L126)-12)*10^2+MINUTE(L126))</f>
        <v/>
      </c>
      <c r="J126" s="39" t="n">
        <v>42947</v>
      </c>
      <c r="K126" s="40" t="n">
        <v>0.5722222222222222</v>
      </c>
      <c r="L126" s="39" t="n">
        <v>42947.57222222222</v>
      </c>
      <c r="M126" s="39" t="n">
        <v>43109</v>
      </c>
      <c r="N126" t="inlineStr">
        <is>
          <t>12:15</t>
        </is>
      </c>
      <c r="O126" s="39" t="n">
        <v>43109.51041666666</v>
      </c>
      <c r="P126" t="n">
        <v>5248</v>
      </c>
      <c r="Q126" t="inlineStr">
        <is>
          <t>Undetermined</t>
        </is>
      </c>
      <c r="R126" t="n">
        <v>0</v>
      </c>
      <c r="T126" t="n">
        <v>0</v>
      </c>
      <c r="U126" t="n">
        <v>38.329</v>
      </c>
      <c r="V126" t="n">
        <v>-119.782</v>
      </c>
      <c r="W126" t="inlineStr">
        <is>
          <t>non-HFTD</t>
        </is>
      </c>
      <c r="X126">
        <f>IF(OR(ISNUMBER(FIND("Redwood Valley", E126)), AZ126, BC126), "HFRA", "non-HFRA")</f>
        <v/>
      </c>
      <c r="AG126">
        <f>OR(AND(P126&gt;5000, P126&lt;&gt;""), AND(R126&gt;500, R126&lt;&gt;""), AND(T126&gt;0, T126&lt;&gt;""))</f>
        <v/>
      </c>
      <c r="AH126">
        <f>AND(OR(R126="", R126&lt;100),OR(AND(P126&gt;5000,P126&lt;&gt;""),AND(T126&gt;0,T126&lt;&gt;"")))</f>
        <v/>
      </c>
      <c r="AI126">
        <f>AND(AG126,AH126=FALSE)</f>
        <v/>
      </c>
      <c r="AJ126">
        <f>YEAR(J126)</f>
        <v/>
      </c>
      <c r="AK126">
        <f>MONTH(J126)</f>
        <v/>
      </c>
      <c r="AL126" t="b">
        <v>0</v>
      </c>
      <c r="AM126">
        <f>IF(AND(T126&gt;0, T126&lt;&gt;""),1,0)</f>
        <v/>
      </c>
      <c r="AN126">
        <f>AND(AO126,AND(T126&gt;0,T126&lt;&gt;""))</f>
        <v/>
      </c>
      <c r="AO126">
        <f>AND(R126&gt;100, R126&lt;&gt;"")</f>
        <v/>
      </c>
      <c r="AP126">
        <f>AND(NOT(AN126),AO126)</f>
        <v/>
      </c>
      <c r="AQ126">
        <f>IF(AN126, "OEIS CAT - Destructive - Fatal", IF(AO126, IF(AG126, "OEIS CAT - Destructive - Non-fatal", "OEIS Non-CAT - Destructive - Non-fatal"), IF(AG126, "OEIS CAT - Large", "OEIS Non-CAT - Large")))</f>
        <v/>
      </c>
      <c r="AR126">
        <f>IF(AND(P126&lt;&gt;"", P126&gt;5000),1,0)</f>
        <v/>
      </c>
      <c r="AS126">
        <f>IF(AND(R126&lt;&gt;"", R126&gt;500),1,0)</f>
        <v/>
      </c>
      <c r="AT126">
        <f>IF(OR(R126="", R126&lt;=100),"structures &lt;= 100 ", IF(R126&gt;500, "structures &gt; 500", "100 &lt; structures &lt;= 500"))</f>
        <v/>
      </c>
      <c r="AU126">
        <f>IF(AND(T126&gt;0, T126&lt;&gt;""),"fatality &gt; 0", "fatality = 0")</f>
        <v/>
      </c>
      <c r="AV126">
        <f>IF(R126="",0, R126)</f>
        <v/>
      </c>
      <c r="AW126" t="b">
        <v>0</v>
      </c>
      <c r="AX126" t="b">
        <v>0</v>
      </c>
      <c r="AY126" t="b">
        <v>0</v>
      </c>
      <c r="AZ126" t="b">
        <v>0</v>
      </c>
      <c r="BA126" t="b">
        <v>0</v>
      </c>
      <c r="BB126" t="b">
        <v>0</v>
      </c>
      <c r="BC126" t="b">
        <v>0</v>
      </c>
      <c r="BJ126" t="n">
        <v>0</v>
      </c>
      <c r="BK126" t="n">
        <v>0</v>
      </c>
      <c r="BL126" t="inlineStr">
        <is>
          <t>DDMC1</t>
        </is>
      </c>
      <c r="BM126" t="inlineStr">
        <is>
          <t>106</t>
        </is>
      </c>
      <c r="BN126" t="n">
        <v>6.99</v>
      </c>
      <c r="BO126" t="inlineStr">
        <is>
          <t>2017-07-31T20:00:00Z</t>
        </is>
      </c>
      <c r="BP126" t="n">
        <v>11.01</v>
      </c>
      <c r="BQ126" t="n">
        <v>1</v>
      </c>
    </row>
    <row r="127">
      <c r="C127">
        <f>LEFT(H127,8)&amp;"-"&amp;E127</f>
        <v/>
      </c>
      <c r="D127" t="inlineStr">
        <is>
          <t>Mariposa</t>
        </is>
      </c>
      <c r="E127" t="inlineStr">
        <is>
          <t>Empire</t>
        </is>
      </c>
      <c r="H127">
        <f>YEAR(L127)*10^8+MONTH(L127)*10^6+DAY(L127)*10^4+HOUR(L127)*100+MINUTE(L127)</f>
        <v/>
      </c>
      <c r="I127">
        <f>IF(HOUR(L127)&lt;12, YEAR(L127)*10^8+MONTH(L127)*10^6+DAY(L127)*10^4+(HOUR(L127)+12)*10^2 + MINUTE(L127), YEAR(L127)*10^8+MONTH(L127)*10^6+(DAY(L127)+1)*10^4+(HOUR(L127)-12)*10^2+MINUTE(L127))</f>
        <v/>
      </c>
      <c r="J127" s="39" t="n">
        <v>42948</v>
      </c>
      <c r="K127" s="40" t="n">
        <v>0.3645833333333333</v>
      </c>
      <c r="L127" s="39" t="n">
        <v>42948.36458333334</v>
      </c>
      <c r="M127" s="39" t="n">
        <v>43109</v>
      </c>
      <c r="N127" t="inlineStr">
        <is>
          <t>12:16</t>
        </is>
      </c>
      <c r="O127" s="39" t="n">
        <v>43109.51111111111</v>
      </c>
      <c r="P127" t="n">
        <v>8094</v>
      </c>
      <c r="Q127" t="inlineStr">
        <is>
          <t>Lightning</t>
        </is>
      </c>
      <c r="R127" t="n">
        <v>0</v>
      </c>
      <c r="T127" t="n">
        <v>0</v>
      </c>
      <c r="U127" t="n">
        <v>37.644</v>
      </c>
      <c r="V127" t="n">
        <v>-119.618</v>
      </c>
      <c r="W127" t="inlineStr">
        <is>
          <t>HFTD</t>
        </is>
      </c>
      <c r="X127">
        <f>IF(OR(ISNUMBER(FIND("Redwood Valley", E127)), AZ127, BC127), "HFRA", "non-HFRA")</f>
        <v/>
      </c>
      <c r="AG127">
        <f>OR(AND(P127&gt;5000, P127&lt;&gt;""), AND(R127&gt;500, R127&lt;&gt;""), AND(T127&gt;0, T127&lt;&gt;""))</f>
        <v/>
      </c>
      <c r="AH127">
        <f>AND(OR(R127="", R127&lt;100),OR(AND(P127&gt;5000,P127&lt;&gt;""),AND(T127&gt;0,T127&lt;&gt;"")))</f>
        <v/>
      </c>
      <c r="AI127">
        <f>AND(AG127,AH127=FALSE)</f>
        <v/>
      </c>
      <c r="AJ127">
        <f>YEAR(J127)</f>
        <v/>
      </c>
      <c r="AK127">
        <f>MONTH(J127)</f>
        <v/>
      </c>
      <c r="AL127" t="b">
        <v>0</v>
      </c>
      <c r="AM127">
        <f>IF(AND(T127&gt;0, T127&lt;&gt;""),1,0)</f>
        <v/>
      </c>
      <c r="AN127">
        <f>AND(AO127,AND(T127&gt;0,T127&lt;&gt;""))</f>
        <v/>
      </c>
      <c r="AO127">
        <f>AND(R127&gt;100, R127&lt;&gt;"")</f>
        <v/>
      </c>
      <c r="AP127">
        <f>AND(NOT(AN127),AO127)</f>
        <v/>
      </c>
      <c r="AQ127">
        <f>IF(AN127, "OEIS CAT - Destructive - Fatal", IF(AO127, IF(AG127, "OEIS CAT - Destructive - Non-fatal", "OEIS Non-CAT - Destructive - Non-fatal"), IF(AG127, "OEIS CAT - Large", "OEIS Non-CAT - Large")))</f>
        <v/>
      </c>
      <c r="AR127">
        <f>IF(AND(P127&lt;&gt;"", P127&gt;5000),1,0)</f>
        <v/>
      </c>
      <c r="AS127">
        <f>IF(AND(R127&lt;&gt;"", R127&gt;500),1,0)</f>
        <v/>
      </c>
      <c r="AT127">
        <f>IF(OR(R127="", R127&lt;=100),"structures &lt;= 100 ", IF(R127&gt;500, "structures &gt; 500", "100 &lt; structures &lt;= 500"))</f>
        <v/>
      </c>
      <c r="AU127">
        <f>IF(AND(T127&gt;0, T127&lt;&gt;""),"fatality &gt; 0", "fatality = 0")</f>
        <v/>
      </c>
      <c r="AV127">
        <f>IF(R127="",0, R127)</f>
        <v/>
      </c>
      <c r="AW127" t="b">
        <v>1</v>
      </c>
      <c r="AX127" t="b">
        <v>0</v>
      </c>
      <c r="AY127" t="b">
        <v>1</v>
      </c>
      <c r="AZ127" t="b">
        <v>1</v>
      </c>
      <c r="BA127" t="b">
        <v>0</v>
      </c>
      <c r="BB127" t="b">
        <v>1</v>
      </c>
      <c r="BC127" t="b">
        <v>1</v>
      </c>
      <c r="BJ127" t="n">
        <v>0</v>
      </c>
      <c r="BK127" t="n">
        <v>0</v>
      </c>
      <c r="BL127" t="inlineStr">
        <is>
          <t>AHIC1</t>
        </is>
      </c>
      <c r="BM127" t="inlineStr">
        <is>
          <t>83</t>
        </is>
      </c>
      <c r="BN127" t="n">
        <v>6.81</v>
      </c>
      <c r="BO127" t="inlineStr">
        <is>
          <t>2017-08-01T14:50:00Z</t>
        </is>
      </c>
      <c r="BP127" t="n">
        <v>7</v>
      </c>
      <c r="BQ127" t="n">
        <v>16</v>
      </c>
    </row>
    <row r="128">
      <c r="C128">
        <f>LEFT(H128,8)&amp;"-"&amp;E128</f>
        <v/>
      </c>
      <c r="D128" t="inlineStr">
        <is>
          <t>San Luis Obispo</t>
        </is>
      </c>
      <c r="E128" t="inlineStr">
        <is>
          <t>Red</t>
        </is>
      </c>
      <c r="H128">
        <f>YEAR(L128)*10^8+MONTH(L128)*10^6+DAY(L128)*10^4+HOUR(L128)*100+MINUTE(L128)</f>
        <v/>
      </c>
      <c r="I128">
        <f>IF(HOUR(L128)&lt;12, YEAR(L128)*10^8+MONTH(L128)*10^6+DAY(L128)*10^4+(HOUR(L128)+12)*10^2 + MINUTE(L128), YEAR(L128)*10^8+MONTH(L128)*10^6+(DAY(L128)+1)*10^4+(HOUR(L128)-12)*10^2+MINUTE(L128))</f>
        <v/>
      </c>
      <c r="J128" s="39" t="n">
        <v>42949</v>
      </c>
      <c r="K128" s="40" t="n">
        <v>0.4270833333333333</v>
      </c>
      <c r="L128" s="39" t="n">
        <v>42949.42708333334</v>
      </c>
      <c r="M128" s="39" t="n">
        <v>43109</v>
      </c>
      <c r="N128" t="inlineStr">
        <is>
          <t>12:17</t>
        </is>
      </c>
      <c r="O128" s="39" t="n">
        <v>43109.51180555556</v>
      </c>
      <c r="P128" t="n">
        <v>460</v>
      </c>
      <c r="Q128" t="inlineStr">
        <is>
          <t>Undetermined</t>
        </is>
      </c>
      <c r="R128" t="n">
        <v>0</v>
      </c>
      <c r="T128" t="n">
        <v>0</v>
      </c>
      <c r="U128" t="n">
        <v>35.40357</v>
      </c>
      <c r="V128" t="n">
        <v>-120.28037</v>
      </c>
      <c r="W128" t="inlineStr">
        <is>
          <t>HFTD</t>
        </is>
      </c>
      <c r="X128">
        <f>IF(OR(ISNUMBER(FIND("Redwood Valley", E128)), AZ128, BC128), "HFRA", "non-HFRA")</f>
        <v/>
      </c>
      <c r="AG128">
        <f>OR(AND(P128&gt;5000, P128&lt;&gt;""), AND(R128&gt;500, R128&lt;&gt;""), AND(T128&gt;0, T128&lt;&gt;""))</f>
        <v/>
      </c>
      <c r="AH128">
        <f>AND(OR(R128="", R128&lt;100),OR(AND(P128&gt;5000,P128&lt;&gt;""),AND(T128&gt;0,T128&lt;&gt;"")))</f>
        <v/>
      </c>
      <c r="AI128">
        <f>AND(AG128,AH128=FALSE)</f>
        <v/>
      </c>
      <c r="AJ128">
        <f>YEAR(J128)</f>
        <v/>
      </c>
      <c r="AK128">
        <f>MONTH(J128)</f>
        <v/>
      </c>
      <c r="AL128" t="b">
        <v>0</v>
      </c>
      <c r="AM128">
        <f>IF(AND(T128&gt;0, T128&lt;&gt;""),1,0)</f>
        <v/>
      </c>
      <c r="AN128">
        <f>AND(AO128,AND(T128&gt;0,T128&lt;&gt;""))</f>
        <v/>
      </c>
      <c r="AO128">
        <f>AND(R128&gt;100, R128&lt;&gt;"")</f>
        <v/>
      </c>
      <c r="AP128">
        <f>AND(NOT(AN128),AO128)</f>
        <v/>
      </c>
      <c r="AQ128">
        <f>IF(AN128, "OEIS CAT - Destructive - Fatal", IF(AO128, IF(AG128, "OEIS CAT - Destructive - Non-fatal", "OEIS Non-CAT - Destructive - Non-fatal"), IF(AG128, "OEIS CAT - Large", "OEIS Non-CAT - Large")))</f>
        <v/>
      </c>
      <c r="AR128">
        <f>IF(AND(P128&lt;&gt;"", P128&gt;5000),1,0)</f>
        <v/>
      </c>
      <c r="AS128">
        <f>IF(AND(R128&lt;&gt;"", R128&gt;500),1,0)</f>
        <v/>
      </c>
      <c r="AT128">
        <f>IF(OR(R128="", R128&lt;=100),"structures &lt;= 100 ", IF(R128&gt;500, "structures &gt; 500", "100 &lt; structures &lt;= 500"))</f>
        <v/>
      </c>
      <c r="AU128">
        <f>IF(AND(T128&gt;0, T128&lt;&gt;""),"fatality &gt; 0", "fatality = 0")</f>
        <v/>
      </c>
      <c r="AV128">
        <f>IF(R128="",0, R128)</f>
        <v/>
      </c>
      <c r="AW128" t="b">
        <v>1</v>
      </c>
      <c r="AX128" t="b">
        <v>0</v>
      </c>
      <c r="AY128" t="b">
        <v>1</v>
      </c>
      <c r="AZ128" t="b">
        <v>1</v>
      </c>
      <c r="BA128" t="b">
        <v>0</v>
      </c>
      <c r="BB128" t="b">
        <v>1</v>
      </c>
      <c r="BC128" t="b">
        <v>1</v>
      </c>
      <c r="BJ128" t="n">
        <v>0</v>
      </c>
      <c r="BK128" t="n">
        <v>0</v>
      </c>
      <c r="BL128" t="inlineStr">
        <is>
          <t>LPZC1</t>
        </is>
      </c>
      <c r="BM128" t="inlineStr">
        <is>
          <t>2</t>
        </is>
      </c>
      <c r="BN128" t="n">
        <v>5.43</v>
      </c>
      <c r="BO128" t="inlineStr">
        <is>
          <t>2017-08-02T17:54:00Z</t>
        </is>
      </c>
      <c r="BP128" t="n">
        <v>12.01</v>
      </c>
      <c r="BQ128" t="n">
        <v>2</v>
      </c>
    </row>
    <row r="129">
      <c r="C129">
        <f>LEFT(H129,8)&amp;"-"&amp;E129</f>
        <v/>
      </c>
      <c r="D129" t="inlineStr">
        <is>
          <t>Tulare</t>
        </is>
      </c>
      <c r="E129" t="inlineStr">
        <is>
          <t>Indian</t>
        </is>
      </c>
      <c r="H129">
        <f>YEAR(L129)*10^8+MONTH(L129)*10^6+DAY(L129)*10^4+HOUR(L129)*100+MINUTE(L129)</f>
        <v/>
      </c>
      <c r="I129">
        <f>IF(HOUR(L129)&lt;12, YEAR(L129)*10^8+MONTH(L129)*10^6+DAY(L129)*10^4+(HOUR(L129)+12)*10^2 + MINUTE(L129), YEAR(L129)*10^8+MONTH(L129)*10^6+(DAY(L129)+1)*10^4+(HOUR(L129)-12)*10^2+MINUTE(L129))</f>
        <v/>
      </c>
      <c r="J129" s="39" t="n">
        <v>42949</v>
      </c>
      <c r="K129" s="40" t="n">
        <v>0.75</v>
      </c>
      <c r="L129" s="39" t="n">
        <v>42949.75</v>
      </c>
      <c r="M129" s="39" t="n">
        <v>43109</v>
      </c>
      <c r="N129" t="inlineStr">
        <is>
          <t>12:17</t>
        </is>
      </c>
      <c r="O129" s="39" t="n">
        <v>43109.51180555556</v>
      </c>
      <c r="P129" t="n">
        <v>2295</v>
      </c>
      <c r="Q129" t="inlineStr">
        <is>
          <t>Lightning</t>
        </is>
      </c>
      <c r="R129" t="n">
        <v>0</v>
      </c>
      <c r="T129" t="n">
        <v>0</v>
      </c>
      <c r="U129" t="n">
        <v>36.257</v>
      </c>
      <c r="V129" t="n">
        <v>-118.296</v>
      </c>
      <c r="W129" t="inlineStr">
        <is>
          <t>HFTD</t>
        </is>
      </c>
      <c r="X129">
        <f>IF(OR(ISNUMBER(FIND("Redwood Valley", E129)), AZ129, BC129), "HFRA", "non-HFRA")</f>
        <v/>
      </c>
      <c r="AG129">
        <f>OR(AND(P129&gt;5000, P129&lt;&gt;""), AND(R129&gt;500, R129&lt;&gt;""), AND(T129&gt;0, T129&lt;&gt;""))</f>
        <v/>
      </c>
      <c r="AH129">
        <f>AND(OR(R129="", R129&lt;100),OR(AND(P129&gt;5000,P129&lt;&gt;""),AND(T129&gt;0,T129&lt;&gt;"")))</f>
        <v/>
      </c>
      <c r="AI129">
        <f>AND(AG129,AH129=FALSE)</f>
        <v/>
      </c>
      <c r="AJ129">
        <f>YEAR(J129)</f>
        <v/>
      </c>
      <c r="AK129">
        <f>MONTH(J129)</f>
        <v/>
      </c>
      <c r="AL129" t="b">
        <v>0</v>
      </c>
      <c r="AM129">
        <f>IF(AND(T129&gt;0, T129&lt;&gt;""),1,0)</f>
        <v/>
      </c>
      <c r="AN129">
        <f>AND(AO129,AND(T129&gt;0,T129&lt;&gt;""))</f>
        <v/>
      </c>
      <c r="AO129">
        <f>AND(R129&gt;100, R129&lt;&gt;"")</f>
        <v/>
      </c>
      <c r="AP129">
        <f>AND(NOT(AN129),AO129)</f>
        <v/>
      </c>
      <c r="AQ129">
        <f>IF(AN129, "OEIS CAT - Destructive - Fatal", IF(AO129, IF(AG129, "OEIS CAT - Destructive - Non-fatal", "OEIS Non-CAT - Destructive - Non-fatal"), IF(AG129, "OEIS CAT - Large", "OEIS Non-CAT - Large")))</f>
        <v/>
      </c>
      <c r="AR129">
        <f>IF(AND(P129&lt;&gt;"", P129&gt;5000),1,0)</f>
        <v/>
      </c>
      <c r="AS129">
        <f>IF(AND(R129&lt;&gt;"", R129&gt;500),1,0)</f>
        <v/>
      </c>
      <c r="AT129">
        <f>IF(OR(R129="", R129&lt;=100),"structures &lt;= 100 ", IF(R129&gt;500, "structures &gt; 500", "100 &lt; structures &lt;= 500"))</f>
        <v/>
      </c>
      <c r="AU129">
        <f>IF(AND(T129&gt;0, T129&lt;&gt;""),"fatality &gt; 0", "fatality = 0")</f>
        <v/>
      </c>
      <c r="AV129">
        <f>IF(R129="",0, R129)</f>
        <v/>
      </c>
      <c r="AW129" t="b">
        <v>1</v>
      </c>
      <c r="AX129" t="b">
        <v>0</v>
      </c>
      <c r="AY129" t="b">
        <v>1</v>
      </c>
      <c r="AZ129" t="b">
        <v>1</v>
      </c>
      <c r="BA129" t="b">
        <v>0</v>
      </c>
      <c r="BB129" t="b">
        <v>1</v>
      </c>
      <c r="BC129" t="b">
        <v>1</v>
      </c>
      <c r="BJ129" t="n">
        <v>0</v>
      </c>
      <c r="BK129" t="n">
        <v>0</v>
      </c>
      <c r="BP129" t="n">
        <v>0</v>
      </c>
      <c r="BQ129" t="n">
        <v>0</v>
      </c>
    </row>
    <row r="130">
      <c r="C130">
        <f>LEFT(H130,8)&amp;"-"&amp;E130</f>
        <v/>
      </c>
      <c r="D130" t="inlineStr">
        <is>
          <t>Lassen</t>
        </is>
      </c>
      <c r="E130" t="inlineStr">
        <is>
          <t>W-2</t>
        </is>
      </c>
      <c r="H130">
        <f>YEAR(L130)*10^8+MONTH(L130)*10^6+DAY(L130)*10^4+HOUR(L130)*100+MINUTE(L130)</f>
        <v/>
      </c>
      <c r="I130">
        <f>IF(HOUR(L130)&lt;12, YEAR(L130)*10^8+MONTH(L130)*10^6+DAY(L130)*10^4+(HOUR(L130)+12)*10^2 + MINUTE(L130), YEAR(L130)*10^8+MONTH(L130)*10^6+(DAY(L130)+1)*10^4+(HOUR(L130)-12)*10^2+MINUTE(L130))</f>
        <v/>
      </c>
      <c r="J130" s="39" t="n">
        <v>42953</v>
      </c>
      <c r="K130" s="40" t="n">
        <v>0.6451388888888889</v>
      </c>
      <c r="L130" s="39" t="n">
        <v>42953.64513888889</v>
      </c>
      <c r="M130" s="39" t="n">
        <v>43109</v>
      </c>
      <c r="N130" t="inlineStr">
        <is>
          <t>12:20</t>
        </is>
      </c>
      <c r="O130" s="39" t="n">
        <v>43109.51388888889</v>
      </c>
      <c r="P130" t="n">
        <v>530</v>
      </c>
      <c r="Q130" t="inlineStr">
        <is>
          <t>Unknown</t>
        </is>
      </c>
      <c r="U130" t="n">
        <v>41.11989</v>
      </c>
      <c r="V130" t="n">
        <v>-120.74968</v>
      </c>
      <c r="W130" t="inlineStr">
        <is>
          <t>HFTD</t>
        </is>
      </c>
      <c r="X130">
        <f>IF(OR(ISNUMBER(FIND("Redwood Valley", E130)), AZ130, BC130), "HFRA", "non-HFRA")</f>
        <v/>
      </c>
      <c r="AG130">
        <f>OR(AND(P130&gt;5000, P130&lt;&gt;""), AND(R130&gt;500, R130&lt;&gt;""), AND(T130&gt;0, T130&lt;&gt;""))</f>
        <v/>
      </c>
      <c r="AH130">
        <f>AND(OR(R130="", R130&lt;100),OR(AND(P130&gt;5000,P130&lt;&gt;""),AND(T130&gt;0,T130&lt;&gt;"")))</f>
        <v/>
      </c>
      <c r="AI130">
        <f>AND(AG130,AH130=FALSE)</f>
        <v/>
      </c>
      <c r="AJ130">
        <f>YEAR(J130)</f>
        <v/>
      </c>
      <c r="AK130">
        <f>MONTH(J130)</f>
        <v/>
      </c>
      <c r="AL130" t="b">
        <v>0</v>
      </c>
      <c r="AM130">
        <f>IF(AND(T130&gt;0, T130&lt;&gt;""),1,0)</f>
        <v/>
      </c>
      <c r="AN130">
        <f>AND(AO130,AND(T130&gt;0,T130&lt;&gt;""))</f>
        <v/>
      </c>
      <c r="AO130">
        <f>AND(R130&gt;100, R130&lt;&gt;"")</f>
        <v/>
      </c>
      <c r="AP130">
        <f>AND(NOT(AN130),AO130)</f>
        <v/>
      </c>
      <c r="AQ130">
        <f>IF(AN130, "OEIS CAT - Destructive - Fatal", IF(AO130, IF(AG130, "OEIS CAT - Destructive - Non-fatal", "OEIS Non-CAT - Destructive - Non-fatal"), IF(AG130,  "OEIS CAT - Large", "OEIS Non-CAT - Large")))</f>
        <v/>
      </c>
      <c r="AR130">
        <f>IF(AND(P130&lt;&gt;"", P130&gt;5000),1,0)</f>
        <v/>
      </c>
      <c r="AS130">
        <f>IF(AND(R130&lt;&gt;"", R130&gt;500),1,0)</f>
        <v/>
      </c>
      <c r="AT130">
        <f>IF(OR(R130="", R130&lt;=100),"structures &lt;= 100 ", IF(R130&gt;500, "structures &gt; 500", "100 &lt; structures &lt;= 500"))</f>
        <v/>
      </c>
      <c r="AU130">
        <f>IF(AND(T130&gt;0, T130&lt;&gt;""),"fatality &gt; 0", "fatality = 0")</f>
        <v/>
      </c>
      <c r="AV130">
        <f>IF(R130="",0,  R130)</f>
        <v/>
      </c>
      <c r="AW130" t="b">
        <v>1</v>
      </c>
      <c r="AX130" t="b">
        <v>0</v>
      </c>
      <c r="AY130" t="b">
        <v>1</v>
      </c>
      <c r="AZ130" t="b">
        <v>1</v>
      </c>
      <c r="BA130" t="b">
        <v>0</v>
      </c>
      <c r="BB130" t="b">
        <v>1</v>
      </c>
      <c r="BC130" t="b">
        <v>1</v>
      </c>
      <c r="BJ130" t="n">
        <v>0</v>
      </c>
      <c r="BK130" t="n">
        <v>0</v>
      </c>
      <c r="BL130" t="inlineStr">
        <is>
          <t>VYAC1</t>
        </is>
      </c>
      <c r="BM130" t="inlineStr">
        <is>
          <t>29</t>
        </is>
      </c>
      <c r="BN130" t="n">
        <v>5.71</v>
      </c>
      <c r="BO130" t="inlineStr">
        <is>
          <t>2017-08-06T22:00:00Z</t>
        </is>
      </c>
      <c r="BP130" t="n">
        <v>23.6</v>
      </c>
      <c r="BQ130" t="n">
        <v>2</v>
      </c>
    </row>
    <row r="131">
      <c r="C131">
        <f>LEFT(H131,8)&amp;"-"&amp;E131</f>
        <v/>
      </c>
      <c r="D131" t="inlineStr">
        <is>
          <t>Plumas</t>
        </is>
      </c>
      <c r="E131" t="inlineStr">
        <is>
          <t>Chilcoot</t>
        </is>
      </c>
      <c r="H131">
        <f>YEAR(L131)*10^8+MONTH(L131)*10^6+DAY(L131)*10^4+HOUR(L131)*100+MINUTE(L131)</f>
        <v/>
      </c>
      <c r="I131">
        <f>IF(HOUR(L131)&lt;12, YEAR(L131)*10^8+MONTH(L131)*10^6+DAY(L131)*10^4+(HOUR(L131)+12)*10^2 + MINUTE(L131), YEAR(L131)*10^8+MONTH(L131)*10^6+(DAY(L131)+1)*10^4+(HOUR(L131)-12)*10^2+MINUTE(L131))</f>
        <v/>
      </c>
      <c r="J131" s="39" t="n">
        <v>42953</v>
      </c>
      <c r="K131" s="40" t="n">
        <v>0.6472222222222223</v>
      </c>
      <c r="L131" s="39" t="n">
        <v>42953.64722222222</v>
      </c>
      <c r="M131" s="39" t="n">
        <v>43109</v>
      </c>
      <c r="N131" t="inlineStr">
        <is>
          <t>12:20</t>
        </is>
      </c>
      <c r="O131" s="39" t="n">
        <v>43109.51388888889</v>
      </c>
      <c r="P131" t="n">
        <v>1020</v>
      </c>
      <c r="Q131" t="inlineStr">
        <is>
          <t>Lightning</t>
        </is>
      </c>
      <c r="R131" t="n">
        <v>0</v>
      </c>
      <c r="T131" t="n">
        <v>0</v>
      </c>
      <c r="U131" t="n">
        <v>39.75371</v>
      </c>
      <c r="V131" t="n">
        <v>-120.1397</v>
      </c>
      <c r="W131" t="inlineStr">
        <is>
          <t>HFTD</t>
        </is>
      </c>
      <c r="X131">
        <f>IF(OR(ISNUMBER(FIND("Redwood Valley", E131)), AZ131, BC131), "HFRA", "non-HFRA")</f>
        <v/>
      </c>
      <c r="AG131">
        <f>OR(AND(P131&gt;5000, P131&lt;&gt;""), AND(R131&gt;500, R131&lt;&gt;""), AND(T131&gt;0, T131&lt;&gt;""))</f>
        <v/>
      </c>
      <c r="AH131">
        <f>AND(OR(R131="", R131&lt;100),OR(AND(P131&gt;5000,P131&lt;&gt;""),AND(T131&gt;0,T131&lt;&gt;"")))</f>
        <v/>
      </c>
      <c r="AI131">
        <f>AND(AG131,AH131=FALSE)</f>
        <v/>
      </c>
      <c r="AJ131">
        <f>YEAR(J131)</f>
        <v/>
      </c>
      <c r="AK131">
        <f>MONTH(J131)</f>
        <v/>
      </c>
      <c r="AL131" t="b">
        <v>0</v>
      </c>
      <c r="AM131">
        <f>IF(AND(T131&gt;0, T131&lt;&gt;""),1,0)</f>
        <v/>
      </c>
      <c r="AN131">
        <f>AND(AO131,AND(T131&gt;0,T131&lt;&gt;""))</f>
        <v/>
      </c>
      <c r="AO131">
        <f>AND(R131&gt;100, R131&lt;&gt;"")</f>
        <v/>
      </c>
      <c r="AP131">
        <f>AND(NOT(AN131),AO131)</f>
        <v/>
      </c>
      <c r="AQ131">
        <f>IF(AN131, "OEIS CAT - Destructive - Fatal", IF(AO131, IF(AG131, "OEIS CAT - Destructive - Non-fatal", "OEIS Non-CAT - Destructive - Non-fatal"), IF(AG131, "OEIS CAT - Large", "OEIS Non-CAT - Large")))</f>
        <v/>
      </c>
      <c r="AR131">
        <f>IF(AND(P131&lt;&gt;"", P131&gt;5000),1,0)</f>
        <v/>
      </c>
      <c r="AS131">
        <f>IF(AND(R131&lt;&gt;"", R131&gt;500),1,0)</f>
        <v/>
      </c>
      <c r="AT131">
        <f>IF(OR(R131="", R131&lt;=100),"structures &lt;= 100 ", IF(R131&gt;500, "structures &gt; 500", "100 &lt; structures &lt;= 500"))</f>
        <v/>
      </c>
      <c r="AU131">
        <f>IF(AND(T131&gt;0, T131&lt;&gt;""),"fatality &gt; 0", "fatality = 0")</f>
        <v/>
      </c>
      <c r="AV131">
        <f>IF(R131="",0, R131)</f>
        <v/>
      </c>
      <c r="AW131" t="b">
        <v>1</v>
      </c>
      <c r="AX131" t="b">
        <v>0</v>
      </c>
      <c r="AY131" t="b">
        <v>1</v>
      </c>
      <c r="AZ131" t="b">
        <v>1</v>
      </c>
      <c r="BA131" t="b">
        <v>0</v>
      </c>
      <c r="BB131" t="b">
        <v>0</v>
      </c>
      <c r="BC131" t="b">
        <v>1</v>
      </c>
      <c r="BJ131" t="n">
        <v>0</v>
      </c>
      <c r="BK131" t="n">
        <v>0</v>
      </c>
      <c r="BP131" t="n">
        <v>0</v>
      </c>
      <c r="BQ131" t="n">
        <v>0</v>
      </c>
    </row>
    <row r="132">
      <c r="C132">
        <f>LEFT(H132,8)&amp;"-"&amp;E132</f>
        <v/>
      </c>
      <c r="D132" t="inlineStr">
        <is>
          <t>Lassen</t>
        </is>
      </c>
      <c r="E132" t="inlineStr">
        <is>
          <t>Poslin</t>
        </is>
      </c>
      <c r="H132">
        <f>YEAR(L132)*10^8+MONTH(L132)*10^6+DAY(L132)*10^4+HOUR(L132)*100+MINUTE(L132)</f>
        <v/>
      </c>
      <c r="I132">
        <f>IF(HOUR(L132)&lt;12, YEAR(L132)*10^8+MONTH(L132)*10^6+DAY(L132)*10^4+(HOUR(L132)+12)*10^2 + MINUTE(L132), YEAR(L132)*10^8+MONTH(L132)*10^6+(DAY(L132)+1)*10^4+(HOUR(L132)-12)*10^2+MINUTE(L132))</f>
        <v/>
      </c>
      <c r="J132" s="39" t="n">
        <v>42953</v>
      </c>
      <c r="K132" s="40" t="n">
        <v>0.8277777777777777</v>
      </c>
      <c r="L132" s="39" t="n">
        <v>42953.82777777778</v>
      </c>
      <c r="M132" s="39" t="n">
        <v>43109</v>
      </c>
      <c r="N132" t="inlineStr">
        <is>
          <t>12:21</t>
        </is>
      </c>
      <c r="O132" s="39" t="n">
        <v>43109.51458333333</v>
      </c>
      <c r="P132" t="n">
        <v>859</v>
      </c>
      <c r="Q132" t="inlineStr">
        <is>
          <t>Lightning</t>
        </is>
      </c>
      <c r="R132" t="n">
        <v>0</v>
      </c>
      <c r="T132" t="n">
        <v>0</v>
      </c>
      <c r="U132" t="n">
        <v>39.888</v>
      </c>
      <c r="V132" t="n">
        <v>-120.066</v>
      </c>
      <c r="W132" t="inlineStr">
        <is>
          <t>HFTD</t>
        </is>
      </c>
      <c r="X132">
        <f>IF(OR(ISNUMBER(FIND("Redwood Valley", E132)), AZ132, BC132), "HFRA", "non-HFRA")</f>
        <v/>
      </c>
      <c r="AG132">
        <f>OR(AND(P132&gt;5000, P132&lt;&gt;""), AND(R132&gt;500, R132&lt;&gt;""), AND(T132&gt;0, T132&lt;&gt;""))</f>
        <v/>
      </c>
      <c r="AH132">
        <f>AND(OR(R132="", R132&lt;100),OR(AND(P132&gt;5000,P132&lt;&gt;""),AND(T132&gt;0,T132&lt;&gt;"")))</f>
        <v/>
      </c>
      <c r="AI132">
        <f>AND(AG132,AH132=FALSE)</f>
        <v/>
      </c>
      <c r="AJ132">
        <f>YEAR(J132)</f>
        <v/>
      </c>
      <c r="AK132">
        <f>MONTH(J132)</f>
        <v/>
      </c>
      <c r="AL132" t="b">
        <v>0</v>
      </c>
      <c r="AM132">
        <f>IF(AND(T132&gt;0, T132&lt;&gt;""),1,0)</f>
        <v/>
      </c>
      <c r="AN132">
        <f>AND(AO132,AND(T132&gt;0,T132&lt;&gt;""))</f>
        <v/>
      </c>
      <c r="AO132">
        <f>AND(R132&gt;100, R132&lt;&gt;"")</f>
        <v/>
      </c>
      <c r="AP132">
        <f>AND(NOT(AN132),AO132)</f>
        <v/>
      </c>
      <c r="AQ132">
        <f>IF(AN132, "OEIS CAT - Destructive - Fatal", IF(AO132, IF(AG132, "OEIS CAT - Destructive - Non-fatal", "OEIS Non-CAT - Destructive - Non-fatal"), IF(AG132, "OEIS CAT - Large", "OEIS Non-CAT - Large")))</f>
        <v/>
      </c>
      <c r="AR132">
        <f>IF(AND(P132&lt;&gt;"", P132&gt;5000),1,0)</f>
        <v/>
      </c>
      <c r="AS132">
        <f>IF(AND(R132&lt;&gt;"", R132&gt;500),1,0)</f>
        <v/>
      </c>
      <c r="AT132">
        <f>IF(OR(R132="", R132&lt;=100),"structures &lt;= 100 ", IF(R132&gt;500, "structures &gt; 500", "100 &lt; structures &lt;= 500"))</f>
        <v/>
      </c>
      <c r="AU132">
        <f>IF(AND(T132&gt;0, T132&lt;&gt;""),"fatality &gt; 0", "fatality = 0")</f>
        <v/>
      </c>
      <c r="AV132">
        <f>IF(R132="",0, R132)</f>
        <v/>
      </c>
      <c r="AW132" t="b">
        <v>1</v>
      </c>
      <c r="AX132" t="b">
        <v>0</v>
      </c>
      <c r="AY132" t="b">
        <v>1</v>
      </c>
      <c r="AZ132" t="b">
        <v>1</v>
      </c>
      <c r="BA132" t="b">
        <v>0</v>
      </c>
      <c r="BB132" t="b">
        <v>0</v>
      </c>
      <c r="BC132" t="b">
        <v>1</v>
      </c>
      <c r="BJ132" t="n">
        <v>0</v>
      </c>
      <c r="BK132" t="n">
        <v>0</v>
      </c>
      <c r="BL132" t="inlineStr">
        <is>
          <t>CF088</t>
        </is>
      </c>
      <c r="BM132" t="inlineStr">
        <is>
          <t>59</t>
        </is>
      </c>
      <c r="BN132" t="n">
        <v>7.85</v>
      </c>
      <c r="BO132" t="inlineStr">
        <is>
          <t>2017-08-07T02:04:00Z</t>
        </is>
      </c>
      <c r="BP132" t="n">
        <v>22.37</v>
      </c>
      <c r="BQ132" t="n">
        <v>33</v>
      </c>
    </row>
    <row r="133">
      <c r="A133" t="inlineStr">
        <is>
          <t>Not in PG&amp;E service territory</t>
        </is>
      </c>
      <c r="C133">
        <f>LEFT(H133,8)&amp;"-"&amp;E133</f>
        <v/>
      </c>
      <c r="D133" t="inlineStr">
        <is>
          <t>Siskiyou</t>
        </is>
      </c>
      <c r="E133" t="inlineStr">
        <is>
          <t>Young</t>
        </is>
      </c>
      <c r="H133">
        <f>YEAR(L133)*10^8+MONTH(L133)*10^6+DAY(L133)*10^4+HOUR(L133)*100+MINUTE(L133)</f>
        <v/>
      </c>
      <c r="I133">
        <f>IF(HOUR(L133)&lt;12, YEAR(L133)*10^8+MONTH(L133)*10^6+DAY(L133)*10^4+(HOUR(L133)+12)*10^2 + MINUTE(L133), YEAR(L133)*10^8+MONTH(L133)*10^6+(DAY(L133)+1)*10^4+(HOUR(L133)-12)*10^2+MINUTE(L133))</f>
        <v/>
      </c>
      <c r="J133" s="39" t="n">
        <v>42954</v>
      </c>
      <c r="K133" s="40" t="n">
        <v>0.7395833333333334</v>
      </c>
      <c r="L133" s="39" t="n">
        <v>42954.73958333334</v>
      </c>
      <c r="M133" s="39" t="n">
        <v>43109</v>
      </c>
      <c r="N133" t="inlineStr">
        <is>
          <t>12:26</t>
        </is>
      </c>
      <c r="O133" s="39" t="n">
        <v>43109.51805555556</v>
      </c>
      <c r="P133" t="n">
        <v>3142</v>
      </c>
      <c r="Q133" t="inlineStr">
        <is>
          <t>Unknown</t>
        </is>
      </c>
      <c r="U133" t="n">
        <v>41.853</v>
      </c>
      <c r="V133" t="n">
        <v>-123.676</v>
      </c>
      <c r="W133" t="inlineStr">
        <is>
          <t>HFTD</t>
        </is>
      </c>
      <c r="X133">
        <f>IF(OR(ISNUMBER(FIND("Redwood Valley", E133)), AZ133, BC133), "HFRA", "non-HFRA")</f>
        <v/>
      </c>
      <c r="AG133">
        <f>OR(AND(P133&gt;5000, P133&lt;&gt;""), AND(R133&gt;500, R133&lt;&gt;""), AND(T133&gt;0, T133&lt;&gt;""))</f>
        <v/>
      </c>
      <c r="AH133">
        <f>AND(OR(R133="", R133&lt;100),OR(AND(P133&gt;5000,P133&lt;&gt;""),AND(T133&gt;0,T133&lt;&gt;"")))</f>
        <v/>
      </c>
      <c r="AI133">
        <f>AND(AG133,AH133=FALSE)</f>
        <v/>
      </c>
      <c r="AJ133">
        <f>YEAR(J133)</f>
        <v/>
      </c>
      <c r="AK133">
        <f>MONTH(J133)</f>
        <v/>
      </c>
      <c r="AL133" t="b">
        <v>1</v>
      </c>
      <c r="AM133">
        <f>IF(AND(T133&gt;0, T133&lt;&gt;""),1,0)</f>
        <v/>
      </c>
      <c r="AN133">
        <f>AND(AO133,AND(T133&gt;0,T133&lt;&gt;""))</f>
        <v/>
      </c>
      <c r="AO133">
        <f>AND(R133&gt;100, R133&lt;&gt;"")</f>
        <v/>
      </c>
      <c r="AP133">
        <f>AND(NOT(AN133),AO133)</f>
        <v/>
      </c>
      <c r="AQ133">
        <f>IF(AN133, "OEIS CAT - Destructive - Fatal", IF(AO133, IF(AG133, "OEIS CAT - Destructive - Non-fatal", "OEIS Non-CAT - Destructive - Non-fatal"), IF(AG133, "OEIS CAT - Large", "OEIS Non-CAT - Large")))</f>
        <v/>
      </c>
      <c r="AR133">
        <f>IF(AND(P133&lt;&gt;"", P133&gt;5000),1,0)</f>
        <v/>
      </c>
      <c r="AS133">
        <f>IF(AND(R133&lt;&gt;"", R133&gt;500),1,0)</f>
        <v/>
      </c>
      <c r="AT133">
        <f>IF(OR(R133="", R133&lt;=100),"structures &lt;= 100 ", IF(R133&gt;500, "structures &gt; 500", "100 &lt; structures &lt;= 500"))</f>
        <v/>
      </c>
      <c r="AU133">
        <f>IF(AND(T133&gt;0, T133&lt;&gt;""),"fatality &gt; 0", "fatality = 0")</f>
        <v/>
      </c>
      <c r="AV133">
        <f>IF(R133="",0, R133)</f>
        <v/>
      </c>
      <c r="AW133" t="b">
        <v>1</v>
      </c>
      <c r="AX133" t="b">
        <v>0</v>
      </c>
      <c r="AY133" t="b">
        <v>1</v>
      </c>
      <c r="AZ133" t="b">
        <v>1</v>
      </c>
      <c r="BA133" t="b">
        <v>0</v>
      </c>
      <c r="BB133" t="b">
        <v>0</v>
      </c>
      <c r="BC133" t="b">
        <v>1</v>
      </c>
      <c r="BJ133" t="n">
        <v>0</v>
      </c>
      <c r="BK133" t="n">
        <v>0</v>
      </c>
      <c r="BL133" t="inlineStr">
        <is>
          <t>CRZC1</t>
        </is>
      </c>
      <c r="BM133" t="inlineStr">
        <is>
          <t>2</t>
        </is>
      </c>
      <c r="BN133" t="n">
        <v>9.130000000000001</v>
      </c>
      <c r="BO133" t="inlineStr">
        <is>
          <t>2017-08-08T01:38:00Z</t>
        </is>
      </c>
      <c r="BP133" t="n">
        <v>11.01</v>
      </c>
      <c r="BQ133" t="n">
        <v>2</v>
      </c>
    </row>
    <row r="134">
      <c r="C134">
        <f>LEFT(H134,8)&amp;"-"&amp;E134</f>
        <v/>
      </c>
      <c r="D134" t="inlineStr">
        <is>
          <t>Trinity</t>
        </is>
      </c>
      <c r="E134" t="inlineStr">
        <is>
          <t>Ruth Complex</t>
        </is>
      </c>
      <c r="H134">
        <f>YEAR(L134)*10^8+MONTH(L134)*10^6+DAY(L134)*10^4+HOUR(L134)*100+MINUTE(L134)</f>
        <v/>
      </c>
      <c r="I134">
        <f>IF(HOUR(L134)&lt;12, YEAR(L134)*10^8+MONTH(L134)*10^6+DAY(L134)*10^4+(HOUR(L134)+12)*10^2 + MINUTE(L134), YEAR(L134)*10^8+MONTH(L134)*10^6+(DAY(L134)+1)*10^4+(HOUR(L134)-12)*10^2+MINUTE(L134))</f>
        <v/>
      </c>
      <c r="J134" s="39" t="n">
        <v>42954</v>
      </c>
      <c r="K134" s="40" t="n">
        <v>0.9375</v>
      </c>
      <c r="L134" s="39" t="n">
        <v>42954.9375</v>
      </c>
      <c r="M134" s="39" t="n">
        <v>43109</v>
      </c>
      <c r="N134" t="inlineStr">
        <is>
          <t>12:27</t>
        </is>
      </c>
      <c r="O134" s="39" t="n">
        <v>43109.51875</v>
      </c>
      <c r="P134" t="n">
        <v>4736</v>
      </c>
      <c r="Q134" t="inlineStr">
        <is>
          <t>Lightning</t>
        </is>
      </c>
      <c r="R134" t="n">
        <v>0</v>
      </c>
      <c r="T134" t="n">
        <v>0</v>
      </c>
      <c r="U134" t="n">
        <v>40.17598</v>
      </c>
      <c r="V134" t="n">
        <v>-123.36882</v>
      </c>
      <c r="W134" t="inlineStr">
        <is>
          <t>HFTD</t>
        </is>
      </c>
      <c r="X134">
        <f>IF(OR(ISNUMBER(FIND("Redwood Valley", E134)), AZ134, BC134), "HFRA", "non-HFRA")</f>
        <v/>
      </c>
      <c r="AG134">
        <f>OR(AND(P134&gt;5000, P134&lt;&gt;""), AND(R134&gt;500, R134&lt;&gt;""), AND(T134&gt;0, T134&lt;&gt;""))</f>
        <v/>
      </c>
      <c r="AH134">
        <f>AND(OR(R134="", R134&lt;100),OR(AND(P134&gt;5000,P134&lt;&gt;""),AND(T134&gt;0,T134&lt;&gt;"")))</f>
        <v/>
      </c>
      <c r="AI134">
        <f>AND(AG134,AH134=FALSE)</f>
        <v/>
      </c>
      <c r="AJ134">
        <f>YEAR(J134)</f>
        <v/>
      </c>
      <c r="AK134">
        <f>MONTH(J134)</f>
        <v/>
      </c>
      <c r="AL134" t="b">
        <v>0</v>
      </c>
      <c r="AM134">
        <f>IF(AND(T134&gt;0, T134&lt;&gt;""),1,0)</f>
        <v/>
      </c>
      <c r="AN134">
        <f>AND(AO134,AND(T134&gt;0,T134&lt;&gt;""))</f>
        <v/>
      </c>
      <c r="AO134">
        <f>AND(R134&gt;100, R134&lt;&gt;"")</f>
        <v/>
      </c>
      <c r="AP134">
        <f>AND(NOT(AN134),AO134)</f>
        <v/>
      </c>
      <c r="AQ134">
        <f>IF(AN134, "OEIS CAT - Destructive - Fatal", IF(AO134, IF(AG134, "OEIS CAT - Destructive - Non-fatal", "OEIS Non-CAT - Destructive - Non-fatal"), IF(AG134, "OEIS CAT - Large", "OEIS Non-CAT - Large")))</f>
        <v/>
      </c>
      <c r="AR134">
        <f>IF(AND(P134&lt;&gt;"", P134&gt;5000),1,0)</f>
        <v/>
      </c>
      <c r="AS134">
        <f>IF(AND(R134&lt;&gt;"", R134&gt;500),1,0)</f>
        <v/>
      </c>
      <c r="AT134">
        <f>IF(OR(R134="", R134&lt;=100),"structures &lt;= 100 ", IF(R134&gt;500, "structures &gt; 500", "100 &lt; structures &lt;= 500"))</f>
        <v/>
      </c>
      <c r="AU134">
        <f>IF(AND(T134&gt;0, T134&lt;&gt;""),"fatality &gt; 0", "fatality = 0")</f>
        <v/>
      </c>
      <c r="AV134">
        <f>IF(R134="",0, R134)</f>
        <v/>
      </c>
      <c r="AW134" t="b">
        <v>1</v>
      </c>
      <c r="AX134" t="b">
        <v>0</v>
      </c>
      <c r="AY134" t="b">
        <v>1</v>
      </c>
      <c r="AZ134" t="b">
        <v>1</v>
      </c>
      <c r="BA134" t="b">
        <v>0</v>
      </c>
      <c r="BB134" t="b">
        <v>1</v>
      </c>
      <c r="BC134" t="b">
        <v>1</v>
      </c>
      <c r="BJ134" t="n">
        <v>0</v>
      </c>
      <c r="BK134" t="n">
        <v>0</v>
      </c>
      <c r="BL134" t="inlineStr">
        <is>
          <t>RLKC1</t>
        </is>
      </c>
      <c r="BM134" t="inlineStr">
        <is>
          <t>2</t>
        </is>
      </c>
      <c r="BN134" t="n">
        <v>5.78</v>
      </c>
      <c r="BO134" t="inlineStr">
        <is>
          <t>2017-08-08T05:23:00Z</t>
        </is>
      </c>
      <c r="BP134" t="n">
        <v>4.99</v>
      </c>
      <c r="BQ134" t="n">
        <v>2</v>
      </c>
    </row>
    <row r="135">
      <c r="C135">
        <f>LEFT(H135,8)&amp;"-"&amp;E135</f>
        <v/>
      </c>
      <c r="D135" t="inlineStr">
        <is>
          <t>Kern</t>
        </is>
      </c>
      <c r="E135" t="inlineStr">
        <is>
          <t>Rose</t>
        </is>
      </c>
      <c r="H135">
        <f>YEAR(L135)*10^8+MONTH(L135)*10^6+DAY(L135)*10^4+HOUR(L135)*100+MINUTE(L135)</f>
        <v/>
      </c>
      <c r="I135">
        <f>IF(HOUR(L135)&lt;12, YEAR(L135)*10^8+MONTH(L135)*10^6+DAY(L135)*10^4+(HOUR(L135)+12)*10^2 + MINUTE(L135), YEAR(L135)*10^8+MONTH(L135)*10^6+(DAY(L135)+1)*10^4+(HOUR(L135)-12)*10^2+MINUTE(L135))</f>
        <v/>
      </c>
      <c r="J135" s="39" t="n">
        <v>42957</v>
      </c>
      <c r="K135" s="40" t="n">
        <v>0.6055555555555555</v>
      </c>
      <c r="L135" s="39" t="n">
        <v>42957.60555555556</v>
      </c>
      <c r="M135" s="39" t="n">
        <v>43109</v>
      </c>
      <c r="N135" t="inlineStr">
        <is>
          <t>12:31</t>
        </is>
      </c>
      <c r="O135" s="39" t="n">
        <v>43109.52152777778</v>
      </c>
      <c r="P135" t="n">
        <v>338</v>
      </c>
      <c r="Q135" t="inlineStr">
        <is>
          <t>Miscellaneous</t>
        </is>
      </c>
      <c r="R135" t="n">
        <v>0</v>
      </c>
      <c r="T135" t="n">
        <v>0</v>
      </c>
      <c r="U135" t="n">
        <v>34.92907</v>
      </c>
      <c r="V135" t="n">
        <v>-118.9267</v>
      </c>
      <c r="W135" t="inlineStr">
        <is>
          <t>non-HFTD</t>
        </is>
      </c>
      <c r="X135">
        <f>IF(OR(ISNUMBER(FIND("Redwood Valley", E135)), AZ135, BC135), "HFRA", "non-HFRA")</f>
        <v/>
      </c>
      <c r="AG135">
        <f>OR(AND(P135&gt;5000, P135&lt;&gt;""), AND(R135&gt;500, R135&lt;&gt;""), AND(T135&gt;0, T135&lt;&gt;""))</f>
        <v/>
      </c>
      <c r="AH135">
        <f>AND(OR(R135="", R135&lt;100),OR(AND(P135&gt;5000,P135&lt;&gt;""),AND(T135&gt;0,T135&lt;&gt;"")))</f>
        <v/>
      </c>
      <c r="AI135">
        <f>AND(AG135,AH135=FALSE)</f>
        <v/>
      </c>
      <c r="AJ135">
        <f>YEAR(J135)</f>
        <v/>
      </c>
      <c r="AK135">
        <f>MONTH(J135)</f>
        <v/>
      </c>
      <c r="AL135" t="b">
        <v>0</v>
      </c>
      <c r="AM135">
        <f>IF(AND(T135&gt;0, T135&lt;&gt;""),1,0)</f>
        <v/>
      </c>
      <c r="AN135">
        <f>AND(AO135,AND(T135&gt;0,T135&lt;&gt;""))</f>
        <v/>
      </c>
      <c r="AO135">
        <f>AND(R135&gt;100, R135&lt;&gt;"")</f>
        <v/>
      </c>
      <c r="AP135">
        <f>AND(NOT(AN135),AO135)</f>
        <v/>
      </c>
      <c r="AQ135">
        <f>IF(AN135, "OEIS CAT - Destructive - Fatal", IF(AO135, IF(AG135, "OEIS CAT - Destructive - Non-fatal", "OEIS Non-CAT - Destructive - Non-fatal"), IF(AG135, "OEIS CAT - Large", "OEIS Non-CAT - Large")))</f>
        <v/>
      </c>
      <c r="AR135">
        <f>IF(AND(P135&lt;&gt;"", P135&gt;5000),1,0)</f>
        <v/>
      </c>
      <c r="AS135">
        <f>IF(AND(R135&lt;&gt;"", R135&gt;500),1,0)</f>
        <v/>
      </c>
      <c r="AT135">
        <f>IF(OR(R135="", R135&lt;=100),"structures &lt;= 100 ", IF(R135&gt;500, "structures &gt; 500", "100 &lt; structures &lt;= 500"))</f>
        <v/>
      </c>
      <c r="AU135">
        <f>IF(AND(T135&gt;0, T135&lt;&gt;""),"fatality &gt; 0", "fatality = 0")</f>
        <v/>
      </c>
      <c r="AV135">
        <f>IF(R135="",0, R135)</f>
        <v/>
      </c>
      <c r="AW135" t="b">
        <v>0</v>
      </c>
      <c r="AX135" t="b">
        <v>0</v>
      </c>
      <c r="AY135" t="b">
        <v>0</v>
      </c>
      <c r="AZ135" t="b">
        <v>0</v>
      </c>
      <c r="BA135" t="b">
        <v>0</v>
      </c>
      <c r="BB135" t="b">
        <v>0</v>
      </c>
      <c r="BC135" t="b">
        <v>0</v>
      </c>
      <c r="BF135" t="inlineStr">
        <is>
          <t>AT714</t>
        </is>
      </c>
      <c r="BG135" t="inlineStr">
        <is>
          <t>65</t>
        </is>
      </c>
      <c r="BH135" t="n">
        <v>2.28</v>
      </c>
      <c r="BI135" t="inlineStr">
        <is>
          <t>2017-08-10T22:25:00Z</t>
        </is>
      </c>
      <c r="BJ135" t="n">
        <v>18.01</v>
      </c>
      <c r="BK135" t="n">
        <v>29</v>
      </c>
      <c r="BL135" t="inlineStr">
        <is>
          <t>AT714</t>
        </is>
      </c>
      <c r="BM135" t="inlineStr">
        <is>
          <t>65</t>
        </is>
      </c>
      <c r="BN135" t="n">
        <v>2.28</v>
      </c>
      <c r="BO135" t="inlineStr">
        <is>
          <t>2017-08-10T22:25:00Z</t>
        </is>
      </c>
      <c r="BP135" t="n">
        <v>18.01</v>
      </c>
      <c r="BQ135" t="n">
        <v>36</v>
      </c>
    </row>
    <row r="136">
      <c r="C136">
        <f>LEFT(H136,8)&amp;"-"&amp;E136</f>
        <v/>
      </c>
      <c r="D136" t="inlineStr">
        <is>
          <t>San Luis Obispo</t>
        </is>
      </c>
      <c r="E136" t="inlineStr">
        <is>
          <t>Yankee</t>
        </is>
      </c>
      <c r="H136">
        <f>YEAR(L136)*10^8+MONTH(L136)*10^6+DAY(L136)*10^4+HOUR(L136)*100+MINUTE(L136)</f>
        <v/>
      </c>
      <c r="I136">
        <f>IF(HOUR(L136)&lt;12, YEAR(L136)*10^8+MONTH(L136)*10^6+DAY(L136)*10^4+(HOUR(L136)+12)*10^2 + MINUTE(L136), YEAR(L136)*10^8+MONTH(L136)*10^6+(DAY(L136)+1)*10^4+(HOUR(L136)-12)*10^2+MINUTE(L136))</f>
        <v/>
      </c>
      <c r="J136" s="39" t="n">
        <v>42958</v>
      </c>
      <c r="K136" s="40" t="n">
        <v>0.6708333333333333</v>
      </c>
      <c r="L136" s="39" t="n">
        <v>42958.67083333333</v>
      </c>
      <c r="M136" s="39" t="n">
        <v>43109</v>
      </c>
      <c r="N136" t="inlineStr">
        <is>
          <t>12:36</t>
        </is>
      </c>
      <c r="O136" s="39" t="n">
        <v>43109.525</v>
      </c>
      <c r="P136" t="n">
        <v>775</v>
      </c>
      <c r="Q136" t="inlineStr">
        <is>
          <t>Unknown</t>
        </is>
      </c>
      <c r="U136" t="n">
        <v>35.7908</v>
      </c>
      <c r="V136" t="n">
        <v>-120.77485</v>
      </c>
      <c r="W136" t="inlineStr">
        <is>
          <t>non-HFTD</t>
        </is>
      </c>
      <c r="X136">
        <f>IF(OR(ISNUMBER(FIND("Redwood Valley", E136)), AZ136, BC136), "HFRA", "non-HFRA")</f>
        <v/>
      </c>
      <c r="AG136">
        <f>OR(AND(P136&gt;5000, P136&lt;&gt;""), AND(R136&gt;500, R136&lt;&gt;""), AND(T136&gt;0, T136&lt;&gt;""))</f>
        <v/>
      </c>
      <c r="AH136">
        <f>AND(OR(R136="", R136&lt;100),OR(AND(P136&gt;5000,P136&lt;&gt;""),AND(T136&gt;0,T136&lt;&gt;"")))</f>
        <v/>
      </c>
      <c r="AI136">
        <f>AND(AG136,AH136=FALSE)</f>
        <v/>
      </c>
      <c r="AJ136">
        <f>YEAR(J136)</f>
        <v/>
      </c>
      <c r="AK136">
        <f>MONTH(J136)</f>
        <v/>
      </c>
      <c r="AL136" t="b">
        <v>0</v>
      </c>
      <c r="AM136">
        <f>IF(AND(T136&gt;0, T136&lt;&gt;""),1,0)</f>
        <v/>
      </c>
      <c r="AN136">
        <f>AND(AO136,AND(T136&gt;0,T136&lt;&gt;""))</f>
        <v/>
      </c>
      <c r="AO136">
        <f>AND(R136&gt;100, R136&lt;&gt;"")</f>
        <v/>
      </c>
      <c r="AP136">
        <f>AND(NOT(AN136),AO136)</f>
        <v/>
      </c>
      <c r="AQ136">
        <f>IF(AN136, "OEIS CAT - Destructive - Fatal", IF(AO136, IF(AG136, "OEIS CAT - Destructive - Non-fatal", "OEIS Non-CAT - Destructive - Non-fatal"), IF(AG136, "OEIS CAT - Large", "OEIS Non-CAT - Large")))</f>
        <v/>
      </c>
      <c r="AR136">
        <f>IF(AND(P136&lt;&gt;"", P136&gt;5000),1,0)</f>
        <v/>
      </c>
      <c r="AS136">
        <f>IF(AND(R136&lt;&gt;"", R136&gt;500),1,0)</f>
        <v/>
      </c>
      <c r="AT136">
        <f>IF(OR(R136="", R136&lt;=100),"structures &lt;= 100 ", IF(R136&gt;500, "structures &gt; 500", "100 &lt; structures &lt;= 500"))</f>
        <v/>
      </c>
      <c r="AU136">
        <f>IF(AND(T136&gt;0, T136&lt;&gt;""),"fatality &gt; 0", "fatality = 0")</f>
        <v/>
      </c>
      <c r="AV136">
        <f>IF(R136="",0, R136)</f>
        <v/>
      </c>
      <c r="AW136" t="b">
        <v>0</v>
      </c>
      <c r="AX136" t="b">
        <v>0</v>
      </c>
      <c r="AY136" t="b">
        <v>0</v>
      </c>
      <c r="AZ136" t="b">
        <v>0</v>
      </c>
      <c r="BA136" t="b">
        <v>0</v>
      </c>
      <c r="BB136" t="b">
        <v>0</v>
      </c>
      <c r="BC136" t="b">
        <v>0</v>
      </c>
      <c r="BJ136" t="n">
        <v>0</v>
      </c>
      <c r="BK136" t="n">
        <v>0</v>
      </c>
      <c r="BL136" t="inlineStr">
        <is>
          <t>RBYC1</t>
        </is>
      </c>
      <c r="BM136" t="inlineStr">
        <is>
          <t>2</t>
        </is>
      </c>
      <c r="BN136" t="n">
        <v>5.32</v>
      </c>
      <c r="BO136" t="inlineStr">
        <is>
          <t>2017-08-11T23:12:00Z</t>
        </is>
      </c>
      <c r="BP136" t="n">
        <v>21</v>
      </c>
      <c r="BQ136" t="n">
        <v>10</v>
      </c>
    </row>
    <row r="137">
      <c r="A137" t="inlineStr">
        <is>
          <t>Not in PG&amp;E service territory</t>
        </is>
      </c>
      <c r="C137">
        <f>LEFT(H137,8)&amp;"-"&amp;E137</f>
        <v/>
      </c>
      <c r="D137" t="inlineStr">
        <is>
          <t>Siskiyou</t>
        </is>
      </c>
      <c r="E137" t="inlineStr">
        <is>
          <t>Miller Complex</t>
        </is>
      </c>
      <c r="H137">
        <f>YEAR(L137)*10^8+MONTH(L137)*10^6+DAY(L137)*10^4+HOUR(L137)*100+MINUTE(L137)</f>
        <v/>
      </c>
      <c r="I137">
        <f>IF(HOUR(L137)&lt;12, YEAR(L137)*10^8+MONTH(L137)*10^6+DAY(L137)*10^4+(HOUR(L137)+12)*10^2 + MINUTE(L137), YEAR(L137)*10^8+MONTH(L137)*10^6+(DAY(L137)+1)*10^4+(HOUR(L137)-12)*10^2+MINUTE(L137))</f>
        <v/>
      </c>
      <c r="J137" s="39" t="n">
        <v>42961</v>
      </c>
      <c r="K137" s="40" t="n">
        <v>0.5833333333333334</v>
      </c>
      <c r="L137" s="39" t="n">
        <v>42961.58333333334</v>
      </c>
      <c r="M137" s="39" t="n">
        <v>43109</v>
      </c>
      <c r="N137" t="inlineStr">
        <is>
          <t>12:42</t>
        </is>
      </c>
      <c r="O137" s="39" t="n">
        <v>43109.52916666667</v>
      </c>
      <c r="P137" t="n">
        <v>39715</v>
      </c>
      <c r="Q137" t="inlineStr">
        <is>
          <t>Unknown</t>
        </is>
      </c>
      <c r="U137" t="n">
        <v>42.039</v>
      </c>
      <c r="V137" t="n">
        <v>-123.218</v>
      </c>
      <c r="W137" t="inlineStr">
        <is>
          <t>non-HFTD</t>
        </is>
      </c>
      <c r="X137">
        <f>IF(OR(ISNUMBER(FIND("Redwood Valley", E137)), AZ137, BC137), "HFRA", "non-HFRA")</f>
        <v/>
      </c>
      <c r="AG137">
        <f>OR(AND(P137&gt;5000, P137&lt;&gt;""), AND(R137&gt;500, R137&lt;&gt;""), AND(T137&gt;0, T137&lt;&gt;""))</f>
        <v/>
      </c>
      <c r="AH137">
        <f>AND(OR(R137="", R137&lt;100),OR(AND(P137&gt;5000,P137&lt;&gt;""),AND(T137&gt;0,T137&lt;&gt;"")))</f>
        <v/>
      </c>
      <c r="AI137">
        <f>AND(AG137,AH137=FALSE)</f>
        <v/>
      </c>
      <c r="AJ137">
        <f>YEAR(J137)</f>
        <v/>
      </c>
      <c r="AK137">
        <f>MONTH(J137)</f>
        <v/>
      </c>
      <c r="AL137" t="b">
        <v>0</v>
      </c>
      <c r="AM137">
        <f>IF(AND(T137&gt;0, T137&lt;&gt;""),1,0)</f>
        <v/>
      </c>
      <c r="AN137">
        <f>AND(AO137,AND(T137&gt;0,T137&lt;&gt;""))</f>
        <v/>
      </c>
      <c r="AO137">
        <f>AND(R137&gt;100, R137&lt;&gt;"")</f>
        <v/>
      </c>
      <c r="AP137">
        <f>AND(NOT(AN137),AO137)</f>
        <v/>
      </c>
      <c r="AQ137">
        <f>IF(AN137, "OEIS CAT - Destructive - Fatal", IF(AO137, IF(AG137, "OEIS CAT - Destructive - Non-fatal", "OEIS Non-CAT - Destructive - Non-fatal"), IF(AG137, "OEIS CAT - Large", "OEIS Non-CAT - Large")))</f>
        <v/>
      </c>
      <c r="AR137">
        <f>IF(AND(P137&lt;&gt;"", P137&gt;5000),1,0)</f>
        <v/>
      </c>
      <c r="AS137">
        <f>IF(AND(R137&lt;&gt;"", R137&gt;500),1,0)</f>
        <v/>
      </c>
      <c r="AT137">
        <f>IF(OR(R137="", R137&lt;=100),"structures &lt;= 100 ", IF(R137&gt;500, "structures &gt; 500", "100 &lt; structures &lt;= 500"))</f>
        <v/>
      </c>
      <c r="AU137">
        <f>IF(AND(T137&gt;0, T137&lt;&gt;""),"fatality &gt; 0", "fatality = 0")</f>
        <v/>
      </c>
      <c r="AV137">
        <f>IF(R137="",0, R137)</f>
        <v/>
      </c>
      <c r="AW137" t="b">
        <v>0</v>
      </c>
      <c r="AX137" t="b">
        <v>0</v>
      </c>
      <c r="AY137" t="b">
        <v>0</v>
      </c>
      <c r="AZ137" t="b">
        <v>0</v>
      </c>
      <c r="BA137" t="b">
        <v>0</v>
      </c>
      <c r="BB137" t="b">
        <v>0</v>
      </c>
      <c r="BC137" t="b">
        <v>0</v>
      </c>
      <c r="BJ137" t="n">
        <v>0</v>
      </c>
      <c r="BK137" t="n">
        <v>0</v>
      </c>
      <c r="BP137" t="n">
        <v>0</v>
      </c>
      <c r="BQ137" t="n">
        <v>0</v>
      </c>
    </row>
    <row r="138">
      <c r="C138">
        <f>LEFT(H138,8)&amp;"-"&amp;E138</f>
        <v/>
      </c>
      <c r="D138" t="inlineStr">
        <is>
          <t>Mariposa</t>
        </is>
      </c>
      <c r="E138" t="inlineStr">
        <is>
          <t>South Fork</t>
        </is>
      </c>
      <c r="H138">
        <f>YEAR(L138)*10^8+MONTH(L138)*10^6+DAY(L138)*10^4+HOUR(L138)*100+MINUTE(L138)</f>
        <v/>
      </c>
      <c r="I138">
        <f>IF(HOUR(L138)&lt;12, YEAR(L138)*10^8+MONTH(L138)*10^6+DAY(L138)*10^4+(HOUR(L138)+12)*10^2 + MINUTE(L138), YEAR(L138)*10^8+MONTH(L138)*10^6+(DAY(L138)+1)*10^4+(HOUR(L138)-12)*10^2+MINUTE(L138))</f>
        <v/>
      </c>
      <c r="J138" s="39" t="n">
        <v>42961</v>
      </c>
      <c r="K138" s="40" t="n">
        <v>0.6027777777777777</v>
      </c>
      <c r="L138" s="39" t="n">
        <v>42961.60277777778</v>
      </c>
      <c r="M138" s="39" t="n">
        <v>43109</v>
      </c>
      <c r="N138" t="inlineStr">
        <is>
          <t>12:39</t>
        </is>
      </c>
      <c r="O138" s="39" t="n">
        <v>43109.52708333333</v>
      </c>
      <c r="P138" t="n">
        <v>7000</v>
      </c>
      <c r="Q138" t="inlineStr">
        <is>
          <t>Undetermined</t>
        </is>
      </c>
      <c r="R138" t="n">
        <v>0</v>
      </c>
      <c r="T138" t="n">
        <v>0</v>
      </c>
      <c r="U138" t="n">
        <v>37.538</v>
      </c>
      <c r="V138" t="n">
        <v>-119.598</v>
      </c>
      <c r="W138" t="inlineStr">
        <is>
          <t>HFTD</t>
        </is>
      </c>
      <c r="X138">
        <f>IF(OR(ISNUMBER(FIND("Redwood Valley", E138)), AZ138, BC138), "HFRA", "non-HFRA")</f>
        <v/>
      </c>
      <c r="AG138">
        <f>OR(AND(P138&gt;5000, P138&lt;&gt;""), AND(R138&gt;500, R138&lt;&gt;""), AND(T138&gt;0, T138&lt;&gt;""))</f>
        <v/>
      </c>
      <c r="AH138">
        <f>AND(OR(R138="", R138&lt;100),OR(AND(P138&gt;5000,P138&lt;&gt;""),AND(T138&gt;0,T138&lt;&gt;"")))</f>
        <v/>
      </c>
      <c r="AI138">
        <f>AND(AG138,AH138=FALSE)</f>
        <v/>
      </c>
      <c r="AJ138">
        <f>YEAR(J138)</f>
        <v/>
      </c>
      <c r="AK138">
        <f>MONTH(J138)</f>
        <v/>
      </c>
      <c r="AL138" t="b">
        <v>0</v>
      </c>
      <c r="AM138">
        <f>IF(AND(T138&gt;0, T138&lt;&gt;""),1,0)</f>
        <v/>
      </c>
      <c r="AN138">
        <f>AND(AO138,AND(T138&gt;0,T138&lt;&gt;""))</f>
        <v/>
      </c>
      <c r="AO138">
        <f>AND(R138&gt;100, R138&lt;&gt;"")</f>
        <v/>
      </c>
      <c r="AP138">
        <f>AND(NOT(AN138),AO138)</f>
        <v/>
      </c>
      <c r="AQ138">
        <f>IF(AN138, "OEIS CAT - Destructive - Fatal", IF(AO138, IF(AG138, "OEIS CAT - Destructive - Non-fatal", "OEIS Non-CAT - Destructive - Non-fatal"), IF(AG138, "OEIS CAT - Large", "OEIS Non-CAT - Large")))</f>
        <v/>
      </c>
      <c r="AR138">
        <f>IF(AND(P138&lt;&gt;"", P138&gt;5000),1,0)</f>
        <v/>
      </c>
      <c r="AS138">
        <f>IF(AND(R138&lt;&gt;"", R138&gt;500),1,0)</f>
        <v/>
      </c>
      <c r="AT138">
        <f>IF(OR(R138="", R138&lt;=100),"structures &lt;= 100 ", IF(R138&gt;500, "structures &gt; 500", "100 &lt; structures &lt;= 500"))</f>
        <v/>
      </c>
      <c r="AU138">
        <f>IF(AND(T138&gt;0, T138&lt;&gt;""),"fatality &gt; 0", "fatality = 0")</f>
        <v/>
      </c>
      <c r="AV138">
        <f>IF(R138="",0, R138)</f>
        <v/>
      </c>
      <c r="AW138" t="b">
        <v>1</v>
      </c>
      <c r="AX138" t="b">
        <v>0</v>
      </c>
      <c r="AY138" t="b">
        <v>1</v>
      </c>
      <c r="AZ138" t="b">
        <v>1</v>
      </c>
      <c r="BA138" t="b">
        <v>0</v>
      </c>
      <c r="BB138" t="b">
        <v>1</v>
      </c>
      <c r="BC138" t="b">
        <v>1</v>
      </c>
      <c r="BF138" t="inlineStr">
        <is>
          <t>WWNC1</t>
        </is>
      </c>
      <c r="BG138" t="inlineStr">
        <is>
          <t>2</t>
        </is>
      </c>
      <c r="BH138" t="n">
        <v>2.59</v>
      </c>
      <c r="BI138" t="inlineStr">
        <is>
          <t>2017-08-14T21:51:00Z</t>
        </is>
      </c>
      <c r="BJ138" t="n">
        <v>11.01</v>
      </c>
      <c r="BK138" t="n">
        <v>6</v>
      </c>
      <c r="BL138" t="inlineStr">
        <is>
          <t>OSTC1</t>
        </is>
      </c>
      <c r="BM138" t="inlineStr">
        <is>
          <t>106</t>
        </is>
      </c>
      <c r="BN138" t="n">
        <v>7.25</v>
      </c>
      <c r="BO138" t="inlineStr">
        <is>
          <t>2017-08-14T22:00:00Z</t>
        </is>
      </c>
      <c r="BP138" t="n">
        <v>78.78</v>
      </c>
      <c r="BQ138" t="n">
        <v>12</v>
      </c>
    </row>
    <row r="139">
      <c r="A139" t="inlineStr">
        <is>
          <t>Not in PG&amp;E service territory</t>
        </is>
      </c>
      <c r="C139">
        <f>LEFT(H139,8)&amp;"-"&amp;E139</f>
        <v/>
      </c>
      <c r="D139" t="inlineStr">
        <is>
          <t>Siskiyou</t>
        </is>
      </c>
      <c r="E139" t="inlineStr">
        <is>
          <t>Eclipse Complex</t>
        </is>
      </c>
      <c r="H139">
        <f>YEAR(L139)*10^8+MONTH(L139)*10^6+DAY(L139)*10^4+HOUR(L139)*100+MINUTE(L139)</f>
        <v/>
      </c>
      <c r="I139">
        <f>IF(HOUR(L139)&lt;12, YEAR(L139)*10^8+MONTH(L139)*10^6+DAY(L139)*10^4+(HOUR(L139)+12)*10^2 + MINUTE(L139), YEAR(L139)*10^8+MONTH(L139)*10^6+(DAY(L139)+1)*10^4+(HOUR(L139)-12)*10^2+MINUTE(L139))</f>
        <v/>
      </c>
      <c r="J139" s="39" t="n">
        <v>42962</v>
      </c>
      <c r="K139" s="40" t="n">
        <v>0.3298611111111111</v>
      </c>
      <c r="L139" s="39" t="n">
        <v>42962.32986111111</v>
      </c>
      <c r="M139" s="39" t="n">
        <v>43109</v>
      </c>
      <c r="N139" t="inlineStr">
        <is>
          <t>12:43</t>
        </is>
      </c>
      <c r="O139" s="39" t="n">
        <v>43109.52986111111</v>
      </c>
      <c r="P139" t="n">
        <v>78698</v>
      </c>
      <c r="Q139" t="inlineStr">
        <is>
          <t>Lightning</t>
        </is>
      </c>
      <c r="R139" t="n">
        <v>0</v>
      </c>
      <c r="T139" t="n">
        <v>0</v>
      </c>
      <c r="U139" t="n">
        <v>41.841</v>
      </c>
      <c r="V139" t="n">
        <v>-123.474</v>
      </c>
      <c r="W139" t="inlineStr">
        <is>
          <t>HFTD</t>
        </is>
      </c>
      <c r="X139">
        <f>IF(OR(ISNUMBER(FIND("Redwood Valley", E139)), AZ139, BC139), "HFRA", "non-HFRA")</f>
        <v/>
      </c>
      <c r="AG139">
        <f>OR(AND(P139&gt;5000, P139&lt;&gt;""), AND(R139&gt;500, R139&lt;&gt;""), AND(T139&gt;0, T139&lt;&gt;""))</f>
        <v/>
      </c>
      <c r="AH139">
        <f>AND(OR(R139="", R139&lt;100),OR(AND(P139&gt;5000,P139&lt;&gt;""),AND(T139&gt;0,T139&lt;&gt;"")))</f>
        <v/>
      </c>
      <c r="AI139">
        <f>AND(AG139,AH139=FALSE)</f>
        <v/>
      </c>
      <c r="AJ139">
        <f>YEAR(J139)</f>
        <v/>
      </c>
      <c r="AK139">
        <f>MONTH(J139)</f>
        <v/>
      </c>
      <c r="AL139" t="b">
        <v>0</v>
      </c>
      <c r="AM139">
        <f>IF(AND(T139&gt;0, T139&lt;&gt;""),1,0)</f>
        <v/>
      </c>
      <c r="AN139">
        <f>AND(AO139,AND(T139&gt;0,T139&lt;&gt;""))</f>
        <v/>
      </c>
      <c r="AO139">
        <f>AND(R139&gt;100, R139&lt;&gt;"")</f>
        <v/>
      </c>
      <c r="AP139">
        <f>AND(NOT(AN139),AO139)</f>
        <v/>
      </c>
      <c r="AQ139">
        <f>IF(AN139, "OEIS CAT - Destructive - Fatal", IF(AO139, IF(AG139, "OEIS CAT - Destructive - Non-fatal", "OEIS Non-CAT - Destructive - Non-fatal"), IF(AG139, "OEIS CAT - Large", "OEIS Non-CAT - Large")))</f>
        <v/>
      </c>
      <c r="AR139">
        <f>IF(AND(P139&lt;&gt;"", P139&gt;5000),1,0)</f>
        <v/>
      </c>
      <c r="AS139">
        <f>IF(AND(R139&lt;&gt;"", R139&gt;500),1,0)</f>
        <v/>
      </c>
      <c r="AT139">
        <f>IF(OR(R139="", R139&lt;=100),"structures &lt;= 100 ", IF(R139&gt;500, "structures &gt; 500", "100 &lt; structures &lt;= 500"))</f>
        <v/>
      </c>
      <c r="AU139">
        <f>IF(AND(T139&gt;0, T139&lt;&gt;""),"fatality &gt; 0", "fatality = 0")</f>
        <v/>
      </c>
      <c r="AV139">
        <f>IF(R139="",0, R139)</f>
        <v/>
      </c>
      <c r="AW139" t="b">
        <v>1</v>
      </c>
      <c r="AX139" t="b">
        <v>0</v>
      </c>
      <c r="AY139" t="b">
        <v>1</v>
      </c>
      <c r="AZ139" t="b">
        <v>1</v>
      </c>
      <c r="BA139" t="b">
        <v>0</v>
      </c>
      <c r="BB139" t="b">
        <v>0</v>
      </c>
      <c r="BC139" t="b">
        <v>1</v>
      </c>
      <c r="BJ139" t="n">
        <v>0</v>
      </c>
      <c r="BK139" t="n">
        <v>0</v>
      </c>
      <c r="BL139" t="inlineStr">
        <is>
          <t>ATRC1</t>
        </is>
      </c>
      <c r="BM139" t="inlineStr">
        <is>
          <t>2</t>
        </is>
      </c>
      <c r="BN139" t="n">
        <v>6.31</v>
      </c>
      <c r="BO139" t="inlineStr">
        <is>
          <t>2017-08-15T15:52:00Z</t>
        </is>
      </c>
      <c r="BP139" t="n">
        <v>5.99</v>
      </c>
      <c r="BQ139" t="n">
        <v>26</v>
      </c>
    </row>
    <row r="140">
      <c r="C140">
        <f>LEFT(H140,8)&amp;"-"&amp;E140</f>
        <v/>
      </c>
      <c r="D140" t="inlineStr">
        <is>
          <t>Yuba</t>
        </is>
      </c>
      <c r="E140" t="inlineStr">
        <is>
          <t>Beale</t>
        </is>
      </c>
      <c r="H140">
        <f>YEAR(L140)*10^8+MONTH(L140)*10^6+DAY(L140)*10^4+HOUR(L140)*100+MINUTE(L140)</f>
        <v/>
      </c>
      <c r="I140">
        <f>IF(HOUR(L140)&lt;12, YEAR(L140)*10^8+MONTH(L140)*10^6+DAY(L140)*10^4+(HOUR(L140)+12)*10^2 + MINUTE(L140), YEAR(L140)*10^8+MONTH(L140)*10^6+(DAY(L140)+1)*10^4+(HOUR(L140)-12)*10^2+MINUTE(L140))</f>
        <v/>
      </c>
      <c r="J140" s="39" t="n">
        <v>42967</v>
      </c>
      <c r="K140" s="40" t="n">
        <v>0.6138888888888889</v>
      </c>
      <c r="L140" s="39" t="n">
        <v>42967.61388888889</v>
      </c>
      <c r="M140" s="39" t="n">
        <v>43109</v>
      </c>
      <c r="N140" t="inlineStr">
        <is>
          <t>12:43</t>
        </is>
      </c>
      <c r="O140" s="39" t="n">
        <v>43109.52986111111</v>
      </c>
      <c r="P140" t="n">
        <v>867</v>
      </c>
      <c r="Q140" t="inlineStr">
        <is>
          <t>Undetermined</t>
        </is>
      </c>
      <c r="R140" t="n">
        <v>0</v>
      </c>
      <c r="T140" t="n">
        <v>0</v>
      </c>
      <c r="U140" t="n">
        <v>39.1234</v>
      </c>
      <c r="V140" t="n">
        <v>-121.32957</v>
      </c>
      <c r="W140" t="inlineStr">
        <is>
          <t>non-HFTD</t>
        </is>
      </c>
      <c r="X140">
        <f>IF(OR(ISNUMBER(FIND("Redwood Valley", E140)), AZ140, BC140), "HFRA", "non-HFRA")</f>
        <v/>
      </c>
      <c r="AG140">
        <f>OR(AND(P140&gt;5000, P140&lt;&gt;""), AND(R140&gt;500, R140&lt;&gt;""), AND(T140&gt;0, T140&lt;&gt;""))</f>
        <v/>
      </c>
      <c r="AH140">
        <f>AND(OR(R140="", R140&lt;100),OR(AND(P140&gt;5000,P140&lt;&gt;""),AND(T140&gt;0,T140&lt;&gt;"")))</f>
        <v/>
      </c>
      <c r="AI140">
        <f>AND(AG140,AH140=FALSE)</f>
        <v/>
      </c>
      <c r="AJ140">
        <f>YEAR(J140)</f>
        <v/>
      </c>
      <c r="AK140">
        <f>MONTH(J140)</f>
        <v/>
      </c>
      <c r="AL140" t="b">
        <v>0</v>
      </c>
      <c r="AM140">
        <f>IF(AND(T140&gt;0, T140&lt;&gt;""),1,0)</f>
        <v/>
      </c>
      <c r="AN140">
        <f>AND(AO140,AND(T140&gt;0,T140&lt;&gt;""))</f>
        <v/>
      </c>
      <c r="AO140">
        <f>AND(R140&gt;100, R140&lt;&gt;"")</f>
        <v/>
      </c>
      <c r="AP140">
        <f>AND(NOT(AN140),AO140)</f>
        <v/>
      </c>
      <c r="AQ140">
        <f>IF(AN140, "OEIS CAT - Destructive - Fatal", IF(AO140, IF(AG140, "OEIS CAT - Destructive - Non-fatal", "OEIS Non-CAT - Destructive - Non-fatal"), IF(AG140, "OEIS CAT - Large", "OEIS Non-CAT - Large")))</f>
        <v/>
      </c>
      <c r="AR140">
        <f>IF(AND(P140&lt;&gt;"", P140&gt;5000),1,0)</f>
        <v/>
      </c>
      <c r="AS140">
        <f>IF(AND(R140&lt;&gt;"", R140&gt;500),1,0)</f>
        <v/>
      </c>
      <c r="AT140">
        <f>IF(OR(R140="", R140&lt;=100),"structures &lt;= 100 ", IF(R140&gt;500, "structures &gt; 500", "100 &lt; structures &lt;= 500"))</f>
        <v/>
      </c>
      <c r="AU140">
        <f>IF(AND(T140&gt;0, T140&lt;&gt;""),"fatality &gt; 0", "fatality = 0")</f>
        <v/>
      </c>
      <c r="AV140">
        <f>IF(R140="",0, R140)</f>
        <v/>
      </c>
      <c r="AW140" t="b">
        <v>0</v>
      </c>
      <c r="AX140" t="b">
        <v>0</v>
      </c>
      <c r="AY140" t="b">
        <v>0</v>
      </c>
      <c r="AZ140" t="b">
        <v>0</v>
      </c>
      <c r="BA140" t="b">
        <v>0</v>
      </c>
      <c r="BB140" t="b">
        <v>0</v>
      </c>
      <c r="BC140" t="b">
        <v>0</v>
      </c>
      <c r="BJ140" t="n">
        <v>0</v>
      </c>
      <c r="BK140" t="n">
        <v>0</v>
      </c>
      <c r="BL140" t="inlineStr">
        <is>
          <t>D7902</t>
        </is>
      </c>
      <c r="BM140" t="inlineStr">
        <is>
          <t>65</t>
        </is>
      </c>
      <c r="BN140" t="n">
        <v>8.960000000000001</v>
      </c>
      <c r="BO140" t="inlineStr">
        <is>
          <t>2017-08-20T21:04:00Z</t>
        </is>
      </c>
      <c r="BP140" t="n">
        <v>12.01</v>
      </c>
      <c r="BQ140" t="n">
        <v>56</v>
      </c>
    </row>
    <row r="141">
      <c r="C141">
        <f>LEFT(H141,8)&amp;"-"&amp;E141</f>
        <v/>
      </c>
      <c r="D141" t="inlineStr">
        <is>
          <t>Kings</t>
        </is>
      </c>
      <c r="E141" t="inlineStr">
        <is>
          <t>I-5</t>
        </is>
      </c>
      <c r="H141">
        <f>YEAR(L141)*10^8+MONTH(L141)*10^6+DAY(L141)*10^4+HOUR(L141)*100+MINUTE(L141)</f>
        <v/>
      </c>
      <c r="I141">
        <f>IF(HOUR(L141)&lt;12, YEAR(L141)*10^8+MONTH(L141)*10^6+DAY(L141)*10^4+(HOUR(L141)+12)*10^2 + MINUTE(L141), YEAR(L141)*10^8+MONTH(L141)*10^6+(DAY(L141)+1)*10^4+(HOUR(L141)-12)*10^2+MINUTE(L141))</f>
        <v/>
      </c>
      <c r="J141" s="39" t="n">
        <v>42971</v>
      </c>
      <c r="K141" s="40" t="n">
        <v>0.7590277777777777</v>
      </c>
      <c r="L141" s="39" t="n">
        <v>42971.75902777778</v>
      </c>
      <c r="M141" s="39" t="n">
        <v>43109</v>
      </c>
      <c r="N141" t="inlineStr">
        <is>
          <t>12:44</t>
        </is>
      </c>
      <c r="O141" s="39" t="n">
        <v>43109.53055555555</v>
      </c>
      <c r="P141" t="n">
        <v>2312</v>
      </c>
      <c r="Q141" t="inlineStr">
        <is>
          <t>Unknown</t>
        </is>
      </c>
      <c r="U141" t="n">
        <v>36.05187</v>
      </c>
      <c r="V141" t="n">
        <v>-120.05404</v>
      </c>
      <c r="W141" t="inlineStr">
        <is>
          <t>non-HFTD</t>
        </is>
      </c>
      <c r="X141">
        <f>IF(OR(ISNUMBER(FIND("Redwood Valley", E141)), AZ141, BC141), "HFRA", "non-HFRA")</f>
        <v/>
      </c>
      <c r="AF141" t="n">
        <v>3696</v>
      </c>
      <c r="AG141">
        <f>OR(AND(P141&gt;5000, P141&lt;&gt;""), AND(R141&gt;500, R141&lt;&gt;""), AND(T141&gt;0, T141&lt;&gt;""))</f>
        <v/>
      </c>
      <c r="AH141">
        <f>AND(OR(R141="", R141&lt;100),OR(AND(P141&gt;5000,P141&lt;&gt;""),AND(T141&gt;0,T141&lt;&gt;"")))</f>
        <v/>
      </c>
      <c r="AI141">
        <f>AND(AG141,AH141=FALSE)</f>
        <v/>
      </c>
      <c r="AJ141">
        <f>YEAR(J141)</f>
        <v/>
      </c>
      <c r="AK141">
        <f>MONTH(J141)</f>
        <v/>
      </c>
      <c r="AL141" t="b">
        <v>0</v>
      </c>
      <c r="AM141">
        <f>IF(AND(T141&gt;0, T141&lt;&gt;""),1,0)</f>
        <v/>
      </c>
      <c r="AN141">
        <f>AND(AO141,AND(T141&gt;0,T141&lt;&gt;""))</f>
        <v/>
      </c>
      <c r="AO141">
        <f>AND(R141&gt;100, R141&lt;&gt;"")</f>
        <v/>
      </c>
      <c r="AP141">
        <f>AND(NOT(AN141),AO141)</f>
        <v/>
      </c>
      <c r="AQ141">
        <f>IF(AN141, "OEIS CAT - Destructive - Fatal", IF(AO141, IF(AG141, "OEIS CAT - Destructive - Non-fatal", "OEIS Non-CAT - Destructive - Non-fatal"), IF(AG141, "OEIS CAT - Large", "OEIS Non-CAT - Large")))</f>
        <v/>
      </c>
      <c r="AR141">
        <f>IF(AND(P141&lt;&gt;"", P141&gt;5000),1,0)</f>
        <v/>
      </c>
      <c r="AS141">
        <f>IF(AND(R141&lt;&gt;"", R141&gt;500),1,0)</f>
        <v/>
      </c>
      <c r="AT141">
        <f>IF(OR(R141="", R141&lt;=100),"structures &lt;= 100 ", IF(R141&gt;500, "structures &gt; 500", "100 &lt; structures &lt;= 500"))</f>
        <v/>
      </c>
      <c r="AU141">
        <f>IF(AND(T141&gt;0, T141&lt;&gt;""),"fatality &gt; 0", "fatality = 0")</f>
        <v/>
      </c>
      <c r="AV141">
        <f>IF(R141="",0, R141)</f>
        <v/>
      </c>
      <c r="AW141" t="b">
        <v>0</v>
      </c>
      <c r="AX141" t="b">
        <v>0</v>
      </c>
      <c r="AY141" t="b">
        <v>0</v>
      </c>
      <c r="AZ141" t="b">
        <v>0</v>
      </c>
      <c r="BA141" t="b">
        <v>0</v>
      </c>
      <c r="BB141" t="b">
        <v>0</v>
      </c>
      <c r="BC141" t="b">
        <v>0</v>
      </c>
      <c r="BF141" t="inlineStr">
        <is>
          <t>KTLC1</t>
        </is>
      </c>
      <c r="BG141" t="inlineStr">
        <is>
          <t>2</t>
        </is>
      </c>
      <c r="BH141" t="n">
        <v>1.43</v>
      </c>
      <c r="BI141" t="inlineStr">
        <is>
          <t>2017-08-25T00:50:00Z</t>
        </is>
      </c>
      <c r="BJ141" t="n">
        <v>23</v>
      </c>
      <c r="BK141" t="n">
        <v>10</v>
      </c>
      <c r="BL141" t="inlineStr">
        <is>
          <t>KTLC1</t>
        </is>
      </c>
      <c r="BM141" t="inlineStr">
        <is>
          <t>2</t>
        </is>
      </c>
      <c r="BN141" t="n">
        <v>1.43</v>
      </c>
      <c r="BO141" t="inlineStr">
        <is>
          <t>2017-08-25T00:50:00Z</t>
        </is>
      </c>
      <c r="BP141" t="n">
        <v>23</v>
      </c>
      <c r="BQ141" t="n">
        <v>61</v>
      </c>
    </row>
    <row r="142">
      <c r="C142">
        <f>LEFT(H142,8)&amp;"-"&amp;E142</f>
        <v/>
      </c>
      <c r="D142" t="inlineStr">
        <is>
          <t>Tulare</t>
        </is>
      </c>
      <c r="E142" t="inlineStr">
        <is>
          <t>Pier</t>
        </is>
      </c>
      <c r="H142">
        <f>YEAR(L142)*10^8+MONTH(L142)*10^6+DAY(L142)*10^4+HOUR(L142)*100+MINUTE(L142)</f>
        <v/>
      </c>
      <c r="I142">
        <f>IF(HOUR(L142)&lt;12, YEAR(L142)*10^8+MONTH(L142)*10^6+DAY(L142)*10^4+(HOUR(L142)+12)*10^2 + MINUTE(L142), YEAR(L142)*10^8+MONTH(L142)*10^6+(DAY(L142)+1)*10^4+(HOUR(L142)-12)*10^2+MINUTE(L142))</f>
        <v/>
      </c>
      <c r="J142" s="39" t="n">
        <v>42976</v>
      </c>
      <c r="K142" s="40" t="n">
        <v>0.3534722222222222</v>
      </c>
      <c r="L142" s="39" t="n">
        <v>42976.35347222222</v>
      </c>
      <c r="M142" s="39" t="n">
        <v>43109</v>
      </c>
      <c r="N142" t="inlineStr">
        <is>
          <t>12:47</t>
        </is>
      </c>
      <c r="O142" s="39" t="n">
        <v>43109.53263888889</v>
      </c>
      <c r="P142" t="n">
        <v>36556</v>
      </c>
      <c r="Q142" t="inlineStr">
        <is>
          <t>Miscellaneous</t>
        </is>
      </c>
      <c r="R142" t="n">
        <v>2</v>
      </c>
      <c r="T142" t="n">
        <v>0</v>
      </c>
      <c r="U142" t="n">
        <v>36.15356</v>
      </c>
      <c r="V142" t="n">
        <v>-118.74103</v>
      </c>
      <c r="W142" t="inlineStr">
        <is>
          <t>HFTD</t>
        </is>
      </c>
      <c r="X142">
        <f>IF(OR(ISNUMBER(FIND("Redwood Valley", E142)), AZ142, BC142), "HFRA", "non-HFRA")</f>
        <v/>
      </c>
      <c r="AG142">
        <f>OR(AND(P142&gt;5000, P142&lt;&gt;""), AND(R142&gt;500, R142&lt;&gt;""), AND(T142&gt;0, T142&lt;&gt;""))</f>
        <v/>
      </c>
      <c r="AH142">
        <f>AND(OR(R142="", R142&lt;100),OR(AND(P142&gt;5000,P142&lt;&gt;""),AND(T142&gt;0,T142&lt;&gt;"")))</f>
        <v/>
      </c>
      <c r="AI142">
        <f>AND(AG142,AH142=FALSE)</f>
        <v/>
      </c>
      <c r="AJ142">
        <f>YEAR(J142)</f>
        <v/>
      </c>
      <c r="AK142">
        <f>MONTH(J142)</f>
        <v/>
      </c>
      <c r="AL142" t="b">
        <v>0</v>
      </c>
      <c r="AM142">
        <f>IF(AND(T142&gt;0, T142&lt;&gt;""),1,0)</f>
        <v/>
      </c>
      <c r="AN142">
        <f>AND(AO142,AND(T142&gt;0,T142&lt;&gt;""))</f>
        <v/>
      </c>
      <c r="AO142">
        <f>AND(R142&gt;100, R142&lt;&gt;"")</f>
        <v/>
      </c>
      <c r="AP142">
        <f>AND(NOT(AN142),AO142)</f>
        <v/>
      </c>
      <c r="AQ142">
        <f>IF(AN142, "OEIS CAT - Destructive - Fatal", IF(AO142, IF(AG142, "OEIS CAT - Destructive - Non-fatal", "OEIS Non-CAT - Destructive - Non-fatal"), IF(AG142, "OEIS CAT - Large", "OEIS Non-CAT - Large")))</f>
        <v/>
      </c>
      <c r="AR142">
        <f>IF(AND(P142&lt;&gt;"", P142&gt;5000),1,0)</f>
        <v/>
      </c>
      <c r="AS142">
        <f>IF(AND(R142&lt;&gt;"", R142&gt;500),1,0)</f>
        <v/>
      </c>
      <c r="AT142">
        <f>IF(OR(R142="", R142&lt;=100),"structures &lt;= 100 ", IF(R142&gt;500, "structures &gt; 500", "100 &lt; structures &lt;= 500"))</f>
        <v/>
      </c>
      <c r="AU142">
        <f>IF(AND(T142&gt;0, T142&lt;&gt;""),"fatality &gt; 0", "fatality = 0")</f>
        <v/>
      </c>
      <c r="AV142">
        <f>IF(R142="",0, R142)</f>
        <v/>
      </c>
      <c r="AW142" t="b">
        <v>1</v>
      </c>
      <c r="AX142" t="b">
        <v>0</v>
      </c>
      <c r="AY142" t="b">
        <v>1</v>
      </c>
      <c r="AZ142" t="b">
        <v>1</v>
      </c>
      <c r="BA142" t="b">
        <v>0</v>
      </c>
      <c r="BB142" t="b">
        <v>1</v>
      </c>
      <c r="BC142" t="b">
        <v>1</v>
      </c>
      <c r="BF142" t="inlineStr">
        <is>
          <t>OORC1</t>
        </is>
      </c>
      <c r="BG142" t="inlineStr">
        <is>
          <t>2</t>
        </is>
      </c>
      <c r="BH142" t="n">
        <v>2.66</v>
      </c>
      <c r="BI142" t="inlineStr">
        <is>
          <t>2017-08-29T16:12:00Z</t>
        </is>
      </c>
      <c r="BJ142" t="n">
        <v>10</v>
      </c>
      <c r="BK142" t="n">
        <v>2</v>
      </c>
      <c r="BL142" t="inlineStr">
        <is>
          <t>OORC1</t>
        </is>
      </c>
      <c r="BM142" t="inlineStr">
        <is>
          <t>2</t>
        </is>
      </c>
      <c r="BN142" t="n">
        <v>2.66</v>
      </c>
      <c r="BO142" t="inlineStr">
        <is>
          <t>2017-08-29T16:12:00Z</t>
        </is>
      </c>
      <c r="BP142" t="n">
        <v>10</v>
      </c>
      <c r="BQ142" t="n">
        <v>4</v>
      </c>
    </row>
    <row r="143">
      <c r="C143">
        <f>LEFT(H143,8)&amp;"-"&amp;E143</f>
        <v/>
      </c>
      <c r="D143" t="inlineStr">
        <is>
          <t>Madera</t>
        </is>
      </c>
      <c r="E143" t="inlineStr">
        <is>
          <t>Railroad</t>
        </is>
      </c>
      <c r="H143">
        <f>YEAR(L143)*10^8+MONTH(L143)*10^6+DAY(L143)*10^4+HOUR(L143)*100+MINUTE(L143)</f>
        <v/>
      </c>
      <c r="I143">
        <f>IF(HOUR(L143)&lt;12, YEAR(L143)*10^8+MONTH(L143)*10^6+DAY(L143)*10^4+(HOUR(L143)+12)*10^2 + MINUTE(L143), YEAR(L143)*10^8+MONTH(L143)*10^6+(DAY(L143)+1)*10^4+(HOUR(L143)-12)*10^2+MINUTE(L143))</f>
        <v/>
      </c>
      <c r="J143" s="39" t="n">
        <v>42976</v>
      </c>
      <c r="K143" s="40" t="n">
        <v>0.5131944444444444</v>
      </c>
      <c r="L143" s="39" t="n">
        <v>42976.51319444444</v>
      </c>
      <c r="M143" s="39" t="n">
        <v>43109</v>
      </c>
      <c r="N143" t="inlineStr">
        <is>
          <t>12:46</t>
        </is>
      </c>
      <c r="O143" s="39" t="n">
        <v>43109.53194444445</v>
      </c>
      <c r="P143" t="n">
        <v>12407</v>
      </c>
      <c r="Q143" t="inlineStr">
        <is>
          <t>Electrical Power</t>
        </is>
      </c>
      <c r="R143" t="n">
        <v>8</v>
      </c>
      <c r="S143" t="n">
        <v>1</v>
      </c>
      <c r="T143" t="n">
        <v>1</v>
      </c>
      <c r="U143" t="n">
        <v>37.44663</v>
      </c>
      <c r="V143" t="n">
        <v>-119.64622</v>
      </c>
      <c r="W143" t="inlineStr">
        <is>
          <t>HFTD</t>
        </is>
      </c>
      <c r="X143">
        <f>IF(OR(ISNUMBER(FIND("Redwood Valley", E143)), AZ143, BC143), "HFRA", "non-HFRA")</f>
        <v/>
      </c>
      <c r="Y143" t="inlineStr">
        <is>
          <t>Yes</t>
        </is>
      </c>
      <c r="Z143" t="inlineStr">
        <is>
          <t>Yes</t>
        </is>
      </c>
      <c r="AA143" t="n">
        <v>20170315</v>
      </c>
      <c r="AB143" t="inlineStr">
        <is>
          <t>EI170829A</t>
        </is>
      </c>
      <c r="AC143" t="inlineStr">
        <is>
          <t>1862552</t>
        </is>
      </c>
      <c r="AD143" t="inlineStr">
        <is>
          <t>17-0073823</t>
        </is>
      </c>
      <c r="AF143" t="n">
        <v>5894785</v>
      </c>
      <c r="AG143">
        <f>OR(AND(P143&gt;5000, P143&lt;&gt;""), AND(R143&gt;500, R143&lt;&gt;""), AND(T143&gt;0, T143&lt;&gt;""))</f>
        <v/>
      </c>
      <c r="AH143">
        <f>AND(OR(R143="", R143&lt;100),OR(AND(P143&gt;5000,P143&lt;&gt;""),AND(T143&gt;0,T143&lt;&gt;"")))</f>
        <v/>
      </c>
      <c r="AI143">
        <f>AND(AG143,AH143=FALSE)</f>
        <v/>
      </c>
      <c r="AJ143">
        <f>YEAR(J143)</f>
        <v/>
      </c>
      <c r="AK143">
        <f>MONTH(J143)</f>
        <v/>
      </c>
      <c r="AL143" t="b">
        <v>0</v>
      </c>
      <c r="AM143">
        <f>IF(AND(T143&gt;0, T143&lt;&gt;""),1,0)</f>
        <v/>
      </c>
      <c r="AN143">
        <f>AND(AO143,AND(T143&gt;0,T143&lt;&gt;""))</f>
        <v/>
      </c>
      <c r="AO143">
        <f>AND(R143&gt;100, R143&lt;&gt;"")</f>
        <v/>
      </c>
      <c r="AP143">
        <f>AND(NOT(AN143),AO143)</f>
        <v/>
      </c>
      <c r="AQ143">
        <f>IF(AN143, "OEIS CAT - Destructive - Fatal", IF(AO143, IF(AG143, "OEIS CAT - Destructive - Non-fatal", "OEIS Non-CAT - Destructive - Non-fatal"), IF(AG143, "OEIS CAT - Large", "OEIS Non-CAT - Large")))</f>
        <v/>
      </c>
      <c r="AR143">
        <f>IF(AND(P143&lt;&gt;"", P143&gt;5000),1,0)</f>
        <v/>
      </c>
      <c r="AS143">
        <f>IF(AND(R143&lt;&gt;"", R143&gt;500),1,0)</f>
        <v/>
      </c>
      <c r="AT143">
        <f>IF(OR(R143="", R143&lt;=100),"structures &lt;= 100 ", IF(R143&gt;500, "structures &gt; 500", "100 &lt; structures &lt;= 500"))</f>
        <v/>
      </c>
      <c r="AU143">
        <f>IF(AND(T143&gt;0, T143&lt;&gt;""),"fatality &gt; 0", "fatality = 0")</f>
        <v/>
      </c>
      <c r="AV143">
        <f>IF(R143="",0, R143)</f>
        <v/>
      </c>
      <c r="AW143" t="b">
        <v>0</v>
      </c>
      <c r="AX143" t="b">
        <v>1</v>
      </c>
      <c r="AY143" t="b">
        <v>1</v>
      </c>
      <c r="AZ143" t="b">
        <v>1</v>
      </c>
      <c r="BA143" t="b">
        <v>0</v>
      </c>
      <c r="BB143" t="b">
        <v>1</v>
      </c>
      <c r="BC143" t="b">
        <v>1</v>
      </c>
      <c r="BF143" t="inlineStr">
        <is>
          <t>BSNC1</t>
        </is>
      </c>
      <c r="BG143" t="inlineStr">
        <is>
          <t>2</t>
        </is>
      </c>
      <c r="BH143" t="n">
        <v>4.8</v>
      </c>
      <c r="BI143" t="inlineStr">
        <is>
          <t>2017-08-29T19:48:00Z</t>
        </is>
      </c>
      <c r="BJ143" t="n">
        <v>10</v>
      </c>
      <c r="BK143" t="n">
        <v>8</v>
      </c>
      <c r="BL143" t="inlineStr">
        <is>
          <t>MIAC1</t>
        </is>
      </c>
      <c r="BM143" t="inlineStr">
        <is>
          <t>2</t>
        </is>
      </c>
      <c r="BN143" t="n">
        <v>5.76</v>
      </c>
      <c r="BO143" t="inlineStr">
        <is>
          <t>2017-08-29T19:59:00Z</t>
        </is>
      </c>
      <c r="BP143" t="n">
        <v>13</v>
      </c>
      <c r="BQ143" t="n">
        <v>76</v>
      </c>
    </row>
    <row r="144">
      <c r="C144">
        <f>LEFT(H144,8)&amp;"-"&amp;E144</f>
        <v/>
      </c>
      <c r="D144" t="inlineStr">
        <is>
          <t>Butte</t>
        </is>
      </c>
      <c r="E144" t="inlineStr">
        <is>
          <t>Ponderosa</t>
        </is>
      </c>
      <c r="H144">
        <f>YEAR(L144)*10^8+MONTH(L144)*10^6+DAY(L144)*10^4+HOUR(L144)*100+MINUTE(L144)</f>
        <v/>
      </c>
      <c r="I144">
        <f>IF(HOUR(L144)&lt;12, YEAR(L144)*10^8+MONTH(L144)*10^6+DAY(L144)*10^4+(HOUR(L144)+12)*10^2 + MINUTE(L144), YEAR(L144)*10^8+MONTH(L144)*10^6+(DAY(L144)+1)*10^4+(HOUR(L144)-12)*10^2+MINUTE(L144))</f>
        <v/>
      </c>
      <c r="J144" s="39" t="n">
        <v>42976</v>
      </c>
      <c r="K144" s="40" t="n">
        <v>0.5527777777777778</v>
      </c>
      <c r="L144" s="39" t="n">
        <v>42976.55277777778</v>
      </c>
      <c r="M144" s="39" t="n">
        <v>43342</v>
      </c>
      <c r="N144" t="inlineStr">
        <is>
          <t>15:27</t>
        </is>
      </c>
      <c r="O144" s="39" t="n">
        <v>43342.64375</v>
      </c>
      <c r="P144" t="n">
        <v>4016</v>
      </c>
      <c r="Q144" t="inlineStr">
        <is>
          <t>Campfire</t>
        </is>
      </c>
      <c r="R144" t="n">
        <v>55</v>
      </c>
      <c r="T144" t="n">
        <v>0</v>
      </c>
      <c r="U144" t="n">
        <v>39.57701</v>
      </c>
      <c r="V144" t="n">
        <v>-121.30209</v>
      </c>
      <c r="W144" t="inlineStr">
        <is>
          <t>HFTD</t>
        </is>
      </c>
      <c r="X144">
        <f>IF(OR(ISNUMBER(FIND("Redwood Valley", E144)), AZ144, BC144), "HFRA", "non-HFRA")</f>
        <v/>
      </c>
      <c r="AF144" t="n">
        <v>643663</v>
      </c>
      <c r="AG144">
        <f>OR(AND(P144&gt;5000, P144&lt;&gt;""), AND(R144&gt;500, R144&lt;&gt;""), AND(T144&gt;0, T144&lt;&gt;""))</f>
        <v/>
      </c>
      <c r="AH144">
        <f>AND(OR(R144="", R144&lt;100),OR(AND(P144&gt;5000,P144&lt;&gt;""),AND(T144&gt;0,T144&lt;&gt;"")))</f>
        <v/>
      </c>
      <c r="AI144">
        <f>AND(AG144,AH144=FALSE)</f>
        <v/>
      </c>
      <c r="AJ144">
        <f>YEAR(J144)</f>
        <v/>
      </c>
      <c r="AK144">
        <f>MONTH(J144)</f>
        <v/>
      </c>
      <c r="AL144" t="b">
        <v>0</v>
      </c>
      <c r="AM144">
        <f>IF(AND(T144&gt;0, T144&lt;&gt;""),1,0)</f>
        <v/>
      </c>
      <c r="AN144">
        <f>AND(AO144,AND(T144&gt;0,T144&lt;&gt;""))</f>
        <v/>
      </c>
      <c r="AO144">
        <f>AND(R144&gt;100, R144&lt;&gt;"")</f>
        <v/>
      </c>
      <c r="AP144">
        <f>AND(NOT(AN144),AO144)</f>
        <v/>
      </c>
      <c r="AQ144">
        <f>IF(AN144, "OEIS CAT - Destructive - Fatal", IF(AO144, IF(AG144, "OEIS CAT - Destructive - Non-fatal", "OEIS Non-CAT - Destructive - Non-fatal"), IF(AG144, "OEIS CAT - Large", "OEIS Non-CAT - Large")))</f>
        <v/>
      </c>
      <c r="AR144">
        <f>IF(AND(P144&lt;&gt;"", P144&gt;5000),1,0)</f>
        <v/>
      </c>
      <c r="AS144">
        <f>IF(AND(R144&lt;&gt;"", R144&gt;500),1,0)</f>
        <v/>
      </c>
      <c r="AT144">
        <f>IF(OR(R144="", R144&lt;=100),"structures &lt;= 100 ", IF(R144&gt;500, "structures &gt; 500", "100 &lt; structures &lt;= 500"))</f>
        <v/>
      </c>
      <c r="AU144">
        <f>IF(AND(T144&gt;0, T144&lt;&gt;""),"fatality &gt; 0", "fatality = 0")</f>
        <v/>
      </c>
      <c r="AV144">
        <f>IF(R144="",0, R144)</f>
        <v/>
      </c>
      <c r="AW144" t="b">
        <v>0</v>
      </c>
      <c r="AX144" t="b">
        <v>1</v>
      </c>
      <c r="AY144" t="b">
        <v>1</v>
      </c>
      <c r="AZ144" t="b">
        <v>1</v>
      </c>
      <c r="BA144" t="b">
        <v>0</v>
      </c>
      <c r="BB144" t="b">
        <v>1</v>
      </c>
      <c r="BC144" t="b">
        <v>1</v>
      </c>
      <c r="BJ144" t="n">
        <v>0</v>
      </c>
      <c r="BK144" t="n">
        <v>0</v>
      </c>
      <c r="BL144" t="inlineStr">
        <is>
          <t>PKCC1</t>
        </is>
      </c>
      <c r="BM144" t="inlineStr">
        <is>
          <t>2</t>
        </is>
      </c>
      <c r="BN144" t="n">
        <v>8.84</v>
      </c>
      <c r="BO144" t="inlineStr">
        <is>
          <t>2017-08-29T21:10:00Z</t>
        </is>
      </c>
      <c r="BP144" t="n">
        <v>17</v>
      </c>
      <c r="BQ144" t="n">
        <v>2</v>
      </c>
    </row>
    <row r="145">
      <c r="C145">
        <f>LEFT(H145,8)&amp;"-"&amp;E145</f>
        <v/>
      </c>
      <c r="D145" t="inlineStr">
        <is>
          <t>Lassen</t>
        </is>
      </c>
      <c r="E145" t="inlineStr">
        <is>
          <t>Mud</t>
        </is>
      </c>
      <c r="H145">
        <f>YEAR(L145)*10^8+MONTH(L145)*10^6+DAY(L145)*10^4+HOUR(L145)*100+MINUTE(L145)</f>
        <v/>
      </c>
      <c r="I145">
        <f>IF(HOUR(L145)&lt;12, YEAR(L145)*10^8+MONTH(L145)*10^6+DAY(L145)*10^4+(HOUR(L145)+12)*10^2 + MINUTE(L145), YEAR(L145)*10^8+MONTH(L145)*10^6+(DAY(L145)+1)*10^4+(HOUR(L145)-12)*10^2+MINUTE(L145))</f>
        <v/>
      </c>
      <c r="J145" s="39" t="n">
        <v>42976</v>
      </c>
      <c r="K145" s="40" t="n">
        <v>0.6083333333333333</v>
      </c>
      <c r="L145" s="39" t="n">
        <v>42976.60833333333</v>
      </c>
      <c r="M145" s="39" t="n">
        <v>43109</v>
      </c>
      <c r="N145" t="inlineStr">
        <is>
          <t>12:47</t>
        </is>
      </c>
      <c r="O145" s="39" t="n">
        <v>43109.53263888889</v>
      </c>
      <c r="P145" t="n">
        <v>6042</v>
      </c>
      <c r="Q145" t="inlineStr">
        <is>
          <t>Lightning</t>
        </is>
      </c>
      <c r="R145" t="n">
        <v>0</v>
      </c>
      <c r="T145" t="n">
        <v>0</v>
      </c>
      <c r="U145" t="n">
        <v>40.43962</v>
      </c>
      <c r="V145" t="n">
        <v>-120.22215</v>
      </c>
      <c r="W145" t="inlineStr">
        <is>
          <t>non-HFTD</t>
        </is>
      </c>
      <c r="X145">
        <f>IF(OR(ISNUMBER(FIND("Redwood Valley", E145)), AZ145, BC145), "HFRA", "non-HFRA")</f>
        <v/>
      </c>
      <c r="AG145">
        <f>OR(AND(P145&gt;5000, P145&lt;&gt;""), AND(R145&gt;500, R145&lt;&gt;""), AND(T145&gt;0, T145&lt;&gt;""))</f>
        <v/>
      </c>
      <c r="AH145">
        <f>AND(OR(R145="", R145&lt;100),OR(AND(P145&gt;5000,P145&lt;&gt;""),AND(T145&gt;0,T145&lt;&gt;"")))</f>
        <v/>
      </c>
      <c r="AI145">
        <f>AND(AG145,AH145=FALSE)</f>
        <v/>
      </c>
      <c r="AJ145">
        <f>YEAR(J145)</f>
        <v/>
      </c>
      <c r="AK145">
        <f>MONTH(J145)</f>
        <v/>
      </c>
      <c r="AL145" t="b">
        <v>0</v>
      </c>
      <c r="AM145">
        <f>IF(AND(T145&gt;0, T145&lt;&gt;""),1,0)</f>
        <v/>
      </c>
      <c r="AN145">
        <f>AND(AO145,AND(T145&gt;0,T145&lt;&gt;""))</f>
        <v/>
      </c>
      <c r="AO145">
        <f>AND(R145&gt;100, R145&lt;&gt;"")</f>
        <v/>
      </c>
      <c r="AP145">
        <f>AND(NOT(AN145),AO145)</f>
        <v/>
      </c>
      <c r="AQ145">
        <f>IF(AN145, "OEIS CAT - Destructive - Fatal", IF(AO145, IF(AG145, "OEIS CAT - Destructive - Non-fatal", "OEIS Non-CAT - Destructive - Non-fatal"), IF(AG145, "OEIS CAT - Large", "OEIS Non-CAT - Large")))</f>
        <v/>
      </c>
      <c r="AR145">
        <f>IF(AND(P145&lt;&gt;"", P145&gt;5000),1,0)</f>
        <v/>
      </c>
      <c r="AS145">
        <f>IF(AND(R145&lt;&gt;"", R145&gt;500),1,0)</f>
        <v/>
      </c>
      <c r="AT145">
        <f>IF(OR(R145="", R145&lt;=100),"structures &lt;= 100 ", IF(R145&gt;500, "structures &gt; 500", "100 &lt; structures &lt;= 500"))</f>
        <v/>
      </c>
      <c r="AU145">
        <f>IF(AND(T145&gt;0, T145&lt;&gt;""),"fatality &gt; 0", "fatality = 0")</f>
        <v/>
      </c>
      <c r="AV145">
        <f>IF(R145="",0, R145)</f>
        <v/>
      </c>
      <c r="AW145" t="b">
        <v>0</v>
      </c>
      <c r="AX145" t="b">
        <v>0</v>
      </c>
      <c r="AY145" t="b">
        <v>0</v>
      </c>
      <c r="AZ145" t="b">
        <v>0</v>
      </c>
      <c r="BA145" t="b">
        <v>0</v>
      </c>
      <c r="BB145" t="b">
        <v>0</v>
      </c>
      <c r="BC145" t="b">
        <v>0</v>
      </c>
      <c r="BJ145" t="n">
        <v>0</v>
      </c>
      <c r="BK145" t="n">
        <v>0</v>
      </c>
      <c r="BL145" t="inlineStr">
        <is>
          <t>BUFC1</t>
        </is>
      </c>
      <c r="BM145" t="inlineStr">
        <is>
          <t>2</t>
        </is>
      </c>
      <c r="BN145" t="n">
        <v>6.33</v>
      </c>
      <c r="BO145" t="inlineStr">
        <is>
          <t>2017-08-29T21:40:00Z</t>
        </is>
      </c>
      <c r="BP145" t="n">
        <v>32.99</v>
      </c>
      <c r="BQ145" t="n">
        <v>4</v>
      </c>
    </row>
    <row r="146">
      <c r="C146">
        <f>LEFT(H146,8)&amp;"-"&amp;E146</f>
        <v/>
      </c>
      <c r="D146" t="inlineStr">
        <is>
          <t>Lassen</t>
        </is>
      </c>
      <c r="E146" t="inlineStr">
        <is>
          <t>R-4</t>
        </is>
      </c>
      <c r="H146">
        <f>YEAR(L146)*10^8+MONTH(L146)*10^6+DAY(L146)*10^4+HOUR(L146)*100+MINUTE(L146)</f>
        <v/>
      </c>
      <c r="I146">
        <f>IF(HOUR(L146)&lt;12, YEAR(L146)*10^8+MONTH(L146)*10^6+DAY(L146)*10^4+(HOUR(L146)+12)*10^2 + MINUTE(L146), YEAR(L146)*10^8+MONTH(L146)*10^6+(DAY(L146)+1)*10^4+(HOUR(L146)-12)*10^2+MINUTE(L146))</f>
        <v/>
      </c>
      <c r="J146" s="39" t="n">
        <v>42977</v>
      </c>
      <c r="K146" s="40" t="n">
        <v>0.3541666666666667</v>
      </c>
      <c r="L146" s="39" t="n">
        <v>42977.35416666666</v>
      </c>
      <c r="M146" s="39" t="n">
        <v>43109</v>
      </c>
      <c r="N146" t="inlineStr">
        <is>
          <t>12:48</t>
        </is>
      </c>
      <c r="O146" s="39" t="n">
        <v>43109.53333333333</v>
      </c>
      <c r="P146" t="n">
        <v>18618</v>
      </c>
      <c r="Q146" t="inlineStr">
        <is>
          <t>Unknown</t>
        </is>
      </c>
      <c r="U146" t="n">
        <v>40.69573</v>
      </c>
      <c r="V146" t="n">
        <v>-119.93499</v>
      </c>
      <c r="W146" t="inlineStr">
        <is>
          <t>non-HFTD</t>
        </is>
      </c>
      <c r="X146">
        <f>IF(OR(ISNUMBER(FIND("Redwood Valley", E146)), AZ146, BC146), "HFRA", "non-HFRA")</f>
        <v/>
      </c>
      <c r="AG146">
        <f>OR(AND(P146&gt;5000, P146&lt;&gt;""), AND(R146&gt;500, R146&lt;&gt;""), AND(T146&gt;0, T146&lt;&gt;""))</f>
        <v/>
      </c>
      <c r="AH146">
        <f>AND(OR(R146="", R146&lt;100),OR(AND(P146&gt;5000,P146&lt;&gt;""),AND(T146&gt;0,T146&lt;&gt;"")))</f>
        <v/>
      </c>
      <c r="AI146">
        <f>AND(AG146,AH146=FALSE)</f>
        <v/>
      </c>
      <c r="AJ146">
        <f>YEAR(J146)</f>
        <v/>
      </c>
      <c r="AK146">
        <f>MONTH(J146)</f>
        <v/>
      </c>
      <c r="AL146" t="b">
        <v>0</v>
      </c>
      <c r="AM146">
        <f>IF(AND(T146&gt;0, T146&lt;&gt;""),1,0)</f>
        <v/>
      </c>
      <c r="AN146">
        <f>AND(AO146,AND(T146&gt;0,T146&lt;&gt;""))</f>
        <v/>
      </c>
      <c r="AO146">
        <f>AND(R146&gt;100, R146&lt;&gt;"")</f>
        <v/>
      </c>
      <c r="AP146">
        <f>AND(NOT(AN146),AO146)</f>
        <v/>
      </c>
      <c r="AQ146">
        <f>IF(AN146, "OEIS CAT - Destructive - Fatal", IF(AO146, IF(AG146, "OEIS CAT - Destructive - Non-fatal", "OEIS Non-CAT - Destructive - Non-fatal"), IF(AG146, "OEIS CAT - Large", "OEIS Non-CAT - Large")))</f>
        <v/>
      </c>
      <c r="AR146">
        <f>IF(AND(P146&lt;&gt;"", P146&gt;5000),1,0)</f>
        <v/>
      </c>
      <c r="AS146">
        <f>IF(AND(R146&lt;&gt;"", R146&gt;500),1,0)</f>
        <v/>
      </c>
      <c r="AT146">
        <f>IF(OR(R146="", R146&lt;=100),"structures &lt;= 100 ", IF(R146&gt;500, "structures &gt; 500", "100 &lt; structures &lt;= 500"))</f>
        <v/>
      </c>
      <c r="AU146">
        <f>IF(AND(T146&gt;0, T146&lt;&gt;""),"fatality &gt; 0", "fatality = 0")</f>
        <v/>
      </c>
      <c r="AV146">
        <f>IF(R146="",0, R146)</f>
        <v/>
      </c>
      <c r="AW146" t="b">
        <v>0</v>
      </c>
      <c r="AX146" t="b">
        <v>0</v>
      </c>
      <c r="AY146" t="b">
        <v>0</v>
      </c>
      <c r="AZ146" t="b">
        <v>0</v>
      </c>
      <c r="BA146" t="b">
        <v>0</v>
      </c>
      <c r="BB146" t="b">
        <v>0</v>
      </c>
      <c r="BC146" t="b">
        <v>0</v>
      </c>
      <c r="BJ146" t="n">
        <v>0</v>
      </c>
      <c r="BK146" t="n">
        <v>0</v>
      </c>
      <c r="BP146" t="n">
        <v>0</v>
      </c>
      <c r="BQ146" t="n">
        <v>0</v>
      </c>
    </row>
    <row r="147">
      <c r="C147">
        <f>LEFT(H147,8)&amp;"-"&amp;E147</f>
        <v/>
      </c>
      <c r="D147" t="inlineStr">
        <is>
          <t>Nevada</t>
        </is>
      </c>
      <c r="E147" t="inlineStr">
        <is>
          <t>Pleasant</t>
        </is>
      </c>
      <c r="H147">
        <f>YEAR(L147)*10^8+MONTH(L147)*10^6+DAY(L147)*10^4+HOUR(L147)*100+MINUTE(L147)</f>
        <v/>
      </c>
      <c r="I147">
        <f>IF(HOUR(L147)&lt;12, YEAR(L147)*10^8+MONTH(L147)*10^6+DAY(L147)*10^4+(HOUR(L147)+12)*10^2 + MINUTE(L147), YEAR(L147)*10^8+MONTH(L147)*10^6+(DAY(L147)+1)*10^4+(HOUR(L147)-12)*10^2+MINUTE(L147))</f>
        <v/>
      </c>
      <c r="J147" s="39" t="n">
        <v>42977</v>
      </c>
      <c r="K147" s="40" t="n">
        <v>0.6513888888888889</v>
      </c>
      <c r="L147" s="39" t="n">
        <v>42977.65138888889</v>
      </c>
      <c r="M147" s="39" t="n">
        <v>43109</v>
      </c>
      <c r="N147" t="inlineStr">
        <is>
          <t>12:48</t>
        </is>
      </c>
      <c r="O147" s="39" t="n">
        <v>43109.53333333333</v>
      </c>
      <c r="P147" t="n">
        <v>392</v>
      </c>
      <c r="Q147" t="inlineStr">
        <is>
          <t>Undetermined</t>
        </is>
      </c>
      <c r="R147" t="n">
        <v>1</v>
      </c>
      <c r="S147" t="n">
        <v>1</v>
      </c>
      <c r="T147" t="n">
        <v>0</v>
      </c>
      <c r="U147" t="n">
        <v>39.34292</v>
      </c>
      <c r="V147" t="n">
        <v>-121.12004</v>
      </c>
      <c r="W147" t="inlineStr">
        <is>
          <t>HFTD</t>
        </is>
      </c>
      <c r="X147">
        <f>IF(OR(ISNUMBER(FIND("Redwood Valley", E147)), AZ147, BC147), "HFRA", "non-HFRA")</f>
        <v/>
      </c>
      <c r="AF147" t="n">
        <v>47103</v>
      </c>
      <c r="AG147">
        <f>OR(AND(P147&gt;5000, P147&lt;&gt;""), AND(R147&gt;500, R147&lt;&gt;""), AND(T147&gt;0, T147&lt;&gt;""))</f>
        <v/>
      </c>
      <c r="AH147">
        <f>AND(OR(R147="", R147&lt;100),OR(AND(P147&gt;5000,P147&lt;&gt;""),AND(T147&gt;0,T147&lt;&gt;"")))</f>
        <v/>
      </c>
      <c r="AI147">
        <f>AND(AG147,AH147=FALSE)</f>
        <v/>
      </c>
      <c r="AJ147">
        <f>YEAR(J147)</f>
        <v/>
      </c>
      <c r="AK147">
        <f>MONTH(J147)</f>
        <v/>
      </c>
      <c r="AL147" t="b">
        <v>0</v>
      </c>
      <c r="AM147">
        <f>IF(AND(T147&gt;0, T147&lt;&gt;""),1,0)</f>
        <v/>
      </c>
      <c r="AN147">
        <f>AND(AO147,AND(T147&gt;0,T147&lt;&gt;""))</f>
        <v/>
      </c>
      <c r="AO147">
        <f>AND(R147&gt;100, R147&lt;&gt;"")</f>
        <v/>
      </c>
      <c r="AP147">
        <f>AND(NOT(AN147),AO147)</f>
        <v/>
      </c>
      <c r="AQ147">
        <f>IF(AN147, "OEIS CAT - Destructive - Fatal", IF(AO147, IF(AG147, "OEIS CAT - Destructive - Non-fatal", "OEIS Non-CAT - Destructive - Non-fatal"), IF(AG147, "OEIS CAT - Large", "OEIS Non-CAT - Large")))</f>
        <v/>
      </c>
      <c r="AR147">
        <f>IF(AND(P147&lt;&gt;"", P147&gt;5000),1,0)</f>
        <v/>
      </c>
      <c r="AS147">
        <f>IF(AND(R147&lt;&gt;"", R147&gt;500),1,0)</f>
        <v/>
      </c>
      <c r="AT147">
        <f>IF(OR(R147="", R147&lt;=100),"structures &lt;= 100 ", IF(R147&gt;500, "structures &gt; 500", "100 &lt; structures &lt;= 500"))</f>
        <v/>
      </c>
      <c r="AU147">
        <f>IF(AND(T147&gt;0, T147&lt;&gt;""),"fatality &gt; 0", "fatality = 0")</f>
        <v/>
      </c>
      <c r="AV147">
        <f>IF(R147="",0, R147)</f>
        <v/>
      </c>
      <c r="AW147" t="b">
        <v>0</v>
      </c>
      <c r="AX147" t="b">
        <v>1</v>
      </c>
      <c r="AY147" t="b">
        <v>1</v>
      </c>
      <c r="AZ147" t="b">
        <v>1</v>
      </c>
      <c r="BA147" t="b">
        <v>0</v>
      </c>
      <c r="BB147" t="b">
        <v>1</v>
      </c>
      <c r="BC147" t="b">
        <v>1</v>
      </c>
      <c r="BF147" t="inlineStr">
        <is>
          <t>RRRC1</t>
        </is>
      </c>
      <c r="BG147" t="inlineStr">
        <is>
          <t>2</t>
        </is>
      </c>
      <c r="BH147" t="n">
        <v>2.73</v>
      </c>
      <c r="BI147" t="inlineStr">
        <is>
          <t>2017-08-30T23:13:00Z</t>
        </is>
      </c>
      <c r="BJ147" t="n">
        <v>17</v>
      </c>
      <c r="BK147" t="n">
        <v>24</v>
      </c>
      <c r="BL147" t="inlineStr">
        <is>
          <t>RRRC1</t>
        </is>
      </c>
      <c r="BM147" t="inlineStr">
        <is>
          <t>2</t>
        </is>
      </c>
      <c r="BN147" t="n">
        <v>2.73</v>
      </c>
      <c r="BO147" t="inlineStr">
        <is>
          <t>2017-08-30T23:13:00Z</t>
        </is>
      </c>
      <c r="BP147" t="n">
        <v>17</v>
      </c>
      <c r="BQ147" t="n">
        <v>91</v>
      </c>
    </row>
    <row r="148">
      <c r="C148">
        <f>LEFT(H148,8)&amp;"-"&amp;E148</f>
        <v/>
      </c>
      <c r="D148" t="inlineStr">
        <is>
          <t>Trinity</t>
        </is>
      </c>
      <c r="E148" t="inlineStr">
        <is>
          <t>Helena - Fork</t>
        </is>
      </c>
      <c r="H148">
        <f>YEAR(L148)*10^8+MONTH(L148)*10^6+DAY(L148)*10^4+HOUR(L148)*100+MINUTE(L148)</f>
        <v/>
      </c>
      <c r="I148">
        <f>IF(HOUR(L148)&lt;12, YEAR(L148)*10^8+MONTH(L148)*10^6+DAY(L148)*10^4+(HOUR(L148)+12)*10^2 + MINUTE(L148), YEAR(L148)*10^8+MONTH(L148)*10^6+(DAY(L148)+1)*10^4+(HOUR(L148)-12)*10^2+MINUTE(L148))</f>
        <v/>
      </c>
      <c r="J148" s="39" t="n">
        <v>42977</v>
      </c>
      <c r="K148" s="40" t="n">
        <v>0.75</v>
      </c>
      <c r="L148" s="39" t="n">
        <v>42977.75</v>
      </c>
      <c r="M148" s="39" t="n">
        <v>43109</v>
      </c>
      <c r="N148" t="inlineStr">
        <is>
          <t>12:49</t>
        </is>
      </c>
      <c r="O148" s="39" t="n">
        <v>43109.53402777778</v>
      </c>
      <c r="P148" t="n">
        <v>21846</v>
      </c>
      <c r="Q148" t="inlineStr">
        <is>
          <t>Miscellaneous</t>
        </is>
      </c>
      <c r="R148" t="n">
        <v>131</v>
      </c>
      <c r="T148" t="n">
        <v>0</v>
      </c>
      <c r="U148" t="n">
        <v>40.76025</v>
      </c>
      <c r="V148" t="n">
        <v>-123.10003</v>
      </c>
      <c r="W148" t="inlineStr">
        <is>
          <t>HFTD</t>
        </is>
      </c>
      <c r="X148">
        <f>IF(OR(ISNUMBER(FIND("Redwood Valley", E148)), AZ148, BC148), "HFRA", "non-HFRA")</f>
        <v/>
      </c>
      <c r="AG148">
        <f>OR(AND(P148&gt;5000, P148&lt;&gt;""), AND(R148&gt;500, R148&lt;&gt;""), AND(T148&gt;0, T148&lt;&gt;""))</f>
        <v/>
      </c>
      <c r="AH148">
        <f>AND(OR(R148="", R148&lt;100),OR(AND(P148&gt;5000,P148&lt;&gt;""),AND(T148&gt;0,T148&lt;&gt;"")))</f>
        <v/>
      </c>
      <c r="AI148">
        <f>AND(AG148,AH148=FALSE)</f>
        <v/>
      </c>
      <c r="AJ148">
        <f>YEAR(J148)</f>
        <v/>
      </c>
      <c r="AK148">
        <f>MONTH(J148)</f>
        <v/>
      </c>
      <c r="AL148" t="b">
        <v>0</v>
      </c>
      <c r="AM148">
        <f>IF(AND(T148&gt;0, T148&lt;&gt;""),1,0)</f>
        <v/>
      </c>
      <c r="AN148">
        <f>AND(AO148,AND(T148&gt;0,T148&lt;&gt;""))</f>
        <v/>
      </c>
      <c r="AO148">
        <f>AND(R148&gt;100, R148&lt;&gt;"")</f>
        <v/>
      </c>
      <c r="AP148">
        <f>AND(NOT(AN148),AO148)</f>
        <v/>
      </c>
      <c r="AQ148">
        <f>IF(AN148, "OEIS CAT - Destructive - Fatal", IF(AO148, IF(AG148, "OEIS CAT - Destructive - Non-fatal", "OEIS Non-CAT - Destructive - Non-fatal"), IF(AG148, "OEIS CAT - Large", "OEIS Non-CAT - Large")))</f>
        <v/>
      </c>
      <c r="AR148">
        <f>IF(AND(P148&lt;&gt;"", P148&gt;5000),1,0)</f>
        <v/>
      </c>
      <c r="AS148">
        <f>IF(AND(R148&lt;&gt;"", R148&gt;500),1,0)</f>
        <v/>
      </c>
      <c r="AT148">
        <f>IF(OR(R148="", R148&lt;=100),"structures &lt;= 100 ", IF(R148&gt;500, "structures &gt; 500", "100 &lt; structures &lt;= 500"))</f>
        <v/>
      </c>
      <c r="AU148">
        <f>IF(AND(T148&gt;0, T148&lt;&gt;""),"fatality &gt; 0", "fatality = 0")</f>
        <v/>
      </c>
      <c r="AV148">
        <f>IF(R148="",0, R148)</f>
        <v/>
      </c>
      <c r="AW148" t="b">
        <v>1</v>
      </c>
      <c r="AX148" t="b">
        <v>0</v>
      </c>
      <c r="AY148" t="b">
        <v>1</v>
      </c>
      <c r="AZ148" t="b">
        <v>1</v>
      </c>
      <c r="BA148" t="b">
        <v>0</v>
      </c>
      <c r="BB148" t="b">
        <v>1</v>
      </c>
      <c r="BC148" t="b">
        <v>1</v>
      </c>
      <c r="BJ148" t="n">
        <v>0</v>
      </c>
      <c r="BK148" t="n">
        <v>0</v>
      </c>
      <c r="BL148" t="inlineStr">
        <is>
          <t>WEFC1</t>
        </is>
      </c>
      <c r="BM148" t="inlineStr">
        <is>
          <t>2</t>
        </is>
      </c>
      <c r="BN148" t="n">
        <v>8.800000000000001</v>
      </c>
      <c r="BO148" t="inlineStr">
        <is>
          <t>2017-08-31T01:20:00Z</t>
        </is>
      </c>
      <c r="BP148" t="n">
        <v>24.99</v>
      </c>
      <c r="BQ148" t="n">
        <v>13</v>
      </c>
    </row>
    <row r="149">
      <c r="C149">
        <f>LEFT(H149,8)&amp;"-"&amp;E149</f>
        <v/>
      </c>
      <c r="D149" t="inlineStr">
        <is>
          <t>Kern</t>
        </is>
      </c>
      <c r="E149" t="inlineStr">
        <is>
          <t>Caldwell</t>
        </is>
      </c>
      <c r="H149">
        <f>YEAR(L149)*10^8+MONTH(L149)*10^6+DAY(L149)*10^4+HOUR(L149)*100+MINUTE(L149)</f>
        <v/>
      </c>
      <c r="I149">
        <f>IF(HOUR(L149)&lt;12, YEAR(L149)*10^8+MONTH(L149)*10^6+DAY(L149)*10^4+(HOUR(L149)+12)*10^2 + MINUTE(L149), YEAR(L149)*10^8+MONTH(L149)*10^6+(DAY(L149)+1)*10^4+(HOUR(L149)-12)*10^2+MINUTE(L149))</f>
        <v/>
      </c>
      <c r="J149" s="39" t="n">
        <v>42979</v>
      </c>
      <c r="K149" s="40" t="n">
        <v>0.6090277777777777</v>
      </c>
      <c r="L149" s="39" t="n">
        <v>42979.60902777778</v>
      </c>
      <c r="M149" s="39" t="n">
        <v>43109</v>
      </c>
      <c r="N149" t="inlineStr">
        <is>
          <t>12:50</t>
        </is>
      </c>
      <c r="O149" s="39" t="n">
        <v>43109.53472222222</v>
      </c>
      <c r="P149" t="n">
        <v>1319</v>
      </c>
      <c r="Q149" t="inlineStr">
        <is>
          <t>Lightning</t>
        </is>
      </c>
      <c r="R149" t="n">
        <v>0</v>
      </c>
      <c r="T149" t="n">
        <v>0</v>
      </c>
      <c r="U149" t="n">
        <v>35.76</v>
      </c>
      <c r="V149" t="n">
        <v>-118.406</v>
      </c>
      <c r="W149" t="inlineStr">
        <is>
          <t>HFTD</t>
        </is>
      </c>
      <c r="X149">
        <f>IF(OR(ISNUMBER(FIND("Redwood Valley", E149)), AZ149, BC149), "HFRA", "non-HFRA")</f>
        <v/>
      </c>
      <c r="AG149">
        <f>OR(AND(P149&gt;5000, P149&lt;&gt;""), AND(R149&gt;500, R149&lt;&gt;""), AND(T149&gt;0, T149&lt;&gt;""))</f>
        <v/>
      </c>
      <c r="AH149">
        <f>AND(OR(R149="", R149&lt;100),OR(AND(P149&gt;5000,P149&lt;&gt;""),AND(T149&gt;0,T149&lt;&gt;"")))</f>
        <v/>
      </c>
      <c r="AI149">
        <f>AND(AG149,AH149=FALSE)</f>
        <v/>
      </c>
      <c r="AJ149">
        <f>YEAR(J149)</f>
        <v/>
      </c>
      <c r="AK149">
        <f>MONTH(J149)</f>
        <v/>
      </c>
      <c r="AL149" t="b">
        <v>0</v>
      </c>
      <c r="AM149">
        <f>IF(AND(T149&gt;0, T149&lt;&gt;""),1,0)</f>
        <v/>
      </c>
      <c r="AN149">
        <f>AND(AO149,AND(T149&gt;0,T149&lt;&gt;""))</f>
        <v/>
      </c>
      <c r="AO149">
        <f>AND(R149&gt;100, R149&lt;&gt;"")</f>
        <v/>
      </c>
      <c r="AP149">
        <f>AND(NOT(AN149),AO149)</f>
        <v/>
      </c>
      <c r="AQ149">
        <f>IF(AN149, "OEIS CAT - Destructive - Fatal", IF(AO149, IF(AG149, "OEIS CAT - Destructive - Non-fatal", "OEIS Non-CAT - Destructive - Non-fatal"), IF(AG149, "OEIS CAT - Large", "OEIS Non-CAT - Large")))</f>
        <v/>
      </c>
      <c r="AR149">
        <f>IF(AND(P149&lt;&gt;"", P149&gt;5000),1,0)</f>
        <v/>
      </c>
      <c r="AS149">
        <f>IF(AND(R149&lt;&gt;"", R149&gt;500),1,0)</f>
        <v/>
      </c>
      <c r="AT149">
        <f>IF(OR(R149="", R149&lt;=100),"structures &lt;= 100 ", IF(R149&gt;500, "structures &gt; 500", "100 &lt; structures &lt;= 500"))</f>
        <v/>
      </c>
      <c r="AU149">
        <f>IF(AND(T149&gt;0, T149&lt;&gt;""),"fatality &gt; 0", "fatality = 0")</f>
        <v/>
      </c>
      <c r="AV149">
        <f>IF(R149="",0, R149)</f>
        <v/>
      </c>
      <c r="AW149" t="b">
        <v>0</v>
      </c>
      <c r="AX149" t="b">
        <v>1</v>
      </c>
      <c r="AY149" t="b">
        <v>1</v>
      </c>
      <c r="AZ149" t="b">
        <v>1</v>
      </c>
      <c r="BA149" t="b">
        <v>0</v>
      </c>
      <c r="BB149" t="b">
        <v>1</v>
      </c>
      <c r="BC149" t="b">
        <v>1</v>
      </c>
      <c r="BF149" t="inlineStr">
        <is>
          <t>KRNC1</t>
        </is>
      </c>
      <c r="BG149" t="inlineStr">
        <is>
          <t>2</t>
        </is>
      </c>
      <c r="BH149" t="n">
        <v>1.96</v>
      </c>
      <c r="BI149" t="inlineStr">
        <is>
          <t>2017-09-01T21:57:00Z</t>
        </is>
      </c>
      <c r="BJ149" t="n">
        <v>23</v>
      </c>
      <c r="BK149" t="n">
        <v>10</v>
      </c>
      <c r="BL149" t="inlineStr">
        <is>
          <t>KRNC1</t>
        </is>
      </c>
      <c r="BM149" t="inlineStr">
        <is>
          <t>2</t>
        </is>
      </c>
      <c r="BN149" t="n">
        <v>1.96</v>
      </c>
      <c r="BO149" t="inlineStr">
        <is>
          <t>2017-09-01T21:57:00Z</t>
        </is>
      </c>
      <c r="BP149" t="n">
        <v>23</v>
      </c>
      <c r="BQ149" t="n">
        <v>12</v>
      </c>
    </row>
    <row r="150">
      <c r="C150">
        <f>LEFT(H150,8)&amp;"-"&amp;E150</f>
        <v/>
      </c>
      <c r="D150" t="inlineStr">
        <is>
          <t>Madera</t>
        </is>
      </c>
      <c r="E150" t="inlineStr">
        <is>
          <t>Mission</t>
        </is>
      </c>
      <c r="H150">
        <f>YEAR(L150)*10^8+MONTH(L150)*10^6+DAY(L150)*10^4+HOUR(L150)*100+MINUTE(L150)</f>
        <v/>
      </c>
      <c r="I150">
        <f>IF(HOUR(L150)&lt;12, YEAR(L150)*10^8+MONTH(L150)*10^6+DAY(L150)*10^4+(HOUR(L150)+12)*10^2 + MINUTE(L150), YEAR(L150)*10^8+MONTH(L150)*10^6+(DAY(L150)+1)*10^4+(HOUR(L150)-12)*10^2+MINUTE(L150))</f>
        <v/>
      </c>
      <c r="J150" s="39" t="n">
        <v>42981</v>
      </c>
      <c r="K150" s="40" t="n">
        <v>0.5458333333333333</v>
      </c>
      <c r="L150" s="39" t="n">
        <v>42981.54583333333</v>
      </c>
      <c r="M150" s="39" t="n">
        <v>43109</v>
      </c>
      <c r="N150" t="inlineStr">
        <is>
          <t>13:18</t>
        </is>
      </c>
      <c r="O150" s="39" t="n">
        <v>43109.55416666667</v>
      </c>
      <c r="P150" t="n">
        <v>1035</v>
      </c>
      <c r="Q150" t="inlineStr">
        <is>
          <t>Electrical Power</t>
        </is>
      </c>
      <c r="R150" t="n">
        <v>4</v>
      </c>
      <c r="S150" t="n">
        <v>4</v>
      </c>
      <c r="T150" t="n">
        <v>0</v>
      </c>
      <c r="U150" t="n">
        <v>37.21616</v>
      </c>
      <c r="V150" t="n">
        <v>-119.48067</v>
      </c>
      <c r="W150" t="inlineStr">
        <is>
          <t>HFTD</t>
        </is>
      </c>
      <c r="X150">
        <f>IF(OR(ISNUMBER(FIND("Redwood Valley", E150)), AZ150, BC150), "HFRA", "non-HFRA")</f>
        <v/>
      </c>
      <c r="Y150" t="inlineStr">
        <is>
          <t>Yes</t>
        </is>
      </c>
      <c r="Z150" t="inlineStr">
        <is>
          <t>Yes</t>
        </is>
      </c>
      <c r="AA150" t="n">
        <v>20170337</v>
      </c>
      <c r="AB150" t="inlineStr">
        <is>
          <t>EI170903A</t>
        </is>
      </c>
      <c r="AC150" t="inlineStr">
        <is>
          <t>1868144</t>
        </is>
      </c>
      <c r="AD150" t="inlineStr">
        <is>
          <t>17-0075546</t>
        </is>
      </c>
      <c r="AF150" t="n">
        <v>1372356</v>
      </c>
      <c r="AG150">
        <f>OR(AND(P150&gt;5000, P150&lt;&gt;""), AND(R150&gt;500, R150&lt;&gt;""), AND(T150&gt;0, T150&lt;&gt;""))</f>
        <v/>
      </c>
      <c r="AH150">
        <f>AND(OR(R150="", R150&lt;100),OR(AND(P150&gt;5000,P150&lt;&gt;""),AND(T150&gt;0,T150&lt;&gt;"")))</f>
        <v/>
      </c>
      <c r="AI150">
        <f>AND(AG150,AH150=FALSE)</f>
        <v/>
      </c>
      <c r="AJ150">
        <f>YEAR(J150)</f>
        <v/>
      </c>
      <c r="AK150">
        <f>MONTH(J150)</f>
        <v/>
      </c>
      <c r="AL150" t="b">
        <v>0</v>
      </c>
      <c r="AM150">
        <f>IF(AND(T150&gt;0, T150&lt;&gt;""),1,0)</f>
        <v/>
      </c>
      <c r="AN150">
        <f>AND(AO150,AND(T150&gt;0,T150&lt;&gt;""))</f>
        <v/>
      </c>
      <c r="AO150">
        <f>AND(R150&gt;100, R150&lt;&gt;"")</f>
        <v/>
      </c>
      <c r="AP150">
        <f>AND(NOT(AN150),AO150)</f>
        <v/>
      </c>
      <c r="AQ150">
        <f>IF(AN150, "OEIS CAT - Destructive - Fatal", IF(AO150, IF(AG150, "OEIS CAT - Destructive - Non-fatal", "OEIS Non-CAT - Destructive - Non-fatal"), IF(AG150, "OEIS CAT - Large", "OEIS Non-CAT - Large")))</f>
        <v/>
      </c>
      <c r="AR150">
        <f>IF(AND(P150&lt;&gt;"", P150&gt;5000),1,0)</f>
        <v/>
      </c>
      <c r="AS150">
        <f>IF(AND(R150&lt;&gt;"", R150&gt;500),1,0)</f>
        <v/>
      </c>
      <c r="AT150">
        <f>IF(OR(R150="", R150&lt;=100),"structures &lt;= 100 ", IF(R150&gt;500, "structures &gt; 500", "100 &lt; structures &lt;= 500"))</f>
        <v/>
      </c>
      <c r="AU150">
        <f>IF(AND(T150&gt;0, T150&lt;&gt;""),"fatality &gt; 0", "fatality = 0")</f>
        <v/>
      </c>
      <c r="AV150">
        <f>IF(R150="",0, R150)</f>
        <v/>
      </c>
      <c r="AW150" t="b">
        <v>0</v>
      </c>
      <c r="AX150" t="b">
        <v>1</v>
      </c>
      <c r="AY150" t="b">
        <v>1</v>
      </c>
      <c r="AZ150" t="b">
        <v>1</v>
      </c>
      <c r="BA150" t="b">
        <v>0</v>
      </c>
      <c r="BB150" t="b">
        <v>1</v>
      </c>
      <c r="BC150" t="b">
        <v>1</v>
      </c>
      <c r="BF150" t="inlineStr">
        <is>
          <t>NFRC1</t>
        </is>
      </c>
      <c r="BG150" t="inlineStr">
        <is>
          <t>2</t>
        </is>
      </c>
      <c r="BH150" t="n">
        <v>1.81</v>
      </c>
      <c r="BI150" t="inlineStr">
        <is>
          <t>2017-09-03T20:55:00Z</t>
        </is>
      </c>
      <c r="BJ150" t="n">
        <v>12.01</v>
      </c>
      <c r="BK150" t="n">
        <v>8</v>
      </c>
      <c r="BL150" t="inlineStr">
        <is>
          <t>NFRC1</t>
        </is>
      </c>
      <c r="BM150" t="inlineStr">
        <is>
          <t>2</t>
        </is>
      </c>
      <c r="BN150" t="n">
        <v>1.81</v>
      </c>
      <c r="BO150" t="inlineStr">
        <is>
          <t>2017-09-03T20:55:00Z</t>
        </is>
      </c>
      <c r="BP150" t="n">
        <v>12.01</v>
      </c>
      <c r="BQ150" t="n">
        <v>32</v>
      </c>
    </row>
    <row r="151">
      <c r="C151">
        <f>LEFT(H151,8)&amp;"-"&amp;E151</f>
        <v/>
      </c>
      <c r="D151" t="inlineStr">
        <is>
          <t>Madera</t>
        </is>
      </c>
      <c r="E151" t="inlineStr">
        <is>
          <t>Peak</t>
        </is>
      </c>
      <c r="H151">
        <f>YEAR(L151)*10^8+MONTH(L151)*10^6+DAY(L151)*10^4+HOUR(L151)*100+MINUTE(L151)</f>
        <v/>
      </c>
      <c r="I151">
        <f>IF(HOUR(L151)&lt;12, YEAR(L151)*10^8+MONTH(L151)*10^6+DAY(L151)*10^4+(HOUR(L151)+12)*10^2 + MINUTE(L151), YEAR(L151)*10^8+MONTH(L151)*10^6+(DAY(L151)+1)*10^4+(HOUR(L151)-12)*10^2+MINUTE(L151))</f>
        <v/>
      </c>
      <c r="J151" s="39" t="n">
        <v>42981</v>
      </c>
      <c r="K151" s="40" t="n">
        <v>0.5486111111111112</v>
      </c>
      <c r="L151" s="39" t="n">
        <v>42981.54861111111</v>
      </c>
      <c r="M151" s="39" t="n">
        <v>43109</v>
      </c>
      <c r="N151" t="inlineStr">
        <is>
          <t>12:51</t>
        </is>
      </c>
      <c r="O151" s="39" t="n">
        <v>43109.53541666667</v>
      </c>
      <c r="P151" t="n">
        <v>680</v>
      </c>
      <c r="Q151" t="inlineStr">
        <is>
          <t>Vehicle</t>
        </is>
      </c>
      <c r="R151" t="n">
        <v>4</v>
      </c>
      <c r="T151" t="n">
        <v>0</v>
      </c>
      <c r="U151" t="n">
        <v>37.37397</v>
      </c>
      <c r="V151" t="n">
        <v>-119.83556</v>
      </c>
      <c r="W151" t="inlineStr">
        <is>
          <t>HFTD</t>
        </is>
      </c>
      <c r="X151">
        <f>IF(OR(ISNUMBER(FIND("Redwood Valley", E151)), AZ151, BC151), "HFRA", "non-HFRA")</f>
        <v/>
      </c>
      <c r="AF151" t="n">
        <v>187353</v>
      </c>
      <c r="AG151">
        <f>OR(AND(P151&gt;5000, P151&lt;&gt;""), AND(R151&gt;500, R151&lt;&gt;""), AND(T151&gt;0, T151&lt;&gt;""))</f>
        <v/>
      </c>
      <c r="AH151">
        <f>AND(OR(R151="", R151&lt;100),OR(AND(P151&gt;5000,P151&lt;&gt;""),AND(T151&gt;0,T151&lt;&gt;"")))</f>
        <v/>
      </c>
      <c r="AI151">
        <f>AND(AG151,AH151=FALSE)</f>
        <v/>
      </c>
      <c r="AJ151">
        <f>YEAR(J151)</f>
        <v/>
      </c>
      <c r="AK151">
        <f>MONTH(J151)</f>
        <v/>
      </c>
      <c r="AL151" t="b">
        <v>0</v>
      </c>
      <c r="AM151">
        <f>IF(AND(T151&gt;0, T151&lt;&gt;""),1,0)</f>
        <v/>
      </c>
      <c r="AN151">
        <f>AND(AO151,AND(T151&gt;0,T151&lt;&gt;""))</f>
        <v/>
      </c>
      <c r="AO151">
        <f>AND(R151&gt;100, R151&lt;&gt;"")</f>
        <v/>
      </c>
      <c r="AP151">
        <f>AND(NOT(AN151),AO151)</f>
        <v/>
      </c>
      <c r="AQ151">
        <f>IF(AN151, "OEIS CAT - Destructive - Fatal", IF(AO151, IF(AG151, "OEIS CAT - Destructive - Non-fatal", "OEIS Non-CAT - Destructive - Non-fatal"), IF(AG151, "OEIS CAT - Large", "OEIS Non-CAT - Large")))</f>
        <v/>
      </c>
      <c r="AR151">
        <f>IF(AND(P151&lt;&gt;"", P151&gt;5000),1,0)</f>
        <v/>
      </c>
      <c r="AS151">
        <f>IF(AND(R151&lt;&gt;"", R151&gt;500),1,0)</f>
        <v/>
      </c>
      <c r="AT151">
        <f>IF(OR(R151="", R151&lt;=100),"structures &lt;= 100 ", IF(R151&gt;500, "structures &gt; 500", "100 &lt; structures &lt;= 500"))</f>
        <v/>
      </c>
      <c r="AU151">
        <f>IF(AND(T151&gt;0, T151&lt;&gt;""),"fatality &gt; 0", "fatality = 0")</f>
        <v/>
      </c>
      <c r="AV151">
        <f>IF(R151="",0, R151)</f>
        <v/>
      </c>
      <c r="AW151" t="b">
        <v>1</v>
      </c>
      <c r="AX151" t="b">
        <v>0</v>
      </c>
      <c r="AY151" t="b">
        <v>1</v>
      </c>
      <c r="AZ151" t="b">
        <v>1</v>
      </c>
      <c r="BA151" t="b">
        <v>0</v>
      </c>
      <c r="BB151" t="b">
        <v>1</v>
      </c>
      <c r="BC151" t="b">
        <v>1</v>
      </c>
      <c r="BF151" t="inlineStr">
        <is>
          <t>C1522</t>
        </is>
      </c>
      <c r="BG151" t="inlineStr">
        <is>
          <t>65</t>
        </is>
      </c>
      <c r="BH151" t="n">
        <v>3.83</v>
      </c>
      <c r="BI151" t="inlineStr">
        <is>
          <t>2017-09-03T20:41:00Z</t>
        </is>
      </c>
      <c r="BJ151" t="n">
        <v>13</v>
      </c>
      <c r="BK151" t="n">
        <v>14</v>
      </c>
      <c r="BL151" t="inlineStr">
        <is>
          <t>MIAC1</t>
        </is>
      </c>
      <c r="BM151" t="inlineStr">
        <is>
          <t>2</t>
        </is>
      </c>
      <c r="BN151" t="n">
        <v>5.85</v>
      </c>
      <c r="BO151" t="inlineStr">
        <is>
          <t>2017-09-03T19:59:00Z</t>
        </is>
      </c>
      <c r="BP151" t="n">
        <v>14</v>
      </c>
      <c r="BQ151" t="n">
        <v>79</v>
      </c>
    </row>
    <row r="152">
      <c r="C152">
        <f>LEFT(H152,8)&amp;"-"&amp;E152</f>
        <v/>
      </c>
      <c r="D152" t="inlineStr">
        <is>
          <t>Tuolumne</t>
        </is>
      </c>
      <c r="E152" t="inlineStr">
        <is>
          <t>Creek</t>
        </is>
      </c>
      <c r="H152">
        <f>YEAR(L152)*10^8+MONTH(L152)*10^6+DAY(L152)*10^4+HOUR(L152)*100+MINUTE(L152)</f>
        <v/>
      </c>
      <c r="I152">
        <f>IF(HOUR(L152)&lt;12, YEAR(L152)*10^8+MONTH(L152)*10^6+DAY(L152)*10^4+(HOUR(L152)+12)*10^2 + MINUTE(L152), YEAR(L152)*10^8+MONTH(L152)*10^6+(DAY(L152)+1)*10^4+(HOUR(L152)-12)*10^2+MINUTE(L152))</f>
        <v/>
      </c>
      <c r="J152" s="39" t="n">
        <v>42981</v>
      </c>
      <c r="K152" s="40" t="n">
        <v>0.6826388888888889</v>
      </c>
      <c r="L152" s="39" t="n">
        <v>42981.68263888889</v>
      </c>
      <c r="M152" s="39" t="n">
        <v>43109</v>
      </c>
      <c r="N152" t="inlineStr">
        <is>
          <t>12:50</t>
        </is>
      </c>
      <c r="O152" s="39" t="n">
        <v>43109.53472222222</v>
      </c>
      <c r="P152" t="n">
        <v>1749</v>
      </c>
      <c r="Q152" t="inlineStr">
        <is>
          <t>Lightning</t>
        </is>
      </c>
      <c r="R152" t="n">
        <v>0</v>
      </c>
      <c r="T152" t="n">
        <v>0</v>
      </c>
      <c r="U152" t="n">
        <v>38.12</v>
      </c>
      <c r="V152" t="n">
        <v>-119.941</v>
      </c>
      <c r="W152" t="inlineStr">
        <is>
          <t>non-HFTD</t>
        </is>
      </c>
      <c r="X152">
        <f>IF(OR(ISNUMBER(FIND("Redwood Valley", E152)), AZ152, BC152), "HFRA", "non-HFRA")</f>
        <v/>
      </c>
      <c r="AG152">
        <f>OR(AND(P152&gt;5000, P152&lt;&gt;""), AND(R152&gt;500, R152&lt;&gt;""), AND(T152&gt;0, T152&lt;&gt;""))</f>
        <v/>
      </c>
      <c r="AH152">
        <f>AND(OR(R152="", R152&lt;100),OR(AND(P152&gt;5000,P152&lt;&gt;""),AND(T152&gt;0,T152&lt;&gt;"")))</f>
        <v/>
      </c>
      <c r="AI152">
        <f>AND(AG152,AH152=FALSE)</f>
        <v/>
      </c>
      <c r="AJ152">
        <f>YEAR(J152)</f>
        <v/>
      </c>
      <c r="AK152">
        <f>MONTH(J152)</f>
        <v/>
      </c>
      <c r="AL152" t="b">
        <v>0</v>
      </c>
      <c r="AM152">
        <f>IF(AND(T152&gt;0, T152&lt;&gt;""),1,0)</f>
        <v/>
      </c>
      <c r="AN152">
        <f>AND(AO152,AND(T152&gt;0,T152&lt;&gt;""))</f>
        <v/>
      </c>
      <c r="AO152">
        <f>AND(R152&gt;100, R152&lt;&gt;"")</f>
        <v/>
      </c>
      <c r="AP152">
        <f>AND(NOT(AN152),AO152)</f>
        <v/>
      </c>
      <c r="AQ152">
        <f>IF(AN152, "OEIS CAT - Destructive - Fatal", IF(AO152, IF(AG152, "OEIS CAT - Destructive - Non-fatal", "OEIS Non-CAT - Destructive - Non-fatal"), IF(AG152, "OEIS CAT - Large", "OEIS Non-CAT - Large")))</f>
        <v/>
      </c>
      <c r="AR152">
        <f>IF(AND(P152&lt;&gt;"", P152&gt;5000),1,0)</f>
        <v/>
      </c>
      <c r="AS152">
        <f>IF(AND(R152&lt;&gt;"", R152&gt;500),1,0)</f>
        <v/>
      </c>
      <c r="AT152">
        <f>IF(OR(R152="", R152&lt;=100),"structures &lt;= 100 ", IF(R152&gt;500, "structures &gt; 500", "100 &lt; structures &lt;= 500"))</f>
        <v/>
      </c>
      <c r="AU152">
        <f>IF(AND(T152&gt;0, T152&lt;&gt;""),"fatality &gt; 0", "fatality = 0")</f>
        <v/>
      </c>
      <c r="AV152">
        <f>IF(R152="",0, R152)</f>
        <v/>
      </c>
      <c r="AW152" t="b">
        <v>0</v>
      </c>
      <c r="AX152" t="b">
        <v>0</v>
      </c>
      <c r="AY152" t="b">
        <v>0</v>
      </c>
      <c r="AZ152" t="b">
        <v>0</v>
      </c>
      <c r="BA152" t="b">
        <v>0</v>
      </c>
      <c r="BB152" t="b">
        <v>0</v>
      </c>
      <c r="BC152" t="b">
        <v>0</v>
      </c>
      <c r="BJ152" t="n">
        <v>0</v>
      </c>
      <c r="BK152" t="n">
        <v>0</v>
      </c>
      <c r="BL152" t="inlineStr">
        <is>
          <t>PNWC1</t>
        </is>
      </c>
      <c r="BM152" t="inlineStr">
        <is>
          <t>2</t>
        </is>
      </c>
      <c r="BN152" t="n">
        <v>5.93</v>
      </c>
      <c r="BO152" t="inlineStr">
        <is>
          <t>2017-09-03T23:57:00Z</t>
        </is>
      </c>
      <c r="BP152" t="n">
        <v>32.99</v>
      </c>
      <c r="BQ152" t="n">
        <v>6</v>
      </c>
    </row>
    <row r="153">
      <c r="C153">
        <f>LEFT(H153,8)&amp;"-"&amp;E153</f>
        <v/>
      </c>
      <c r="D153" t="inlineStr">
        <is>
          <t>Plumas</t>
        </is>
      </c>
      <c r="E153" t="inlineStr">
        <is>
          <t>Eureka</t>
        </is>
      </c>
      <c r="H153">
        <f>YEAR(L153)*10^8+MONTH(L153)*10^6+DAY(L153)*10^4+HOUR(L153)*100+MINUTE(L153)</f>
        <v/>
      </c>
      <c r="I153">
        <f>IF(HOUR(L153)&lt;12, YEAR(L153)*10^8+MONTH(L153)*10^6+DAY(L153)*10^4+(HOUR(L153)+12)*10^2 + MINUTE(L153), YEAR(L153)*10^8+MONTH(L153)*10^6+(DAY(L153)+1)*10^4+(HOUR(L153)-12)*10^2+MINUTE(L153))</f>
        <v/>
      </c>
      <c r="J153" s="39" t="n">
        <v>42983</v>
      </c>
      <c r="K153" s="40" t="n">
        <v>0.7763888888888889</v>
      </c>
      <c r="L153" s="39" t="n">
        <v>42983.77638888889</v>
      </c>
      <c r="M153" s="39" t="n">
        <v>43109</v>
      </c>
      <c r="N153" t="inlineStr">
        <is>
          <t>13:18</t>
        </is>
      </c>
      <c r="O153" s="39" t="n">
        <v>43109.55416666667</v>
      </c>
      <c r="P153" t="n">
        <v>2575</v>
      </c>
      <c r="Q153" t="inlineStr">
        <is>
          <t>Lightning</t>
        </is>
      </c>
      <c r="R153" t="n">
        <v>0</v>
      </c>
      <c r="T153" t="n">
        <v>0</v>
      </c>
      <c r="U153" t="n">
        <v>39.75312</v>
      </c>
      <c r="V153" t="n">
        <v>-120.75485</v>
      </c>
      <c r="W153" t="inlineStr">
        <is>
          <t>HFTD</t>
        </is>
      </c>
      <c r="X153">
        <f>IF(OR(ISNUMBER(FIND("Redwood Valley", E153)), AZ153, BC153), "HFRA", "non-HFRA")</f>
        <v/>
      </c>
      <c r="AG153">
        <f>OR(AND(P153&gt;5000, P153&lt;&gt;""), AND(R153&gt;500, R153&lt;&gt;""), AND(T153&gt;0, T153&lt;&gt;""))</f>
        <v/>
      </c>
      <c r="AH153">
        <f>AND(OR(R153="", R153&lt;100),OR(AND(P153&gt;5000,P153&lt;&gt;""),AND(T153&gt;0,T153&lt;&gt;"")))</f>
        <v/>
      </c>
      <c r="AI153">
        <f>AND(AG153,AH153=FALSE)</f>
        <v/>
      </c>
      <c r="AJ153">
        <f>YEAR(J153)</f>
        <v/>
      </c>
      <c r="AK153">
        <f>MONTH(J153)</f>
        <v/>
      </c>
      <c r="AL153" t="b">
        <v>0</v>
      </c>
      <c r="AM153">
        <f>IF(AND(T153&gt;0, T153&lt;&gt;""),1,0)</f>
        <v/>
      </c>
      <c r="AN153">
        <f>AND(AO153,AND(T153&gt;0,T153&lt;&gt;""))</f>
        <v/>
      </c>
      <c r="AO153">
        <f>AND(R153&gt;100, R153&lt;&gt;"")</f>
        <v/>
      </c>
      <c r="AP153">
        <f>AND(NOT(AN153),AO153)</f>
        <v/>
      </c>
      <c r="AQ153">
        <f>IF(AN153, "OEIS CAT - Destructive - Fatal", IF(AO153, IF(AG153, "OEIS CAT - Destructive - Non-fatal", "OEIS Non-CAT - Destructive - Non-fatal"), IF(AG153, "OEIS CAT - Large", "OEIS Non-CAT - Large")))</f>
        <v/>
      </c>
      <c r="AR153">
        <f>IF(AND(P153&lt;&gt;"", P153&gt;5000),1,0)</f>
        <v/>
      </c>
      <c r="AS153">
        <f>IF(AND(R153&lt;&gt;"", R153&gt;500),1,0)</f>
        <v/>
      </c>
      <c r="AT153">
        <f>IF(OR(R153="", R153&lt;=100),"structures &lt;= 100 ", IF(R153&gt;500, "structures &gt; 500", "100 &lt; structures &lt;= 500"))</f>
        <v/>
      </c>
      <c r="AU153">
        <f>IF(AND(T153&gt;0, T153&lt;&gt;""),"fatality &gt; 0", "fatality = 0")</f>
        <v/>
      </c>
      <c r="AV153">
        <f>IF(R153="",0, R153)</f>
        <v/>
      </c>
      <c r="AW153" t="b">
        <v>1</v>
      </c>
      <c r="AX153" t="b">
        <v>0</v>
      </c>
      <c r="AY153" t="b">
        <v>1</v>
      </c>
      <c r="AZ153" t="b">
        <v>1</v>
      </c>
      <c r="BA153" t="b">
        <v>0</v>
      </c>
      <c r="BB153" t="b">
        <v>1</v>
      </c>
      <c r="BC153" t="b">
        <v>1</v>
      </c>
      <c r="BF153" t="inlineStr">
        <is>
          <t>PSPC1</t>
        </is>
      </c>
      <c r="BG153" t="inlineStr">
        <is>
          <t>106</t>
        </is>
      </c>
      <c r="BH153" t="n">
        <v>3.14</v>
      </c>
      <c r="BI153" t="inlineStr">
        <is>
          <t>2017-09-06T01:01:00Z</t>
        </is>
      </c>
      <c r="BJ153" t="n">
        <v>14.99</v>
      </c>
      <c r="BK153" t="n">
        <v>2</v>
      </c>
      <c r="BL153" t="inlineStr">
        <is>
          <t>SLEC1</t>
        </is>
      </c>
      <c r="BM153" t="inlineStr">
        <is>
          <t>2</t>
        </is>
      </c>
      <c r="BN153" t="n">
        <v>9.949999999999999</v>
      </c>
      <c r="BO153" t="inlineStr">
        <is>
          <t>2017-09-06T01:18:00Z</t>
        </is>
      </c>
      <c r="BP153" t="n">
        <v>24.99</v>
      </c>
      <c r="BQ153" t="n">
        <v>8</v>
      </c>
    </row>
    <row r="154">
      <c r="C154">
        <f>LEFT(H154,8)&amp;"-"&amp;E154</f>
        <v/>
      </c>
      <c r="D154" t="inlineStr">
        <is>
          <t>Shasta</t>
        </is>
      </c>
      <c r="E154" t="inlineStr">
        <is>
          <t>Berry</t>
        </is>
      </c>
      <c r="H154">
        <f>YEAR(L154)*10^8+MONTH(L154)*10^6+DAY(L154)*10^4+HOUR(L154)*100+MINUTE(L154)</f>
        <v/>
      </c>
      <c r="I154">
        <f>IF(HOUR(L154)&lt;12, YEAR(L154)*10^8+MONTH(L154)*10^6+DAY(L154)*10^4+(HOUR(L154)+12)*10^2 + MINUTE(L154), YEAR(L154)*10^8+MONTH(L154)*10^6+(DAY(L154)+1)*10^4+(HOUR(L154)-12)*10^2+MINUTE(L154))</f>
        <v/>
      </c>
      <c r="J154" s="39" t="n">
        <v>42990</v>
      </c>
      <c r="K154" s="40" t="n">
        <v>0.2902777777777778</v>
      </c>
      <c r="L154" s="39" t="n">
        <v>42990.29027777778</v>
      </c>
      <c r="M154" s="39" t="n">
        <v>43109</v>
      </c>
      <c r="N154" t="inlineStr">
        <is>
          <t>13:21</t>
        </is>
      </c>
      <c r="O154" s="39" t="n">
        <v>43109.55625</v>
      </c>
      <c r="P154" t="n">
        <v>995</v>
      </c>
      <c r="Q154" t="inlineStr">
        <is>
          <t>Lightning</t>
        </is>
      </c>
      <c r="R154" t="n">
        <v>0</v>
      </c>
      <c r="T154" t="n">
        <v>0</v>
      </c>
      <c r="U154" t="n">
        <v>40.98352</v>
      </c>
      <c r="V154" t="n">
        <v>-121.81623</v>
      </c>
      <c r="W154" t="inlineStr">
        <is>
          <t>HFTD</t>
        </is>
      </c>
      <c r="X154">
        <f>IF(OR(ISNUMBER(FIND("Redwood Valley", E154)), AZ154, BC154), "HFRA", "non-HFRA")</f>
        <v/>
      </c>
      <c r="AG154">
        <f>OR(AND(P154&gt;5000, P154&lt;&gt;""), AND(R154&gt;500, R154&lt;&gt;""), AND(T154&gt;0, T154&lt;&gt;""))</f>
        <v/>
      </c>
      <c r="AH154">
        <f>AND(OR(R154="", R154&lt;100),OR(AND(P154&gt;5000,P154&lt;&gt;""),AND(T154&gt;0,T154&lt;&gt;"")))</f>
        <v/>
      </c>
      <c r="AI154">
        <f>AND(AG154,AH154=FALSE)</f>
        <v/>
      </c>
      <c r="AJ154">
        <f>YEAR(J154)</f>
        <v/>
      </c>
      <c r="AK154">
        <f>MONTH(J154)</f>
        <v/>
      </c>
      <c r="AL154" t="b">
        <v>0</v>
      </c>
      <c r="AM154">
        <f>IF(AND(T154&gt;0, T154&lt;&gt;""),1,0)</f>
        <v/>
      </c>
      <c r="AN154">
        <f>AND(AO154,AND(T154&gt;0,T154&lt;&gt;""))</f>
        <v/>
      </c>
      <c r="AO154">
        <f>AND(R154&gt;100, R154&lt;&gt;"")</f>
        <v/>
      </c>
      <c r="AP154">
        <f>AND(NOT(AN154),AO154)</f>
        <v/>
      </c>
      <c r="AQ154">
        <f>IF(AN154, "OEIS CAT - Destructive - Fatal", IF(AO154, IF(AG154, "OEIS CAT - Destructive - Non-fatal", "OEIS Non-CAT - Destructive - Non-fatal"), IF(AG154, "OEIS CAT - Large", "OEIS Non-CAT - Large")))</f>
        <v/>
      </c>
      <c r="AR154">
        <f>IF(AND(P154&lt;&gt;"", P154&gt;5000),1,0)</f>
        <v/>
      </c>
      <c r="AS154">
        <f>IF(AND(R154&lt;&gt;"", R154&gt;500),1,0)</f>
        <v/>
      </c>
      <c r="AT154">
        <f>IF(OR(R154="", R154&lt;=100),"structures &lt;= 100 ", IF(R154&gt;500, "structures &gt; 500", "100 &lt; structures &lt;= 500"))</f>
        <v/>
      </c>
      <c r="AU154">
        <f>IF(AND(T154&gt;0, T154&lt;&gt;""),"fatality &gt; 0", "fatality = 0")</f>
        <v/>
      </c>
      <c r="AV154">
        <f>IF(R154="",0, R154)</f>
        <v/>
      </c>
      <c r="AW154" t="b">
        <v>1</v>
      </c>
      <c r="AX154" t="b">
        <v>0</v>
      </c>
      <c r="AY154" t="b">
        <v>1</v>
      </c>
      <c r="AZ154" t="b">
        <v>1</v>
      </c>
      <c r="BA154" t="b">
        <v>0</v>
      </c>
      <c r="BB154" t="b">
        <v>1</v>
      </c>
      <c r="BC154" t="b">
        <v>1</v>
      </c>
      <c r="BJ154" t="n">
        <v>0</v>
      </c>
      <c r="BK154" t="n">
        <v>0</v>
      </c>
      <c r="BL154" t="inlineStr">
        <is>
          <t>OMTC1</t>
        </is>
      </c>
      <c r="BM154" t="inlineStr">
        <is>
          <t>2</t>
        </is>
      </c>
      <c r="BN154" t="n">
        <v>8.91</v>
      </c>
      <c r="BO154" t="inlineStr">
        <is>
          <t>2017-09-12T13:26:00Z</t>
        </is>
      </c>
      <c r="BP154" t="n">
        <v>10</v>
      </c>
      <c r="BQ154" t="n">
        <v>21</v>
      </c>
    </row>
    <row r="155">
      <c r="C155">
        <f>LEFT(H155,8)&amp;"-"&amp;E155</f>
        <v/>
      </c>
      <c r="D155" t="inlineStr">
        <is>
          <t>Trinity</t>
        </is>
      </c>
      <c r="E155" t="inlineStr">
        <is>
          <t>Buck</t>
        </is>
      </c>
      <c r="H155">
        <f>YEAR(L155)*10^8+MONTH(L155)*10^6+DAY(L155)*10^4+HOUR(L155)*100+MINUTE(L155)</f>
        <v/>
      </c>
      <c r="I155">
        <f>IF(HOUR(L155)&lt;12, YEAR(L155)*10^8+MONTH(L155)*10^6+DAY(L155)*10^4+(HOUR(L155)+12)*10^2 + MINUTE(L155), YEAR(L155)*10^8+MONTH(L155)*10^6+(DAY(L155)+1)*10^4+(HOUR(L155)-12)*10^2+MINUTE(L155))</f>
        <v/>
      </c>
      <c r="J155" s="39" t="n">
        <v>42990</v>
      </c>
      <c r="K155" s="40" t="n">
        <v>0.7375</v>
      </c>
      <c r="L155" s="39" t="n">
        <v>42990.7375</v>
      </c>
      <c r="M155" s="39" t="n">
        <v>43109</v>
      </c>
      <c r="N155" t="inlineStr">
        <is>
          <t>13:21</t>
        </is>
      </c>
      <c r="O155" s="39" t="n">
        <v>43109.55625</v>
      </c>
      <c r="P155" t="n">
        <v>13417</v>
      </c>
      <c r="Q155" t="inlineStr">
        <is>
          <t>Lightning</t>
        </is>
      </c>
      <c r="R155" t="n">
        <v>0</v>
      </c>
      <c r="T155" t="n">
        <v>0</v>
      </c>
      <c r="U155" t="n">
        <v>40.2275</v>
      </c>
      <c r="V155" t="n">
        <v>-123.03583</v>
      </c>
      <c r="W155" t="inlineStr">
        <is>
          <t>HFTD</t>
        </is>
      </c>
      <c r="X155">
        <f>IF(OR(ISNUMBER(FIND("Redwood Valley", E155)), AZ155, BC155), "HFRA", "non-HFRA")</f>
        <v/>
      </c>
      <c r="AG155">
        <f>OR(AND(P155&gt;5000, P155&lt;&gt;""), AND(R155&gt;500, R155&lt;&gt;""), AND(T155&gt;0, T155&lt;&gt;""))</f>
        <v/>
      </c>
      <c r="AH155">
        <f>AND(OR(R155="", R155&lt;100),OR(AND(P155&gt;5000,P155&lt;&gt;""),AND(T155&gt;0,T155&lt;&gt;"")))</f>
        <v/>
      </c>
      <c r="AI155">
        <f>AND(AG155,AH155=FALSE)</f>
        <v/>
      </c>
      <c r="AJ155">
        <f>YEAR(J155)</f>
        <v/>
      </c>
      <c r="AK155">
        <f>MONTH(J155)</f>
        <v/>
      </c>
      <c r="AL155" t="b">
        <v>0</v>
      </c>
      <c r="AM155">
        <f>IF(AND(T155&gt;0, T155&lt;&gt;""),1,0)</f>
        <v/>
      </c>
      <c r="AN155">
        <f>AND(AO155,AND(T155&gt;0,T155&lt;&gt;""))</f>
        <v/>
      </c>
      <c r="AO155">
        <f>AND(R155&gt;100, R155&lt;&gt;"")</f>
        <v/>
      </c>
      <c r="AP155">
        <f>AND(NOT(AN155),AO155)</f>
        <v/>
      </c>
      <c r="AQ155">
        <f>IF(AN155, "OEIS CAT - Destructive - Fatal", IF(AO155, IF(AG155, "OEIS CAT - Destructive - Non-fatal", "OEIS Non-CAT - Destructive - Non-fatal"), IF(AG155, "OEIS CAT - Large", "OEIS Non-CAT - Large")))</f>
        <v/>
      </c>
      <c r="AR155">
        <f>IF(AND(P155&lt;&gt;"", P155&gt;5000),1,0)</f>
        <v/>
      </c>
      <c r="AS155">
        <f>IF(AND(R155&lt;&gt;"", R155&gt;500),1,0)</f>
        <v/>
      </c>
      <c r="AT155">
        <f>IF(OR(R155="", R155&lt;=100),"structures &lt;= 100 ", IF(R155&gt;500, "structures &gt; 500", "100 &lt; structures &lt;= 500"))</f>
        <v/>
      </c>
      <c r="AU155">
        <f>IF(AND(T155&gt;0, T155&lt;&gt;""),"fatality &gt; 0", "fatality = 0")</f>
        <v/>
      </c>
      <c r="AV155">
        <f>IF(R155="",0, R155)</f>
        <v/>
      </c>
      <c r="AW155" t="b">
        <v>1</v>
      </c>
      <c r="AX155" t="b">
        <v>0</v>
      </c>
      <c r="AY155" t="b">
        <v>1</v>
      </c>
      <c r="AZ155" t="b">
        <v>1</v>
      </c>
      <c r="BA155" t="b">
        <v>0</v>
      </c>
      <c r="BB155" t="b">
        <v>1</v>
      </c>
      <c r="BC155" t="b">
        <v>1</v>
      </c>
      <c r="BJ155" t="n">
        <v>0</v>
      </c>
      <c r="BK155" t="n">
        <v>0</v>
      </c>
      <c r="BL155" t="inlineStr">
        <is>
          <t>PMCC1</t>
        </is>
      </c>
      <c r="BM155" t="inlineStr">
        <is>
          <t>2</t>
        </is>
      </c>
      <c r="BN155" t="n">
        <v>9.41</v>
      </c>
      <c r="BO155" t="inlineStr">
        <is>
          <t>2017-09-13T00:35:00Z</t>
        </is>
      </c>
      <c r="BP155" t="n">
        <v>14.99</v>
      </c>
      <c r="BQ155" t="n">
        <v>4</v>
      </c>
    </row>
    <row r="156">
      <c r="C156">
        <f>LEFT(H156,8)&amp;"-"&amp;E156</f>
        <v/>
      </c>
      <c r="D156" t="inlineStr">
        <is>
          <t>Madera</t>
        </is>
      </c>
      <c r="E156" t="inlineStr">
        <is>
          <t>Eastman</t>
        </is>
      </c>
      <c r="H156">
        <f>YEAR(L156)*10^8+MONTH(L156)*10^6+DAY(L156)*10^4+HOUR(L156)*100+MINUTE(L156)</f>
        <v/>
      </c>
      <c r="I156">
        <f>IF(HOUR(L156)&lt;12, YEAR(L156)*10^8+MONTH(L156)*10^6+DAY(L156)*10^4+(HOUR(L156)+12)*10^2 + MINUTE(L156), YEAR(L156)*10^8+MONTH(L156)*10^6+(DAY(L156)+1)*10^4+(HOUR(L156)-12)*10^2+MINUTE(L156))</f>
        <v/>
      </c>
      <c r="J156" s="39" t="n">
        <v>42996</v>
      </c>
      <c r="K156" s="40" t="n">
        <v>0.6694444444444444</v>
      </c>
      <c r="L156" s="39" t="n">
        <v>42996.66944444444</v>
      </c>
      <c r="M156" s="39" t="n">
        <v>43109</v>
      </c>
      <c r="N156" t="inlineStr">
        <is>
          <t>13:21</t>
        </is>
      </c>
      <c r="O156" s="39" t="n">
        <v>43109.55625</v>
      </c>
      <c r="P156" t="n">
        <v>429</v>
      </c>
      <c r="Q156" t="inlineStr">
        <is>
          <t>Electrical Power</t>
        </is>
      </c>
      <c r="R156" t="n">
        <v>0</v>
      </c>
      <c r="T156" t="n">
        <v>0</v>
      </c>
      <c r="U156" t="n">
        <v>37.14624</v>
      </c>
      <c r="V156" t="n">
        <v>-120.015509</v>
      </c>
      <c r="W156" t="inlineStr">
        <is>
          <t>non-HFTD</t>
        </is>
      </c>
      <c r="X156">
        <f>IF(OR(ISNUMBER(FIND("Redwood Valley", E156)), AZ156, BC156), "HFRA", "non-HFRA")</f>
        <v/>
      </c>
      <c r="Y156" t="inlineStr">
        <is>
          <t>Yes</t>
        </is>
      </c>
      <c r="AG156">
        <f>OR(AND(P156&gt;5000, P156&lt;&gt;""), AND(R156&gt;500, R156&lt;&gt;""), AND(T156&gt;0, T156&lt;&gt;""))</f>
        <v/>
      </c>
      <c r="AH156">
        <f>AND(OR(R156="", R156&lt;100),OR(AND(P156&gt;5000,P156&lt;&gt;""),AND(T156&gt;0,T156&lt;&gt;"")))</f>
        <v/>
      </c>
      <c r="AI156">
        <f>AND(AG156,AH156=FALSE)</f>
        <v/>
      </c>
      <c r="AJ156">
        <f>YEAR(J156)</f>
        <v/>
      </c>
      <c r="AK156">
        <f>MONTH(J156)</f>
        <v/>
      </c>
      <c r="AL156" t="b">
        <v>0</v>
      </c>
      <c r="AM156">
        <f>IF(AND(T156&gt;0, T156&lt;&gt;""),1,0)</f>
        <v/>
      </c>
      <c r="AN156">
        <f>AND(AO156,AND(T156&gt;0,T156&lt;&gt;""))</f>
        <v/>
      </c>
      <c r="AO156">
        <f>AND(R156&gt;100, R156&lt;&gt;"")</f>
        <v/>
      </c>
      <c r="AP156">
        <f>AND(NOT(AN156),AO156)</f>
        <v/>
      </c>
      <c r="AQ156">
        <f>IF(AN156, "OEIS CAT - Destructive - Fatal", IF(AO156, IF(AG156, "OEIS CAT - Destructive - Non-fatal", "OEIS Non-CAT - Destructive - Non-fatal"), IF(AG156, "OEIS CAT - Large", "OEIS Non-CAT - Large")))</f>
        <v/>
      </c>
      <c r="AR156">
        <f>IF(AND(P156&lt;&gt;"", P156&gt;5000),1,0)</f>
        <v/>
      </c>
      <c r="AS156">
        <f>IF(AND(R156&lt;&gt;"", R156&gt;500),1,0)</f>
        <v/>
      </c>
      <c r="AT156">
        <f>IF(OR(R156="", R156&lt;=100),"structures &lt;= 100 ", IF(R156&gt;500, "structures &gt; 500", "100 &lt; structures &lt;= 500"))</f>
        <v/>
      </c>
      <c r="AU156">
        <f>IF(AND(T156&gt;0, T156&lt;&gt;""),"fatality &gt; 0", "fatality = 0")</f>
        <v/>
      </c>
      <c r="AV156">
        <f>IF(R156="",0, R156)</f>
        <v/>
      </c>
      <c r="AW156" t="b">
        <v>0</v>
      </c>
      <c r="AX156" t="b">
        <v>0</v>
      </c>
      <c r="AY156" t="b">
        <v>0</v>
      </c>
      <c r="AZ156" t="b">
        <v>0</v>
      </c>
      <c r="BA156" t="b">
        <v>0</v>
      </c>
      <c r="BB156" t="b">
        <v>0</v>
      </c>
      <c r="BC156" t="b">
        <v>0</v>
      </c>
      <c r="BJ156" t="n">
        <v>0</v>
      </c>
      <c r="BK156" t="n">
        <v>0</v>
      </c>
      <c r="BP156" t="n">
        <v>0</v>
      </c>
      <c r="BQ156" t="n">
        <v>0</v>
      </c>
    </row>
    <row r="157">
      <c r="C157">
        <f>LEFT(H157,8)&amp;"-"&amp;E157</f>
        <v/>
      </c>
      <c r="D157" t="inlineStr">
        <is>
          <t>Tulare</t>
        </is>
      </c>
      <c r="E157" t="inlineStr">
        <is>
          <t>Lion</t>
        </is>
      </c>
      <c r="H157">
        <f>YEAR(L157)*10^8+MONTH(L157)*10^6+DAY(L157)*10^4+HOUR(L157)*100+MINUTE(L157)</f>
        <v/>
      </c>
      <c r="I157">
        <f>IF(HOUR(L157)&lt;12, YEAR(L157)*10^8+MONTH(L157)*10^6+DAY(L157)*10^4+(HOUR(L157)+12)*10^2 + MINUTE(L157), YEAR(L157)*10^8+MONTH(L157)*10^6+(DAY(L157)+1)*10^4+(HOUR(L157)-12)*10^2+MINUTE(L157))</f>
        <v/>
      </c>
      <c r="J157" s="39" t="n">
        <v>43005</v>
      </c>
      <c r="K157" s="40" t="n">
        <v>0.5833333333333334</v>
      </c>
      <c r="L157" s="39" t="n">
        <v>43005.58333333334</v>
      </c>
      <c r="M157" s="39" t="n">
        <v>43109</v>
      </c>
      <c r="N157" t="inlineStr">
        <is>
          <t>13:27</t>
        </is>
      </c>
      <c r="O157" s="39" t="n">
        <v>43109.56041666667</v>
      </c>
      <c r="P157" t="n">
        <v>18900</v>
      </c>
      <c r="Q157" t="inlineStr">
        <is>
          <t>Lightning</t>
        </is>
      </c>
      <c r="R157" t="n">
        <v>0</v>
      </c>
      <c r="T157" t="n">
        <v>0</v>
      </c>
      <c r="U157" t="n">
        <v>36.27138</v>
      </c>
      <c r="V157" t="n">
        <v>-118.48555</v>
      </c>
      <c r="W157" t="inlineStr">
        <is>
          <t>HFTD</t>
        </is>
      </c>
      <c r="X157">
        <f>IF(OR(ISNUMBER(FIND("Redwood Valley", E157)), AZ157, BC157), "HFRA", "non-HFRA")</f>
        <v/>
      </c>
      <c r="AG157">
        <f>OR(AND(P157&gt;5000, P157&lt;&gt;""), AND(R157&gt;500, R157&lt;&gt;""), AND(T157&gt;0, T157&lt;&gt;""))</f>
        <v/>
      </c>
      <c r="AH157">
        <f>AND(OR(R157="", R157&lt;100),OR(AND(P157&gt;5000,P157&lt;&gt;""),AND(T157&gt;0,T157&lt;&gt;"")))</f>
        <v/>
      </c>
      <c r="AI157">
        <f>AND(AG157,AH157=FALSE)</f>
        <v/>
      </c>
      <c r="AJ157">
        <f>YEAR(J157)</f>
        <v/>
      </c>
      <c r="AK157">
        <f>MONTH(J157)</f>
        <v/>
      </c>
      <c r="AL157" t="b">
        <v>0</v>
      </c>
      <c r="AM157">
        <f>IF(AND(T157&gt;0, T157&lt;&gt;""),1,0)</f>
        <v/>
      </c>
      <c r="AN157">
        <f>AND(AO157,AND(T157&gt;0,T157&lt;&gt;""))</f>
        <v/>
      </c>
      <c r="AO157">
        <f>AND(R157&gt;100, R157&lt;&gt;"")</f>
        <v/>
      </c>
      <c r="AP157">
        <f>AND(NOT(AN157),AO157)</f>
        <v/>
      </c>
      <c r="AQ157">
        <f>IF(AN157, "OEIS CAT - Destructive - Fatal", IF(AO157, IF(AG157, "OEIS CAT - Destructive - Non-fatal", "OEIS Non-CAT - Destructive - Non-fatal"), IF(AG157, "OEIS CAT - Large", "OEIS Non-CAT - Large")))</f>
        <v/>
      </c>
      <c r="AR157">
        <f>IF(AND(P157&lt;&gt;"", P157&gt;5000),1,0)</f>
        <v/>
      </c>
      <c r="AS157">
        <f>IF(AND(R157&lt;&gt;"", R157&gt;500),1,0)</f>
        <v/>
      </c>
      <c r="AT157">
        <f>IF(OR(R157="", R157&lt;=100),"structures &lt;= 100 ", IF(R157&gt;500, "structures &gt; 500", "100 &lt; structures &lt;= 500"))</f>
        <v/>
      </c>
      <c r="AU157">
        <f>IF(AND(T157&gt;0, T157&lt;&gt;""),"fatality &gt; 0", "fatality = 0")</f>
        <v/>
      </c>
      <c r="AV157">
        <f>IF(R157="",0, R157)</f>
        <v/>
      </c>
      <c r="AW157" t="b">
        <v>1</v>
      </c>
      <c r="AX157" t="b">
        <v>0</v>
      </c>
      <c r="AY157" t="b">
        <v>1</v>
      </c>
      <c r="AZ157" t="b">
        <v>1</v>
      </c>
      <c r="BA157" t="b">
        <v>0</v>
      </c>
      <c r="BB157" t="b">
        <v>1</v>
      </c>
      <c r="BC157" t="b">
        <v>1</v>
      </c>
      <c r="BJ157" t="n">
        <v>0</v>
      </c>
      <c r="BK157" t="n">
        <v>0</v>
      </c>
      <c r="BP157" t="n">
        <v>0</v>
      </c>
      <c r="BQ157" t="n">
        <v>0</v>
      </c>
    </row>
    <row r="158">
      <c r="C158">
        <f>LEFT(H158,8)&amp;"-"&amp;E158</f>
        <v/>
      </c>
      <c r="D158" t="inlineStr">
        <is>
          <t>Santa Barbara</t>
        </is>
      </c>
      <c r="E158" t="inlineStr">
        <is>
          <t>Rucker</t>
        </is>
      </c>
      <c r="H158">
        <f>YEAR(L158)*10^8+MONTH(L158)*10^6+DAY(L158)*10^4+HOUR(L158)*100+MINUTE(L158)</f>
        <v/>
      </c>
      <c r="I158">
        <f>IF(HOUR(L158)&lt;12, YEAR(L158)*10^8+MONTH(L158)*10^6+DAY(L158)*10^4+(HOUR(L158)+12)*10^2 + MINUTE(L158), YEAR(L158)*10^8+MONTH(L158)*10^6+(DAY(L158)+1)*10^4+(HOUR(L158)-12)*10^2+MINUTE(L158))</f>
        <v/>
      </c>
      <c r="J158" s="39" t="n">
        <v>43007</v>
      </c>
      <c r="K158" s="40" t="n">
        <v>0.6125</v>
      </c>
      <c r="L158" s="39" t="n">
        <v>43007.6125</v>
      </c>
      <c r="M158" s="39" t="n">
        <v>43109</v>
      </c>
      <c r="N158" t="inlineStr">
        <is>
          <t>13:28</t>
        </is>
      </c>
      <c r="O158" s="39" t="n">
        <v>43109.56111111111</v>
      </c>
      <c r="P158" t="n">
        <v>444</v>
      </c>
      <c r="Q158" t="inlineStr">
        <is>
          <t>Miscellaneous</t>
        </is>
      </c>
      <c r="R158" t="n">
        <v>0</v>
      </c>
      <c r="T158" t="n">
        <v>0</v>
      </c>
      <c r="U158" t="n">
        <v>34.67403</v>
      </c>
      <c r="V158" t="n">
        <v>-120.4393</v>
      </c>
      <c r="W158" t="inlineStr">
        <is>
          <t>non-HFTD</t>
        </is>
      </c>
      <c r="X158">
        <f>IF(OR(ISNUMBER(FIND("Redwood Valley", E158)), AZ158, BC158), "HFRA", "non-HFRA")</f>
        <v/>
      </c>
      <c r="AF158" t="n">
        <v>592603</v>
      </c>
      <c r="AG158">
        <f>OR(AND(P158&gt;5000, P158&lt;&gt;""), AND(R158&gt;500, R158&lt;&gt;""), AND(T158&gt;0, T158&lt;&gt;""))</f>
        <v/>
      </c>
      <c r="AH158">
        <f>AND(OR(R158="", R158&lt;100),OR(AND(P158&gt;5000,P158&lt;&gt;""),AND(T158&gt;0,T158&lt;&gt;"")))</f>
        <v/>
      </c>
      <c r="AI158">
        <f>AND(AG158,AH158=FALSE)</f>
        <v/>
      </c>
      <c r="AJ158">
        <f>YEAR(J158)</f>
        <v/>
      </c>
      <c r="AK158">
        <f>MONTH(J158)</f>
        <v/>
      </c>
      <c r="AL158" t="b">
        <v>0</v>
      </c>
      <c r="AM158">
        <f>IF(AND(T158&gt;0, T158&lt;&gt;""),1,0)</f>
        <v/>
      </c>
      <c r="AN158">
        <f>AND(AO158,AND(T158&gt;0,T158&lt;&gt;""))</f>
        <v/>
      </c>
      <c r="AO158">
        <f>AND(R158&gt;100, R158&lt;&gt;"")</f>
        <v/>
      </c>
      <c r="AP158">
        <f>AND(NOT(AN158),AO158)</f>
        <v/>
      </c>
      <c r="AQ158">
        <f>IF(AN158, "OEIS CAT - Destructive - Fatal", IF(AO158, IF(AG158, "OEIS CAT - Destructive - Non-fatal", "OEIS Non-CAT - Destructive - Non-fatal"), IF(AG158, "OEIS CAT - Large", "OEIS Non-CAT - Large")))</f>
        <v/>
      </c>
      <c r="AR158">
        <f>IF(AND(P158&lt;&gt;"", P158&gt;5000),1,0)</f>
        <v/>
      </c>
      <c r="AS158">
        <f>IF(AND(R158&lt;&gt;"", R158&gt;500),1,0)</f>
        <v/>
      </c>
      <c r="AT158">
        <f>IF(OR(R158="", R158&lt;=100),"structures &lt;= 100 ", IF(R158&gt;500, "structures &gt; 500", "100 &lt; structures &lt;= 500"))</f>
        <v/>
      </c>
      <c r="AU158">
        <f>IF(AND(T158&gt;0, T158&lt;&gt;""),"fatality &gt; 0", "fatality = 0")</f>
        <v/>
      </c>
      <c r="AV158">
        <f>IF(R158="",0, R158)</f>
        <v/>
      </c>
      <c r="AW158" t="b">
        <v>0</v>
      </c>
      <c r="AX158" t="b">
        <v>0</v>
      </c>
      <c r="AY158" t="b">
        <v>0</v>
      </c>
      <c r="AZ158" t="b">
        <v>0</v>
      </c>
      <c r="BA158" t="b">
        <v>0</v>
      </c>
      <c r="BB158" t="b">
        <v>1</v>
      </c>
      <c r="BC158" t="b">
        <v>0</v>
      </c>
      <c r="BF158" t="inlineStr">
        <is>
          <t>KLPC</t>
        </is>
      </c>
      <c r="BG158" t="inlineStr">
        <is>
          <t>1</t>
        </is>
      </c>
      <c r="BH158" t="n">
        <v>1.64</v>
      </c>
      <c r="BI158" t="inlineStr">
        <is>
          <t>2017-09-29T20:56:00Z</t>
        </is>
      </c>
      <c r="BJ158" t="n">
        <v>23.02</v>
      </c>
      <c r="BK158" t="n">
        <v>13</v>
      </c>
      <c r="BL158" t="inlineStr">
        <is>
          <t>E2332</t>
        </is>
      </c>
      <c r="BM158" t="inlineStr">
        <is>
          <t>65</t>
        </is>
      </c>
      <c r="BN158" t="n">
        <v>5.64</v>
      </c>
      <c r="BO158" t="inlineStr">
        <is>
          <t>2017-09-29T22:37:00Z</t>
        </is>
      </c>
      <c r="BP158" t="n">
        <v>24.99</v>
      </c>
      <c r="BQ158" t="n">
        <v>25</v>
      </c>
    </row>
    <row r="159">
      <c r="B159" t="inlineStr">
        <is>
          <t>(2/17/2023) corrected the datetime based on SED report</t>
        </is>
      </c>
      <c r="C159">
        <f>LEFT(H159,8)&amp;"-"&amp;E159</f>
        <v/>
      </c>
      <c r="D159" t="inlineStr">
        <is>
          <t>Sonoma</t>
        </is>
      </c>
      <c r="E159" t="inlineStr">
        <is>
          <t>Pocket</t>
        </is>
      </c>
      <c r="G159" t="inlineStr">
        <is>
          <t>Central LNU Complex</t>
        </is>
      </c>
      <c r="H159">
        <f>YEAR(L159)*10^8+MONTH(L159)*10^6+DAY(L159)*10^4+HOUR(L159)*100+MINUTE(L159)</f>
        <v/>
      </c>
      <c r="I159">
        <f>IF(HOUR(L159)&lt;12, YEAR(L159)*10^8+MONTH(L159)*10^6+DAY(L159)*10^4+(HOUR(L159)+12)*10^2 + MINUTE(L159), YEAR(L159)*10^8+MONTH(L159)*10^6+(DAY(L159)+1)*10^4+(HOUR(L159)-12)*10^2+MINUTE(L159))</f>
        <v/>
      </c>
      <c r="J159" s="39" t="n">
        <v>43016</v>
      </c>
      <c r="K159" s="40" t="n">
        <v>0</v>
      </c>
      <c r="L159" s="39" t="n">
        <v>43016</v>
      </c>
      <c r="M159" s="39" t="n">
        <v>43039</v>
      </c>
      <c r="O159" s="39" t="n"/>
      <c r="P159" t="n">
        <v>17357</v>
      </c>
      <c r="Q159" t="inlineStr">
        <is>
          <t>Electrical Power</t>
        </is>
      </c>
      <c r="R159" t="n">
        <v>6</v>
      </c>
      <c r="S159" t="n">
        <v>2</v>
      </c>
      <c r="T159" t="n">
        <v>0</v>
      </c>
      <c r="U159" t="n">
        <v>38.76549</v>
      </c>
      <c r="V159" t="n">
        <v>-122.90939</v>
      </c>
      <c r="W159" t="inlineStr">
        <is>
          <t>HFTD</t>
        </is>
      </c>
      <c r="X159">
        <f>IF(OR(ISNUMBER(FIND("Redwood Valley", E159)), AZ159, BC159), "HFRA", "non-HFRA")</f>
        <v/>
      </c>
      <c r="Y159" t="inlineStr">
        <is>
          <t>Yes</t>
        </is>
      </c>
      <c r="Z159" t="inlineStr">
        <is>
          <t>Yes</t>
        </is>
      </c>
      <c r="AA159" t="inlineStr">
        <is>
          <t>EIR20170112</t>
        </is>
      </c>
      <c r="AB159" t="inlineStr">
        <is>
          <t>EI171009B</t>
        </is>
      </c>
      <c r="AC159" t="inlineStr">
        <is>
          <t>1906698</t>
        </is>
      </c>
      <c r="AD159" t="inlineStr">
        <is>
          <t>17-0089338</t>
        </is>
      </c>
      <c r="AF159" t="n">
        <v>515996</v>
      </c>
      <c r="AG159">
        <f>OR(AND(P159&gt;5000, P159&lt;&gt;""), AND(R159&gt;500, R159&lt;&gt;""), AND(T159&gt;0, T159&lt;&gt;""))</f>
        <v/>
      </c>
      <c r="AH159">
        <f>AND(OR(R159="", R159&lt;100),OR(AND(P159&gt;5000,P159&lt;&gt;""),AND(T159&gt;0,T159&lt;&gt;"")))</f>
        <v/>
      </c>
      <c r="AI159">
        <f>AND(AG159,AH159=FALSE)</f>
        <v/>
      </c>
      <c r="AJ159">
        <f>YEAR(J159)</f>
        <v/>
      </c>
      <c r="AK159">
        <f>MONTH(J159)</f>
        <v/>
      </c>
      <c r="AL159" t="b">
        <v>1</v>
      </c>
      <c r="AM159">
        <f>IF(AND(T159&gt;0, T159&lt;&gt;""),1,0)</f>
        <v/>
      </c>
      <c r="AN159">
        <f>AND(AO159,AND(T159&gt;0,T159&lt;&gt;""))</f>
        <v/>
      </c>
      <c r="AO159">
        <f>AND(R159&gt;100, R159&lt;&gt;"")</f>
        <v/>
      </c>
      <c r="AP159">
        <f>AND(NOT(AN159),AO159)</f>
        <v/>
      </c>
      <c r="AQ159">
        <f>IF(AN159, "OEIS CAT - Destructive - Fatal", IF(AO159, IF(AG159, "OEIS CAT - Destructive - Non-fatal", "OEIS Non-CAT - Destructive - Non-fatal"), IF(AG159, "OEIS CAT - Large", "OEIS Non-CAT - Large")))</f>
        <v/>
      </c>
      <c r="AR159">
        <f>IF(AND(P159&lt;&gt;"", P159&gt;5000),1,0)</f>
        <v/>
      </c>
      <c r="AS159">
        <f>IF(AND(R159&lt;&gt;"", R159&gt;500),1,0)</f>
        <v/>
      </c>
      <c r="AT159">
        <f>IF(OR(R159="", R159&lt;=100),"structures &lt;= 100 ", IF(R159&gt;500, "structures &gt; 500", "100 &lt; structures &lt;= 500"))</f>
        <v/>
      </c>
      <c r="AU159">
        <f>IF(AND(T159&gt;0, T159&lt;&gt;""),"fatality &gt; 0", "fatality = 0")</f>
        <v/>
      </c>
      <c r="AV159">
        <f>IF(R159="",0, R159)</f>
        <v/>
      </c>
      <c r="AW159" t="b">
        <v>0</v>
      </c>
      <c r="AX159" t="b">
        <v>1</v>
      </c>
      <c r="AY159" t="b">
        <v>1</v>
      </c>
      <c r="AZ159" t="b">
        <v>1</v>
      </c>
      <c r="BA159" t="b">
        <v>0</v>
      </c>
      <c r="BB159" t="b">
        <v>1</v>
      </c>
      <c r="BC159" t="b">
        <v>1</v>
      </c>
      <c r="BF159" t="inlineStr">
        <is>
          <t>R38WW</t>
        </is>
      </c>
      <c r="BG159" t="inlineStr">
        <is>
          <t>222</t>
        </is>
      </c>
      <c r="BH159" t="n">
        <v>4.21</v>
      </c>
      <c r="BI159" t="inlineStr">
        <is>
          <t>2017-10-08T07:00:00Z</t>
        </is>
      </c>
      <c r="BJ159" t="n">
        <v>20.89</v>
      </c>
      <c r="BK159" t="n">
        <v>22</v>
      </c>
      <c r="BL159" t="inlineStr">
        <is>
          <t>R38WW</t>
        </is>
      </c>
      <c r="BM159" t="inlineStr">
        <is>
          <t>222</t>
        </is>
      </c>
      <c r="BN159" t="n">
        <v>4.21</v>
      </c>
      <c r="BO159" t="inlineStr">
        <is>
          <t>2017-10-08T07:00:00Z</t>
        </is>
      </c>
      <c r="BP159" t="n">
        <v>20.89</v>
      </c>
      <c r="BQ159" t="n">
        <v>45</v>
      </c>
    </row>
    <row r="160">
      <c r="C160">
        <f>LEFT(H160,8)&amp;"-"&amp;E160</f>
        <v/>
      </c>
      <c r="D160" t="inlineStr">
        <is>
          <t>Nevada</t>
        </is>
      </c>
      <c r="E160" t="inlineStr">
        <is>
          <t>Lobo</t>
        </is>
      </c>
      <c r="G160" t="inlineStr">
        <is>
          <t>Neu Wind Complex</t>
        </is>
      </c>
      <c r="H160">
        <f>YEAR(L160)*10^8+MONTH(L160)*10^6+DAY(L160)*10^4+HOUR(L160)*100+MINUTE(L160)</f>
        <v/>
      </c>
      <c r="I160">
        <f>IF(HOUR(L160)&lt;12, YEAR(L160)*10^8+MONTH(L160)*10^6+DAY(L160)*10^4+(HOUR(L160)+12)*10^2 + MINUTE(L160), YEAR(L160)*10^8+MONTH(L160)*10^6+(DAY(L160)+1)*10^4+(HOUR(L160)-12)*10^2+MINUTE(L160))</f>
        <v/>
      </c>
      <c r="J160" s="39" t="n">
        <v>43016</v>
      </c>
      <c r="K160" s="40" t="n">
        <v>0.0006944444444444445</v>
      </c>
      <c r="L160" s="39" t="n">
        <v>43016.00069444445</v>
      </c>
      <c r="M160" s="39" t="n">
        <v>43030</v>
      </c>
      <c r="O160" s="39" t="n"/>
      <c r="P160" t="n">
        <v>821</v>
      </c>
      <c r="Q160" t="inlineStr">
        <is>
          <t>Electrical Power</t>
        </is>
      </c>
      <c r="R160" t="n">
        <v>48</v>
      </c>
      <c r="S160" t="n">
        <v>2</v>
      </c>
      <c r="T160" t="n">
        <v>0</v>
      </c>
      <c r="U160" t="n">
        <v>39.24549</v>
      </c>
      <c r="V160" t="n">
        <v>-121.12792</v>
      </c>
      <c r="W160" t="inlineStr">
        <is>
          <t>HFTD</t>
        </is>
      </c>
      <c r="X160">
        <f>IF(OR(ISNUMBER(FIND("Redwood Valley", E160)), AZ160, BC160), "HFRA", "non-HFRA")</f>
        <v/>
      </c>
      <c r="Y160" t="inlineStr">
        <is>
          <t>Yes</t>
        </is>
      </c>
      <c r="Z160" t="inlineStr">
        <is>
          <t>Yes</t>
        </is>
      </c>
      <c r="AA160" t="inlineStr">
        <is>
          <t>EIR20170106</t>
        </is>
      </c>
      <c r="AB160" t="inlineStr">
        <is>
          <t>EI171008F</t>
        </is>
      </c>
      <c r="AG160">
        <f>OR(AND(P160&gt;5000, P160&lt;&gt;""), AND(R160&gt;500, R160&lt;&gt;""), AND(T160&gt;0, T160&lt;&gt;""))</f>
        <v/>
      </c>
      <c r="AH160">
        <f>AND(OR(R160="", R160&lt;100),OR(AND(P160&gt;5000,P160&lt;&gt;""),AND(T160&gt;0,T160&lt;&gt;"")))</f>
        <v/>
      </c>
      <c r="AI160">
        <f>AND(AG160,AH160=FALSE)</f>
        <v/>
      </c>
      <c r="AJ160">
        <f>YEAR(J160)</f>
        <v/>
      </c>
      <c r="AK160">
        <f>MONTH(J160)</f>
        <v/>
      </c>
      <c r="AL160" t="b">
        <v>0</v>
      </c>
      <c r="AM160">
        <f>IF(AND(T160&gt;0, T160&lt;&gt;""),1,0)</f>
        <v/>
      </c>
      <c r="AN160">
        <f>AND(AO160,AND(T160&gt;0,T160&lt;&gt;""))</f>
        <v/>
      </c>
      <c r="AO160">
        <f>AND(R160&gt;100, R160&lt;&gt;"")</f>
        <v/>
      </c>
      <c r="AP160">
        <f>AND(NOT(AN160),AO160)</f>
        <v/>
      </c>
      <c r="AQ160">
        <f>IF(AN160, "OEIS CAT - Destructive - Fatal", IF(AO160, IF(AG160, "OEIS CAT - Destructive - Non-fatal", "OEIS Non-CAT - Destructive - Non-fatal"), IF(AG160, "OEIS CAT - Large", "OEIS Non-CAT - Large")))</f>
        <v/>
      </c>
      <c r="AR160">
        <f>IF(AND(P160&lt;&gt;"", P160&gt;5000),1,0)</f>
        <v/>
      </c>
      <c r="AS160">
        <f>IF(AND(R160&lt;&gt;"", R160&gt;500),1,0)</f>
        <v/>
      </c>
      <c r="AT160">
        <f>IF(OR(R160="", R160&lt;=100),"structures &lt;= 100 ", IF(R160&gt;500, "structures &gt; 500", "100 &lt; structures &lt;= 500"))</f>
        <v/>
      </c>
      <c r="AU160">
        <f>IF(AND(T160&gt;0, T160&lt;&gt;""),"fatality &gt; 0", "fatality = 0")</f>
        <v/>
      </c>
      <c r="AV160">
        <f>IF(R160="",0, R160)</f>
        <v/>
      </c>
      <c r="AW160" t="b">
        <v>1</v>
      </c>
      <c r="AX160" t="b">
        <v>0</v>
      </c>
      <c r="AY160" t="b">
        <v>1</v>
      </c>
      <c r="AZ160" t="b">
        <v>1</v>
      </c>
      <c r="BA160" t="b">
        <v>0</v>
      </c>
      <c r="BB160" t="b">
        <v>1</v>
      </c>
      <c r="BC160" t="b">
        <v>1</v>
      </c>
      <c r="BF160" t="inlineStr">
        <is>
          <t>RRRC1</t>
        </is>
      </c>
      <c r="BG160" t="inlineStr">
        <is>
          <t>2</t>
        </is>
      </c>
      <c r="BH160" t="n">
        <v>4.05</v>
      </c>
      <c r="BI160" t="inlineStr">
        <is>
          <t>2017-10-08T07:13:00Z</t>
        </is>
      </c>
      <c r="BJ160" t="n">
        <v>8.99</v>
      </c>
      <c r="BK160" t="n">
        <v>63</v>
      </c>
      <c r="BL160" t="inlineStr">
        <is>
          <t>RRRC1</t>
        </is>
      </c>
      <c r="BM160" t="inlineStr">
        <is>
          <t>2</t>
        </is>
      </c>
      <c r="BN160" t="n">
        <v>4.05</v>
      </c>
      <c r="BO160" t="inlineStr">
        <is>
          <t>2017-10-08T07:13:00Z</t>
        </is>
      </c>
      <c r="BP160" t="n">
        <v>8.99</v>
      </c>
      <c r="BQ160" t="n">
        <v>158</v>
      </c>
    </row>
    <row r="161">
      <c r="C161">
        <f>LEFT(H161,8)&amp;"-"&amp;E161</f>
        <v/>
      </c>
      <c r="D161" t="inlineStr">
        <is>
          <t>Butte</t>
        </is>
      </c>
      <c r="E161" t="inlineStr">
        <is>
          <t>Cherokee</t>
        </is>
      </c>
      <c r="H161">
        <f>YEAR(L161)*10^8+MONTH(L161)*10^6+DAY(L161)*10^4+HOUR(L161)*100+MINUTE(L161)</f>
        <v/>
      </c>
      <c r="I161">
        <f>IF(HOUR(L161)&lt;12, YEAR(L161)*10^8+MONTH(L161)*10^6+DAY(L161)*10^4+(HOUR(L161)+12)*10^2 + MINUTE(L161), YEAR(L161)*10^8+MONTH(L161)*10^6+(DAY(L161)+1)*10^4+(HOUR(L161)-12)*10^2+MINUTE(L161))</f>
        <v/>
      </c>
      <c r="J161" s="39" t="n">
        <v>43016</v>
      </c>
      <c r="K161" s="40" t="n">
        <v>0.90625</v>
      </c>
      <c r="L161" s="39" t="n">
        <v>43016.90625</v>
      </c>
      <c r="M161" s="39" t="n">
        <v>43140</v>
      </c>
      <c r="N161" t="inlineStr">
        <is>
          <t>09:48</t>
        </is>
      </c>
      <c r="O161" s="39" t="n">
        <v>43140.40833333333</v>
      </c>
      <c r="P161" t="n">
        <v>8417</v>
      </c>
      <c r="Q161" t="inlineStr">
        <is>
          <t>Electrical Power</t>
        </is>
      </c>
      <c r="R161" t="n">
        <v>6</v>
      </c>
      <c r="S161" t="n">
        <v>1</v>
      </c>
      <c r="T161" t="n">
        <v>0</v>
      </c>
      <c r="U161" t="n">
        <v>39.62496</v>
      </c>
      <c r="V161" t="n">
        <v>-121.52966</v>
      </c>
      <c r="W161" t="inlineStr">
        <is>
          <t>HFTD</t>
        </is>
      </c>
      <c r="X161">
        <f>IF(OR(ISNUMBER(FIND("Redwood Valley", E161)), AZ161, BC161), "HFRA", "non-HFRA")</f>
        <v/>
      </c>
      <c r="Y161" t="inlineStr">
        <is>
          <t>Yes</t>
        </is>
      </c>
      <c r="Z161" t="inlineStr">
        <is>
          <t>Yes</t>
        </is>
      </c>
      <c r="AA161" t="inlineStr">
        <is>
          <t>EIR20170098</t>
        </is>
      </c>
      <c r="AB161" t="inlineStr">
        <is>
          <t>EI171008B</t>
        </is>
      </c>
      <c r="AC161" t="inlineStr">
        <is>
          <t>1894161</t>
        </is>
      </c>
      <c r="AD161" t="inlineStr">
        <is>
          <t>17-0085276</t>
        </is>
      </c>
      <c r="AF161" t="n">
        <v>160479</v>
      </c>
      <c r="AG161">
        <f>OR(AND(P161&gt;5000, P161&lt;&gt;""), AND(R161&gt;500, R161&lt;&gt;""), AND(T161&gt;0, T161&lt;&gt;""))</f>
        <v/>
      </c>
      <c r="AH161">
        <f>AND(OR(R161="", R161&lt;100),OR(AND(P161&gt;5000,P161&lt;&gt;""),AND(T161&gt;0,T161&lt;&gt;"")))</f>
        <v/>
      </c>
      <c r="AI161">
        <f>AND(AG161,AH161=FALSE)</f>
        <v/>
      </c>
      <c r="AJ161">
        <f>YEAR(J161)</f>
        <v/>
      </c>
      <c r="AK161">
        <f>MONTH(J161)</f>
        <v/>
      </c>
      <c r="AL161" t="b">
        <v>1</v>
      </c>
      <c r="AM161">
        <f>IF(AND(T161&gt;0, T161&lt;&gt;""),1,0)</f>
        <v/>
      </c>
      <c r="AN161">
        <f>AND(AO161,AND(T161&gt;0,T161&lt;&gt;""))</f>
        <v/>
      </c>
      <c r="AO161">
        <f>AND(R161&gt;100, R161&lt;&gt;"")</f>
        <v/>
      </c>
      <c r="AP161">
        <f>AND(NOT(AN161),AO161)</f>
        <v/>
      </c>
      <c r="AQ161">
        <f>IF(AN161, "OEIS CAT - Destructive - Fatal", IF(AO161, IF(AG161, "OEIS CAT - Destructive - Non-fatal", "OEIS Non-CAT - Destructive - Non-fatal"), IF(AG161, "OEIS CAT - Large", "OEIS Non-CAT - Large")))</f>
        <v/>
      </c>
      <c r="AR161">
        <f>IF(AND(P161&lt;&gt;"", P161&gt;5000),1,0)</f>
        <v/>
      </c>
      <c r="AS161">
        <f>IF(AND(R161&lt;&gt;"", R161&gt;500),1,0)</f>
        <v/>
      </c>
      <c r="AT161">
        <f>IF(OR(R161="", R161&lt;=100),"structures &lt;= 100 ", IF(R161&gt;500, "structures &gt; 500", "100 &lt; structures &lt;= 500"))</f>
        <v/>
      </c>
      <c r="AU161">
        <f>IF(AND(T161&gt;0, T161&lt;&gt;""),"fatality &gt; 0", "fatality = 0")</f>
        <v/>
      </c>
      <c r="AV161">
        <f>IF(R161="",0, R161)</f>
        <v/>
      </c>
      <c r="AW161" t="b">
        <v>1</v>
      </c>
      <c r="AX161" t="b">
        <v>0</v>
      </c>
      <c r="AY161" t="b">
        <v>1</v>
      </c>
      <c r="AZ161" t="b">
        <v>1</v>
      </c>
      <c r="BA161" t="b">
        <v>0</v>
      </c>
      <c r="BB161" t="b">
        <v>1</v>
      </c>
      <c r="BC161" t="b">
        <v>1</v>
      </c>
      <c r="BJ161" t="n">
        <v>0</v>
      </c>
      <c r="BK161" t="n">
        <v>0</v>
      </c>
      <c r="BL161" t="inlineStr">
        <is>
          <t>JBGC1</t>
        </is>
      </c>
      <c r="BM161" t="inlineStr">
        <is>
          <t>2</t>
        </is>
      </c>
      <c r="BN161" t="n">
        <v>7.97</v>
      </c>
      <c r="BO161" t="inlineStr">
        <is>
          <t>2017-10-09T04:13:00Z</t>
        </is>
      </c>
      <c r="BP161" t="n">
        <v>65.98999999999999</v>
      </c>
      <c r="BQ161" t="n">
        <v>4</v>
      </c>
    </row>
    <row r="162">
      <c r="C162">
        <f>LEFT(H162,8)&amp;"-"&amp;E162</f>
        <v/>
      </c>
      <c r="D162" t="inlineStr">
        <is>
          <t>Napa</t>
        </is>
      </c>
      <c r="E162" t="inlineStr">
        <is>
          <t>Tubbs</t>
        </is>
      </c>
      <c r="G162" t="inlineStr">
        <is>
          <t>Central LNU Complex</t>
        </is>
      </c>
      <c r="H162">
        <f>YEAR(L162)*10^8+MONTH(L162)*10^6+DAY(L162)*10^4+HOUR(L162)*100+MINUTE(L162)</f>
        <v/>
      </c>
      <c r="I162">
        <f>IF(HOUR(L162)&lt;12, YEAR(L162)*10^8+MONTH(L162)*10^6+DAY(L162)*10^4+(HOUR(L162)+12)*10^2 + MINUTE(L162), YEAR(L162)*10^8+MONTH(L162)*10^6+(DAY(L162)+1)*10^4+(HOUR(L162)-12)*10^2+MINUTE(L162))</f>
        <v/>
      </c>
      <c r="J162" s="39" t="n">
        <v>43016</v>
      </c>
      <c r="K162" s="40" t="n">
        <v>0.90625</v>
      </c>
      <c r="L162" s="39" t="n">
        <v>43016.90625</v>
      </c>
      <c r="M162" s="39" t="n">
        <v>43039</v>
      </c>
      <c r="O162" s="39" t="n"/>
      <c r="P162" t="n">
        <v>36807</v>
      </c>
      <c r="Q162" t="inlineStr">
        <is>
          <t>Electrical Power</t>
        </is>
      </c>
      <c r="R162" t="n">
        <v>5636</v>
      </c>
      <c r="S162" t="n">
        <v>317</v>
      </c>
      <c r="T162" t="n">
        <v>22</v>
      </c>
      <c r="U162" t="n">
        <v>38.60895</v>
      </c>
      <c r="V162" t="n">
        <v>-122.62879</v>
      </c>
      <c r="W162" t="inlineStr">
        <is>
          <t>HFTD</t>
        </is>
      </c>
      <c r="X162">
        <f>IF(OR(ISNUMBER(FIND("Redwood Valley", E162)), AZ162, BC162), "HFRA", "non-HFRA")</f>
        <v/>
      </c>
      <c r="Y162" t="inlineStr">
        <is>
          <t>Yes</t>
        </is>
      </c>
      <c r="AA162" t="inlineStr">
        <is>
          <t>MIA201711908</t>
        </is>
      </c>
      <c r="AC162" t="n">
        <v>1894671</v>
      </c>
      <c r="AF162" t="n">
        <v>317148822</v>
      </c>
      <c r="AG162">
        <f>OR(AND(P162&gt;5000, P162&lt;&gt;""), AND(R162&gt;500, R162&lt;&gt;""), AND(T162&gt;0, T162&lt;&gt;""))</f>
        <v/>
      </c>
      <c r="AH162">
        <f>AND(OR(R162="", R162&lt;100),OR(AND(P162&gt;5000,P162&lt;&gt;""),AND(T162&gt;0,T162&lt;&gt;"")))</f>
        <v/>
      </c>
      <c r="AI162">
        <f>AND(AG162,AH162=FALSE)</f>
        <v/>
      </c>
      <c r="AJ162">
        <f>YEAR(J162)</f>
        <v/>
      </c>
      <c r="AK162">
        <f>MONTH(J162)</f>
        <v/>
      </c>
      <c r="AL162" t="b">
        <v>1</v>
      </c>
      <c r="AM162">
        <f>IF(AND(T162&gt;0, T162&lt;&gt;""),1,0)</f>
        <v/>
      </c>
      <c r="AN162">
        <f>AND(AO162,AND(T162&gt;0,T162&lt;&gt;""))</f>
        <v/>
      </c>
      <c r="AO162">
        <f>AND(R162&gt;100, R162&lt;&gt;"")</f>
        <v/>
      </c>
      <c r="AP162">
        <f>AND(NOT(AN162),AO162)</f>
        <v/>
      </c>
      <c r="AQ162">
        <f>IF(AN162, "OEIS CAT - Destructive - Fatal", IF(AO162, IF(AG162, "OEIS CAT - Destructive - Non-fatal", "OEIS Non-CAT - Destructive - Non-fatal"), IF(AG162, "OEIS CAT - Large", "OEIS Non-CAT - Large")))</f>
        <v/>
      </c>
      <c r="AR162">
        <f>IF(AND(P162&lt;&gt;"", P162&gt;5000),1,0)</f>
        <v/>
      </c>
      <c r="AS162">
        <f>IF(AND(R162&lt;&gt;"", R162&gt;500),1,0)</f>
        <v/>
      </c>
      <c r="AT162">
        <f>IF(OR(R162="", R162&lt;=100),"structures &lt;= 100 ", IF(R162&gt;500, "structures &gt; 500", "100 &lt; structures &lt;= 500"))</f>
        <v/>
      </c>
      <c r="AU162">
        <f>IF(AND(T162&gt;0, T162&lt;&gt;""),"fatality &gt; 0", "fatality = 0")</f>
        <v/>
      </c>
      <c r="AV162">
        <f>IF(R162="",0, R162)</f>
        <v/>
      </c>
      <c r="AW162" t="b">
        <v>0</v>
      </c>
      <c r="AX162" t="b">
        <v>1</v>
      </c>
      <c r="AY162" t="b">
        <v>1</v>
      </c>
      <c r="AZ162" t="b">
        <v>1</v>
      </c>
      <c r="BA162" t="b">
        <v>0</v>
      </c>
      <c r="BB162" t="b">
        <v>1</v>
      </c>
      <c r="BC162" t="b">
        <v>1</v>
      </c>
      <c r="BF162" t="inlineStr">
        <is>
          <t>E2050</t>
        </is>
      </c>
      <c r="BG162" t="inlineStr">
        <is>
          <t>65</t>
        </is>
      </c>
      <c r="BH162" t="n">
        <v>1.67</v>
      </c>
      <c r="BI162" t="inlineStr">
        <is>
          <t>2017-10-09T05:38:00Z</t>
        </is>
      </c>
      <c r="BJ162" t="n">
        <v>32.99</v>
      </c>
      <c r="BK162" t="n">
        <v>16</v>
      </c>
      <c r="BL162" t="inlineStr">
        <is>
          <t>E2050</t>
        </is>
      </c>
      <c r="BM162" t="inlineStr">
        <is>
          <t>65</t>
        </is>
      </c>
      <c r="BN162" t="n">
        <v>1.67</v>
      </c>
      <c r="BO162" t="inlineStr">
        <is>
          <t>2017-10-09T05:38:00Z</t>
        </is>
      </c>
      <c r="BP162" t="n">
        <v>32.99</v>
      </c>
      <c r="BQ162" t="n">
        <v>55</v>
      </c>
    </row>
    <row r="163">
      <c r="B163" t="inlineStr">
        <is>
          <t>(2/17/2023) corrected the datetime based on SED report
(3/24/2023): correct lat/lon based on ignition tracker data</t>
        </is>
      </c>
      <c r="C163">
        <f>LEFT(H163,8)&amp;"-"&amp;E163</f>
        <v/>
      </c>
      <c r="D163" t="inlineStr">
        <is>
          <t>Napa</t>
        </is>
      </c>
      <c r="E163" t="inlineStr">
        <is>
          <t>Atlas 1</t>
        </is>
      </c>
      <c r="G163" t="inlineStr">
        <is>
          <t>Southern Lnu Complex</t>
        </is>
      </c>
      <c r="H163">
        <f>YEAR(L163)*10^8+MONTH(L163)*10^6+DAY(L163)*10^4+HOUR(L163)*100+MINUTE(L163)</f>
        <v/>
      </c>
      <c r="I163">
        <f>IF(HOUR(L163)&lt;12, YEAR(L163)*10^8+MONTH(L163)*10^6+DAY(L163)*10^4+(HOUR(L163)+12)*10^2 + MINUTE(L163), YEAR(L163)*10^8+MONTH(L163)*10^6+(DAY(L163)+1)*10^4+(HOUR(L163)-12)*10^2+MINUTE(L163))</f>
        <v/>
      </c>
      <c r="J163" s="39" t="n">
        <v>43016</v>
      </c>
      <c r="K163" s="40" t="n">
        <v>0.9104166666666667</v>
      </c>
      <c r="L163" s="39" t="n">
        <v>43016.91041666667</v>
      </c>
      <c r="M163" s="39" t="n">
        <v>43036</v>
      </c>
      <c r="O163" s="39" t="n"/>
      <c r="P163" t="n">
        <v>51624</v>
      </c>
      <c r="Q163" t="inlineStr">
        <is>
          <t>Electrical Power</t>
        </is>
      </c>
      <c r="R163" t="n">
        <v>120</v>
      </c>
      <c r="S163" t="n">
        <v>120</v>
      </c>
      <c r="T163" t="n">
        <v>6</v>
      </c>
      <c r="U163" t="n">
        <v>38.409797</v>
      </c>
      <c r="V163" t="n">
        <v>-122.246232</v>
      </c>
      <c r="W163" t="inlineStr">
        <is>
          <t>HFTD</t>
        </is>
      </c>
      <c r="X163">
        <f>IF(OR(ISNUMBER(FIND("Redwood Valley", E163)), AZ163, BC163), "HFRA", "non-HFRA")</f>
        <v/>
      </c>
      <c r="Y163" t="inlineStr">
        <is>
          <t>Yes</t>
        </is>
      </c>
      <c r="Z163" t="inlineStr">
        <is>
          <t>Yes</t>
        </is>
      </c>
      <c r="AA163" t="inlineStr">
        <is>
          <t>EIR20170092</t>
        </is>
      </c>
      <c r="AB163" t="inlineStr">
        <is>
          <t>EI171008M</t>
        </is>
      </c>
      <c r="AC163" t="inlineStr">
        <is>
          <t>1893954, 1899743</t>
        </is>
      </c>
      <c r="AD163" t="inlineStr">
        <is>
          <t>17-0085211</t>
        </is>
      </c>
      <c r="AF163" t="n">
        <v>494025</v>
      </c>
      <c r="AG163">
        <f>OR(AND(P163&gt;5000, P163&lt;&gt;""), AND(R163&gt;500, R163&lt;&gt;""), AND(T163&gt;0, T163&lt;&gt;""))</f>
        <v/>
      </c>
      <c r="AH163">
        <f>AND(OR(R163="", R163&lt;100),OR(AND(P163&gt;5000,P163&lt;&gt;""),AND(T163&gt;0,T163&lt;&gt;"")))</f>
        <v/>
      </c>
      <c r="AI163">
        <f>AND(AG163,AH163=FALSE)</f>
        <v/>
      </c>
      <c r="AJ163">
        <f>YEAR(J163)</f>
        <v/>
      </c>
      <c r="AK163">
        <f>MONTH(J163)</f>
        <v/>
      </c>
      <c r="AL163" t="b">
        <v>1</v>
      </c>
      <c r="AM163">
        <f>IF(AND(T163&gt;0, T163&lt;&gt;""),1,0)</f>
        <v/>
      </c>
      <c r="AN163">
        <f>AND(AO163,AND(T163&gt;0,T163&lt;&gt;""))</f>
        <v/>
      </c>
      <c r="AO163">
        <f>AND(R163&gt;100, R163&lt;&gt;"")</f>
        <v/>
      </c>
      <c r="AP163">
        <f>AND(NOT(AN163),AO163)</f>
        <v/>
      </c>
      <c r="AQ163">
        <f>IF(AN163, "OEIS CAT - Destructive - Fatal", IF(AO163, IF(AG163, "OEIS CAT - Destructive - Non-fatal", "OEIS Non-CAT - Destructive - Non-fatal"), IF(AG163, "OEIS CAT - Large", "OEIS Non-CAT - Large")))</f>
        <v/>
      </c>
      <c r="AR163">
        <f>IF(AND(P163&lt;&gt;"", P163&gt;5000),1,0)</f>
        <v/>
      </c>
      <c r="AS163">
        <f>IF(AND(R163&lt;&gt;"", R163&gt;500),1,0)</f>
        <v/>
      </c>
      <c r="AT163">
        <f>IF(OR(R163="", R163&lt;=100),"structures &lt;= 100 ", IF(R163&gt;500, "structures &gt; 500", "100 &lt; structures &lt;= 500"))</f>
        <v/>
      </c>
      <c r="AU163">
        <f>IF(AND(T163&gt;0, T163&lt;&gt;""),"fatality &gt; 0", "fatality = 0")</f>
        <v/>
      </c>
      <c r="AV163">
        <f>IF(R163="",0, R163)</f>
        <v/>
      </c>
      <c r="AW163" t="b">
        <v>1</v>
      </c>
      <c r="AX163" t="b">
        <v>0</v>
      </c>
      <c r="AY163" t="b">
        <v>1</v>
      </c>
      <c r="AZ163" t="b">
        <v>1</v>
      </c>
      <c r="BA163" t="b">
        <v>0</v>
      </c>
      <c r="BB163" t="b">
        <v>1</v>
      </c>
      <c r="BC163" t="b">
        <v>1</v>
      </c>
      <c r="BF163" t="inlineStr">
        <is>
          <t>ATLC1</t>
        </is>
      </c>
      <c r="BG163" t="inlineStr">
        <is>
          <t>2</t>
        </is>
      </c>
      <c r="BH163" t="n">
        <v>4.61</v>
      </c>
      <c r="BI163" t="inlineStr">
        <is>
          <t>2017-10-09T04:29:00Z</t>
        </is>
      </c>
      <c r="BJ163" t="n">
        <v>32.01</v>
      </c>
      <c r="BK163" t="n">
        <v>10</v>
      </c>
      <c r="BL163" t="inlineStr">
        <is>
          <t>ATLC1</t>
        </is>
      </c>
      <c r="BM163" t="inlineStr">
        <is>
          <t>2</t>
        </is>
      </c>
      <c r="BN163" t="n">
        <v>4.61</v>
      </c>
      <c r="BO163" t="inlineStr">
        <is>
          <t>2017-10-09T04:29:00Z</t>
        </is>
      </c>
      <c r="BP163" t="n">
        <v>32.01</v>
      </c>
      <c r="BQ163" t="n">
        <v>17</v>
      </c>
    </row>
    <row r="164">
      <c r="B164" t="inlineStr">
        <is>
          <t>(2/17/2023) added based on SED report</t>
        </is>
      </c>
      <c r="C164">
        <f>LEFT(H164,8)&amp;"-"&amp;E164</f>
        <v/>
      </c>
      <c r="D164" t="inlineStr">
        <is>
          <t>Sonoma</t>
        </is>
      </c>
      <c r="E164" t="inlineStr">
        <is>
          <t>Norrbom</t>
        </is>
      </c>
      <c r="F164" t="inlineStr">
        <is>
          <t>Nuns</t>
        </is>
      </c>
      <c r="G164" t="inlineStr">
        <is>
          <t>Central LNU Complex</t>
        </is>
      </c>
      <c r="H164">
        <f>YEAR(L164)*10^8+MONTH(L164)*10^6+DAY(L164)*10^4+HOUR(L164)*100+MINUTE(L164)</f>
        <v/>
      </c>
      <c r="I164">
        <f>IF(HOUR(L164)&lt;12, YEAR(L164)*10^8+MONTH(L164)*10^6+DAY(L164)*10^4+(HOUR(L164)+12)*10^2 + MINUTE(L164), YEAR(L164)*10^8+MONTH(L164)*10^6+(DAY(L164)+1)*10^4+(HOUR(L164)-12)*10^2+MINUTE(L164))</f>
        <v/>
      </c>
      <c r="J164" s="39" t="n">
        <v>43016</v>
      </c>
      <c r="K164" s="40" t="n">
        <v>0.9166666666666666</v>
      </c>
      <c r="L164" s="39" t="n">
        <v>43016.91666666666</v>
      </c>
      <c r="M164" s="39" t="n"/>
      <c r="O164" s="39" t="n"/>
      <c r="P164" t="n">
        <v>1836</v>
      </c>
      <c r="Q164" t="inlineStr">
        <is>
          <t>Electrical Power</t>
        </is>
      </c>
      <c r="U164" t="n">
        <v>38.3305</v>
      </c>
      <c r="V164" t="n">
        <v>-122.4458</v>
      </c>
      <c r="W164" t="inlineStr">
        <is>
          <t>HFTD</t>
        </is>
      </c>
      <c r="X164">
        <f>IF(OR(ISNUMBER(FIND("Redwood Valley", E164)), AZ164, BC164), "HFRA", "non-HFRA")</f>
        <v/>
      </c>
      <c r="Y164" t="inlineStr">
        <is>
          <t>Yes</t>
        </is>
      </c>
      <c r="Z164" t="inlineStr">
        <is>
          <t>Yes</t>
        </is>
      </c>
      <c r="AA164" t="inlineStr">
        <is>
          <t>EIR20170093</t>
        </is>
      </c>
      <c r="AB164" t="inlineStr">
        <is>
          <t>EI171008N</t>
        </is>
      </c>
      <c r="AC164" t="inlineStr">
        <is>
          <t>1907292</t>
        </is>
      </c>
      <c r="AD164" t="inlineStr">
        <is>
          <t>17-0089503</t>
        </is>
      </c>
      <c r="AF164" t="n">
        <v>24938</v>
      </c>
      <c r="AG164">
        <f>OR(AND(P164&gt;5000, P164&lt;&gt;""), AND(R164&gt;500, R164&lt;&gt;""), AND(T164&gt;0, T164&lt;&gt;""))</f>
        <v/>
      </c>
      <c r="AH164">
        <f>AND(OR(R164="", R164&lt;100),OR(AND(P164&gt;5000,P164&lt;&gt;""),AND(T164&gt;0,T164&lt;&gt;"")))</f>
        <v/>
      </c>
      <c r="AI164">
        <f>AND(AG164,AH164=FALSE)</f>
        <v/>
      </c>
      <c r="AL164" t="b">
        <v>1</v>
      </c>
      <c r="AM164">
        <f>IF(AND(T164&gt;0, T164&lt;&gt;""),1,0)</f>
        <v/>
      </c>
      <c r="AN164">
        <f>AND(AO164,AND(T164&gt;0,T164&lt;&gt;""))</f>
        <v/>
      </c>
      <c r="AO164">
        <f>AND(R164&gt;100, R164&lt;&gt;"")</f>
        <v/>
      </c>
      <c r="AP164">
        <f>AND(NOT(AN164),AO164)</f>
        <v/>
      </c>
      <c r="AQ164">
        <f>IF(AN164, "OEIS CAT - Destructive - Fatal", IF(AO164, IF(AG164, "OEIS CAT - Destructive - Non-fatal", "OEIS Non-CAT - Destructive - Non-fatal"), IF(AG164, "OEIS CAT - Large", "OEIS Non-CAT - Large")))</f>
        <v/>
      </c>
      <c r="AR164">
        <f>IF(AND(P164&lt;&gt;"", P164&gt;5000),1,0)</f>
        <v/>
      </c>
      <c r="AS164">
        <f>IF(AND(R164&lt;&gt;"", R164&gt;500),1,0)</f>
        <v/>
      </c>
      <c r="AT164">
        <f>IF(OR(R164="", R164&lt;=100),"structures &lt;= 100 ", IF(R164&gt;500, "structures &gt; 500", "100 &lt; structures &lt;= 500"))</f>
        <v/>
      </c>
      <c r="AU164">
        <f>IF(AND(T164&gt;0, T164&lt;&gt;""),"fatality &gt; 0", "fatality = 0")</f>
        <v/>
      </c>
      <c r="AV164">
        <f>IF(R164="",0, R164)</f>
        <v/>
      </c>
      <c r="AW164" t="b">
        <v>0</v>
      </c>
      <c r="AX164" t="b">
        <v>1</v>
      </c>
      <c r="AY164" t="b">
        <v>1</v>
      </c>
      <c r="AZ164" t="b">
        <v>1</v>
      </c>
      <c r="BA164" t="b">
        <v>0</v>
      </c>
      <c r="BB164" t="b">
        <v>1</v>
      </c>
      <c r="BC164" t="b">
        <v>1</v>
      </c>
      <c r="BF164" t="inlineStr">
        <is>
          <t>F11WW</t>
        </is>
      </c>
      <c r="BG164" t="inlineStr">
        <is>
          <t>222</t>
        </is>
      </c>
      <c r="BH164" t="n">
        <v>3.27</v>
      </c>
      <c r="BI164" t="inlineStr">
        <is>
          <t>2017-10-09T06:00:00Z</t>
        </is>
      </c>
      <c r="BJ164" t="n">
        <v>40.31</v>
      </c>
      <c r="BK164" t="n">
        <v>6</v>
      </c>
      <c r="BL164" t="inlineStr">
        <is>
          <t>KENWW</t>
        </is>
      </c>
      <c r="BM164" t="inlineStr">
        <is>
          <t>222</t>
        </is>
      </c>
      <c r="BN164" t="n">
        <v>7.44</v>
      </c>
      <c r="BO164" t="inlineStr">
        <is>
          <t>2017-10-09T06:00:00Z</t>
        </is>
      </c>
      <c r="BP164" t="n">
        <v>45.7</v>
      </c>
      <c r="BQ164" t="n">
        <v>40</v>
      </c>
    </row>
    <row r="165">
      <c r="B165"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5">
        <f>LEFT(H165,8)&amp;"-"&amp;E165</f>
        <v/>
      </c>
      <c r="D165" t="inlineStr">
        <is>
          <t>Sonoma</t>
        </is>
      </c>
      <c r="E165" t="inlineStr">
        <is>
          <t>Nuns</t>
        </is>
      </c>
      <c r="G165" t="inlineStr">
        <is>
          <t>Central LNU Complex</t>
        </is>
      </c>
      <c r="H165">
        <f>YEAR(L165)*10^8+MONTH(L165)*10^6+DAY(L165)*10^4+HOUR(L165)*100+MINUTE(L165)</f>
        <v/>
      </c>
      <c r="I165">
        <f>IF(HOUR(L165)&lt;12, YEAR(L165)*10^8+MONTH(L165)*10^6+DAY(L165)*10^4+(HOUR(L165)+12)*10^2 + MINUTE(L165), YEAR(L165)*10^8+MONTH(L165)*10^6+(DAY(L165)+1)*10^4+(HOUR(L165)-12)*10^2+MINUTE(L165))</f>
        <v/>
      </c>
      <c r="J165" s="39" t="n">
        <v>43016</v>
      </c>
      <c r="K165" s="40" t="n">
        <v>0.9291666666666667</v>
      </c>
      <c r="L165" s="39" t="n">
        <v>43016.92916666667</v>
      </c>
      <c r="M165" s="39" t="n">
        <v>43039</v>
      </c>
      <c r="P165" t="n">
        <v>56556</v>
      </c>
      <c r="Q165" t="inlineStr">
        <is>
          <t>Electrical Power</t>
        </is>
      </c>
      <c r="R165" t="n">
        <v>1355</v>
      </c>
      <c r="S165" t="n">
        <v>172</v>
      </c>
      <c r="T165" t="n">
        <v>3</v>
      </c>
      <c r="U165" t="n">
        <v>38.394887</v>
      </c>
      <c r="V165" t="n">
        <v>-122.515959</v>
      </c>
      <c r="W165" t="inlineStr">
        <is>
          <t>HFTD</t>
        </is>
      </c>
      <c r="X165">
        <f>IF(OR(ISNUMBER(FIND("Redwood Valley", E165)), AZ165, BC165), "HFRA", "non-HFRA")</f>
        <v/>
      </c>
      <c r="Y165" t="inlineStr">
        <is>
          <t>Yes</t>
        </is>
      </c>
      <c r="Z165" t="inlineStr">
        <is>
          <t>Yes</t>
        </is>
      </c>
      <c r="AA165" t="inlineStr">
        <is>
          <t>EIR20170096</t>
        </is>
      </c>
      <c r="AB165" t="inlineStr">
        <is>
          <t>EI171008I</t>
        </is>
      </c>
      <c r="AC165" t="inlineStr">
        <is>
          <t>1894461, 1894587</t>
        </is>
      </c>
      <c r="AD165" t="inlineStr">
        <is>
          <t>17-0085286</t>
        </is>
      </c>
      <c r="AF165" t="n">
        <v>14260788</v>
      </c>
      <c r="AG165">
        <f>OR(AND(P165&gt;5000, P165&lt;&gt;""), AND(R165&gt;500, R165&lt;&gt;""), AND(T165&gt;0, T165&lt;&gt;""))</f>
        <v/>
      </c>
      <c r="AH165">
        <f>AND(OR(R165="", R165&lt;100),OR(AND(P165&gt;5000,P165&lt;&gt;""),AND(T165&gt;0,T165&lt;&gt;"")))</f>
        <v/>
      </c>
      <c r="AI165">
        <f>AND(AG165,AH165=FALSE)</f>
        <v/>
      </c>
      <c r="AJ165" t="n">
        <v>2017</v>
      </c>
      <c r="AK165" t="n">
        <v>10</v>
      </c>
      <c r="AL165" t="b">
        <v>1</v>
      </c>
      <c r="AM165">
        <f>IF(AND(T165&gt;0, T165&lt;&gt;""),1,0)</f>
        <v/>
      </c>
      <c r="AN165">
        <f>AND(AO165,AND(T165&gt;0,T165&lt;&gt;""))</f>
        <v/>
      </c>
      <c r="AO165">
        <f>AND(R165&gt;100, R165&lt;&gt;"")</f>
        <v/>
      </c>
      <c r="AP165">
        <f>AND(NOT(AN165),AO165)</f>
        <v/>
      </c>
      <c r="AQ165">
        <f>IF(AN165, "OEIS CAT - Destructive - Fatal", IF(AO165, IF(AG165, "OEIS CAT - Destructive - Non-fatal", "OEIS Non-CAT - Destructive - Non-fatal"), IF(AG165, "OEIS CAT - Large", "OEIS Non-CAT - Large")))</f>
        <v/>
      </c>
      <c r="AR165">
        <f>IF(AND(P165&lt;&gt;"", P165&gt;5000),1,0)</f>
        <v/>
      </c>
      <c r="AS165">
        <f>IF(AND(R165&lt;&gt;"", R165&gt;500),1,0)</f>
        <v/>
      </c>
      <c r="AT165">
        <f>IF(OR(R165="", R165&lt;=100),"structures &lt;= 100 ", IF(R165&gt;500, "structures &gt; 500", "100 &lt; structures &lt;= 500"))</f>
        <v/>
      </c>
      <c r="AU165">
        <f>IF(AND(T165&gt;0, T165&lt;&gt;""),"fatality &gt; 0", "fatality = 0")</f>
        <v/>
      </c>
      <c r="AV165">
        <f>IF(R165="",0, R165)</f>
        <v/>
      </c>
      <c r="AW165" t="b">
        <v>0</v>
      </c>
      <c r="AX165" t="b">
        <v>1</v>
      </c>
      <c r="AY165" t="b">
        <v>1</v>
      </c>
      <c r="AZ165" t="b">
        <v>1</v>
      </c>
      <c r="BA165" t="b">
        <v>0</v>
      </c>
      <c r="BB165" t="b">
        <v>1</v>
      </c>
      <c r="BC165" t="b">
        <v>1</v>
      </c>
      <c r="BF165" t="inlineStr">
        <is>
          <t>KENWW</t>
        </is>
      </c>
      <c r="BG165" t="inlineStr">
        <is>
          <t>222</t>
        </is>
      </c>
      <c r="BH165" t="n">
        <v>1.65</v>
      </c>
      <c r="BI165" t="inlineStr">
        <is>
          <t>2017-10-09T06:00:00Z</t>
        </is>
      </c>
      <c r="BJ165" t="n">
        <v>45.7</v>
      </c>
      <c r="BK165" t="n">
        <v>12</v>
      </c>
      <c r="BL165" t="inlineStr">
        <is>
          <t>KENWW</t>
        </is>
      </c>
      <c r="BM165" t="inlineStr">
        <is>
          <t>222</t>
        </is>
      </c>
      <c r="BN165" t="n">
        <v>1.65</v>
      </c>
      <c r="BO165" t="inlineStr">
        <is>
          <t>2017-10-09T06:00:00Z</t>
        </is>
      </c>
      <c r="BP165" t="n">
        <v>45.7</v>
      </c>
      <c r="BQ165" t="n">
        <v>58</v>
      </c>
    </row>
    <row r="166">
      <c r="B166" t="inlineStr">
        <is>
          <t>(2/17/2023) corrected the datetime based on SED report</t>
        </is>
      </c>
      <c r="C166">
        <f>LEFT(H166,8)&amp;"-"&amp;E166</f>
        <v/>
      </c>
      <c r="D166" t="inlineStr">
        <is>
          <t>Butte</t>
        </is>
      </c>
      <c r="E166" t="inlineStr">
        <is>
          <t>La Porte</t>
        </is>
      </c>
      <c r="G166" t="inlineStr">
        <is>
          <t>Neu Wind Complex</t>
        </is>
      </c>
      <c r="H166">
        <f>YEAR(L166)*10^8+MONTH(L166)*10^6+DAY(L166)*10^4+HOUR(L166)*100+MINUTE(L166)</f>
        <v/>
      </c>
      <c r="I166">
        <f>IF(HOUR(L166)&lt;12, YEAR(L166)*10^8+MONTH(L166)*10^6+DAY(L166)*10^4+(HOUR(L166)+12)*10^2 + MINUTE(L166), YEAR(L166)*10^8+MONTH(L166)*10^6+(DAY(L166)+1)*10^4+(HOUR(L166)-12)*10^2+MINUTE(L166))</f>
        <v/>
      </c>
      <c r="J166" s="39" t="n">
        <v>43016</v>
      </c>
      <c r="K166" s="40" t="n">
        <v>0.9375</v>
      </c>
      <c r="L166" s="39" t="n">
        <v>43016.9375</v>
      </c>
      <c r="M166" s="39" t="n">
        <v>43028</v>
      </c>
      <c r="O166" s="39" t="n"/>
      <c r="P166" t="n">
        <v>6151</v>
      </c>
      <c r="Q166" t="inlineStr">
        <is>
          <t>Electrical Power</t>
        </is>
      </c>
      <c r="R166" t="n">
        <v>74</v>
      </c>
      <c r="S166" t="n">
        <v>2</v>
      </c>
      <c r="T166" t="n">
        <v>0</v>
      </c>
      <c r="U166" t="n">
        <v>39.39455</v>
      </c>
      <c r="V166" t="n">
        <v>-121.40613</v>
      </c>
      <c r="W166" t="inlineStr">
        <is>
          <t>HFTD</t>
        </is>
      </c>
      <c r="X166">
        <f>IF(OR(ISNUMBER(FIND("Redwood Valley", E166)), AZ166, BC166), "HFRA", "non-HFRA")</f>
        <v/>
      </c>
      <c r="Y166" t="inlineStr">
        <is>
          <t>Yes</t>
        </is>
      </c>
      <c r="Z166" t="inlineStr">
        <is>
          <t>Yes</t>
        </is>
      </c>
      <c r="AA166" t="inlineStr">
        <is>
          <t>EIR20170105</t>
        </is>
      </c>
      <c r="AB166" t="inlineStr">
        <is>
          <t>EI171008G</t>
        </is>
      </c>
      <c r="AC166" t="inlineStr">
        <is>
          <t>1898896</t>
        </is>
      </c>
      <c r="AD166" t="inlineStr">
        <is>
          <t>17-0086467</t>
        </is>
      </c>
      <c r="AF166" t="n">
        <v>168232</v>
      </c>
      <c r="AG166">
        <f>OR(AND(P166&gt;5000, P166&lt;&gt;""), AND(R166&gt;500, R166&lt;&gt;""), AND(T166&gt;0, T166&lt;&gt;""))</f>
        <v/>
      </c>
      <c r="AH166">
        <f>AND(OR(R166="", R166&lt;100),OR(AND(P166&gt;5000,P166&lt;&gt;""),AND(T166&gt;0,T166&lt;&gt;"")))</f>
        <v/>
      </c>
      <c r="AI166">
        <f>AND(AG166,AH166=FALSE)</f>
        <v/>
      </c>
      <c r="AJ166" t="n">
        <v>2017</v>
      </c>
      <c r="AK166" t="n">
        <v>10</v>
      </c>
      <c r="AL166" t="b">
        <v>1</v>
      </c>
      <c r="AM166">
        <f>IF(AND(T166&gt;0, T166&lt;&gt;""),1,0)</f>
        <v/>
      </c>
      <c r="AN166">
        <f>AND(AO166,AND(T166&gt;0,T166&lt;&gt;""))</f>
        <v/>
      </c>
      <c r="AO166">
        <f>AND(R166&gt;100, R166&lt;&gt;"")</f>
        <v/>
      </c>
      <c r="AP166">
        <f>AND(NOT(AN166),AO166)</f>
        <v/>
      </c>
      <c r="AQ166">
        <f>IF(AN166, "OEIS CAT - Destructive - Fatal", IF(AO166, IF(AG166, "OEIS CAT - Destructive - Non-fatal", "OEIS Non-CAT - Destructive - Non-fatal"), IF(AG166, "OEIS CAT - Large", "OEIS Non-CAT - Large")))</f>
        <v/>
      </c>
      <c r="AR166">
        <f>IF(AND(P166&lt;&gt;"", P166&gt;5000),1,0)</f>
        <v/>
      </c>
      <c r="AS166">
        <f>IF(AND(R166&lt;&gt;"", R166&gt;500),1,0)</f>
        <v/>
      </c>
      <c r="AT166">
        <f>IF(OR(R166="", R166&lt;=100),"structures &lt;= 100 ", IF(R166&gt;500, "structures &gt; 500", "100 &lt; structures &lt;= 500"))</f>
        <v/>
      </c>
      <c r="AU166">
        <f>IF(AND(T166&gt;0, T166&lt;&gt;""),"fatality &gt; 0", "fatality = 0")</f>
        <v/>
      </c>
      <c r="AV166">
        <f>IF(R166="",0, R166)</f>
        <v/>
      </c>
      <c r="AW166" t="b">
        <v>1</v>
      </c>
      <c r="AX166" t="b">
        <v>0</v>
      </c>
      <c r="AY166" t="b">
        <v>1</v>
      </c>
      <c r="AZ166" t="b">
        <v>1</v>
      </c>
      <c r="BA166" t="b">
        <v>0</v>
      </c>
      <c r="BB166" t="b">
        <v>1</v>
      </c>
      <c r="BC166" t="b">
        <v>1</v>
      </c>
      <c r="BF166" t="inlineStr">
        <is>
          <t>BNGC1</t>
        </is>
      </c>
      <c r="BG166" t="inlineStr">
        <is>
          <t>2</t>
        </is>
      </c>
      <c r="BH166" t="n">
        <v>1.43</v>
      </c>
      <c r="BI166" t="inlineStr">
        <is>
          <t>2017-10-09T05:51:00Z</t>
        </is>
      </c>
      <c r="BJ166" t="n">
        <v>25.99</v>
      </c>
      <c r="BK166" t="n">
        <v>2</v>
      </c>
      <c r="BL166" t="inlineStr">
        <is>
          <t>BNGC1</t>
        </is>
      </c>
      <c r="BM166" t="inlineStr">
        <is>
          <t>2</t>
        </is>
      </c>
      <c r="BN166" t="n">
        <v>1.43</v>
      </c>
      <c r="BO166" t="inlineStr">
        <is>
          <t>2017-10-09T05:51:00Z</t>
        </is>
      </c>
      <c r="BP166" t="n">
        <v>25.99</v>
      </c>
      <c r="BQ166" t="n">
        <v>2</v>
      </c>
    </row>
    <row r="167">
      <c r="B167" t="inlineStr">
        <is>
          <t>(2/17/2023) added based on SED report except that acres is based on cal fire</t>
        </is>
      </c>
      <c r="C167">
        <f>LEFT(H167,8)&amp;"-"&amp;E167</f>
        <v/>
      </c>
      <c r="D167" t="inlineStr">
        <is>
          <t>Sonoma</t>
        </is>
      </c>
      <c r="E167" t="inlineStr">
        <is>
          <t>Adobe</t>
        </is>
      </c>
      <c r="F167" t="inlineStr">
        <is>
          <t>Nuns</t>
        </is>
      </c>
      <c r="H167">
        <f>YEAR(L167)*10^8+MONTH(L167)*10^6+DAY(L167)*10^4+HOUR(L167)*100+MINUTE(L167)</f>
        <v/>
      </c>
      <c r="I167">
        <f>IF(HOUR(L167)&lt;12, YEAR(L167)*10^8+MONTH(L167)*10^6+DAY(L167)*10^4+(HOUR(L167)+12)*10^2 + MINUTE(L167), YEAR(L167)*10^8+MONTH(L167)*10^6+(DAY(L167)+1)*10^4+(HOUR(L167)-12)*10^2+MINUTE(L167))</f>
        <v/>
      </c>
      <c r="J167" s="39" t="n">
        <v>43016</v>
      </c>
      <c r="K167" s="40" t="n">
        <v>0.9402777777777778</v>
      </c>
      <c r="L167" s="39" t="n">
        <v>43016.94027777778</v>
      </c>
      <c r="M167" s="39" t="n">
        <v>43109</v>
      </c>
      <c r="N167" t="inlineStr">
        <is>
          <t>13:33</t>
        </is>
      </c>
      <c r="O167" s="39" t="n">
        <v>43109.56458333333</v>
      </c>
      <c r="P167" t="n">
        <v>3700</v>
      </c>
      <c r="Q167" t="inlineStr">
        <is>
          <t>Electrical Power</t>
        </is>
      </c>
      <c r="T167" t="n">
        <v>1</v>
      </c>
      <c r="U167" t="n">
        <v>38.428359</v>
      </c>
      <c r="V167" t="n">
        <v>-122.548957</v>
      </c>
      <c r="W167" t="inlineStr">
        <is>
          <t>HFTD</t>
        </is>
      </c>
      <c r="X167">
        <f>IF(OR(ISNUMBER(FIND("Redwood Valley", E167)), AZ167, BC167), "HFRA", "non-HFRA")</f>
        <v/>
      </c>
      <c r="Y167" t="inlineStr">
        <is>
          <t>Yes</t>
        </is>
      </c>
      <c r="Z167" t="inlineStr">
        <is>
          <t>Yes</t>
        </is>
      </c>
      <c r="AA167" t="inlineStr">
        <is>
          <t>EIR20170101</t>
        </is>
      </c>
      <c r="AB167" t="inlineStr">
        <is>
          <t>EI171008C</t>
        </is>
      </c>
      <c r="AC167" t="inlineStr">
        <is>
          <t>1899428</t>
        </is>
      </c>
      <c r="AD167" t="inlineStr">
        <is>
          <t>17-0086782</t>
        </is>
      </c>
      <c r="AF167" t="n">
        <v>978489</v>
      </c>
      <c r="AG167">
        <f>OR(AND(P167&gt;5000, P167&lt;&gt;""), AND(R167&gt;500, R167&lt;&gt;""), AND(T167&gt;0, T167&lt;&gt;""))</f>
        <v/>
      </c>
      <c r="AH167">
        <f>AND(OR(R167="", R167&lt;100),OR(AND(P167&gt;5000,P167&lt;&gt;""),AND(T167&gt;0,T167&lt;&gt;"")))</f>
        <v/>
      </c>
      <c r="AI167">
        <f>AND(AG167,AH167=FALSE)</f>
        <v/>
      </c>
      <c r="AJ167" t="n">
        <v>2017</v>
      </c>
      <c r="AK167" t="n">
        <v>10</v>
      </c>
      <c r="AL167" t="b">
        <v>1</v>
      </c>
      <c r="AM167">
        <f>IF(AND(T167&gt;0, T167&lt;&gt;""),1,0)</f>
        <v/>
      </c>
      <c r="AN167">
        <f>AND(AO167,AND(T167&gt;0,T167&lt;&gt;""))</f>
        <v/>
      </c>
      <c r="AO167">
        <f>AND(R167&gt;100, R167&lt;&gt;"")</f>
        <v/>
      </c>
      <c r="AP167">
        <f>AND(NOT(AN167),AO167)</f>
        <v/>
      </c>
      <c r="AQ167">
        <f>IF(AN167, "OEIS CAT - Destructive - Fatal", IF(AO167, IF(AG167, "OEIS CAT - Destructive - Non-fatal", "OEIS Non-CAT - Destructive - Non-fatal"), IF(AG167, "OEIS CAT - Large", "OEIS Non-CAT - Large")))</f>
        <v/>
      </c>
      <c r="AR167">
        <f>IF(AND(P167&lt;&gt;"", P167&gt;5000),1,0)</f>
        <v/>
      </c>
      <c r="AS167">
        <f>IF(AND(R167&lt;&gt;"", R167&gt;500),1,0)</f>
        <v/>
      </c>
      <c r="AT167">
        <f>IF(OR(R167="", R167&lt;=100),"structures &lt;= 100 ", IF(R167&gt;500, "structures &gt; 500", "100 &lt; structures &lt;= 500"))</f>
        <v/>
      </c>
      <c r="AU167">
        <f>IF(AND(T167&gt;0, T167&lt;&gt;""),"fatality &gt; 0", "fatality = 0")</f>
        <v/>
      </c>
      <c r="AV167">
        <f>IF(R167="",0, R167)</f>
        <v/>
      </c>
      <c r="AW167" t="b">
        <v>1</v>
      </c>
      <c r="AX167" t="b">
        <v>0</v>
      </c>
      <c r="AY167" t="b">
        <v>1</v>
      </c>
      <c r="AZ167" t="b">
        <v>1</v>
      </c>
      <c r="BA167" t="b">
        <v>0</v>
      </c>
      <c r="BB167" t="b">
        <v>1</v>
      </c>
      <c r="BC167" t="b">
        <v>1</v>
      </c>
      <c r="BF167" t="inlineStr">
        <is>
          <t>KENWW</t>
        </is>
      </c>
      <c r="BG167" t="inlineStr">
        <is>
          <t>222</t>
        </is>
      </c>
      <c r="BH167" t="n">
        <v>1.49</v>
      </c>
      <c r="BI167" t="inlineStr">
        <is>
          <t>2017-10-09T06:00:00Z</t>
        </is>
      </c>
      <c r="BJ167" t="n">
        <v>45.7</v>
      </c>
      <c r="BK167" t="n">
        <v>22</v>
      </c>
      <c r="BL167" t="inlineStr">
        <is>
          <t>KENWW</t>
        </is>
      </c>
      <c r="BM167" t="inlineStr">
        <is>
          <t>222</t>
        </is>
      </c>
      <c r="BN167" t="n">
        <v>1.49</v>
      </c>
      <c r="BO167" t="inlineStr">
        <is>
          <t>2017-10-09T06:00:00Z</t>
        </is>
      </c>
      <c r="BP167" t="n">
        <v>45.7</v>
      </c>
      <c r="BQ167" t="n">
        <v>72</v>
      </c>
    </row>
    <row r="168">
      <c r="C168">
        <f>LEFT(H168,8)&amp;"-"&amp;E168</f>
        <v/>
      </c>
      <c r="D168" t="inlineStr">
        <is>
          <t>Yuba</t>
        </is>
      </c>
      <c r="E168" t="inlineStr">
        <is>
          <t>Cascade</t>
        </is>
      </c>
      <c r="G168" t="inlineStr">
        <is>
          <t>Neu Wind Complex</t>
        </is>
      </c>
      <c r="H168">
        <f>YEAR(L168)*10^8+MONTH(L168)*10^6+DAY(L168)*10^4+HOUR(L168)*100+MINUTE(L168)</f>
        <v/>
      </c>
      <c r="I168">
        <f>IF(HOUR(L168)&lt;12, YEAR(L168)*10^8+MONTH(L168)*10^6+DAY(L168)*10^4+(HOUR(L168)+12)*10^2 + MINUTE(L168), YEAR(L168)*10^8+MONTH(L168)*10^6+(DAY(L168)+1)*10^4+(HOUR(L168)-12)*10^2+MINUTE(L168))</f>
        <v/>
      </c>
      <c r="J168" s="39" t="n">
        <v>43016</v>
      </c>
      <c r="K168" s="40" t="n">
        <v>0.9604166666666667</v>
      </c>
      <c r="L168" s="39" t="n">
        <v>43016.96041666667</v>
      </c>
      <c r="M168" s="39" t="n">
        <v>43027</v>
      </c>
      <c r="O168" s="39" t="n"/>
      <c r="P168" t="n">
        <v>9989</v>
      </c>
      <c r="Q168" t="inlineStr">
        <is>
          <t>Electrical Power</t>
        </is>
      </c>
      <c r="R168" t="n">
        <v>264</v>
      </c>
      <c r="S168" t="n">
        <v>10</v>
      </c>
      <c r="T168" t="n">
        <v>4</v>
      </c>
      <c r="U168" t="n">
        <v>39.32198</v>
      </c>
      <c r="V168" t="n">
        <v>-121.4021</v>
      </c>
      <c r="W168" t="inlineStr">
        <is>
          <t>HFTD</t>
        </is>
      </c>
      <c r="X168">
        <f>IF(OR(ISNUMBER(FIND("Redwood Valley", E168)), AZ168, BC168), "HFRA", "non-HFRA")</f>
        <v/>
      </c>
      <c r="Y168" t="inlineStr">
        <is>
          <t>Yes</t>
        </is>
      </c>
      <c r="Z168" t="inlineStr">
        <is>
          <t>Yes</t>
        </is>
      </c>
      <c r="AA168" t="inlineStr">
        <is>
          <t>EIR20170094</t>
        </is>
      </c>
      <c r="AB168" t="inlineStr">
        <is>
          <t>EI171008O</t>
        </is>
      </c>
      <c r="AC168" t="inlineStr">
        <is>
          <t>1900477</t>
        </is>
      </c>
      <c r="AD168" t="inlineStr">
        <is>
          <t>17-0087249</t>
        </is>
      </c>
      <c r="AF168" t="n">
        <v>10521</v>
      </c>
      <c r="AG168">
        <f>OR(AND(P168&gt;5000, P168&lt;&gt;""), AND(R168&gt;500, R168&lt;&gt;""), AND(T168&gt;0, T168&lt;&gt;""))</f>
        <v/>
      </c>
      <c r="AH168">
        <f>AND(OR(R168="", R168&lt;100),OR(AND(P168&gt;5000,P168&lt;&gt;""),AND(T168&gt;0,T168&lt;&gt;"")))</f>
        <v/>
      </c>
      <c r="AI168">
        <f>AND(AG168,AH168=FALSE)</f>
        <v/>
      </c>
      <c r="AJ168" t="n">
        <v>2017</v>
      </c>
      <c r="AK168" t="n">
        <v>10</v>
      </c>
      <c r="AL168" t="b">
        <v>1</v>
      </c>
      <c r="AM168">
        <f>IF(AND(T168&gt;0, T168&lt;&gt;""),1,0)</f>
        <v/>
      </c>
      <c r="AN168">
        <f>AND(AO168,AND(T168&gt;0,T168&lt;&gt;""))</f>
        <v/>
      </c>
      <c r="AO168">
        <f>AND(R168&gt;100, R168&lt;&gt;"")</f>
        <v/>
      </c>
      <c r="AP168">
        <f>AND(NOT(AN168),AO168)</f>
        <v/>
      </c>
      <c r="AQ168">
        <f>IF(AN168, "OEIS CAT - Destructive - Fatal", IF(AO168, IF(AG168, "OEIS CAT - Destructive - Non-fatal", "OEIS Non-CAT - Destructive - Non-fatal"), IF(AG168, "OEIS CAT - Large", "OEIS Non-CAT - Large")))</f>
        <v/>
      </c>
      <c r="AR168">
        <f>IF(AND(P168&lt;&gt;"", P168&gt;5000),1,0)</f>
        <v/>
      </c>
      <c r="AS168">
        <f>IF(AND(R168&lt;&gt;"", R168&gt;500),1,0)</f>
        <v/>
      </c>
      <c r="AT168">
        <f>IF(OR(R168="", R168&lt;=100),"structures &lt;= 100 ", IF(R168&gt;500, "structures &gt; 500", "100 &lt; structures &lt;= 500"))</f>
        <v/>
      </c>
      <c r="AU168">
        <f>IF(AND(T168&gt;0, T168&lt;&gt;""),"fatality &gt; 0", "fatality = 0")</f>
        <v/>
      </c>
      <c r="AV168">
        <f>IF(R168="",0, R168)</f>
        <v/>
      </c>
      <c r="AW168" t="b">
        <v>1</v>
      </c>
      <c r="AX168" t="b">
        <v>0</v>
      </c>
      <c r="AY168" t="b">
        <v>1</v>
      </c>
      <c r="AZ168" t="b">
        <v>1</v>
      </c>
      <c r="BA168" t="b">
        <v>0</v>
      </c>
      <c r="BB168" t="b">
        <v>1</v>
      </c>
      <c r="BC168" t="b">
        <v>1</v>
      </c>
      <c r="BF168" t="inlineStr">
        <is>
          <t>BNGC1</t>
        </is>
      </c>
      <c r="BG168" t="inlineStr">
        <is>
          <t>2</t>
        </is>
      </c>
      <c r="BH168" t="n">
        <v>4.15</v>
      </c>
      <c r="BI168" t="inlineStr">
        <is>
          <t>2017-10-09T06:51:00Z</t>
        </is>
      </c>
      <c r="BJ168" t="n">
        <v>28.99</v>
      </c>
      <c r="BK168" t="n">
        <v>2</v>
      </c>
      <c r="BL168" t="inlineStr">
        <is>
          <t>BNGC1</t>
        </is>
      </c>
      <c r="BM168" t="inlineStr">
        <is>
          <t>2</t>
        </is>
      </c>
      <c r="BN168" t="n">
        <v>4.15</v>
      </c>
      <c r="BO168" t="inlineStr">
        <is>
          <t>2017-10-09T06:51:00Z</t>
        </is>
      </c>
      <c r="BP168" t="n">
        <v>28.99</v>
      </c>
      <c r="BQ168" t="n">
        <v>2</v>
      </c>
    </row>
    <row r="169">
      <c r="B169" t="inlineStr">
        <is>
          <t>(3/24/2023) replace with ignition tracker lat/lon, and change the ignition tracker non-HFTD to HFTD per Benson(ignition point is very close to HFTD)
(12/21/2023): change dx_risk_v4 HFRA designiation to TRUE because the location is very close to HFRA</t>
        </is>
      </c>
      <c r="C169">
        <f>LEFT(H169,8)&amp;"-"&amp;E169</f>
        <v/>
      </c>
      <c r="D169" t="inlineStr">
        <is>
          <t>Mendocino</t>
        </is>
      </c>
      <c r="E169" t="inlineStr">
        <is>
          <t>Redwood Valley T</t>
        </is>
      </c>
      <c r="G169" t="inlineStr">
        <is>
          <t>Mendocino Lake Complex</t>
        </is>
      </c>
      <c r="H169">
        <f>YEAR(L169)*10^8+MONTH(L169)*10^6+DAY(L169)*10^4+HOUR(L169)*100+MINUTE(L169)</f>
        <v/>
      </c>
      <c r="I169">
        <f>IF(HOUR(L169)&lt;12, YEAR(L169)*10^8+MONTH(L169)*10^6+DAY(L169)*10^4+(HOUR(L169)+12)*10^2 + MINUTE(L169), YEAR(L169)*10^8+MONTH(L169)*10^6+(DAY(L169)+1)*10^4+(HOUR(L169)-12)*10^2+MINUTE(L169))</f>
        <v/>
      </c>
      <c r="J169" s="39" t="n">
        <v>43016</v>
      </c>
      <c r="K169" s="40" t="n">
        <v>0.9833333333333333</v>
      </c>
      <c r="L169" s="39" t="n">
        <v>43016.98333333333</v>
      </c>
      <c r="M169" s="39" t="n">
        <v>43034</v>
      </c>
      <c r="O169" s="39" t="n"/>
      <c r="P169" t="n">
        <v>36523</v>
      </c>
      <c r="Q169" t="inlineStr">
        <is>
          <t>Electrical Power</t>
        </is>
      </c>
      <c r="R169" t="n">
        <v>546</v>
      </c>
      <c r="S169" t="n">
        <v>41</v>
      </c>
      <c r="T169" t="n">
        <v>9</v>
      </c>
      <c r="U169" t="n">
        <v>39.349217</v>
      </c>
      <c r="V169" t="n">
        <v>-123.131367</v>
      </c>
      <c r="W169" t="inlineStr">
        <is>
          <t>HFTD</t>
        </is>
      </c>
      <c r="X169">
        <f>IF(OR(ISNUMBER(FIND("Redwood Valley", E169)), AZ169, BC169), "HFRA", "non-HFRA")</f>
        <v/>
      </c>
      <c r="Y169" t="inlineStr">
        <is>
          <t>Yes</t>
        </is>
      </c>
      <c r="Z169" t="inlineStr">
        <is>
          <t>Yes</t>
        </is>
      </c>
      <c r="AA169" t="inlineStr">
        <is>
          <t>EIR20170107</t>
        </is>
      </c>
      <c r="AB169" t="inlineStr">
        <is>
          <t>EI171008A</t>
        </is>
      </c>
      <c r="AE169" t="inlineStr">
        <is>
          <t>INT-10235</t>
        </is>
      </c>
      <c r="AF169" t="n">
        <v>0</v>
      </c>
      <c r="AG169">
        <f>OR(AND(P169&gt;5000, P169&lt;&gt;""), AND(R169&gt;500, R169&lt;&gt;""), AND(T169&gt;0, T169&lt;&gt;""))</f>
        <v/>
      </c>
      <c r="AH169">
        <f>AND(OR(R169="", R169&lt;100),OR(AND(P169&gt;5000,P169&lt;&gt;""),AND(T169&gt;0,T169&lt;&gt;"")))</f>
        <v/>
      </c>
      <c r="AI169">
        <f>AND(AG169,AH169=FALSE)</f>
        <v/>
      </c>
      <c r="AJ169" t="n">
        <v>2017</v>
      </c>
      <c r="AK169" t="n">
        <v>10</v>
      </c>
      <c r="AL169" t="b">
        <v>1</v>
      </c>
      <c r="AM169">
        <f>IF(AND(T169&gt;0, T169&lt;&gt;""),1,0)</f>
        <v/>
      </c>
      <c r="AN169">
        <f>AND(AO169,AND(T169&gt;0,T169&lt;&gt;""))</f>
        <v/>
      </c>
      <c r="AO169">
        <f>AND(R169&gt;100, R169&lt;&gt;"")</f>
        <v/>
      </c>
      <c r="AP169">
        <f>AND(NOT(AN169),AO169)</f>
        <v/>
      </c>
      <c r="AQ169">
        <f>IF(AN169, "OEIS CAT - Destructive - Fatal", IF(AO169, IF(AG169, "OEIS CAT - Destructive - Non-fatal", "OEIS Non-CAT - Destructive - Non-fatal"), IF(AG169, "OEIS CAT - Large", "OEIS Non-CAT - Large")))</f>
        <v/>
      </c>
      <c r="AR169">
        <f>IF(AND(P169&lt;&gt;"", P169&gt;5000),1,0)</f>
        <v/>
      </c>
      <c r="AS169">
        <f>IF(AND(R169&lt;&gt;"", R169&gt;500),1,0)</f>
        <v/>
      </c>
      <c r="AT169">
        <f>IF(OR(R169="", R169&lt;=100),"structures &lt;= 100 ", IF(R169&gt;500, "structures &gt; 500", "100 &lt; structures &lt;= 500"))</f>
        <v/>
      </c>
      <c r="AU169">
        <f>IF(AND(T169&gt;0, T169&lt;&gt;""),"fatality &gt; 0", "fatality = 0")</f>
        <v/>
      </c>
      <c r="AV169">
        <f>IF(R169="",0, R169)</f>
        <v/>
      </c>
      <c r="AW169" t="b">
        <v>0</v>
      </c>
      <c r="AX169" t="b">
        <v>0</v>
      </c>
      <c r="AY169" t="b">
        <v>0</v>
      </c>
      <c r="AZ169" t="b">
        <v>0</v>
      </c>
      <c r="BA169" t="b">
        <v>0</v>
      </c>
      <c r="BB169" t="b">
        <v>1</v>
      </c>
      <c r="BC169" t="b">
        <v>0</v>
      </c>
      <c r="BF169" t="inlineStr">
        <is>
          <t>D9878</t>
        </is>
      </c>
      <c r="BG169" t="inlineStr">
        <is>
          <t>65</t>
        </is>
      </c>
      <c r="BH169" t="n">
        <v>1.52</v>
      </c>
      <c r="BI169" t="inlineStr">
        <is>
          <t>2017-10-09T05:55:00Z</t>
        </is>
      </c>
      <c r="BJ169" t="n">
        <v>24</v>
      </c>
      <c r="BK169" t="n">
        <v>4</v>
      </c>
      <c r="BL169" t="inlineStr">
        <is>
          <t>D9878</t>
        </is>
      </c>
      <c r="BM169" t="inlineStr">
        <is>
          <t>65</t>
        </is>
      </c>
      <c r="BN169" t="n">
        <v>1.52</v>
      </c>
      <c r="BO169" t="inlineStr">
        <is>
          <t>2017-10-09T05:55:00Z</t>
        </is>
      </c>
      <c r="BP169" t="n">
        <v>24</v>
      </c>
      <c r="BQ169" t="n">
        <v>63</v>
      </c>
    </row>
    <row r="170">
      <c r="B170" t="inlineStr">
        <is>
          <t>(2/17/2023) added based on SED report. Cal Fire also has acres as 8,283</t>
        </is>
      </c>
      <c r="C170">
        <f>LEFT(H170,8)&amp;"-"&amp;E170</f>
        <v/>
      </c>
      <c r="D170" t="inlineStr">
        <is>
          <t>Napa</t>
        </is>
      </c>
      <c r="E170" t="inlineStr">
        <is>
          <t>Partrick</t>
        </is>
      </c>
      <c r="F170" t="inlineStr">
        <is>
          <t>Nuns</t>
        </is>
      </c>
      <c r="G170" t="inlineStr">
        <is>
          <t>Central LNU Complex</t>
        </is>
      </c>
      <c r="H170">
        <f>YEAR(L170)*10^8+MONTH(L170)*10^6+DAY(L170)*10^4+HOUR(L170)*100+MINUTE(L170)</f>
        <v/>
      </c>
      <c r="I170">
        <f>IF(HOUR(L170)&lt;12, YEAR(L170)*10^8+MONTH(L170)*10^6+DAY(L170)*10^4+(HOUR(L170)+12)*10^2 + MINUTE(L170), YEAR(L170)*10^8+MONTH(L170)*10^6+(DAY(L170)+1)*10^4+(HOUR(L170)-12)*10^2+MINUTE(L170))</f>
        <v/>
      </c>
      <c r="J170" s="39" t="n">
        <v>43016</v>
      </c>
      <c r="K170" s="40" t="n">
        <v>0.9916666666666667</v>
      </c>
      <c r="L170" s="39" t="n">
        <v>43016.99166666667</v>
      </c>
      <c r="M170" s="39" t="n">
        <v>43109</v>
      </c>
      <c r="N170" t="inlineStr">
        <is>
          <t>13:33</t>
        </is>
      </c>
      <c r="O170" s="39" t="n">
        <v>43109.56458333333</v>
      </c>
      <c r="P170" t="n">
        <v>8283</v>
      </c>
      <c r="Q170" t="inlineStr">
        <is>
          <t>Electrical Power</t>
        </is>
      </c>
      <c r="T170" t="n">
        <v>0</v>
      </c>
      <c r="U170" t="n">
        <v>38.3145872922692</v>
      </c>
      <c r="V170" t="n">
        <v>-122.373184764968</v>
      </c>
      <c r="W170" t="inlineStr">
        <is>
          <t>HFTD</t>
        </is>
      </c>
      <c r="X170">
        <f>IF(OR(ISNUMBER(FIND("Redwood Valley", E170)), AZ170, BC170), "HFRA", "non-HFRA")</f>
        <v/>
      </c>
      <c r="Y170" t="inlineStr">
        <is>
          <t>Yes</t>
        </is>
      </c>
      <c r="Z170" t="inlineStr">
        <is>
          <t>Yes</t>
        </is>
      </c>
      <c r="AA170" t="inlineStr">
        <is>
          <t>EIR20170091</t>
        </is>
      </c>
      <c r="AB170" t="inlineStr">
        <is>
          <t>EI171008K</t>
        </is>
      </c>
      <c r="AG170">
        <f>OR(AND(P170&gt;5000, P170&lt;&gt;""), AND(R170&gt;500, R170&lt;&gt;""), AND(T170&gt;0, T170&lt;&gt;""))</f>
        <v/>
      </c>
      <c r="AH170">
        <f>AND(OR(R170="", R170&lt;100),OR(AND(P170&gt;5000,P170&lt;&gt;""),AND(T170&gt;0,T170&lt;&gt;"")))</f>
        <v/>
      </c>
      <c r="AI170">
        <f>AND(AG170,AH170=FALSE)</f>
        <v/>
      </c>
      <c r="AJ170" t="n">
        <v>2017</v>
      </c>
      <c r="AK170" t="n">
        <v>10</v>
      </c>
      <c r="AL170" t="b">
        <v>1</v>
      </c>
      <c r="AM170">
        <f>IF(AND(T170&gt;0, T170&lt;&gt;""),1,0)</f>
        <v/>
      </c>
      <c r="AN170">
        <f>AND(AO170,AND(T170&gt;0,T170&lt;&gt;""))</f>
        <v/>
      </c>
      <c r="AO170">
        <f>AND(R170&gt;100, R170&lt;&gt;"")</f>
        <v/>
      </c>
      <c r="AP170">
        <f>AND(NOT(AN170),AO170)</f>
        <v/>
      </c>
      <c r="AQ170">
        <f>IF(AN170, "OEIS CAT - Destructive - Fatal", IF(AO170, IF(AG170, "OEIS CAT - Destructive - Non-fatal", "OEIS Non-CAT - Destructive - Non-fatal"), IF(AG170, "OEIS CAT - Large", "OEIS Non-CAT - Large")))</f>
        <v/>
      </c>
      <c r="AR170">
        <f>IF(AND(P170&lt;&gt;"", P170&gt;5000),1,0)</f>
        <v/>
      </c>
      <c r="AS170">
        <f>IF(AND(R170&lt;&gt;"", R170&gt;500),1,0)</f>
        <v/>
      </c>
      <c r="AT170">
        <f>IF(OR(R170="", R170&lt;=100),"structures &lt;= 100 ", IF(R170&gt;500, "structures &gt; 500", "100 &lt; structures &lt;= 500"))</f>
        <v/>
      </c>
      <c r="AU170">
        <f>IF(AND(T170&gt;0, T170&lt;&gt;""),"fatality &gt; 0", "fatality = 0")</f>
        <v/>
      </c>
      <c r="AV170">
        <f>IF(R170="",0, R170)</f>
        <v/>
      </c>
      <c r="AW170" t="b">
        <v>1</v>
      </c>
      <c r="AX170" t="b">
        <v>0</v>
      </c>
      <c r="AY170" t="b">
        <v>1</v>
      </c>
      <c r="AZ170" t="b">
        <v>1</v>
      </c>
      <c r="BA170" t="b">
        <v>0</v>
      </c>
      <c r="BB170" t="b">
        <v>1</v>
      </c>
      <c r="BC170" t="b">
        <v>1</v>
      </c>
      <c r="BF170" t="inlineStr">
        <is>
          <t>F62WW</t>
        </is>
      </c>
      <c r="BG170" t="inlineStr">
        <is>
          <t>222</t>
        </is>
      </c>
      <c r="BH170" t="n">
        <v>4.13</v>
      </c>
      <c r="BI170" t="inlineStr">
        <is>
          <t>2017-10-09T06:00:00Z</t>
        </is>
      </c>
      <c r="BJ170" t="n">
        <v>32.91</v>
      </c>
      <c r="BK170" t="n">
        <v>18</v>
      </c>
      <c r="BL170" t="inlineStr">
        <is>
          <t>KAPC</t>
        </is>
      </c>
      <c r="BM170" t="inlineStr">
        <is>
          <t>1</t>
        </is>
      </c>
      <c r="BN170" t="n">
        <v>8.98</v>
      </c>
      <c r="BO170" t="inlineStr">
        <is>
          <t>2017-10-09T07:15:00Z</t>
        </is>
      </c>
      <c r="BP170" t="n">
        <v>42.57</v>
      </c>
      <c r="BQ170" t="n">
        <v>50</v>
      </c>
    </row>
    <row r="171">
      <c r="C171">
        <f>LEFT(H171,8)&amp;"-"&amp;E171</f>
        <v/>
      </c>
      <c r="D171" t="inlineStr">
        <is>
          <t>Sonoma</t>
        </is>
      </c>
      <c r="E171" t="n">
        <v>37</v>
      </c>
      <c r="H171">
        <f>YEAR(L171)*10^8+MONTH(L171)*10^6+DAY(L171)*10^4+HOUR(L171)*100+MINUTE(L171)</f>
        <v/>
      </c>
      <c r="I171">
        <f>IF(HOUR(L171)&lt;12, YEAR(L171)*10^8+MONTH(L171)*10^6+DAY(L171)*10^4+(HOUR(L171)+12)*10^2 + MINUTE(L171), YEAR(L171)*10^8+MONTH(L171)*10^6+(DAY(L171)+1)*10^4+(HOUR(L171)-12)*10^2+MINUTE(L171))</f>
        <v/>
      </c>
      <c r="J171" s="39" t="n">
        <v>43017</v>
      </c>
      <c r="K171" s="40" t="n">
        <v>0.5833333333333334</v>
      </c>
      <c r="L171" s="39" t="n">
        <v>43017.58333333334</v>
      </c>
      <c r="M171" s="39" t="n">
        <v>43020</v>
      </c>
      <c r="O171" s="39" t="n"/>
      <c r="P171" t="n">
        <v>1660</v>
      </c>
      <c r="Q171" t="inlineStr">
        <is>
          <t>Electrical Power</t>
        </is>
      </c>
      <c r="R171" t="n">
        <v>3</v>
      </c>
      <c r="S171" t="n">
        <v>1</v>
      </c>
      <c r="T171" t="n">
        <v>0</v>
      </c>
      <c r="U171" t="n">
        <v>38.14242</v>
      </c>
      <c r="V171" t="n">
        <v>-122.473</v>
      </c>
      <c r="W171" t="inlineStr">
        <is>
          <t>non-HFTD</t>
        </is>
      </c>
      <c r="X171">
        <f>IF(OR(ISNUMBER(FIND("Redwood Valley", E171)), AZ171, BC171), "HFRA", "non-HFRA")</f>
        <v/>
      </c>
      <c r="Y171" t="inlineStr">
        <is>
          <t>Yes</t>
        </is>
      </c>
      <c r="AA171" t="inlineStr">
        <is>
          <t>MIA201714838</t>
        </is>
      </c>
      <c r="AC171" t="inlineStr">
        <is>
          <t>1896785</t>
        </is>
      </c>
      <c r="AD171" t="inlineStr">
        <is>
          <t>17-0085731</t>
        </is>
      </c>
      <c r="AF171" t="n">
        <v>126752</v>
      </c>
      <c r="AG171">
        <f>OR(AND(P171&gt;5000, P171&lt;&gt;""), AND(R171&gt;500, R171&lt;&gt;""), AND(T171&gt;0, T171&lt;&gt;""))</f>
        <v/>
      </c>
      <c r="AH171">
        <f>AND(OR(R171="", R171&lt;100),OR(AND(P171&gt;5000,P171&lt;&gt;""),AND(T171&gt;0,T171&lt;&gt;"")))</f>
        <v/>
      </c>
      <c r="AI171">
        <f>AND(AG171,AH171=FALSE)</f>
        <v/>
      </c>
      <c r="AJ171" t="n">
        <v>2017</v>
      </c>
      <c r="AK171" t="n">
        <v>10</v>
      </c>
      <c r="AL171" t="b">
        <v>1</v>
      </c>
      <c r="AM171">
        <f>IF(AND(T171&gt;0, T171&lt;&gt;""),1,0)</f>
        <v/>
      </c>
      <c r="AN171">
        <f>AND(AO171,AND(T171&gt;0,T171&lt;&gt;""))</f>
        <v/>
      </c>
      <c r="AO171">
        <f>AND(R171&gt;100, R171&lt;&gt;"")</f>
        <v/>
      </c>
      <c r="AP171">
        <f>AND(NOT(AN171),AO171)</f>
        <v/>
      </c>
      <c r="AQ171">
        <f>IF(AN171, "OEIS CAT - Destructive - Fatal", IF(AO171, IF(AG171, "OEIS CAT - Destructive - Non-fatal", "OEIS Non-CAT - Destructive - Non-fatal"), IF(AG171, "OEIS CAT - Large", "OEIS Non-CAT - Large")))</f>
        <v/>
      </c>
      <c r="AR171">
        <f>IF(AND(P171&lt;&gt;"", P171&gt;5000),1,0)</f>
        <v/>
      </c>
      <c r="AS171">
        <f>IF(AND(R171&lt;&gt;"", R171&gt;500),1,0)</f>
        <v/>
      </c>
      <c r="AT171">
        <f>IF(OR(R171="", R171&lt;=100),"structures &lt;= 100 ", IF(R171&gt;500, "structures &gt; 500", "100 &lt; structures &lt;= 500"))</f>
        <v/>
      </c>
      <c r="AU171">
        <f>IF(AND(T171&gt;0, T171&lt;&gt;""),"fatality &gt; 0", "fatality = 0")</f>
        <v/>
      </c>
      <c r="AV171">
        <f>IF(R171="",0, R171)</f>
        <v/>
      </c>
      <c r="AW171" t="b">
        <v>0</v>
      </c>
      <c r="AX171" t="b">
        <v>0</v>
      </c>
      <c r="AY171" t="b">
        <v>0</v>
      </c>
      <c r="AZ171" t="b">
        <v>0</v>
      </c>
      <c r="BA171" t="b">
        <v>0</v>
      </c>
      <c r="BB171" t="b">
        <v>0</v>
      </c>
      <c r="BC171" t="b">
        <v>0</v>
      </c>
      <c r="BF171" t="inlineStr">
        <is>
          <t>KDVO</t>
        </is>
      </c>
      <c r="BG171" t="inlineStr">
        <is>
          <t>1</t>
        </is>
      </c>
      <c r="BH171" t="n">
        <v>4.44</v>
      </c>
      <c r="BI171" t="inlineStr">
        <is>
          <t>2017-10-09T20:55:00Z</t>
        </is>
      </c>
      <c r="BJ171" t="n">
        <v>16.11</v>
      </c>
      <c r="BK171" t="n">
        <v>6</v>
      </c>
      <c r="BL171" t="inlineStr">
        <is>
          <t>NBRC1</t>
        </is>
      </c>
      <c r="BM171" t="inlineStr">
        <is>
          <t>2</t>
        </is>
      </c>
      <c r="BN171" t="n">
        <v>8.859999999999999</v>
      </c>
      <c r="BO171" t="inlineStr">
        <is>
          <t>2017-10-09T21:33:00Z</t>
        </is>
      </c>
      <c r="BP171" t="n">
        <v>21</v>
      </c>
      <c r="BQ171" t="n">
        <v>44</v>
      </c>
    </row>
    <row r="172">
      <c r="C172">
        <f>LEFT(H172,8)&amp;"-"&amp;E172</f>
        <v/>
      </c>
      <c r="D172" t="inlineStr">
        <is>
          <t>Lake</t>
        </is>
      </c>
      <c r="E172" t="inlineStr">
        <is>
          <t>Sulphur</t>
        </is>
      </c>
      <c r="G172" t="inlineStr">
        <is>
          <t>Mendocino Lake Complex</t>
        </is>
      </c>
      <c r="H172">
        <f>YEAR(L172)*10^8+MONTH(L172)*10^6+DAY(L172)*10^4+HOUR(L172)*100+MINUTE(L172)</f>
        <v/>
      </c>
      <c r="I172">
        <f>IF(HOUR(L172)&lt;12, YEAR(L172)*10^8+MONTH(L172)*10^6+DAY(L172)*10^4+(HOUR(L172)+12)*10^2 + MINUTE(L172), YEAR(L172)*10^8+MONTH(L172)*10^6+(DAY(L172)+1)*10^4+(HOUR(L172)-12)*10^2+MINUTE(L172))</f>
        <v/>
      </c>
      <c r="J172" s="39" t="n">
        <v>43016</v>
      </c>
      <c r="K172" s="40" t="n">
        <v>0.9993055555555556</v>
      </c>
      <c r="L172" s="39" t="n">
        <v>43017.99930555555</v>
      </c>
      <c r="M172" s="39" t="n">
        <v>43034</v>
      </c>
      <c r="O172" s="39" t="n"/>
      <c r="P172" t="n">
        <v>2207</v>
      </c>
      <c r="Q172" t="inlineStr">
        <is>
          <t>Electrical Power</t>
        </is>
      </c>
      <c r="R172" t="n">
        <v>162</v>
      </c>
      <c r="S172" t="n">
        <v>8</v>
      </c>
      <c r="T172" t="n">
        <v>0</v>
      </c>
      <c r="U172" t="n">
        <v>39.01387</v>
      </c>
      <c r="V172" t="n">
        <v>-122.64543</v>
      </c>
      <c r="W172" t="inlineStr">
        <is>
          <t>non-HFTD</t>
        </is>
      </c>
      <c r="X172">
        <f>IF(OR(ISNUMBER(FIND("Redwood Valley", E172)), AZ172, BC172), "HFRA", "non-HFRA")</f>
        <v/>
      </c>
      <c r="Y172" t="inlineStr">
        <is>
          <t>Yes</t>
        </is>
      </c>
      <c r="Z172" t="inlineStr">
        <is>
          <t>Yes</t>
        </is>
      </c>
      <c r="AA172" t="inlineStr">
        <is>
          <t>EIR20170109</t>
        </is>
      </c>
      <c r="AB172" t="inlineStr">
        <is>
          <t>EI171008D</t>
        </is>
      </c>
      <c r="AC172" t="inlineStr">
        <is>
          <t>1895279</t>
        </is>
      </c>
      <c r="AD172" t="inlineStr">
        <is>
          <t>17-006577, 17-0086584, 17-006595, 17-0085343</t>
        </is>
      </c>
      <c r="AF172" t="n">
        <v>8208</v>
      </c>
      <c r="AG172">
        <f>OR(AND(P172&gt;5000, P172&lt;&gt;""), AND(R172&gt;500, R172&lt;&gt;""), AND(T172&gt;0, T172&lt;&gt;""))</f>
        <v/>
      </c>
      <c r="AH172">
        <f>AND(OR(R172="", R172&lt;100),OR(AND(P172&gt;5000,P172&lt;&gt;""),AND(T172&gt;0,T172&lt;&gt;"")))</f>
        <v/>
      </c>
      <c r="AI172">
        <f>AND(AG172,AH172=FALSE)</f>
        <v/>
      </c>
      <c r="AJ172" t="n">
        <v>2017</v>
      </c>
      <c r="AK172" t="n">
        <v>10</v>
      </c>
      <c r="AL172" t="b">
        <v>1</v>
      </c>
      <c r="AM172">
        <f>IF(AND(T172&gt;0, T172&lt;&gt;""),1,0)</f>
        <v/>
      </c>
      <c r="AN172">
        <f>AND(AO172,AND(T172&gt;0,T172&lt;&gt;""))</f>
        <v/>
      </c>
      <c r="AO172">
        <f>AND(R172&gt;100, R172&lt;&gt;"")</f>
        <v/>
      </c>
      <c r="AP172">
        <f>AND(NOT(AN172),AO172)</f>
        <v/>
      </c>
      <c r="AQ172">
        <f>IF(AN172, "OEIS CAT - Destructive - Fatal", IF(AO172, IF(AG172, "OEIS CAT - Destructive - Non-fatal", "OEIS Non-CAT - Destructive - Non-fatal"), IF(AG172, "OEIS CAT - Large", "OEIS Non-CAT - Large")))</f>
        <v/>
      </c>
      <c r="AR172">
        <f>IF(AND(P172&lt;&gt;"", P172&gt;5000),1,0)</f>
        <v/>
      </c>
      <c r="AS172">
        <f>IF(AND(R172&lt;&gt;"", R172&gt;500),1,0)</f>
        <v/>
      </c>
      <c r="AT172">
        <f>IF(OR(R172="", R172&lt;=100),"structures &lt;= 100 ", IF(R172&gt;500, "structures &gt; 500", "100 &lt; structures &lt;= 500"))</f>
        <v/>
      </c>
      <c r="AU172">
        <f>IF(AND(T172&gt;0, T172&lt;&gt;""),"fatality &gt; 0", "fatality = 0")</f>
        <v/>
      </c>
      <c r="AV172">
        <f>IF(R172="",0, R172)</f>
        <v/>
      </c>
      <c r="AW172" t="b">
        <v>0</v>
      </c>
      <c r="AX172" t="b">
        <v>0</v>
      </c>
      <c r="AY172" t="b">
        <v>0</v>
      </c>
      <c r="AZ172" t="b">
        <v>0</v>
      </c>
      <c r="BA172" t="b">
        <v>0</v>
      </c>
      <c r="BB172" t="b">
        <v>1</v>
      </c>
      <c r="BC172" t="b">
        <v>0</v>
      </c>
      <c r="BJ172" t="n">
        <v>0</v>
      </c>
      <c r="BK172" t="n">
        <v>0</v>
      </c>
      <c r="BL172" t="inlineStr">
        <is>
          <t>KELC1</t>
        </is>
      </c>
      <c r="BM172" t="inlineStr">
        <is>
          <t>2</t>
        </is>
      </c>
      <c r="BN172" t="n">
        <v>7.77</v>
      </c>
      <c r="BO172" t="inlineStr">
        <is>
          <t>2017-10-10T07:57:00Z</t>
        </is>
      </c>
      <c r="BP172" t="n">
        <v>4.99</v>
      </c>
      <c r="BQ172" t="n">
        <v>2</v>
      </c>
    </row>
    <row r="173">
      <c r="C173">
        <f>LEFT(H173,8)&amp;"-"&amp;E173</f>
        <v/>
      </c>
      <c r="D173" t="inlineStr">
        <is>
          <t>El Dorado</t>
        </is>
      </c>
      <c r="E173" t="inlineStr">
        <is>
          <t>Table</t>
        </is>
      </c>
      <c r="H173">
        <f>YEAR(L173)*10^8+MONTH(L173)*10^6+DAY(L173)*10^4+HOUR(L173)*100+MINUTE(L173)</f>
        <v/>
      </c>
      <c r="I173">
        <f>IF(HOUR(L173)&lt;12, YEAR(L173)*10^8+MONTH(L173)*10^6+DAY(L173)*10^4+(HOUR(L173)+12)*10^2 + MINUTE(L173), YEAR(L173)*10^8+MONTH(L173)*10^6+(DAY(L173)+1)*10^4+(HOUR(L173)-12)*10^2+MINUTE(L173))</f>
        <v/>
      </c>
      <c r="J173" s="39" t="n">
        <v>43021</v>
      </c>
      <c r="K173" s="40" t="n">
        <v>0.5527777777777778</v>
      </c>
      <c r="L173" s="39" t="n">
        <v>43021.55277777778</v>
      </c>
      <c r="M173" s="39" t="n">
        <v>43109</v>
      </c>
      <c r="N173" t="inlineStr">
        <is>
          <t>13:36</t>
        </is>
      </c>
      <c r="O173" s="39" t="n">
        <v>43109.56666666667</v>
      </c>
      <c r="P173" t="n">
        <v>426</v>
      </c>
      <c r="Q173" t="inlineStr">
        <is>
          <t>Undetermined</t>
        </is>
      </c>
      <c r="R173" t="n">
        <v>0</v>
      </c>
      <c r="T173" t="n">
        <v>0</v>
      </c>
      <c r="U173" t="n">
        <v>38.848</v>
      </c>
      <c r="V173" t="n">
        <v>-120.287</v>
      </c>
      <c r="W173" t="inlineStr">
        <is>
          <t>HFTD</t>
        </is>
      </c>
      <c r="X173">
        <f>IF(OR(ISNUMBER(FIND("Redwood Valley", E173)), AZ173, BC173), "HFRA", "non-HFRA")</f>
        <v/>
      </c>
      <c r="AG173">
        <f>OR(AND(P173&gt;5000, P173&lt;&gt;""), AND(R173&gt;500, R173&lt;&gt;""), AND(T173&gt;0, T173&lt;&gt;""))</f>
        <v/>
      </c>
      <c r="AH173">
        <f>AND(OR(R173="", R173&lt;100),OR(AND(P173&gt;5000,P173&lt;&gt;""),AND(T173&gt;0,T173&lt;&gt;"")))</f>
        <v/>
      </c>
      <c r="AI173">
        <f>AND(AG173,AH173=FALSE)</f>
        <v/>
      </c>
      <c r="AJ173" t="n">
        <v>2017</v>
      </c>
      <c r="AK173" t="n">
        <v>10</v>
      </c>
      <c r="AL173" t="b">
        <v>1</v>
      </c>
      <c r="AM173">
        <f>IF(AND(T173&gt;0, T173&lt;&gt;""),1,0)</f>
        <v/>
      </c>
      <c r="AN173">
        <f>AND(AO173,AND(T173&gt;0,T173&lt;&gt;""))</f>
        <v/>
      </c>
      <c r="AO173">
        <f>AND(R173&gt;100, R173&lt;&gt;"")</f>
        <v/>
      </c>
      <c r="AP173">
        <f>AND(NOT(AN173),AO173)</f>
        <v/>
      </c>
      <c r="AQ173">
        <f>IF(AN173, "OEIS CAT - Destructive - Fatal", IF(AO173, IF(AG173, "OEIS CAT - Destructive - Non-fatal", "OEIS Non-CAT - Destructive - Non-fatal"), IF(AG173, "OEIS CAT - Large", "OEIS Non-CAT - Large")))</f>
        <v/>
      </c>
      <c r="AR173">
        <f>IF(AND(P173&lt;&gt;"", P173&gt;5000),1,0)</f>
        <v/>
      </c>
      <c r="AS173">
        <f>IF(AND(R173&lt;&gt;"", R173&gt;500),1,0)</f>
        <v/>
      </c>
      <c r="AT173">
        <f>IF(OR(R173="", R173&lt;=100),"structures &lt;= 100 ", IF(R173&gt;500, "structures &gt; 500", "100 &lt; structures &lt;= 500"))</f>
        <v/>
      </c>
      <c r="AU173">
        <f>IF(AND(T173&gt;0, T173&lt;&gt;""),"fatality &gt; 0", "fatality = 0")</f>
        <v/>
      </c>
      <c r="AV173">
        <f>IF(R173="",0, R173)</f>
        <v/>
      </c>
      <c r="AW173" t="b">
        <v>1</v>
      </c>
      <c r="AX173" t="b">
        <v>0</v>
      </c>
      <c r="AY173" t="b">
        <v>1</v>
      </c>
      <c r="AZ173" t="b">
        <v>1</v>
      </c>
      <c r="BA173" t="b">
        <v>0</v>
      </c>
      <c r="BB173" t="b">
        <v>1</v>
      </c>
      <c r="BC173" t="b">
        <v>1</v>
      </c>
      <c r="BJ173" t="n">
        <v>0</v>
      </c>
      <c r="BK173" t="n">
        <v>0</v>
      </c>
      <c r="BL173" t="inlineStr">
        <is>
          <t>RBXC1</t>
        </is>
      </c>
      <c r="BM173" t="inlineStr">
        <is>
          <t>2</t>
        </is>
      </c>
      <c r="BN173" t="n">
        <v>8.19</v>
      </c>
      <c r="BO173" t="inlineStr">
        <is>
          <t>2017-10-13T20:23:00Z</t>
        </is>
      </c>
      <c r="BP173" t="n">
        <v>11.01</v>
      </c>
      <c r="BQ173" t="n">
        <v>33</v>
      </c>
    </row>
    <row r="174">
      <c r="B174" t="inlineStr">
        <is>
          <t>(2/17/2023) added based on SED report</t>
        </is>
      </c>
      <c r="C174">
        <f>LEFT(H174,8)&amp;"-"&amp;E174</f>
        <v/>
      </c>
      <c r="D174" t="inlineStr">
        <is>
          <t>Sonoma</t>
        </is>
      </c>
      <c r="E174" t="inlineStr">
        <is>
          <t>Oakmont/Pythian</t>
        </is>
      </c>
      <c r="F174" t="inlineStr">
        <is>
          <t>Nuns</t>
        </is>
      </c>
      <c r="G174" t="inlineStr">
        <is>
          <t>Central LNU Complex</t>
        </is>
      </c>
      <c r="H174">
        <f>YEAR(L174)*10^8+MONTH(L174)*10^6+DAY(L174)*10^4+HOUR(L174)*100+MINUTE(L174)</f>
        <v/>
      </c>
      <c r="I174">
        <f>IF(HOUR(L174)&lt;12, YEAR(L174)*10^8+MONTH(L174)*10^6+DAY(L174)*10^4+(HOUR(L174)+12)*10^2 + MINUTE(L174), YEAR(L174)*10^8+MONTH(L174)*10^6+(DAY(L174)+1)*10^4+(HOUR(L174)-12)*10^2+MINUTE(L174))</f>
        <v/>
      </c>
      <c r="J174" s="39" t="n">
        <v>43021</v>
      </c>
      <c r="K174" s="40" t="n">
        <v>0.6631944444444444</v>
      </c>
      <c r="L174" s="39" t="n">
        <v>43021.66319444445</v>
      </c>
      <c r="M174" s="39" t="n"/>
      <c r="O174" s="39" t="n"/>
      <c r="Q174" t="inlineStr">
        <is>
          <t>Electrical Power</t>
        </is>
      </c>
      <c r="U174" t="n">
        <v>38.45276</v>
      </c>
      <c r="V174" t="n">
        <v>-122.57286</v>
      </c>
      <c r="W174" t="inlineStr">
        <is>
          <t>HFTD</t>
        </is>
      </c>
      <c r="X174">
        <f>IF(OR(ISNUMBER(FIND("Redwood Valley", E174)), AZ174, BC174), "HFRA", "non-HFRA")</f>
        <v/>
      </c>
      <c r="Y174" t="inlineStr">
        <is>
          <t>Yes</t>
        </is>
      </c>
      <c r="Z174" t="inlineStr">
        <is>
          <t>Yes</t>
        </is>
      </c>
      <c r="AA174" t="inlineStr">
        <is>
          <t>MIT20170025</t>
        </is>
      </c>
      <c r="AC174" t="inlineStr">
        <is>
          <t>1900315</t>
        </is>
      </c>
      <c r="AD174" t="inlineStr">
        <is>
          <t>17-0087215</t>
        </is>
      </c>
      <c r="AF174" t="n">
        <v>202160</v>
      </c>
      <c r="AG174">
        <f>OR(AND(P174&gt;5000, P174&lt;&gt;""), AND(R174&gt;500, R174&lt;&gt;""), AND(T174&gt;0, T174&lt;&gt;""))</f>
        <v/>
      </c>
      <c r="AH174">
        <f>AND(OR(R174="", R174&lt;100),OR(AND(P174&gt;5000,P174&lt;&gt;""),AND(T174&gt;0,T174&lt;&gt;"")))</f>
        <v/>
      </c>
      <c r="AI174">
        <f>AND(AG174,AH174=FALSE)</f>
        <v/>
      </c>
      <c r="AL174" t="b">
        <v>1</v>
      </c>
      <c r="AM174">
        <f>IF(AND(T174&gt;0, T174&lt;&gt;""),1,0)</f>
        <v/>
      </c>
      <c r="AN174">
        <f>AND(AO174,AND(T174&gt;0,T174&lt;&gt;""))</f>
        <v/>
      </c>
      <c r="AO174">
        <f>AND(R174&gt;100, R174&lt;&gt;"")</f>
        <v/>
      </c>
      <c r="AP174">
        <f>AND(NOT(AN174),AO174)</f>
        <v/>
      </c>
      <c r="AQ174">
        <f>IF(AN174, "OEIS CAT - Destructive - Fatal", IF(AO174, IF(AG174, "OEIS CAT - Destructive - Non-fatal", "OEIS Non-CAT - Destructive - Non-fatal"), IF(AG174, "OEIS CAT - Large", "OEIS Non-CAT - Large")))</f>
        <v/>
      </c>
      <c r="AR174">
        <f>IF(AND(P174&lt;&gt;"", P174&gt;5000),1,0)</f>
        <v/>
      </c>
      <c r="AS174">
        <f>IF(AND(R174&lt;&gt;"", R174&gt;500),1,0)</f>
        <v/>
      </c>
      <c r="AT174">
        <f>IF(OR(R174="", R174&lt;=100),"structures &lt;= 100 ", IF(R174&gt;500, "structures &gt; 500", "100 &lt; structures &lt;= 500"))</f>
        <v/>
      </c>
      <c r="AU174">
        <f>IF(AND(T174&gt;0, T174&lt;&gt;""),"fatality &gt; 0", "fatality = 0")</f>
        <v/>
      </c>
      <c r="AV174">
        <f>IF(R174="",0, R174)</f>
        <v/>
      </c>
      <c r="AW174" t="b">
        <v>0</v>
      </c>
      <c r="AX174" t="b">
        <v>1</v>
      </c>
      <c r="AY174" t="b">
        <v>1</v>
      </c>
      <c r="AZ174" t="b">
        <v>1</v>
      </c>
      <c r="BA174" t="b">
        <v>0</v>
      </c>
      <c r="BB174" t="b">
        <v>1</v>
      </c>
      <c r="BC174" t="b">
        <v>1</v>
      </c>
      <c r="BF174" t="inlineStr">
        <is>
          <t>KENWW</t>
        </is>
      </c>
      <c r="BG174" t="inlineStr">
        <is>
          <t>222</t>
        </is>
      </c>
      <c r="BH174" t="n">
        <v>3.55</v>
      </c>
      <c r="BI174" t="inlineStr">
        <is>
          <t>2017-10-13T23:00:00Z</t>
        </is>
      </c>
      <c r="BJ174" t="n">
        <v>8.210000000000001</v>
      </c>
      <c r="BK174" t="n">
        <v>18</v>
      </c>
      <c r="BL174" t="inlineStr">
        <is>
          <t>RSAC1</t>
        </is>
      </c>
      <c r="BM174" t="inlineStr">
        <is>
          <t>2</t>
        </is>
      </c>
      <c r="BN174" t="n">
        <v>7.72</v>
      </c>
      <c r="BO174" t="inlineStr">
        <is>
          <t>2017-10-13T23:29:00Z</t>
        </is>
      </c>
      <c r="BP174" t="n">
        <v>17</v>
      </c>
      <c r="BQ174" t="n">
        <v>64</v>
      </c>
    </row>
    <row r="175">
      <c r="C175">
        <f>LEFT(H175,8)&amp;"-"&amp;E175</f>
        <v/>
      </c>
      <c r="D175" t="inlineStr">
        <is>
          <t>Santa Cruz</t>
        </is>
      </c>
      <c r="E175" t="inlineStr">
        <is>
          <t>Bear</t>
        </is>
      </c>
      <c r="H175">
        <f>YEAR(L175)*10^8+MONTH(L175)*10^6+DAY(L175)*10^4+HOUR(L175)*100+MINUTE(L175)</f>
        <v/>
      </c>
      <c r="I175">
        <f>IF(HOUR(L175)&lt;12, YEAR(L175)*10^8+MONTH(L175)*10^6+DAY(L175)*10^4+(HOUR(L175)+12)*10^2 + MINUTE(L175), YEAR(L175)*10^8+MONTH(L175)*10^6+(DAY(L175)+1)*10^4+(HOUR(L175)-12)*10^2+MINUTE(L175))</f>
        <v/>
      </c>
      <c r="J175" s="39" t="n">
        <v>43024</v>
      </c>
      <c r="K175" s="40" t="n">
        <v>0.9375</v>
      </c>
      <c r="L175" s="39" t="n">
        <v>43024.9375</v>
      </c>
      <c r="M175" s="39" t="n">
        <v>43109</v>
      </c>
      <c r="N175" t="inlineStr">
        <is>
          <t>13:41</t>
        </is>
      </c>
      <c r="O175" s="39" t="n">
        <v>43109.57013888889</v>
      </c>
      <c r="P175" t="n">
        <v>391</v>
      </c>
      <c r="Q175" t="inlineStr">
        <is>
          <t>Arson</t>
        </is>
      </c>
      <c r="R175" t="n">
        <v>6</v>
      </c>
      <c r="T175" t="n">
        <v>0</v>
      </c>
      <c r="U175" t="n">
        <v>37.18356</v>
      </c>
      <c r="V175" t="n">
        <v>-122.07012</v>
      </c>
      <c r="W175" t="inlineStr">
        <is>
          <t>HFTD</t>
        </is>
      </c>
      <c r="X175">
        <f>IF(OR(ISNUMBER(FIND("Redwood Valley", E175)), AZ175, BC175), "HFRA", "non-HFRA")</f>
        <v/>
      </c>
      <c r="AG175">
        <f>OR(AND(P175&gt;5000, P175&lt;&gt;""), AND(R175&gt;500, R175&lt;&gt;""), AND(T175&gt;0, T175&lt;&gt;""))</f>
        <v/>
      </c>
      <c r="AH175">
        <f>AND(OR(R175="", R175&lt;100),OR(AND(P175&gt;5000,P175&lt;&gt;""),AND(T175&gt;0,T175&lt;&gt;"")))</f>
        <v/>
      </c>
      <c r="AI175">
        <f>AND(AG175,AH175=FALSE)</f>
        <v/>
      </c>
      <c r="AJ175" t="n">
        <v>2017</v>
      </c>
      <c r="AK175" t="n">
        <v>10</v>
      </c>
      <c r="AL175" t="b">
        <v>0</v>
      </c>
      <c r="AM175">
        <f>IF(AND(T175&gt;0, T175&lt;&gt;""),1,0)</f>
        <v/>
      </c>
      <c r="AN175">
        <f>AND(AO175,AND(T175&gt;0,T175&lt;&gt;""))</f>
        <v/>
      </c>
      <c r="AO175">
        <f>AND(R175&gt;100, R175&lt;&gt;"")</f>
        <v/>
      </c>
      <c r="AP175">
        <f>AND(NOT(AN175),AO175)</f>
        <v/>
      </c>
      <c r="AQ175">
        <f>IF(AN175, "OEIS CAT - Destructive - Fatal", IF(AO175, IF(AG175, "OEIS CAT - Destructive - Non-fatal", "OEIS Non-CAT - Destructive - Non-fatal"), IF(AG175, "OEIS CAT - Large", "OEIS Non-CAT - Large")))</f>
        <v/>
      </c>
      <c r="AR175">
        <f>IF(AND(P175&lt;&gt;"", P175&gt;5000),1,0)</f>
        <v/>
      </c>
      <c r="AS175">
        <f>IF(AND(R175&lt;&gt;"", R175&gt;500),1,0)</f>
        <v/>
      </c>
      <c r="AT175">
        <f>IF(OR(R175="", R175&lt;=100),"structures &lt;= 100 ", IF(R175&gt;500, "structures &gt; 500", "100 &lt; structures &lt;= 500"))</f>
        <v/>
      </c>
      <c r="AU175">
        <f>IF(AND(T175&gt;0, T175&lt;&gt;""),"fatality &gt; 0", "fatality = 0")</f>
        <v/>
      </c>
      <c r="AV175">
        <f>IF(R175="",0, R175)</f>
        <v/>
      </c>
      <c r="AW175" t="b">
        <v>0</v>
      </c>
      <c r="AX175" t="b">
        <v>1</v>
      </c>
      <c r="AY175" t="b">
        <v>1</v>
      </c>
      <c r="AZ175" t="b">
        <v>1</v>
      </c>
      <c r="BA175" t="b">
        <v>0</v>
      </c>
      <c r="BB175" t="b">
        <v>1</v>
      </c>
      <c r="BC175" t="b">
        <v>1</v>
      </c>
      <c r="BF175" t="inlineStr">
        <is>
          <t>D3546</t>
        </is>
      </c>
      <c r="BG175" t="inlineStr">
        <is>
          <t>65</t>
        </is>
      </c>
      <c r="BH175" t="n">
        <v>4.07</v>
      </c>
      <c r="BI175" t="inlineStr">
        <is>
          <t>2017-10-17T06:20:00Z</t>
        </is>
      </c>
      <c r="BJ175" t="n">
        <v>2.01</v>
      </c>
      <c r="BK175" t="n">
        <v>56</v>
      </c>
      <c r="BL175" t="inlineStr">
        <is>
          <t>D8979</t>
        </is>
      </c>
      <c r="BM175" t="inlineStr">
        <is>
          <t>65</t>
        </is>
      </c>
      <c r="BN175" t="n">
        <v>7.53</v>
      </c>
      <c r="BO175" t="inlineStr">
        <is>
          <t>2017-10-17T04:39:00Z</t>
        </is>
      </c>
      <c r="BP175" t="n">
        <v>7</v>
      </c>
      <c r="BQ175" t="n">
        <v>378</v>
      </c>
    </row>
    <row r="176">
      <c r="B176" t="inlineStr">
        <is>
          <t>ignition tracker only has size as 300-999. assume 700</t>
        </is>
      </c>
      <c r="C176">
        <f>LEFT(H176,8)&amp;"-"&amp;E176</f>
        <v/>
      </c>
      <c r="D176" t="inlineStr">
        <is>
          <t>Kings</t>
        </is>
      </c>
      <c r="E176" t="inlineStr">
        <is>
          <t>Unamed 2</t>
        </is>
      </c>
      <c r="H176">
        <f>YEAR(L176)*10^8+MONTH(L176)*10^6+DAY(L176)*10^4+HOUR(L176)*100+MINUTE(L176)</f>
        <v/>
      </c>
      <c r="I176">
        <f>IF(HOUR(L176)&lt;12, YEAR(L176)*10^8+MONTH(L176)*10^6+DAY(L176)*10^4+(HOUR(L176)+12)*10^2 + MINUTE(L176), YEAR(L176)*10^8+MONTH(L176)*10^6+(DAY(L176)+1)*10^4+(HOUR(L176)-12)*10^2+MINUTE(L176))</f>
        <v/>
      </c>
      <c r="J176" s="39" t="n">
        <v>43028</v>
      </c>
      <c r="K176" s="40" t="n">
        <v>0.525</v>
      </c>
      <c r="L176" s="39" t="n">
        <v>43028.525</v>
      </c>
      <c r="P176" t="n">
        <v>700</v>
      </c>
      <c r="Q176" t="inlineStr">
        <is>
          <t>Electrical Power</t>
        </is>
      </c>
      <c r="U176" t="n">
        <v>36.035986</v>
      </c>
      <c r="V176" t="n">
        <v>-120.057971</v>
      </c>
      <c r="W176" t="inlineStr">
        <is>
          <t>non-HFTD</t>
        </is>
      </c>
      <c r="X176">
        <f>IF(OR(ISNUMBER(FIND("Redwood Valley", E176)), AZ176, BC176), "HFRA", "non-HFRA")</f>
        <v/>
      </c>
      <c r="Y176" t="inlineStr">
        <is>
          <t>Yes</t>
        </is>
      </c>
      <c r="Z176" t="inlineStr">
        <is>
          <t>Yes</t>
        </is>
      </c>
      <c r="AA176" t="n">
        <v>20170449</v>
      </c>
      <c r="AC176" t="inlineStr">
        <is>
          <t>1906078</t>
        </is>
      </c>
      <c r="AE176" t="inlineStr">
        <is>
          <t>INT-10298</t>
        </is>
      </c>
      <c r="AF176" t="n">
        <v>603172</v>
      </c>
      <c r="AG176">
        <f>OR(AND(P176&gt;5000, P176&lt;&gt;""), AND(R176&gt;500, R176&lt;&gt;""), AND(T176&gt;0, T176&lt;&gt;""))</f>
        <v/>
      </c>
      <c r="AH176">
        <f>AND(OR(R176="", R176&lt;100),OR(AND(P176&gt;5000,P176&lt;&gt;""),AND(T176&gt;0,T176&lt;&gt;"")))</f>
        <v/>
      </c>
      <c r="AI176">
        <f>AND(AG176,AH176=FALSE)</f>
        <v/>
      </c>
      <c r="AJ176" t="n">
        <v>2017</v>
      </c>
      <c r="AK176" t="n">
        <v>10</v>
      </c>
      <c r="AL176" t="b">
        <v>0</v>
      </c>
      <c r="AM176">
        <f>IF(AND(T176&gt;0, T176&lt;&gt;""),1,0)</f>
        <v/>
      </c>
      <c r="AN176">
        <f>AND(AO176,AND(T176&gt;0,T176&lt;&gt;""))</f>
        <v/>
      </c>
      <c r="AO176">
        <f>AND(R176&gt;100, R176&lt;&gt;"")</f>
        <v/>
      </c>
      <c r="AP176">
        <f>AND(NOT(AN176),AO176)</f>
        <v/>
      </c>
      <c r="AQ176">
        <f>IF(AN176, "OEIS CAT - Destructive - Fatal", IF(AO176, IF(AG176, "OEIS CAT - Destructive - Non-fatal", "OEIS Non-CAT - Destructive - Non-fatal"), IF(AG176, "OEIS CAT - Large", "OEIS Non-CAT - Large")))</f>
        <v/>
      </c>
      <c r="AR176">
        <f>IF(AND(P176&lt;&gt;"", P176&gt;5000),1,0)</f>
        <v/>
      </c>
      <c r="AS176">
        <f>IF(AND(R176&lt;&gt;"", R176&gt;500),1,0)</f>
        <v/>
      </c>
      <c r="AT176">
        <f>IF(OR(R176="", R176&lt;=100),"structures &lt;= 100 ", IF(R176&gt;500, "structures &gt; 500", "100 &lt; structures &lt;= 500"))</f>
        <v/>
      </c>
      <c r="AU176">
        <f>IF(AND(T176&gt;0, T176&lt;&gt;""),"fatality &gt; 0", "fatality = 0")</f>
        <v/>
      </c>
      <c r="AV176">
        <f>IF(R176="",0, R176)</f>
        <v/>
      </c>
      <c r="AW176" t="b">
        <v>0</v>
      </c>
      <c r="AX176" t="b">
        <v>0</v>
      </c>
      <c r="AY176" t="b">
        <v>0</v>
      </c>
      <c r="AZ176" t="b">
        <v>0</v>
      </c>
      <c r="BA176" t="b">
        <v>0</v>
      </c>
      <c r="BB176" t="b">
        <v>0</v>
      </c>
      <c r="BC176" t="b">
        <v>0</v>
      </c>
      <c r="BF176" t="inlineStr">
        <is>
          <t>KTLC1</t>
        </is>
      </c>
      <c r="BG176" t="inlineStr">
        <is>
          <t>2</t>
        </is>
      </c>
      <c r="BH176" t="n">
        <v>0.38</v>
      </c>
      <c r="BI176" t="inlineStr">
        <is>
          <t>2017-10-20T19:50:00Z</t>
        </is>
      </c>
      <c r="BJ176" t="n">
        <v>28.99</v>
      </c>
      <c r="BK176" t="n">
        <v>31</v>
      </c>
      <c r="BL176" t="inlineStr">
        <is>
          <t>KTLC1</t>
        </is>
      </c>
      <c r="BM176" t="inlineStr">
        <is>
          <t>2</t>
        </is>
      </c>
      <c r="BN176" t="n">
        <v>0.38</v>
      </c>
      <c r="BO176" t="inlineStr">
        <is>
          <t>2017-10-20T19:50:00Z</t>
        </is>
      </c>
      <c r="BP176" t="n">
        <v>28.99</v>
      </c>
      <c r="BQ176" t="n">
        <v>37</v>
      </c>
    </row>
    <row r="177">
      <c r="A177" t="inlineStr">
        <is>
          <t>Not in PG&amp;E service territory</t>
        </is>
      </c>
      <c r="C177">
        <f>LEFT(H177,8)&amp;"-"&amp;E177</f>
        <v/>
      </c>
      <c r="D177" t="inlineStr">
        <is>
          <t>Santa Barbara, Ventura</t>
        </is>
      </c>
      <c r="E177" t="inlineStr">
        <is>
          <t>Thomas</t>
        </is>
      </c>
      <c r="H177">
        <f>YEAR(L177)*10^8+MONTH(L177)*10^6+DAY(L177)*10^4+HOUR(L177)*100+MINUTE(L177)</f>
        <v/>
      </c>
      <c r="I177">
        <f>IF(HOUR(L177)&lt;12, YEAR(L177)*10^8+MONTH(L177)*10^6+DAY(L177)*10^4+(HOUR(L177)+12)*10^2 + MINUTE(L177), YEAR(L177)*10^8+MONTH(L177)*10^6+(DAY(L177)+1)*10^4+(HOUR(L177)-12)*10^2+MINUTE(L177))</f>
        <v/>
      </c>
      <c r="J177" s="39" t="n">
        <v>43073</v>
      </c>
      <c r="K177" s="40" t="n">
        <v>0.7694444444444445</v>
      </c>
      <c r="L177" s="39" t="n">
        <v>43073.76944444444</v>
      </c>
      <c r="M177" s="39" t="n">
        <v>43112</v>
      </c>
      <c r="N177" t="inlineStr">
        <is>
          <t>11:24</t>
        </is>
      </c>
      <c r="O177" s="39" t="n">
        <v>43112.475</v>
      </c>
      <c r="P177" t="n">
        <v>281893</v>
      </c>
      <c r="Q177" t="inlineStr">
        <is>
          <t>Power line</t>
        </is>
      </c>
      <c r="R177" t="n">
        <v>1063</v>
      </c>
      <c r="S177" t="n">
        <v>280</v>
      </c>
      <c r="T177" t="n">
        <v>2</v>
      </c>
      <c r="U177" t="n">
        <v>34.41521</v>
      </c>
      <c r="V177" t="n">
        <v>-119.09124</v>
      </c>
      <c r="X177">
        <f>IF(OR(ISNUMBER(FIND("Redwood Valley", E177)), AZ177, BC177), "HFRA", "non-HFRA")</f>
        <v/>
      </c>
      <c r="Y177" t="inlineStr">
        <is>
          <t>Yes</t>
        </is>
      </c>
      <c r="AG177">
        <f>OR(AND(P177&gt;5000, P177&lt;&gt;""), AND(R177&gt;500, R177&lt;&gt;""), AND(T177&gt;0, T177&lt;&gt;""))</f>
        <v/>
      </c>
      <c r="AH177">
        <f>AND(OR(R177="", R177&lt;100),OR(AND(P177&gt;5000,P177&lt;&gt;""),AND(T177&gt;0,T177&lt;&gt;"")))</f>
        <v/>
      </c>
      <c r="AI177">
        <f>AND(AG177,AH177=FALSE)</f>
        <v/>
      </c>
      <c r="AJ177" t="n">
        <v>2017</v>
      </c>
      <c r="AK177" t="n">
        <v>12</v>
      </c>
      <c r="AL177" t="b">
        <v>1</v>
      </c>
      <c r="AM177">
        <f>IF(AND(T177&gt;0, T177&lt;&gt;""),1,0)</f>
        <v/>
      </c>
      <c r="AN177">
        <f>AND(AO177,AND(T177&gt;0,T177&lt;&gt;""))</f>
        <v/>
      </c>
      <c r="AO177">
        <f>AND(R177&gt;100, R177&lt;&gt;"")</f>
        <v/>
      </c>
      <c r="AP177">
        <f>AND(NOT(AN177),AO177)</f>
        <v/>
      </c>
      <c r="AQ177">
        <f>IF(AN177, "OEIS CAT - Destructive - Fatal", IF(AO177, IF(AG177, "OEIS CAT - Destructive - Non-fatal", "OEIS Non-CAT - Destructive - Non-fatal"), IF(AG177, "OEIS CAT - Large", "OEIS Non-CAT - Large")))</f>
        <v/>
      </c>
      <c r="AR177">
        <f>IF(AND(P177&lt;&gt;"", P177&gt;5000),1,0)</f>
        <v/>
      </c>
      <c r="AS177">
        <f>IF(AND(R177&lt;&gt;"", R177&gt;500),1,0)</f>
        <v/>
      </c>
      <c r="AT177">
        <f>IF(OR(R177="", R177&lt;=100),"structures &lt;= 100 ", IF(R177&gt;500, "structures &gt; 500", "100 &lt; structures &lt;= 500"))</f>
        <v/>
      </c>
      <c r="AU177">
        <f>IF(AND(T177&gt;0, T177&lt;&gt;""),"fatality &gt; 0", "fatality = 0")</f>
        <v/>
      </c>
      <c r="AV177">
        <f>IF(R177="",0, R177)</f>
        <v/>
      </c>
      <c r="AW177" t="b">
        <v>0</v>
      </c>
      <c r="AX177" t="b">
        <v>1</v>
      </c>
      <c r="AY177" t="b">
        <v>1</v>
      </c>
      <c r="AZ177" t="b">
        <v>1</v>
      </c>
      <c r="BA177" t="b">
        <v>0</v>
      </c>
      <c r="BB177" t="b">
        <v>0</v>
      </c>
      <c r="BC177" t="b">
        <v>1</v>
      </c>
      <c r="BF177" t="inlineStr">
        <is>
          <t>AT490</t>
        </is>
      </c>
      <c r="BG177" t="inlineStr">
        <is>
          <t>65</t>
        </is>
      </c>
      <c r="BH177" t="n">
        <v>3.89</v>
      </c>
      <c r="BI177" t="inlineStr">
        <is>
          <t>2017-12-05T01:57:00Z</t>
        </is>
      </c>
      <c r="BJ177" t="n">
        <v>24</v>
      </c>
      <c r="BK177" t="n">
        <v>152</v>
      </c>
      <c r="BL177" t="inlineStr">
        <is>
          <t>AT184</t>
        </is>
      </c>
      <c r="BM177" t="inlineStr">
        <is>
          <t>65</t>
        </is>
      </c>
      <c r="BN177" t="n">
        <v>6.91</v>
      </c>
      <c r="BO177" t="inlineStr">
        <is>
          <t>2017-12-05T01:57:00Z</t>
        </is>
      </c>
      <c r="BP177" t="n">
        <v>65.98999999999999</v>
      </c>
      <c r="BQ177" t="n">
        <v>173</v>
      </c>
    </row>
    <row r="178">
      <c r="C178">
        <f>LEFT(H178,8)&amp;"-"&amp;E178</f>
        <v/>
      </c>
      <c r="D178" t="inlineStr">
        <is>
          <t>Merced</t>
        </is>
      </c>
      <c r="E178" t="inlineStr">
        <is>
          <t>Nees</t>
        </is>
      </c>
      <c r="H178">
        <f>YEAR(L178)*10^8+MONTH(L178)*10^6+DAY(L178)*10^4+HOUR(L178)*100+MINUTE(L178)</f>
        <v/>
      </c>
      <c r="I178">
        <f>IF(HOUR(L178)&lt;12, YEAR(L178)*10^8+MONTH(L178)*10^6+DAY(L178)*10^4+(HOUR(L178)+12)*10^2 + MINUTE(L178), YEAR(L178)*10^8+MONTH(L178)*10^6+(DAY(L178)+1)*10^4+(HOUR(L178)-12)*10^2+MINUTE(L178))</f>
        <v/>
      </c>
      <c r="J178" s="39" t="n">
        <v>43222</v>
      </c>
      <c r="K178" s="40" t="n">
        <v>0.6666666666666666</v>
      </c>
      <c r="L178" s="39" t="n">
        <v>43222.66666666666</v>
      </c>
      <c r="M178" s="39" t="n">
        <v>43469</v>
      </c>
      <c r="N178" t="inlineStr">
        <is>
          <t>10:26</t>
        </is>
      </c>
      <c r="O178" s="39" t="n">
        <v>43469.43472222222</v>
      </c>
      <c r="P178" t="n">
        <v>1756</v>
      </c>
      <c r="Q178" t="inlineStr">
        <is>
          <t>Undetermined</t>
        </is>
      </c>
      <c r="R178" t="n">
        <v>0</v>
      </c>
      <c r="T178" t="n">
        <v>0</v>
      </c>
      <c r="U178" t="n">
        <v>36.85156</v>
      </c>
      <c r="V178" t="n">
        <v>-120.77206</v>
      </c>
      <c r="W178" t="inlineStr">
        <is>
          <t>non-HFTD</t>
        </is>
      </c>
      <c r="X178">
        <f>IF(OR(ISNUMBER(FIND("Redwood Valley", E178)), AZ178, BC178), "HFRA", "non-HFRA")</f>
        <v/>
      </c>
      <c r="AG178">
        <f>OR(AND(P178&gt;5000, P178&lt;&gt;""), AND(R178&gt;500, R178&lt;&gt;""), AND(T178&gt;0, T178&lt;&gt;""))</f>
        <v/>
      </c>
      <c r="AH178">
        <f>AND(OR(R178="", R178&lt;100),OR(AND(P178&gt;5000,P178&lt;&gt;""),AND(T178&gt;0,T178&lt;&gt;"")))</f>
        <v/>
      </c>
      <c r="AI178">
        <f>AND(AG178,AH178=FALSE)</f>
        <v/>
      </c>
      <c r="AJ178" t="n">
        <v>2018</v>
      </c>
      <c r="AK178" t="n">
        <v>5</v>
      </c>
      <c r="AL178" t="b">
        <v>0</v>
      </c>
      <c r="AM178">
        <f>IF(AND(T178&gt;0, T178&lt;&gt;""),1,0)</f>
        <v/>
      </c>
      <c r="AN178">
        <f>AND(AO178,AND(T178&gt;0,T178&lt;&gt;""))</f>
        <v/>
      </c>
      <c r="AO178">
        <f>AND(R178&gt;100, R178&lt;&gt;"")</f>
        <v/>
      </c>
      <c r="AP178">
        <f>AND(NOT(AN178),AO178)</f>
        <v/>
      </c>
      <c r="AQ178">
        <f>IF(AN178, "OEIS CAT - Destructive - Fatal", IF(AO178, IF(AG178, "OEIS CAT - Destructive - Non-fatal", "OEIS Non-CAT - Destructive - Non-fatal"), IF(AG178, "OEIS CAT - Large", "OEIS Non-CAT - Large")))</f>
        <v/>
      </c>
      <c r="AR178">
        <f>IF(AND(P178&lt;&gt;"", P178&gt;5000),1,0)</f>
        <v/>
      </c>
      <c r="AS178">
        <f>IF(AND(R178&lt;&gt;"", R178&gt;500),1,0)</f>
        <v/>
      </c>
      <c r="AT178">
        <f>IF(OR(R178="", R178&lt;=100),"structures &lt;= 100 ", IF(R178&gt;500, "structures &gt; 500", "100 &lt; structures &lt;= 500"))</f>
        <v/>
      </c>
      <c r="AU178">
        <f>IF(AND(T178&gt;0, T178&lt;&gt;""),"fatality &gt; 0", "fatality = 0")</f>
        <v/>
      </c>
      <c r="AV178">
        <f>IF(R178="",0, R178)</f>
        <v/>
      </c>
      <c r="AW178" t="b">
        <v>0</v>
      </c>
      <c r="AX178" t="b">
        <v>0</v>
      </c>
      <c r="AY178" t="b">
        <v>0</v>
      </c>
      <c r="AZ178" t="b">
        <v>0</v>
      </c>
      <c r="BA178" t="b">
        <v>0</v>
      </c>
      <c r="BB178" t="b">
        <v>0</v>
      </c>
      <c r="BC178" t="b">
        <v>0</v>
      </c>
      <c r="BJ178" t="n">
        <v>0</v>
      </c>
      <c r="BK178" t="n">
        <v>0</v>
      </c>
      <c r="BL178" t="inlineStr">
        <is>
          <t>PCEC1</t>
        </is>
      </c>
      <c r="BM178" t="inlineStr">
        <is>
          <t>2</t>
        </is>
      </c>
      <c r="BN178" t="n">
        <v>8.6</v>
      </c>
      <c r="BO178" t="inlineStr">
        <is>
          <t>2018-05-02T23:27:00Z</t>
        </is>
      </c>
      <c r="BP178" t="n">
        <v>20</v>
      </c>
      <c r="BQ178" t="n">
        <v>2</v>
      </c>
    </row>
    <row r="179">
      <c r="C179">
        <f>LEFT(H179,8)&amp;"-"&amp;E179</f>
        <v/>
      </c>
      <c r="D179" t="inlineStr">
        <is>
          <t>Alameda</t>
        </is>
      </c>
      <c r="E179" t="inlineStr">
        <is>
          <t>Grant</t>
        </is>
      </c>
      <c r="H179">
        <f>YEAR(L179)*10^8+MONTH(L179)*10^6+DAY(L179)*10^4+HOUR(L179)*100+MINUTE(L179)</f>
        <v/>
      </c>
      <c r="I179">
        <f>IF(HOUR(L179)&lt;12, YEAR(L179)*10^8+MONTH(L179)*10^6+DAY(L179)*10^4+(HOUR(L179)+12)*10^2 + MINUTE(L179), YEAR(L179)*10^8+MONTH(L179)*10^6+(DAY(L179)+1)*10^4+(HOUR(L179)-12)*10^2+MINUTE(L179))</f>
        <v/>
      </c>
      <c r="J179" s="39" t="n">
        <v>43250</v>
      </c>
      <c r="K179" s="40" t="n">
        <v>0.55625</v>
      </c>
      <c r="L179" s="39" t="n">
        <v>43250.55625</v>
      </c>
      <c r="M179" s="39" t="n">
        <v>43469</v>
      </c>
      <c r="N179" t="inlineStr">
        <is>
          <t>10:20</t>
        </is>
      </c>
      <c r="O179" s="39" t="n">
        <v>43469.43055555555</v>
      </c>
      <c r="P179" t="n">
        <v>640</v>
      </c>
      <c r="Q179" t="inlineStr">
        <is>
          <t>Undetermined</t>
        </is>
      </c>
      <c r="R179" t="n">
        <v>1</v>
      </c>
      <c r="T179" t="n">
        <v>0</v>
      </c>
      <c r="U179" t="n">
        <v>37.75375</v>
      </c>
      <c r="V179" t="n">
        <v>-121.57918</v>
      </c>
      <c r="W179" t="inlineStr">
        <is>
          <t>non-HFTD</t>
        </is>
      </c>
      <c r="X179">
        <f>IF(OR(ISNUMBER(FIND("Redwood Valley", E179)), AZ179, BC179), "HFRA", "non-HFRA")</f>
        <v/>
      </c>
      <c r="AG179">
        <f>OR(AND(P179&gt;5000, P179&lt;&gt;""), AND(R179&gt;500, R179&lt;&gt;""), AND(T179&gt;0, T179&lt;&gt;""))</f>
        <v/>
      </c>
      <c r="AH179">
        <f>AND(OR(R179="", R179&lt;100),OR(AND(P179&gt;5000,P179&lt;&gt;""),AND(T179&gt;0,T179&lt;&gt;"")))</f>
        <v/>
      </c>
      <c r="AI179">
        <f>AND(AG179,AH179=FALSE)</f>
        <v/>
      </c>
      <c r="AJ179" t="n">
        <v>2018</v>
      </c>
      <c r="AK179" t="n">
        <v>5</v>
      </c>
      <c r="AL179" t="b">
        <v>0</v>
      </c>
      <c r="AM179">
        <f>IF(AND(T179&gt;0, T179&lt;&gt;""),1,0)</f>
        <v/>
      </c>
      <c r="AN179">
        <f>AND(AO179,AND(T179&gt;0,T179&lt;&gt;""))</f>
        <v/>
      </c>
      <c r="AO179">
        <f>AND(R179&gt;100, R179&lt;&gt;"")</f>
        <v/>
      </c>
      <c r="AP179">
        <f>AND(NOT(AN179),AO179)</f>
        <v/>
      </c>
      <c r="AQ179">
        <f>IF(AN179, "OEIS CAT - Destructive - Fatal", IF(AO179, IF(AG179, "OEIS CAT - Destructive - Non-fatal", "OEIS Non-CAT - Destructive - Non-fatal"), IF(AG179, "OEIS CAT - Large", "OEIS Non-CAT - Large")))</f>
        <v/>
      </c>
      <c r="AR179">
        <f>IF(AND(P179&lt;&gt;"", P179&gt;5000),1,0)</f>
        <v/>
      </c>
      <c r="AS179">
        <f>IF(AND(R179&lt;&gt;"", R179&gt;500),1,0)</f>
        <v/>
      </c>
      <c r="AT179">
        <f>IF(OR(R179="", R179&lt;=100),"structures &lt;= 100 ", IF(R179&gt;500, "structures &gt; 500", "100 &lt; structures &lt;= 500"))</f>
        <v/>
      </c>
      <c r="AU179">
        <f>IF(AND(T179&gt;0, T179&lt;&gt;""),"fatality &gt; 0", "fatality = 0")</f>
        <v/>
      </c>
      <c r="AV179">
        <f>IF(R179="",0, R179)</f>
        <v/>
      </c>
      <c r="AW179" t="b">
        <v>0</v>
      </c>
      <c r="AX179" t="b">
        <v>0</v>
      </c>
      <c r="AY179" t="b">
        <v>0</v>
      </c>
      <c r="AZ179" t="b">
        <v>0</v>
      </c>
      <c r="BA179" t="b">
        <v>0</v>
      </c>
      <c r="BB179" t="b">
        <v>0</v>
      </c>
      <c r="BC179" t="b">
        <v>0</v>
      </c>
      <c r="BF179" t="inlineStr">
        <is>
          <t>AATC1</t>
        </is>
      </c>
      <c r="BG179" t="inlineStr">
        <is>
          <t>2</t>
        </is>
      </c>
      <c r="BH179" t="n">
        <v>4.51</v>
      </c>
      <c r="BI179" t="inlineStr">
        <is>
          <t>2018-05-30T21:12:00Z</t>
        </is>
      </c>
      <c r="BJ179" t="n">
        <v>44.98</v>
      </c>
      <c r="BK179" t="n">
        <v>22</v>
      </c>
      <c r="BL179" t="inlineStr">
        <is>
          <t>VAQC1</t>
        </is>
      </c>
      <c r="BM179" t="inlineStr">
        <is>
          <t>2</t>
        </is>
      </c>
      <c r="BN179" t="n">
        <v>8.83</v>
      </c>
      <c r="BO179" t="inlineStr">
        <is>
          <t>2018-05-30T19:45:00Z</t>
        </is>
      </c>
      <c r="BP179" t="n">
        <v>45.99</v>
      </c>
      <c r="BQ179" t="n">
        <v>64</v>
      </c>
    </row>
    <row r="180">
      <c r="C180">
        <f>LEFT(H180,8)&amp;"-"&amp;E180</f>
        <v/>
      </c>
      <c r="D180" t="inlineStr">
        <is>
          <t>San Benito</t>
        </is>
      </c>
      <c r="E180" t="inlineStr">
        <is>
          <t>Airline</t>
        </is>
      </c>
      <c r="H180">
        <f>YEAR(L180)*10^8+MONTH(L180)*10^6+DAY(L180)*10^4+HOUR(L180)*100+MINUTE(L180)</f>
        <v/>
      </c>
      <c r="I180">
        <f>IF(HOUR(L180)&lt;12, YEAR(L180)*10^8+MONTH(L180)*10^6+DAY(L180)*10^4+(HOUR(L180)+12)*10^2 + MINUTE(L180), YEAR(L180)*10^8+MONTH(L180)*10^6+(DAY(L180)+1)*10^4+(HOUR(L180)-12)*10^2+MINUTE(L180))</f>
        <v/>
      </c>
      <c r="J180" s="39" t="n">
        <v>43255</v>
      </c>
      <c r="K180" s="40" t="n">
        <v>0.7090277777777778</v>
      </c>
      <c r="L180" s="39" t="n">
        <v>43255.70902777778</v>
      </c>
      <c r="M180" s="39" t="n">
        <v>43469</v>
      </c>
      <c r="N180" t="inlineStr">
        <is>
          <t>10:15</t>
        </is>
      </c>
      <c r="O180" s="39" t="n">
        <v>43469.42708333334</v>
      </c>
      <c r="P180" t="n">
        <v>1314</v>
      </c>
      <c r="Q180" t="inlineStr">
        <is>
          <t>Undetermined</t>
        </is>
      </c>
      <c r="R180" t="n">
        <v>0</v>
      </c>
      <c r="T180" t="n">
        <v>0</v>
      </c>
      <c r="U180" t="n">
        <v>36.40755</v>
      </c>
      <c r="V180" t="n">
        <v>-120.99322</v>
      </c>
      <c r="W180" t="inlineStr">
        <is>
          <t>non-HFTD</t>
        </is>
      </c>
      <c r="X180">
        <f>IF(OR(ISNUMBER(FIND("Redwood Valley", E180)), AZ180, BC180), "HFRA", "non-HFRA")</f>
        <v/>
      </c>
      <c r="Y180" t="inlineStr">
        <is>
          <t>Yes</t>
        </is>
      </c>
      <c r="Z180" t="inlineStr">
        <is>
          <t>Yes</t>
        </is>
      </c>
      <c r="AA180" t="n">
        <v>20180235</v>
      </c>
      <c r="AB180" t="inlineStr">
        <is>
          <t>EI180605A</t>
        </is>
      </c>
      <c r="AC180" t="inlineStr">
        <is>
          <t>101226</t>
        </is>
      </c>
      <c r="AD180" t="inlineStr">
        <is>
          <t>18-0047273</t>
        </is>
      </c>
      <c r="AF180" t="n">
        <v>319671</v>
      </c>
      <c r="AG180">
        <f>OR(AND(P180&gt;5000, P180&lt;&gt;""), AND(R180&gt;500, R180&lt;&gt;""), AND(T180&gt;0, T180&lt;&gt;""))</f>
        <v/>
      </c>
      <c r="AH180">
        <f>AND(OR(R180="", R180&lt;100),OR(AND(P180&gt;5000,P180&lt;&gt;""),AND(T180&gt;0,T180&lt;&gt;"")))</f>
        <v/>
      </c>
      <c r="AI180">
        <f>AND(AG180,AH180=FALSE)</f>
        <v/>
      </c>
      <c r="AJ180" t="n">
        <v>2018</v>
      </c>
      <c r="AK180" t="n">
        <v>6</v>
      </c>
      <c r="AL180" t="b">
        <v>0</v>
      </c>
      <c r="AM180">
        <f>IF(AND(T180&gt;0, T180&lt;&gt;""),1,0)</f>
        <v/>
      </c>
      <c r="AN180">
        <f>AND(AO180,AND(T180&gt;0,T180&lt;&gt;""))</f>
        <v/>
      </c>
      <c r="AO180">
        <f>AND(R180&gt;100, R180&lt;&gt;"")</f>
        <v/>
      </c>
      <c r="AP180">
        <f>AND(NOT(AN180),AO180)</f>
        <v/>
      </c>
      <c r="AQ180">
        <f>IF(AN180, "OEIS CAT - Destructive - Fatal", IF(AO180, IF(AG180, "OEIS CAT - Destructive - Non-fatal", "OEIS Non-CAT - Destructive - Non-fatal"), IF(AG180, "OEIS CAT - Large", "OEIS Non-CAT - Large")))</f>
        <v/>
      </c>
      <c r="AR180">
        <f>IF(AND(P180&lt;&gt;"", P180&gt;5000),1,0)</f>
        <v/>
      </c>
      <c r="AS180">
        <f>IF(AND(R180&lt;&gt;"", R180&gt;500),1,0)</f>
        <v/>
      </c>
      <c r="AT180">
        <f>IF(OR(R180="", R180&lt;=100),"structures &lt;= 100 ", IF(R180&gt;500, "structures &gt; 500", "100 &lt; structures &lt;= 500"))</f>
        <v/>
      </c>
      <c r="AU180">
        <f>IF(AND(T180&gt;0, T180&lt;&gt;""),"fatality &gt; 0", "fatality = 0")</f>
        <v/>
      </c>
      <c r="AV180">
        <f>IF(R180="",0, R180)</f>
        <v/>
      </c>
      <c r="AW180" t="b">
        <v>0</v>
      </c>
      <c r="AX180" t="b">
        <v>0</v>
      </c>
      <c r="AY180" t="b">
        <v>1</v>
      </c>
      <c r="AZ180" t="b">
        <v>1</v>
      </c>
      <c r="BA180" t="b">
        <v>1</v>
      </c>
      <c r="BB180" t="b">
        <v>0</v>
      </c>
      <c r="BC180" t="b">
        <v>1</v>
      </c>
      <c r="BJ180" t="n">
        <v>0</v>
      </c>
      <c r="BK180" t="n">
        <v>0</v>
      </c>
      <c r="BL180" t="inlineStr">
        <is>
          <t>PCLC1</t>
        </is>
      </c>
      <c r="BM180" t="inlineStr">
        <is>
          <t>2</t>
        </is>
      </c>
      <c r="BN180" t="n">
        <v>9.609999999999999</v>
      </c>
      <c r="BO180" t="inlineStr">
        <is>
          <t>2018-06-04T23:37:00Z</t>
        </is>
      </c>
      <c r="BP180" t="n">
        <v>27</v>
      </c>
      <c r="BQ180" t="n">
        <v>4</v>
      </c>
    </row>
    <row r="181">
      <c r="C181">
        <f>LEFT(H181,8)&amp;"-"&amp;E181</f>
        <v/>
      </c>
      <c r="D181" t="inlineStr">
        <is>
          <t>San Benito</t>
        </is>
      </c>
      <c r="E181" t="inlineStr">
        <is>
          <t>Eastern</t>
        </is>
      </c>
      <c r="H181">
        <f>YEAR(L181)*10^8+MONTH(L181)*10^6+DAY(L181)*10^4+HOUR(L181)*100+MINUTE(L181)</f>
        <v/>
      </c>
      <c r="I181">
        <f>IF(HOUR(L181)&lt;12, YEAR(L181)*10^8+MONTH(L181)*10^6+DAY(L181)*10^4+(HOUR(L181)+12)*10^2 + MINUTE(L181), YEAR(L181)*10^8+MONTH(L181)*10^6+(DAY(L181)+1)*10^4+(HOUR(L181)-12)*10^2+MINUTE(L181))</f>
        <v/>
      </c>
      <c r="J181" s="39" t="n">
        <v>43255</v>
      </c>
      <c r="K181" s="40" t="n">
        <v>0.7291666666666666</v>
      </c>
      <c r="L181" s="39" t="n">
        <v>43255.72916666666</v>
      </c>
      <c r="M181" s="39" t="n">
        <v>43469</v>
      </c>
      <c r="N181" t="inlineStr">
        <is>
          <t>10:14</t>
        </is>
      </c>
      <c r="O181" s="39" t="n">
        <v>43469.42638888889</v>
      </c>
      <c r="P181" t="n">
        <v>513</v>
      </c>
      <c r="Q181" t="inlineStr">
        <is>
          <t>Undetermined</t>
        </is>
      </c>
      <c r="R181" t="n">
        <v>0</v>
      </c>
      <c r="T181" t="n">
        <v>0</v>
      </c>
      <c r="U181" t="n">
        <v>36.378333</v>
      </c>
      <c r="V181" t="n">
        <v>-120.901167</v>
      </c>
      <c r="W181" t="inlineStr">
        <is>
          <t>non-HFTD</t>
        </is>
      </c>
      <c r="X181">
        <f>IF(OR(ISNUMBER(FIND("Redwood Valley", E181)), AZ181, BC181), "HFRA", "non-HFRA")</f>
        <v/>
      </c>
      <c r="Y181" t="inlineStr">
        <is>
          <t>Yes</t>
        </is>
      </c>
      <c r="Z181" t="inlineStr">
        <is>
          <t>Yes</t>
        </is>
      </c>
      <c r="AA181" t="inlineStr">
        <is>
          <t>EIR20180131</t>
        </is>
      </c>
      <c r="AB181" t="inlineStr">
        <is>
          <t>EI180605B</t>
        </is>
      </c>
      <c r="AC181" t="inlineStr">
        <is>
          <t>101226</t>
        </is>
      </c>
      <c r="AD181" t="inlineStr">
        <is>
          <t>18-0047273</t>
        </is>
      </c>
      <c r="AF181" t="n">
        <v>319671</v>
      </c>
      <c r="AG181">
        <f>OR(AND(P181&gt;5000, P181&lt;&gt;""), AND(R181&gt;500, R181&lt;&gt;""), AND(T181&gt;0, T181&lt;&gt;""))</f>
        <v/>
      </c>
      <c r="AH181">
        <f>AND(OR(R181="", R181&lt;100),OR(AND(P181&gt;5000,P181&lt;&gt;""),AND(T181&gt;0,T181&lt;&gt;"")))</f>
        <v/>
      </c>
      <c r="AI181">
        <f>AND(AG181,AH181=FALSE)</f>
        <v/>
      </c>
      <c r="AJ181" t="n">
        <v>2018</v>
      </c>
      <c r="AK181" t="n">
        <v>6</v>
      </c>
      <c r="AL181" t="b">
        <v>0</v>
      </c>
      <c r="AM181">
        <f>IF(AND(T181&gt;0, T181&lt;&gt;""),1,0)</f>
        <v/>
      </c>
      <c r="AN181">
        <f>AND(AO181,AND(T181&gt;0,T181&lt;&gt;""))</f>
        <v/>
      </c>
      <c r="AO181">
        <f>AND(R181&gt;100, R181&lt;&gt;"")</f>
        <v/>
      </c>
      <c r="AP181">
        <f>AND(NOT(AN181),AO181)</f>
        <v/>
      </c>
      <c r="AQ181">
        <f>IF(AN181, "OEIS CAT - Destructive - Fatal", IF(AO181, IF(AG181, "OEIS CAT - Destructive - Non-fatal", "OEIS Non-CAT - Destructive - Non-fatal"), IF(AG181, "OEIS CAT - Large", "OEIS Non-CAT - Large")))</f>
        <v/>
      </c>
      <c r="AR181">
        <f>IF(AND(P181&lt;&gt;"", P181&gt;5000),1,0)</f>
        <v/>
      </c>
      <c r="AS181">
        <f>IF(AND(R181&lt;&gt;"", R181&gt;500),1,0)</f>
        <v/>
      </c>
      <c r="AT181">
        <f>IF(OR(R181="", R181&lt;=100),"structures &lt;= 100 ", IF(R181&gt;500, "structures &gt; 500", "100 &lt; structures &lt;= 500"))</f>
        <v/>
      </c>
      <c r="AU181">
        <f>IF(AND(T181&gt;0, T181&lt;&gt;""),"fatality &gt; 0", "fatality = 0")</f>
        <v/>
      </c>
      <c r="AV181">
        <f>IF(R181="",0, R181)</f>
        <v/>
      </c>
      <c r="AW181" t="b">
        <v>0</v>
      </c>
      <c r="AX181" t="b">
        <v>0</v>
      </c>
      <c r="AY181" t="b">
        <v>1</v>
      </c>
      <c r="AZ181" t="b">
        <v>1</v>
      </c>
      <c r="BA181" t="b">
        <v>1</v>
      </c>
      <c r="BB181" t="b">
        <v>0</v>
      </c>
      <c r="BC181" t="b">
        <v>1</v>
      </c>
      <c r="BF181" t="inlineStr">
        <is>
          <t>HDZC1</t>
        </is>
      </c>
      <c r="BG181" t="inlineStr">
        <is>
          <t>2</t>
        </is>
      </c>
      <c r="BH181" t="n">
        <v>2.54</v>
      </c>
      <c r="BI181" t="inlineStr">
        <is>
          <t>2018-06-05T00:07:00Z</t>
        </is>
      </c>
      <c r="BJ181" t="n">
        <v>23</v>
      </c>
      <c r="BK181" t="n">
        <v>2</v>
      </c>
      <c r="BL181" t="inlineStr">
        <is>
          <t>HDZC1</t>
        </is>
      </c>
      <c r="BM181" t="inlineStr">
        <is>
          <t>2</t>
        </is>
      </c>
      <c r="BN181" t="n">
        <v>2.54</v>
      </c>
      <c r="BO181" t="inlineStr">
        <is>
          <t>2018-06-05T00:07:00Z</t>
        </is>
      </c>
      <c r="BP181" t="n">
        <v>23</v>
      </c>
      <c r="BQ181" t="n">
        <v>4</v>
      </c>
    </row>
    <row r="182">
      <c r="C182">
        <f>LEFT(H182,8)&amp;"-"&amp;E182</f>
        <v/>
      </c>
      <c r="D182" t="inlineStr">
        <is>
          <t>Madera</t>
        </is>
      </c>
      <c r="E182" t="inlineStr">
        <is>
          <t>Oneals</t>
        </is>
      </c>
      <c r="H182">
        <f>YEAR(L182)*10^8+MONTH(L182)*10^6+DAY(L182)*10^4+HOUR(L182)*100+MINUTE(L182)</f>
        <v/>
      </c>
      <c r="I182">
        <f>IF(HOUR(L182)&lt;12, YEAR(L182)*10^8+MONTH(L182)*10^6+DAY(L182)*10^4+(HOUR(L182)+12)*10^2 + MINUTE(L182), YEAR(L182)*10^8+MONTH(L182)*10^6+(DAY(L182)+1)*10^4+(HOUR(L182)-12)*10^2+MINUTE(L182))</f>
        <v/>
      </c>
      <c r="J182" s="39" t="n">
        <v>43255</v>
      </c>
      <c r="K182" s="40" t="n">
        <v>0.7388888888888889</v>
      </c>
      <c r="L182" s="39" t="n">
        <v>43255.73888888889</v>
      </c>
      <c r="M182" s="39" t="n">
        <v>43469</v>
      </c>
      <c r="N182" t="inlineStr">
        <is>
          <t>10:14</t>
        </is>
      </c>
      <c r="O182" s="39" t="n">
        <v>43469.42638888889</v>
      </c>
      <c r="P182" t="n">
        <v>300</v>
      </c>
      <c r="Q182" t="inlineStr">
        <is>
          <t>Undetermined</t>
        </is>
      </c>
      <c r="R182" t="n">
        <v>0</v>
      </c>
      <c r="T182" t="n">
        <v>0</v>
      </c>
      <c r="U182" t="n">
        <v>37.10181</v>
      </c>
      <c r="V182" t="n">
        <v>-119.623981</v>
      </c>
      <c r="W182" t="inlineStr">
        <is>
          <t>HFTD</t>
        </is>
      </c>
      <c r="X182">
        <f>IF(OR(ISNUMBER(FIND("Redwood Valley", E182)), AZ182, BC182), "HFRA", "non-HFRA")</f>
        <v/>
      </c>
      <c r="AG182">
        <f>OR(AND(P182&gt;5000, P182&lt;&gt;""), AND(R182&gt;500, R182&lt;&gt;""), AND(T182&gt;0, T182&lt;&gt;""))</f>
        <v/>
      </c>
      <c r="AH182">
        <f>AND(OR(R182="", R182&lt;100),OR(AND(P182&gt;5000,P182&lt;&gt;""),AND(T182&gt;0,T182&lt;&gt;"")))</f>
        <v/>
      </c>
      <c r="AI182">
        <f>AND(AG182,AH182=FALSE)</f>
        <v/>
      </c>
      <c r="AJ182" t="n">
        <v>2018</v>
      </c>
      <c r="AK182" t="n">
        <v>6</v>
      </c>
      <c r="AL182" t="b">
        <v>0</v>
      </c>
      <c r="AM182">
        <f>IF(AND(T182&gt;0, T182&lt;&gt;""),1,0)</f>
        <v/>
      </c>
      <c r="AN182">
        <f>AND(AO182,AND(T182&gt;0,T182&lt;&gt;""))</f>
        <v/>
      </c>
      <c r="AO182">
        <f>AND(R182&gt;100, R182&lt;&gt;"")</f>
        <v/>
      </c>
      <c r="AP182">
        <f>AND(NOT(AN182),AO182)</f>
        <v/>
      </c>
      <c r="AQ182">
        <f>IF(AN182, "OEIS CAT - Destructive - Fatal", IF(AO182, IF(AG182, "OEIS CAT - Destructive - Non-fatal", "OEIS Non-CAT - Destructive - Non-fatal"), IF(AG182, "OEIS CAT - Large", "OEIS Non-CAT - Large")))</f>
        <v/>
      </c>
      <c r="AR182">
        <f>IF(AND(P182&lt;&gt;"", P182&gt;5000),1,0)</f>
        <v/>
      </c>
      <c r="AS182">
        <f>IF(AND(R182&lt;&gt;"", R182&gt;500),1,0)</f>
        <v/>
      </c>
      <c r="AT182">
        <f>IF(OR(R182="", R182&lt;=100),"structures &lt;= 100 ", IF(R182&gt;500, "structures &gt; 500", "100 &lt; structures &lt;= 500"))</f>
        <v/>
      </c>
      <c r="AU182">
        <f>IF(AND(T182&gt;0, T182&lt;&gt;""),"fatality &gt; 0", "fatality = 0")</f>
        <v/>
      </c>
      <c r="AV182">
        <f>IF(R182="",0, R182)</f>
        <v/>
      </c>
      <c r="AW182" t="b">
        <v>1</v>
      </c>
      <c r="AX182" t="b">
        <v>0</v>
      </c>
      <c r="AY182" t="b">
        <v>1</v>
      </c>
      <c r="AZ182" t="b">
        <v>1</v>
      </c>
      <c r="BA182" t="b">
        <v>0</v>
      </c>
      <c r="BB182" t="b">
        <v>1</v>
      </c>
      <c r="BC182" t="b">
        <v>1</v>
      </c>
      <c r="BJ182" t="n">
        <v>0</v>
      </c>
      <c r="BK182" t="n">
        <v>0</v>
      </c>
      <c r="BL182" t="inlineStr">
        <is>
          <t>PRHC1</t>
        </is>
      </c>
      <c r="BM182" t="inlineStr">
        <is>
          <t>2</t>
        </is>
      </c>
      <c r="BN182" t="n">
        <v>6.74</v>
      </c>
      <c r="BO182" t="inlineStr">
        <is>
          <t>2018-06-05T01:27:00Z</t>
        </is>
      </c>
      <c r="BP182" t="n">
        <v>17</v>
      </c>
      <c r="BQ182" t="n">
        <v>9</v>
      </c>
    </row>
    <row r="183">
      <c r="C183">
        <f>LEFT(H183,8)&amp;"-"&amp;E183</f>
        <v/>
      </c>
      <c r="D183" t="inlineStr">
        <is>
          <t>Tehama</t>
        </is>
      </c>
      <c r="E183" t="inlineStr">
        <is>
          <t>Apple</t>
        </is>
      </c>
      <c r="H183">
        <f>YEAR(L183)*10^8+MONTH(L183)*10^6+DAY(L183)*10^4+HOUR(L183)*100+MINUTE(L183)</f>
        <v/>
      </c>
      <c r="I183">
        <f>IF(HOUR(L183)&lt;12, YEAR(L183)*10^8+MONTH(L183)*10^6+DAY(L183)*10^4+(HOUR(L183)+12)*10^2 + MINUTE(L183), YEAR(L183)*10^8+MONTH(L183)*10^6+(DAY(L183)+1)*10^4+(HOUR(L183)-12)*10^2+MINUTE(L183))</f>
        <v/>
      </c>
      <c r="J183" s="39" t="n">
        <v>43260</v>
      </c>
      <c r="K183" s="40" t="n">
        <v>0.5902777777777778</v>
      </c>
      <c r="L183" s="39" t="n">
        <v>43260.59027777778</v>
      </c>
      <c r="M183" s="39" t="n">
        <v>43469</v>
      </c>
      <c r="N183" t="inlineStr">
        <is>
          <t>10:10</t>
        </is>
      </c>
      <c r="O183" s="39" t="n">
        <v>43469.42361111111</v>
      </c>
      <c r="P183" t="n">
        <v>2956</v>
      </c>
      <c r="Q183" t="inlineStr">
        <is>
          <t>Undetermined</t>
        </is>
      </c>
      <c r="R183" t="n">
        <v>5</v>
      </c>
      <c r="T183" t="n">
        <v>0</v>
      </c>
      <c r="U183" t="n">
        <v>39.94355</v>
      </c>
      <c r="V183" t="n">
        <v>-122.3571</v>
      </c>
      <c r="W183" t="inlineStr">
        <is>
          <t>non-HFTD</t>
        </is>
      </c>
      <c r="X183">
        <f>IF(OR(ISNUMBER(FIND("Redwood Valley", E183)), AZ183, BC183), "HFRA", "non-HFRA")</f>
        <v/>
      </c>
      <c r="AG183">
        <f>OR(AND(P183&gt;5000, P183&lt;&gt;""), AND(R183&gt;500, R183&lt;&gt;""), AND(T183&gt;0, T183&lt;&gt;""))</f>
        <v/>
      </c>
      <c r="AH183">
        <f>AND(OR(R183="", R183&lt;100),OR(AND(P183&gt;5000,P183&lt;&gt;""),AND(T183&gt;0,T183&lt;&gt;"")))</f>
        <v/>
      </c>
      <c r="AI183">
        <f>AND(AG183,AH183=FALSE)</f>
        <v/>
      </c>
      <c r="AJ183" t="n">
        <v>2018</v>
      </c>
      <c r="AK183" t="n">
        <v>6</v>
      </c>
      <c r="AL183" t="b">
        <v>0</v>
      </c>
      <c r="AM183">
        <f>IF(AND(T183&gt;0, T183&lt;&gt;""),1,0)</f>
        <v/>
      </c>
      <c r="AN183">
        <f>AND(AO183,AND(T183&gt;0,T183&lt;&gt;""))</f>
        <v/>
      </c>
      <c r="AO183">
        <f>AND(R183&gt;100, R183&lt;&gt;"")</f>
        <v/>
      </c>
      <c r="AP183">
        <f>AND(NOT(AN183),AO183)</f>
        <v/>
      </c>
      <c r="AQ183">
        <f>IF(AN183, "OEIS CAT - Destructive - Fatal", IF(AO183, IF(AG183, "OEIS CAT - Destructive - Non-fatal", "OEIS Non-CAT - Destructive - Non-fatal"), IF(AG183, "OEIS CAT - Large", "OEIS Non-CAT - Large")))</f>
        <v/>
      </c>
      <c r="AR183">
        <f>IF(AND(P183&lt;&gt;"", P183&gt;5000),1,0)</f>
        <v/>
      </c>
      <c r="AS183">
        <f>IF(AND(R183&lt;&gt;"", R183&gt;500),1,0)</f>
        <v/>
      </c>
      <c r="AT183">
        <f>IF(OR(R183="", R183&lt;=100),"structures &lt;= 100 ", IF(R183&gt;500, "structures &gt; 500", "100 &lt; structures &lt;= 500"))</f>
        <v/>
      </c>
      <c r="AU183">
        <f>IF(AND(T183&gt;0, T183&lt;&gt;""),"fatality &gt; 0", "fatality = 0")</f>
        <v/>
      </c>
      <c r="AV183">
        <f>IF(R183="",0, R183)</f>
        <v/>
      </c>
      <c r="AW183" t="b">
        <v>0</v>
      </c>
      <c r="AX183" t="b">
        <v>0</v>
      </c>
      <c r="AY183" t="b">
        <v>0</v>
      </c>
      <c r="AZ183" t="b">
        <v>0</v>
      </c>
      <c r="BA183" t="b">
        <v>0</v>
      </c>
      <c r="BB183" t="b">
        <v>0</v>
      </c>
      <c r="BC183" t="b">
        <v>0</v>
      </c>
      <c r="BJ183" t="n">
        <v>0</v>
      </c>
      <c r="BK183" t="n">
        <v>0</v>
      </c>
      <c r="BL183" t="inlineStr">
        <is>
          <t>CRGC1</t>
        </is>
      </c>
      <c r="BM183" t="inlineStr">
        <is>
          <t>2</t>
        </is>
      </c>
      <c r="BN183" t="n">
        <v>9.93</v>
      </c>
      <c r="BO183" t="inlineStr">
        <is>
          <t>2018-06-09T21:55:00Z</t>
        </is>
      </c>
      <c r="BP183" t="n">
        <v>18.01</v>
      </c>
      <c r="BQ183" t="n">
        <v>2</v>
      </c>
    </row>
    <row r="184">
      <c r="C184">
        <f>LEFT(H184,8)&amp;"-"&amp;E184</f>
        <v/>
      </c>
      <c r="D184" t="inlineStr">
        <is>
          <t>Glenn</t>
        </is>
      </c>
      <c r="E184" t="inlineStr">
        <is>
          <t>Chrome</t>
        </is>
      </c>
      <c r="H184">
        <f>YEAR(L184)*10^8+MONTH(L184)*10^6+DAY(L184)*10^4+HOUR(L184)*100+MINUTE(L184)</f>
        <v/>
      </c>
      <c r="I184">
        <f>IF(HOUR(L184)&lt;12, YEAR(L184)*10^8+MONTH(L184)*10^6+DAY(L184)*10^4+(HOUR(L184)+12)*10^2 + MINUTE(L184), YEAR(L184)*10^8+MONTH(L184)*10^6+(DAY(L184)+1)*10^4+(HOUR(L184)-12)*10^2+MINUTE(L184))</f>
        <v/>
      </c>
      <c r="J184" s="39" t="n">
        <v>43260</v>
      </c>
      <c r="K184" s="40" t="n">
        <v>0.6472222222222223</v>
      </c>
      <c r="L184" s="39" t="n">
        <v>43260.64722222222</v>
      </c>
      <c r="M184" s="39" t="n">
        <v>43469</v>
      </c>
      <c r="N184" t="inlineStr">
        <is>
          <t>10:09</t>
        </is>
      </c>
      <c r="O184" s="39" t="n">
        <v>43469.42291666667</v>
      </c>
      <c r="P184" t="n">
        <v>2290</v>
      </c>
      <c r="Q184" t="inlineStr">
        <is>
          <t>Undetermined</t>
        </is>
      </c>
      <c r="R184" t="n">
        <v>1</v>
      </c>
      <c r="T184" t="n">
        <v>0</v>
      </c>
      <c r="U184" t="n">
        <v>39.64978</v>
      </c>
      <c r="V184" t="n">
        <v>-122.58218</v>
      </c>
      <c r="W184" t="inlineStr">
        <is>
          <t>HFTD</t>
        </is>
      </c>
      <c r="X184">
        <f>IF(OR(ISNUMBER(FIND("Redwood Valley", E184)), AZ184, BC184), "HFRA", "non-HFRA")</f>
        <v/>
      </c>
      <c r="AF184" t="n">
        <v>179721</v>
      </c>
      <c r="AG184">
        <f>OR(AND(P184&gt;5000, P184&lt;&gt;""), AND(R184&gt;500, R184&lt;&gt;""), AND(T184&gt;0, T184&lt;&gt;""))</f>
        <v/>
      </c>
      <c r="AH184">
        <f>AND(OR(R184="", R184&lt;100),OR(AND(P184&gt;5000,P184&lt;&gt;""),AND(T184&gt;0,T184&lt;&gt;"")))</f>
        <v/>
      </c>
      <c r="AI184">
        <f>AND(AG184,AH184=FALSE)</f>
        <v/>
      </c>
      <c r="AJ184" t="n">
        <v>2018</v>
      </c>
      <c r="AK184" t="n">
        <v>6</v>
      </c>
      <c r="AL184" t="b">
        <v>0</v>
      </c>
      <c r="AM184">
        <f>IF(AND(T184&gt;0, T184&lt;&gt;""),1,0)</f>
        <v/>
      </c>
      <c r="AN184">
        <f>AND(AO184,AND(T184&gt;0,T184&lt;&gt;""))</f>
        <v/>
      </c>
      <c r="AO184">
        <f>AND(R184&gt;100, R184&lt;&gt;"")</f>
        <v/>
      </c>
      <c r="AP184">
        <f>AND(NOT(AN184),AO184)</f>
        <v/>
      </c>
      <c r="AQ184">
        <f>IF(AN184, "OEIS CAT - Destructive - Fatal", IF(AO184, IF(AG184, "OEIS CAT - Destructive - Non-fatal", "OEIS Non-CAT - Destructive - Non-fatal"), IF(AG184, "OEIS CAT - Large", "OEIS Non-CAT - Large")))</f>
        <v/>
      </c>
      <c r="AR184">
        <f>IF(AND(P184&lt;&gt;"", P184&gt;5000),1,0)</f>
        <v/>
      </c>
      <c r="AS184">
        <f>IF(AND(R184&lt;&gt;"", R184&gt;500),1,0)</f>
        <v/>
      </c>
      <c r="AT184">
        <f>IF(OR(R184="", R184&lt;=100),"structures &lt;= 100 ", IF(R184&gt;500, "structures &gt; 500", "100 &lt; structures &lt;= 500"))</f>
        <v/>
      </c>
      <c r="AU184">
        <f>IF(AND(T184&gt;0, T184&lt;&gt;""),"fatality &gt; 0", "fatality = 0")</f>
        <v/>
      </c>
      <c r="AV184">
        <f>IF(R184="",0, R184)</f>
        <v/>
      </c>
      <c r="AW184" t="b">
        <v>1</v>
      </c>
      <c r="AX184" t="b">
        <v>0</v>
      </c>
      <c r="AY184" t="b">
        <v>1</v>
      </c>
      <c r="AZ184" t="b">
        <v>1</v>
      </c>
      <c r="BA184" t="b">
        <v>0</v>
      </c>
      <c r="BB184" t="b">
        <v>1</v>
      </c>
      <c r="BC184" t="b">
        <v>1</v>
      </c>
      <c r="BJ184" t="n">
        <v>0</v>
      </c>
      <c r="BK184" t="n">
        <v>0</v>
      </c>
      <c r="BL184" t="inlineStr">
        <is>
          <t>ECKC1</t>
        </is>
      </c>
      <c r="BM184" t="inlineStr">
        <is>
          <t>2</t>
        </is>
      </c>
      <c r="BN184" t="n">
        <v>7.57</v>
      </c>
      <c r="BO184" t="inlineStr">
        <is>
          <t>2018-06-09T23:24:00Z</t>
        </is>
      </c>
      <c r="BP184" t="n">
        <v>22.01</v>
      </c>
      <c r="BQ184" t="n">
        <v>2</v>
      </c>
    </row>
    <row r="185">
      <c r="C185">
        <f>LEFT(H185,8)&amp;"-"&amp;E185</f>
        <v/>
      </c>
      <c r="D185" t="inlineStr">
        <is>
          <t>Madera</t>
        </is>
      </c>
      <c r="E185" t="inlineStr">
        <is>
          <t>Lions</t>
        </is>
      </c>
      <c r="H185">
        <f>YEAR(L185)*10^8+MONTH(L185)*10^6+DAY(L185)*10^4+HOUR(L185)*100+MINUTE(L185)</f>
        <v/>
      </c>
      <c r="I185">
        <f>IF(HOUR(L185)&lt;12, YEAR(L185)*10^8+MONTH(L185)*10^6+DAY(L185)*10^4+(HOUR(L185)+12)*10^2 + MINUTE(L185), YEAR(L185)*10^8+MONTH(L185)*10^6+(DAY(L185)+1)*10^4+(HOUR(L185)-12)*10^2+MINUTE(L185))</f>
        <v/>
      </c>
      <c r="J185" s="39" t="n">
        <v>43262</v>
      </c>
      <c r="K185" s="40" t="n">
        <v>0.5</v>
      </c>
      <c r="L185" s="39" t="n">
        <v>43262.5</v>
      </c>
      <c r="M185" s="39" t="n">
        <v>43469</v>
      </c>
      <c r="N185" t="inlineStr">
        <is>
          <t>10:03</t>
        </is>
      </c>
      <c r="O185" s="39" t="n">
        <v>43469.41875</v>
      </c>
      <c r="P185" t="n">
        <v>4064</v>
      </c>
      <c r="Q185" t="inlineStr">
        <is>
          <t>Undetermined</t>
        </is>
      </c>
      <c r="R185" t="n">
        <v>0</v>
      </c>
      <c r="T185" t="n">
        <v>0</v>
      </c>
      <c r="U185" t="n">
        <v>37.571</v>
      </c>
      <c r="V185" t="n">
        <v>-119.118</v>
      </c>
      <c r="W185" t="inlineStr">
        <is>
          <t>non-HFTD</t>
        </is>
      </c>
      <c r="X185">
        <f>IF(OR(ISNUMBER(FIND("Redwood Valley", E185)), AZ185, BC185), "HFRA", "non-HFRA")</f>
        <v/>
      </c>
      <c r="AG185">
        <f>OR(AND(P185&gt;5000, P185&lt;&gt;""), AND(R185&gt;500, R185&lt;&gt;""), AND(T185&gt;0, T185&lt;&gt;""))</f>
        <v/>
      </c>
      <c r="AH185">
        <f>AND(OR(R185="", R185&lt;100),OR(AND(P185&gt;5000,P185&lt;&gt;""),AND(T185&gt;0,T185&lt;&gt;"")))</f>
        <v/>
      </c>
      <c r="AI185">
        <f>AND(AG185,AH185=FALSE)</f>
        <v/>
      </c>
      <c r="AJ185" t="n">
        <v>2018</v>
      </c>
      <c r="AK185" t="n">
        <v>6</v>
      </c>
      <c r="AL185" t="b">
        <v>0</v>
      </c>
      <c r="AM185">
        <f>IF(AND(T185&gt;0, T185&lt;&gt;""),1,0)</f>
        <v/>
      </c>
      <c r="AN185">
        <f>AND(AO185,AND(T185&gt;0,T185&lt;&gt;""))</f>
        <v/>
      </c>
      <c r="AO185">
        <f>AND(R185&gt;100, R185&lt;&gt;"")</f>
        <v/>
      </c>
      <c r="AP185">
        <f>AND(NOT(AN185),AO185)</f>
        <v/>
      </c>
      <c r="AQ185">
        <f>IF(AN185, "OEIS CAT - Destructive - Fatal", IF(AO185, IF(AG185, "OEIS CAT - Destructive - Non-fatal", "OEIS Non-CAT - Destructive - Non-fatal"), IF(AG185, "OEIS CAT - Large", "OEIS Non-CAT - Large")))</f>
        <v/>
      </c>
      <c r="AR185">
        <f>IF(AND(P185&lt;&gt;"", P185&gt;5000),1,0)</f>
        <v/>
      </c>
      <c r="AS185">
        <f>IF(AND(R185&lt;&gt;"", R185&gt;500),1,0)</f>
        <v/>
      </c>
      <c r="AT185">
        <f>IF(OR(R185="", R185&lt;=100),"structures &lt;= 100 ", IF(R185&gt;500, "structures &gt; 500", "100 &lt; structures &lt;= 500"))</f>
        <v/>
      </c>
      <c r="AU185">
        <f>IF(AND(T185&gt;0, T185&lt;&gt;""),"fatality &gt; 0", "fatality = 0")</f>
        <v/>
      </c>
      <c r="AV185">
        <f>IF(R185="",0, R185)</f>
        <v/>
      </c>
      <c r="AW185" t="b">
        <v>0</v>
      </c>
      <c r="AX185" t="b">
        <v>0</v>
      </c>
      <c r="AY185" t="b">
        <v>0</v>
      </c>
      <c r="AZ185" t="b">
        <v>0</v>
      </c>
      <c r="BA185" t="b">
        <v>0</v>
      </c>
      <c r="BB185" t="b">
        <v>0</v>
      </c>
      <c r="BC185" t="b">
        <v>0</v>
      </c>
      <c r="BJ185" t="n">
        <v>0</v>
      </c>
      <c r="BK185" t="n">
        <v>0</v>
      </c>
      <c r="BL185" t="inlineStr">
        <is>
          <t>D5868</t>
        </is>
      </c>
      <c r="BM185" t="inlineStr">
        <is>
          <t>65</t>
        </is>
      </c>
      <c r="BN185" t="n">
        <v>8.43</v>
      </c>
      <c r="BO185" t="inlineStr">
        <is>
          <t>2018-06-11T18:53:00Z</t>
        </is>
      </c>
      <c r="BP185" t="n">
        <v>11.01</v>
      </c>
      <c r="BQ185" t="n">
        <v>8</v>
      </c>
    </row>
    <row r="186">
      <c r="C186">
        <f>LEFT(H186,8)&amp;"-"&amp;E186</f>
        <v/>
      </c>
      <c r="D186" t="inlineStr">
        <is>
          <t>Lassen</t>
        </is>
      </c>
      <c r="E186" t="inlineStr">
        <is>
          <t>Tumbleweed</t>
        </is>
      </c>
      <c r="H186">
        <f>YEAR(L186)*10^8+MONTH(L186)*10^6+DAY(L186)*10^4+HOUR(L186)*100+MINUTE(L186)</f>
        <v/>
      </c>
      <c r="I186">
        <f>IF(HOUR(L186)&lt;12, YEAR(L186)*10^8+MONTH(L186)*10^6+DAY(L186)*10^4+(HOUR(L186)+12)*10^2 + MINUTE(L186), YEAR(L186)*10^8+MONTH(L186)*10^6+(DAY(L186)+1)*10^4+(HOUR(L186)-12)*10^2+MINUTE(L186))</f>
        <v/>
      </c>
      <c r="J186" s="39" t="n">
        <v>43265</v>
      </c>
      <c r="K186" s="40" t="n">
        <v>0.7395833333333334</v>
      </c>
      <c r="L186" s="39" t="n">
        <v>43265.73958333334</v>
      </c>
      <c r="M186" s="39" t="n">
        <v>43469</v>
      </c>
      <c r="N186" t="inlineStr">
        <is>
          <t>10:06</t>
        </is>
      </c>
      <c r="O186" s="39" t="n">
        <v>43469.42083333333</v>
      </c>
      <c r="P186" t="n">
        <v>646</v>
      </c>
      <c r="Q186" t="inlineStr">
        <is>
          <t>Undetermined</t>
        </is>
      </c>
      <c r="R186" t="n">
        <v>0</v>
      </c>
      <c r="T186" t="n">
        <v>0</v>
      </c>
      <c r="U186" t="n">
        <v>40.3768</v>
      </c>
      <c r="V186" t="n">
        <v>-120.36403</v>
      </c>
      <c r="W186" t="inlineStr">
        <is>
          <t>non-HFTD</t>
        </is>
      </c>
      <c r="X186">
        <f>IF(OR(ISNUMBER(FIND("Redwood Valley", E186)), AZ186, BC186), "HFRA", "non-HFRA")</f>
        <v/>
      </c>
      <c r="AG186">
        <f>OR(AND(P186&gt;5000, P186&lt;&gt;""), AND(R186&gt;500, R186&lt;&gt;""), AND(T186&gt;0, T186&lt;&gt;""))</f>
        <v/>
      </c>
      <c r="AH186">
        <f>AND(OR(R186="", R186&lt;100),OR(AND(P186&gt;5000,P186&lt;&gt;""),AND(T186&gt;0,T186&lt;&gt;"")))</f>
        <v/>
      </c>
      <c r="AI186">
        <f>AND(AG186,AH186=FALSE)</f>
        <v/>
      </c>
      <c r="AJ186" t="n">
        <v>2018</v>
      </c>
      <c r="AK186" t="n">
        <v>6</v>
      </c>
      <c r="AL186" t="b">
        <v>0</v>
      </c>
      <c r="AM186">
        <f>IF(AND(T186&gt;0, T186&lt;&gt;""),1,0)</f>
        <v/>
      </c>
      <c r="AN186">
        <f>AND(AO186,AND(T186&gt;0,T186&lt;&gt;""))</f>
        <v/>
      </c>
      <c r="AO186">
        <f>AND(R186&gt;100, R186&lt;&gt;"")</f>
        <v/>
      </c>
      <c r="AP186">
        <f>AND(NOT(AN186),AO186)</f>
        <v/>
      </c>
      <c r="AQ186">
        <f>IF(AN186, "OEIS CAT - Destructive - Fatal", IF(AO186, IF(AG186, "OEIS CAT - Destructive - Non-fatal", "OEIS Non-CAT - Destructive - Non-fatal"), IF(AG186, "OEIS CAT - Large", "OEIS Non-CAT - Large")))</f>
        <v/>
      </c>
      <c r="AR186">
        <f>IF(AND(P186&lt;&gt;"", P186&gt;5000),1,0)</f>
        <v/>
      </c>
      <c r="AS186">
        <f>IF(AND(R186&lt;&gt;"", R186&gt;500),1,0)</f>
        <v/>
      </c>
      <c r="AT186">
        <f>IF(OR(R186="", R186&lt;=100),"structures &lt;= 100 ", IF(R186&gt;500, "structures &gt; 500", "100 &lt; structures &lt;= 500"))</f>
        <v/>
      </c>
      <c r="AU186">
        <f>IF(AND(T186&gt;0, T186&lt;&gt;""),"fatality &gt; 0", "fatality = 0")</f>
        <v/>
      </c>
      <c r="AV186">
        <f>IF(R186="",0, R186)</f>
        <v/>
      </c>
      <c r="AW186" t="b">
        <v>0</v>
      </c>
      <c r="AX186" t="b">
        <v>0</v>
      </c>
      <c r="AY186" t="b">
        <v>0</v>
      </c>
      <c r="AZ186" t="b">
        <v>0</v>
      </c>
      <c r="BA186" t="b">
        <v>0</v>
      </c>
      <c r="BB186" t="b">
        <v>0</v>
      </c>
      <c r="BC186" t="b">
        <v>0</v>
      </c>
      <c r="BJ186" t="n">
        <v>0</v>
      </c>
      <c r="BK186" t="n">
        <v>0</v>
      </c>
      <c r="BL186" t="inlineStr">
        <is>
          <t>CF087</t>
        </is>
      </c>
      <c r="BM186" t="inlineStr">
        <is>
          <t>59</t>
        </is>
      </c>
      <c r="BN186" t="n">
        <v>9.51</v>
      </c>
      <c r="BO186" t="inlineStr">
        <is>
          <t>2018-06-15T01:30:00Z</t>
        </is>
      </c>
      <c r="BP186" t="n">
        <v>16.15</v>
      </c>
      <c r="BQ186" t="n">
        <v>9</v>
      </c>
    </row>
    <row r="187">
      <c r="C187">
        <f>LEFT(H187,8)&amp;"-"&amp;E187</f>
        <v/>
      </c>
      <c r="D187" t="inlineStr">
        <is>
          <t>Merced</t>
        </is>
      </c>
      <c r="E187" t="inlineStr">
        <is>
          <t>Planada</t>
        </is>
      </c>
      <c r="H187">
        <f>YEAR(L187)*10^8+MONTH(L187)*10^6+DAY(L187)*10^4+HOUR(L187)*100+MINUTE(L187)</f>
        <v/>
      </c>
      <c r="I187">
        <f>IF(HOUR(L187)&lt;12, YEAR(L187)*10^8+MONTH(L187)*10^6+DAY(L187)*10^4+(HOUR(L187)+12)*10^2 + MINUTE(L187), YEAR(L187)*10^8+MONTH(L187)*10^6+(DAY(L187)+1)*10^4+(HOUR(L187)-12)*10^2+MINUTE(L187))</f>
        <v/>
      </c>
      <c r="J187" s="39" t="n">
        <v>43266</v>
      </c>
      <c r="K187" s="40" t="n">
        <v>0.4402777777777778</v>
      </c>
      <c r="L187" s="39" t="n">
        <v>43266.44027777778</v>
      </c>
      <c r="M187" s="39" t="n">
        <v>43469</v>
      </c>
      <c r="N187" t="inlineStr">
        <is>
          <t>10:06</t>
        </is>
      </c>
      <c r="O187" s="39" t="n">
        <v>43469.42083333333</v>
      </c>
      <c r="P187" t="n">
        <v>4564</v>
      </c>
      <c r="Q187" t="inlineStr">
        <is>
          <t>Undetermined</t>
        </is>
      </c>
      <c r="R187" t="n">
        <v>0</v>
      </c>
      <c r="T187" t="n">
        <v>0</v>
      </c>
      <c r="U187" t="n">
        <v>37.39339</v>
      </c>
      <c r="V187" t="n">
        <v>-120.34207</v>
      </c>
      <c r="W187" t="inlineStr">
        <is>
          <t>non-HFTD</t>
        </is>
      </c>
      <c r="X187">
        <f>IF(OR(ISNUMBER(FIND("Redwood Valley", E187)), AZ187, BC187), "HFRA", "non-HFRA")</f>
        <v/>
      </c>
      <c r="AG187">
        <f>OR(AND(P187&gt;5000, P187&lt;&gt;""), AND(R187&gt;500, R187&lt;&gt;""), AND(T187&gt;0, T187&lt;&gt;""))</f>
        <v/>
      </c>
      <c r="AH187">
        <f>AND(OR(R187="", R187&lt;100),OR(AND(P187&gt;5000,P187&lt;&gt;""),AND(T187&gt;0,T187&lt;&gt;"")))</f>
        <v/>
      </c>
      <c r="AI187">
        <f>AND(AG187,AH187=FALSE)</f>
        <v/>
      </c>
      <c r="AJ187" t="n">
        <v>2018</v>
      </c>
      <c r="AK187" t="n">
        <v>6</v>
      </c>
      <c r="AL187" t="b">
        <v>0</v>
      </c>
      <c r="AM187">
        <f>IF(AND(T187&gt;0, T187&lt;&gt;""),1,0)</f>
        <v/>
      </c>
      <c r="AN187">
        <f>AND(AO187,AND(T187&gt;0,T187&lt;&gt;""))</f>
        <v/>
      </c>
      <c r="AO187">
        <f>AND(R187&gt;100, R187&lt;&gt;"")</f>
        <v/>
      </c>
      <c r="AP187">
        <f>AND(NOT(AN187),AO187)</f>
        <v/>
      </c>
      <c r="AQ187">
        <f>IF(AN187, "OEIS CAT - Destructive - Fatal", IF(AO187, IF(AG187, "OEIS CAT - Destructive - Non-fatal", "OEIS Non-CAT - Destructive - Non-fatal"), IF(AG187, "OEIS CAT - Large", "OEIS Non-CAT - Large")))</f>
        <v/>
      </c>
      <c r="AR187">
        <f>IF(AND(P187&lt;&gt;"", P187&gt;5000),1,0)</f>
        <v/>
      </c>
      <c r="AS187">
        <f>IF(AND(R187&lt;&gt;"", R187&gt;500),1,0)</f>
        <v/>
      </c>
      <c r="AT187">
        <f>IF(OR(R187="", R187&lt;=100),"structures &lt;= 100 ", IF(R187&gt;500, "structures &gt; 500", "100 &lt; structures &lt;= 500"))</f>
        <v/>
      </c>
      <c r="AU187">
        <f>IF(AND(T187&gt;0, T187&lt;&gt;""),"fatality &gt; 0", "fatality = 0")</f>
        <v/>
      </c>
      <c r="AV187">
        <f>IF(R187="",0, R187)</f>
        <v/>
      </c>
      <c r="AW187" t="b">
        <v>0</v>
      </c>
      <c r="AX187" t="b">
        <v>0</v>
      </c>
      <c r="AY187" t="b">
        <v>0</v>
      </c>
      <c r="AZ187" t="b">
        <v>0</v>
      </c>
      <c r="BA187" t="b">
        <v>0</v>
      </c>
      <c r="BB187" t="b">
        <v>0</v>
      </c>
      <c r="BC187" t="b">
        <v>0</v>
      </c>
      <c r="BJ187" t="n">
        <v>0</v>
      </c>
      <c r="BK187" t="n">
        <v>0</v>
      </c>
      <c r="BL187" t="inlineStr">
        <is>
          <t>F0864</t>
        </is>
      </c>
      <c r="BM187" t="inlineStr">
        <is>
          <t>65</t>
        </is>
      </c>
      <c r="BN187" t="n">
        <v>9.960000000000001</v>
      </c>
      <c r="BO187" t="inlineStr">
        <is>
          <t>2018-06-15T17:54:00Z</t>
        </is>
      </c>
      <c r="BP187" t="n">
        <v>10</v>
      </c>
      <c r="BQ187" t="n">
        <v>16</v>
      </c>
    </row>
    <row r="188">
      <c r="C188">
        <f>LEFT(H188,8)&amp;"-"&amp;E188</f>
        <v/>
      </c>
      <c r="D188" t="inlineStr">
        <is>
          <t>San Luis Obispo</t>
        </is>
      </c>
      <c r="E188" t="inlineStr">
        <is>
          <t>Yankee</t>
        </is>
      </c>
      <c r="H188">
        <f>YEAR(L188)*10^8+MONTH(L188)*10^6+DAY(L188)*10^4+HOUR(L188)*100+MINUTE(L188)</f>
        <v/>
      </c>
      <c r="I188">
        <f>IF(HOUR(L188)&lt;12, YEAR(L188)*10^8+MONTH(L188)*10^6+DAY(L188)*10^4+(HOUR(L188)+12)*10^2 + MINUTE(L188), YEAR(L188)*10^8+MONTH(L188)*10^6+(DAY(L188)+1)*10^4+(HOUR(L188)-12)*10^2+MINUTE(L188))</f>
        <v/>
      </c>
      <c r="J188" s="39" t="n">
        <v>43271</v>
      </c>
      <c r="K188" s="40" t="n">
        <v>0.7652777777777777</v>
      </c>
      <c r="L188" s="39" t="n">
        <v>43271.76527777778</v>
      </c>
      <c r="M188" s="39" t="n">
        <v>43469</v>
      </c>
      <c r="N188" t="inlineStr">
        <is>
          <t>10:03</t>
        </is>
      </c>
      <c r="O188" s="39" t="n">
        <v>43469.41875</v>
      </c>
      <c r="P188" t="n">
        <v>1500</v>
      </c>
      <c r="Q188" t="inlineStr">
        <is>
          <t>Undetermined</t>
        </is>
      </c>
      <c r="R188" t="n">
        <v>0</v>
      </c>
      <c r="T188" t="n">
        <v>0</v>
      </c>
      <c r="U188" t="n">
        <v>35.73629</v>
      </c>
      <c r="V188" t="n">
        <v>-120.75593</v>
      </c>
      <c r="W188" t="inlineStr">
        <is>
          <t>HFTD</t>
        </is>
      </c>
      <c r="X188">
        <f>IF(OR(ISNUMBER(FIND("Redwood Valley", E188)), AZ188, BC188), "HFRA", "non-HFRA")</f>
        <v/>
      </c>
      <c r="AG188">
        <f>OR(AND(P188&gt;5000, P188&lt;&gt;""), AND(R188&gt;500, R188&lt;&gt;""), AND(T188&gt;0, T188&lt;&gt;""))</f>
        <v/>
      </c>
      <c r="AH188">
        <f>AND(OR(R188="", R188&lt;100),OR(AND(P188&gt;5000,P188&lt;&gt;""),AND(T188&gt;0,T188&lt;&gt;"")))</f>
        <v/>
      </c>
      <c r="AI188">
        <f>AND(AG188,AH188=FALSE)</f>
        <v/>
      </c>
      <c r="AJ188" t="n">
        <v>2018</v>
      </c>
      <c r="AK188" t="n">
        <v>6</v>
      </c>
      <c r="AL188" t="b">
        <v>0</v>
      </c>
      <c r="AM188">
        <f>IF(AND(T188&gt;0, T188&lt;&gt;""),1,0)</f>
        <v/>
      </c>
      <c r="AN188">
        <f>AND(AO188,AND(T188&gt;0,T188&lt;&gt;""))</f>
        <v/>
      </c>
      <c r="AO188">
        <f>AND(R188&gt;100, R188&lt;&gt;"")</f>
        <v/>
      </c>
      <c r="AP188">
        <f>AND(NOT(AN188),AO188)</f>
        <v/>
      </c>
      <c r="AQ188">
        <f>IF(AN188, "OEIS CAT - Destructive - Fatal", IF(AO188, IF(AG188, "OEIS CAT - Destructive - Non-fatal", "OEIS Non-CAT - Destructive - Non-fatal"), IF(AG188, "OEIS CAT - Large", "OEIS Non-CAT - Large")))</f>
        <v/>
      </c>
      <c r="AR188">
        <f>IF(AND(P188&lt;&gt;"", P188&gt;5000),1,0)</f>
        <v/>
      </c>
      <c r="AS188">
        <f>IF(AND(R188&lt;&gt;"", R188&gt;500),1,0)</f>
        <v/>
      </c>
      <c r="AT188">
        <f>IF(OR(R188="", R188&lt;=100),"structures &lt;= 100 ", IF(R188&gt;500, "structures &gt; 500", "100 &lt; structures &lt;= 500"))</f>
        <v/>
      </c>
      <c r="AU188">
        <f>IF(AND(T188&gt;0, T188&lt;&gt;""),"fatality &gt; 0", "fatality = 0")</f>
        <v/>
      </c>
      <c r="AV188">
        <f>IF(R188="",0, R188)</f>
        <v/>
      </c>
      <c r="AW188" t="b">
        <v>1</v>
      </c>
      <c r="AX188" t="b">
        <v>0</v>
      </c>
      <c r="AY188" t="b">
        <v>1</v>
      </c>
      <c r="AZ188" t="b">
        <v>1</v>
      </c>
      <c r="BA188" t="b">
        <v>0</v>
      </c>
      <c r="BB188" t="b">
        <v>1</v>
      </c>
      <c r="BC188" t="b">
        <v>1</v>
      </c>
      <c r="BJ188" t="n">
        <v>0</v>
      </c>
      <c r="BK188" t="n">
        <v>0</v>
      </c>
      <c r="BL188" t="inlineStr">
        <is>
          <t>RBYC1</t>
        </is>
      </c>
      <c r="BM188" t="inlineStr">
        <is>
          <t>2</t>
        </is>
      </c>
      <c r="BN188" t="n">
        <v>9.24</v>
      </c>
      <c r="BO188" t="inlineStr">
        <is>
          <t>2018-06-21T02:12:00Z</t>
        </is>
      </c>
      <c r="BP188" t="n">
        <v>37</v>
      </c>
      <c r="BQ188" t="n">
        <v>12</v>
      </c>
    </row>
    <row r="189">
      <c r="C189">
        <f>LEFT(H189,8)&amp;"-"&amp;E189</f>
        <v/>
      </c>
      <c r="D189" t="inlineStr">
        <is>
          <t>Tehama</t>
        </is>
      </c>
      <c r="E189" t="inlineStr">
        <is>
          <t>Lane</t>
        </is>
      </c>
      <c r="H189">
        <f>YEAR(L189)*10^8+MONTH(L189)*10^6+DAY(L189)*10^4+HOUR(L189)*100+MINUTE(L189)</f>
        <v/>
      </c>
      <c r="I189">
        <f>IF(HOUR(L189)&lt;12, YEAR(L189)*10^8+MONTH(L189)*10^6+DAY(L189)*10^4+(HOUR(L189)+12)*10^2 + MINUTE(L189), YEAR(L189)*10^8+MONTH(L189)*10^6+(DAY(L189)+1)*10^4+(HOUR(L189)-12)*10^2+MINUTE(L189))</f>
        <v/>
      </c>
      <c r="J189" s="39" t="n">
        <v>43274</v>
      </c>
      <c r="K189" s="40" t="n">
        <v>0.4847222222222222</v>
      </c>
      <c r="L189" s="39" t="n">
        <v>43274.48472222222</v>
      </c>
      <c r="M189" s="39" t="n">
        <v>43469</v>
      </c>
      <c r="N189" t="inlineStr">
        <is>
          <t>10:02</t>
        </is>
      </c>
      <c r="O189" s="39" t="n">
        <v>43469.41805555556</v>
      </c>
      <c r="P189" t="n">
        <v>3716</v>
      </c>
      <c r="Q189" t="inlineStr">
        <is>
          <t>Undetermined</t>
        </is>
      </c>
      <c r="R189" t="n">
        <v>0</v>
      </c>
      <c r="T189" t="n">
        <v>0</v>
      </c>
      <c r="U189" t="n">
        <v>40.35068</v>
      </c>
      <c r="V189" t="n">
        <v>-121.77867</v>
      </c>
      <c r="W189" t="inlineStr">
        <is>
          <t>HFTD</t>
        </is>
      </c>
      <c r="X189">
        <f>IF(OR(ISNUMBER(FIND("Redwood Valley", E189)), AZ189, BC189), "HFRA", "non-HFRA")</f>
        <v/>
      </c>
      <c r="AG189">
        <f>OR(AND(P189&gt;5000, P189&lt;&gt;""), AND(R189&gt;500, R189&lt;&gt;""), AND(T189&gt;0, T189&lt;&gt;""))</f>
        <v/>
      </c>
      <c r="AH189">
        <f>AND(OR(R189="", R189&lt;100),OR(AND(P189&gt;5000,P189&lt;&gt;""),AND(T189&gt;0,T189&lt;&gt;"")))</f>
        <v/>
      </c>
      <c r="AI189">
        <f>AND(AG189,AH189=FALSE)</f>
        <v/>
      </c>
      <c r="AJ189" t="n">
        <v>2018</v>
      </c>
      <c r="AK189" t="n">
        <v>6</v>
      </c>
      <c r="AL189" t="b">
        <v>0</v>
      </c>
      <c r="AM189">
        <f>IF(AND(T189&gt;0, T189&lt;&gt;""),1,0)</f>
        <v/>
      </c>
      <c r="AN189">
        <f>AND(AO189,AND(T189&gt;0,T189&lt;&gt;""))</f>
        <v/>
      </c>
      <c r="AO189">
        <f>AND(R189&gt;100, R189&lt;&gt;"")</f>
        <v/>
      </c>
      <c r="AP189">
        <f>AND(NOT(AN189),AO189)</f>
        <v/>
      </c>
      <c r="AQ189">
        <f>IF(AN189, "OEIS CAT - Destructive - Fatal", IF(AO189, IF(AG189, "OEIS CAT - Destructive - Non-fatal", "OEIS Non-CAT - Destructive - Non-fatal"), IF(AG189, "OEIS CAT - Large", "OEIS Non-CAT - Large")))</f>
        <v/>
      </c>
      <c r="AR189">
        <f>IF(AND(P189&lt;&gt;"", P189&gt;5000),1,0)</f>
        <v/>
      </c>
      <c r="AS189">
        <f>IF(AND(R189&lt;&gt;"", R189&gt;500),1,0)</f>
        <v/>
      </c>
      <c r="AT189">
        <f>IF(OR(R189="", R189&lt;=100),"structures &lt;= 100 ", IF(R189&gt;500, "structures &gt; 500", "100 &lt; structures &lt;= 500"))</f>
        <v/>
      </c>
      <c r="AU189">
        <f>IF(AND(T189&gt;0, T189&lt;&gt;""),"fatality &gt; 0", "fatality = 0")</f>
        <v/>
      </c>
      <c r="AV189">
        <f>IF(R189="",0, R189)</f>
        <v/>
      </c>
      <c r="AW189" t="b">
        <v>1</v>
      </c>
      <c r="AX189" t="b">
        <v>0</v>
      </c>
      <c r="AY189" t="b">
        <v>1</v>
      </c>
      <c r="AZ189" t="b">
        <v>1</v>
      </c>
      <c r="BA189" t="b">
        <v>0</v>
      </c>
      <c r="BB189" t="b">
        <v>1</v>
      </c>
      <c r="BC189" t="b">
        <v>1</v>
      </c>
      <c r="BF189" t="inlineStr">
        <is>
          <t>LSNC1</t>
        </is>
      </c>
      <c r="BG189" t="inlineStr">
        <is>
          <t>2</t>
        </is>
      </c>
      <c r="BH189" t="n">
        <v>3.45</v>
      </c>
      <c r="BI189" t="inlineStr">
        <is>
          <t>2018-06-23T17:50:00Z</t>
        </is>
      </c>
      <c r="BJ189" t="n">
        <v>8.99</v>
      </c>
      <c r="BK189" t="n">
        <v>2</v>
      </c>
      <c r="BL189" t="inlineStr">
        <is>
          <t>TR145</t>
        </is>
      </c>
      <c r="BM189" t="inlineStr">
        <is>
          <t>2</t>
        </is>
      </c>
      <c r="BN189" t="n">
        <v>7.33</v>
      </c>
      <c r="BO189" t="inlineStr">
        <is>
          <t>2018-06-23T18:47:00Z</t>
        </is>
      </c>
      <c r="BP189" t="n">
        <v>18.01</v>
      </c>
      <c r="BQ189" t="n">
        <v>6</v>
      </c>
    </row>
    <row r="190">
      <c r="C190">
        <f>LEFT(H190,8)&amp;"-"&amp;E190</f>
        <v/>
      </c>
      <c r="D190" t="inlineStr">
        <is>
          <t>Shasta</t>
        </is>
      </c>
      <c r="E190" t="inlineStr">
        <is>
          <t>Bascom</t>
        </is>
      </c>
      <c r="H190">
        <f>YEAR(L190)*10^8+MONTH(L190)*10^6+DAY(L190)*10^4+HOUR(L190)*100+MINUTE(L190)</f>
        <v/>
      </c>
      <c r="I190">
        <f>IF(HOUR(L190)&lt;12, YEAR(L190)*10^8+MONTH(L190)*10^6+DAY(L190)*10^4+(HOUR(L190)+12)*10^2 + MINUTE(L190), YEAR(L190)*10^8+MONTH(L190)*10^6+(DAY(L190)+1)*10^4+(HOUR(L190)-12)*10^2+MINUTE(L190))</f>
        <v/>
      </c>
      <c r="J190" s="39" t="n">
        <v>43274</v>
      </c>
      <c r="K190" s="40" t="n">
        <v>0.5375</v>
      </c>
      <c r="L190" s="39" t="n">
        <v>43274.5375</v>
      </c>
      <c r="M190" s="39" t="n">
        <v>43469</v>
      </c>
      <c r="N190" t="inlineStr">
        <is>
          <t>10:02</t>
        </is>
      </c>
      <c r="O190" s="39" t="n">
        <v>43469.41805555556</v>
      </c>
      <c r="P190" t="n">
        <v>328</v>
      </c>
      <c r="Q190" t="inlineStr">
        <is>
          <t>Undetermined</t>
        </is>
      </c>
      <c r="R190" t="n">
        <v>0</v>
      </c>
      <c r="T190" t="n">
        <v>0</v>
      </c>
      <c r="U190" t="n">
        <v>40.52909</v>
      </c>
      <c r="V190" t="n">
        <v>-122.17457</v>
      </c>
      <c r="W190" t="inlineStr">
        <is>
          <t>HFTD</t>
        </is>
      </c>
      <c r="X190">
        <f>IF(OR(ISNUMBER(FIND("Redwood Valley", E190)), AZ190, BC190), "HFRA", "non-HFRA")</f>
        <v/>
      </c>
      <c r="AF190" t="n">
        <v>12408</v>
      </c>
      <c r="AG190">
        <f>OR(AND(P190&gt;5000, P190&lt;&gt;""), AND(R190&gt;500, R190&lt;&gt;""), AND(T190&gt;0, T190&lt;&gt;""))</f>
        <v/>
      </c>
      <c r="AH190">
        <f>AND(OR(R190="", R190&lt;100),OR(AND(P190&gt;5000,P190&lt;&gt;""),AND(T190&gt;0,T190&lt;&gt;"")))</f>
        <v/>
      </c>
      <c r="AI190">
        <f>AND(AG190,AH190=FALSE)</f>
        <v/>
      </c>
      <c r="AJ190" t="n">
        <v>2018</v>
      </c>
      <c r="AK190" t="n">
        <v>6</v>
      </c>
      <c r="AL190" t="b">
        <v>1</v>
      </c>
      <c r="AM190">
        <f>IF(AND(T190&gt;0, T190&lt;&gt;""),1,0)</f>
        <v/>
      </c>
      <c r="AN190">
        <f>AND(AO190,AND(T190&gt;0,T190&lt;&gt;""))</f>
        <v/>
      </c>
      <c r="AO190">
        <f>AND(R190&gt;100, R190&lt;&gt;"")</f>
        <v/>
      </c>
      <c r="AP190">
        <f>AND(NOT(AN190),AO190)</f>
        <v/>
      </c>
      <c r="AQ190">
        <f>IF(AN190, "OEIS CAT - Destructive - Fatal", IF(AO190, IF(AG190, "OEIS CAT - Destructive - Non-fatal", "OEIS Non-CAT - Destructive - Non-fatal"), IF(AG190, "OEIS CAT - Large", "OEIS Non-CAT - Large")))</f>
        <v/>
      </c>
      <c r="AR190">
        <f>IF(AND(P190&lt;&gt;"", P190&gt;5000),1,0)</f>
        <v/>
      </c>
      <c r="AS190">
        <f>IF(AND(R190&lt;&gt;"", R190&gt;500),1,0)</f>
        <v/>
      </c>
      <c r="AT190">
        <f>IF(OR(R190="", R190&lt;=100),"structures &lt;= 100 ", IF(R190&gt;500, "structures &gt; 500", "100 &lt; structures &lt;= 500"))</f>
        <v/>
      </c>
      <c r="AU190">
        <f>IF(AND(T190&gt;0, T190&lt;&gt;""),"fatality &gt; 0", "fatality = 0")</f>
        <v/>
      </c>
      <c r="AV190">
        <f>IF(R190="",0, R190)</f>
        <v/>
      </c>
      <c r="AW190" t="b">
        <v>1</v>
      </c>
      <c r="AX190" t="b">
        <v>0</v>
      </c>
      <c r="AY190" t="b">
        <v>1</v>
      </c>
      <c r="AZ190" t="b">
        <v>1</v>
      </c>
      <c r="BA190" t="b">
        <v>0</v>
      </c>
      <c r="BB190" t="b">
        <v>1</v>
      </c>
      <c r="BC190" t="b">
        <v>1</v>
      </c>
      <c r="BJ190" t="n">
        <v>0</v>
      </c>
      <c r="BK190" t="n">
        <v>0</v>
      </c>
      <c r="BL190" t="inlineStr">
        <is>
          <t>KRDD</t>
        </is>
      </c>
      <c r="BM190" t="inlineStr">
        <is>
          <t>1</t>
        </is>
      </c>
      <c r="BN190" t="n">
        <v>6.54</v>
      </c>
      <c r="BO190" t="inlineStr">
        <is>
          <t>2018-06-23T19:53:00Z</t>
        </is>
      </c>
      <c r="BP190" t="n">
        <v>33.38</v>
      </c>
      <c r="BQ190" t="n">
        <v>45</v>
      </c>
    </row>
    <row r="191">
      <c r="C191">
        <f>LEFT(H191,8)&amp;"-"&amp;E191</f>
        <v/>
      </c>
      <c r="D191" t="inlineStr">
        <is>
          <t>Lake</t>
        </is>
      </c>
      <c r="E191" t="inlineStr">
        <is>
          <t>Pawnee</t>
        </is>
      </c>
      <c r="H191">
        <f>YEAR(L191)*10^8+MONTH(L191)*10^6+DAY(L191)*10^4+HOUR(L191)*100+MINUTE(L191)</f>
        <v/>
      </c>
      <c r="I191">
        <f>IF(HOUR(L191)&lt;12, YEAR(L191)*10^8+MONTH(L191)*10^6+DAY(L191)*10^4+(HOUR(L191)+12)*10^2 + MINUTE(L191), YEAR(L191)*10^8+MONTH(L191)*10^6+(DAY(L191)+1)*10^4+(HOUR(L191)-12)*10^2+MINUTE(L191))</f>
        <v/>
      </c>
      <c r="J191" s="39" t="n">
        <v>43274</v>
      </c>
      <c r="K191" s="40" t="n">
        <v>0.7229166666666667</v>
      </c>
      <c r="L191" s="39" t="n">
        <v>43274.72291666667</v>
      </c>
      <c r="M191" s="39" t="n">
        <v>43469</v>
      </c>
      <c r="N191" t="inlineStr">
        <is>
          <t>10:01</t>
        </is>
      </c>
      <c r="O191" s="39" t="n">
        <v>43469.41736111111</v>
      </c>
      <c r="P191" t="n">
        <v>15185</v>
      </c>
      <c r="Q191" t="inlineStr">
        <is>
          <t>Undetermined</t>
        </is>
      </c>
      <c r="R191" t="n">
        <v>22</v>
      </c>
      <c r="T191" t="n">
        <v>0</v>
      </c>
      <c r="U191" t="n">
        <v>39.0674</v>
      </c>
      <c r="V191" t="n">
        <v>-122.59848</v>
      </c>
      <c r="W191" t="inlineStr">
        <is>
          <t>non-HFTD</t>
        </is>
      </c>
      <c r="X191">
        <f>IF(OR(ISNUMBER(FIND("Redwood Valley", E191)), AZ191, BC191), "HFRA", "non-HFRA")</f>
        <v/>
      </c>
      <c r="AF191" t="n">
        <v>170008</v>
      </c>
      <c r="AG191">
        <f>OR(AND(P191&gt;5000, P191&lt;&gt;""), AND(R191&gt;500, R191&lt;&gt;""), AND(T191&gt;0, T191&lt;&gt;""))</f>
        <v/>
      </c>
      <c r="AH191">
        <f>AND(OR(R191="", R191&lt;100),OR(AND(P191&gt;5000,P191&lt;&gt;""),AND(T191&gt;0,T191&lt;&gt;"")))</f>
        <v/>
      </c>
      <c r="AI191">
        <f>AND(AG191,AH191=FALSE)</f>
        <v/>
      </c>
      <c r="AJ191" t="n">
        <v>2018</v>
      </c>
      <c r="AK191" t="n">
        <v>6</v>
      </c>
      <c r="AL191" t="b">
        <v>1</v>
      </c>
      <c r="AM191">
        <f>IF(AND(T191&gt;0, T191&lt;&gt;""),1,0)</f>
        <v/>
      </c>
      <c r="AN191">
        <f>AND(AO191,AND(T191&gt;0,T191&lt;&gt;""))</f>
        <v/>
      </c>
      <c r="AO191">
        <f>AND(R191&gt;100, R191&lt;&gt;"")</f>
        <v/>
      </c>
      <c r="AP191">
        <f>AND(NOT(AN191),AO191)</f>
        <v/>
      </c>
      <c r="AQ191">
        <f>IF(AN191, "OEIS CAT - Destructive - Fatal", IF(AO191, IF(AG191, "OEIS CAT - Destructive - Non-fatal", "OEIS Non-CAT - Destructive - Non-fatal"), IF(AG191, "OEIS CAT - Large", "OEIS Non-CAT - Large")))</f>
        <v/>
      </c>
      <c r="AR191">
        <f>IF(AND(P191&lt;&gt;"", P191&gt;5000),1,0)</f>
        <v/>
      </c>
      <c r="AS191">
        <f>IF(AND(R191&lt;&gt;"", R191&gt;500),1,0)</f>
        <v/>
      </c>
      <c r="AT191">
        <f>IF(OR(R191="", R191&lt;=100),"structures &lt;= 100 ", IF(R191&gt;500, "structures &gt; 500", "100 &lt; structures &lt;= 500"))</f>
        <v/>
      </c>
      <c r="AU191">
        <f>IF(AND(T191&gt;0, T191&lt;&gt;""),"fatality &gt; 0", "fatality = 0")</f>
        <v/>
      </c>
      <c r="AV191">
        <f>IF(R191="",0, R191)</f>
        <v/>
      </c>
      <c r="AW191" t="b">
        <v>0</v>
      </c>
      <c r="AX191" t="b">
        <v>0</v>
      </c>
      <c r="AY191" t="b">
        <v>0</v>
      </c>
      <c r="AZ191" t="b">
        <v>0</v>
      </c>
      <c r="BA191" t="b">
        <v>0</v>
      </c>
      <c r="BB191" t="b">
        <v>1</v>
      </c>
      <c r="BC191" t="b">
        <v>0</v>
      </c>
      <c r="BJ191" t="n">
        <v>0</v>
      </c>
      <c r="BK191" t="n">
        <v>0</v>
      </c>
      <c r="BP191" t="n">
        <v>0</v>
      </c>
      <c r="BQ191" t="n">
        <v>0</v>
      </c>
    </row>
    <row r="192">
      <c r="C192">
        <f>LEFT(H192,8)&amp;"-"&amp;E192</f>
        <v/>
      </c>
      <c r="D192" t="inlineStr">
        <is>
          <t>Shasta</t>
        </is>
      </c>
      <c r="E192" t="inlineStr">
        <is>
          <t>Creek</t>
        </is>
      </c>
      <c r="H192">
        <f>YEAR(L192)*10^8+MONTH(L192)*10^6+DAY(L192)*10^4+HOUR(L192)*100+MINUTE(L192)</f>
        <v/>
      </c>
      <c r="I192">
        <f>IF(HOUR(L192)&lt;12, YEAR(L192)*10^8+MONTH(L192)*10^6+DAY(L192)*10^4+(HOUR(L192)+12)*10^2 + MINUTE(L192), YEAR(L192)*10^8+MONTH(L192)*10^6+(DAY(L192)+1)*10^4+(HOUR(L192)-12)*10^2+MINUTE(L192))</f>
        <v/>
      </c>
      <c r="J192" s="39" t="n">
        <v>43275</v>
      </c>
      <c r="K192" s="40" t="n">
        <v>0.5201388888888889</v>
      </c>
      <c r="L192" s="39" t="n">
        <v>43275.52013888889</v>
      </c>
      <c r="M192" s="39" t="n">
        <v>43469</v>
      </c>
      <c r="N192" t="inlineStr">
        <is>
          <t>10:01</t>
        </is>
      </c>
      <c r="O192" s="39" t="n">
        <v>43469.41736111111</v>
      </c>
      <c r="P192" t="n">
        <v>1678</v>
      </c>
      <c r="Q192" t="inlineStr">
        <is>
          <t>Undetermined</t>
        </is>
      </c>
      <c r="R192" t="n">
        <v>11</v>
      </c>
      <c r="T192" t="n">
        <v>0</v>
      </c>
      <c r="U192" t="n">
        <v>40.50318</v>
      </c>
      <c r="V192" t="n">
        <v>-122.42308</v>
      </c>
      <c r="W192" t="inlineStr">
        <is>
          <t>non-HFTD</t>
        </is>
      </c>
      <c r="X192">
        <f>IF(OR(ISNUMBER(FIND("Redwood Valley", E192)), AZ192, BC192), "HFRA", "non-HFRA")</f>
        <v/>
      </c>
      <c r="AG192">
        <f>OR(AND(P192&gt;5000, P192&lt;&gt;""), AND(R192&gt;500, R192&lt;&gt;""), AND(T192&gt;0, T192&lt;&gt;""))</f>
        <v/>
      </c>
      <c r="AH192">
        <f>AND(OR(R192="", R192&lt;100),OR(AND(P192&gt;5000,P192&lt;&gt;""),AND(T192&gt;0,T192&lt;&gt;"")))</f>
        <v/>
      </c>
      <c r="AI192">
        <f>AND(AG192,AH192=FALSE)</f>
        <v/>
      </c>
      <c r="AJ192" t="n">
        <v>2018</v>
      </c>
      <c r="AK192" t="n">
        <v>6</v>
      </c>
      <c r="AL192" t="b">
        <v>1</v>
      </c>
      <c r="AM192">
        <f>IF(AND(T192&gt;0, T192&lt;&gt;""),1,0)</f>
        <v/>
      </c>
      <c r="AN192">
        <f>AND(AO192,AND(T192&gt;0,T192&lt;&gt;""))</f>
        <v/>
      </c>
      <c r="AO192">
        <f>AND(R192&gt;100, R192&lt;&gt;"")</f>
        <v/>
      </c>
      <c r="AP192">
        <f>AND(NOT(AN192),AO192)</f>
        <v/>
      </c>
      <c r="AQ192">
        <f>IF(AN192, "OEIS CAT - Destructive - Fatal", IF(AO192, IF(AG192, "OEIS CAT - Destructive - Non-fatal", "OEIS Non-CAT - Destructive - Non-fatal"), IF(AG192,  "OEIS CAT - Large", "OEIS Non-CAT - Large")))</f>
        <v/>
      </c>
      <c r="AR192">
        <f>IF(AND(P192&lt;&gt;"", P192&gt;5000),1,0)</f>
        <v/>
      </c>
      <c r="AS192">
        <f>IF(AND(R192&lt;&gt;"", R192&gt;500),1,0)</f>
        <v/>
      </c>
      <c r="AT192">
        <f>IF(OR(R192="", R192&lt;=100),"structures &lt;= 100 ", IF(R192&gt;500, "structures &gt; 500", "100 &lt; structures &lt;= 500"))</f>
        <v/>
      </c>
      <c r="AU192">
        <f>IF(AND(T192&gt;0, T192&lt;&gt;""),"fatality &gt; 0", "fatality = 0")</f>
        <v/>
      </c>
      <c r="AV192">
        <f>IF(R192="",0,  R192)</f>
        <v/>
      </c>
      <c r="AW192" t="b">
        <v>0</v>
      </c>
      <c r="AX192" t="b">
        <v>0</v>
      </c>
      <c r="AY192" t="b">
        <v>0</v>
      </c>
      <c r="AZ192" t="b">
        <v>0</v>
      </c>
      <c r="BA192" t="b">
        <v>0</v>
      </c>
      <c r="BB192" t="b">
        <v>1</v>
      </c>
      <c r="BC192" t="b">
        <v>0</v>
      </c>
      <c r="BF192" t="inlineStr">
        <is>
          <t>E6886</t>
        </is>
      </c>
      <c r="BG192" t="inlineStr">
        <is>
          <t>65</t>
        </is>
      </c>
      <c r="BH192" t="n">
        <v>1.37</v>
      </c>
      <c r="BI192" t="inlineStr">
        <is>
          <t>2018-06-24T18:52:00Z</t>
        </is>
      </c>
      <c r="BJ192" t="n">
        <v>14</v>
      </c>
      <c r="BK192" t="n">
        <v>8</v>
      </c>
      <c r="BL192" t="inlineStr">
        <is>
          <t>RRAC1</t>
        </is>
      </c>
      <c r="BM192" t="inlineStr">
        <is>
          <t>2</t>
        </is>
      </c>
      <c r="BN192" t="n">
        <v>6.93</v>
      </c>
      <c r="BO192" t="inlineStr">
        <is>
          <t>2018-06-24T19:24:00Z</t>
        </is>
      </c>
      <c r="BP192" t="n">
        <v>18.99</v>
      </c>
      <c r="BQ192" t="n">
        <v>39</v>
      </c>
    </row>
    <row r="193">
      <c r="B193" t="inlineStr">
        <is>
          <t>(6/18/2022):  corrected the lat</t>
        </is>
      </c>
      <c r="C193">
        <f>LEFT(H193,8)&amp;"-"&amp;E193</f>
        <v/>
      </c>
      <c r="D193" t="inlineStr">
        <is>
          <t>Monterey</t>
        </is>
      </c>
      <c r="E193" t="inlineStr">
        <is>
          <t>San Ardo</t>
        </is>
      </c>
      <c r="H193">
        <f>YEAR(L193)*10^8+MONTH(L193)*10^6+DAY(L193)*10^4+HOUR(L193)*100+MINUTE(L193)</f>
        <v/>
      </c>
      <c r="I193">
        <f>IF(HOUR(L193)&lt;12, YEAR(L193)*10^8+MONTH(L193)*10^6+DAY(L193)*10^4+(HOUR(L193)+12)*10^2 + MINUTE(L193), YEAR(L193)*10^8+MONTH(L193)*10^6+(DAY(L193)+1)*10^4+(HOUR(L193)-12)*10^2+MINUTE(L193))</f>
        <v/>
      </c>
      <c r="J193" s="39" t="n">
        <v>43277</v>
      </c>
      <c r="K193" s="40" t="n">
        <v>0.2993055555555555</v>
      </c>
      <c r="L193" s="39" t="n">
        <v>43277.29930555556</v>
      </c>
      <c r="M193" s="39" t="n">
        <v>43637</v>
      </c>
      <c r="N193" t="inlineStr">
        <is>
          <t>08:51</t>
        </is>
      </c>
      <c r="O193" s="39" t="n">
        <v>43637.36875</v>
      </c>
      <c r="P193" t="n">
        <v>375</v>
      </c>
      <c r="Q193" t="inlineStr">
        <is>
          <t>Undetermined</t>
        </is>
      </c>
      <c r="U193" t="n">
        <v>39.95515</v>
      </c>
      <c r="V193" t="n">
        <v>-120.86256</v>
      </c>
      <c r="W193" t="inlineStr">
        <is>
          <t>HFTD</t>
        </is>
      </c>
      <c r="X193">
        <f>IF(OR(ISNUMBER(FIND("Redwood Valley", E193)), AZ193, BC193), "HFRA", "non-HFRA")</f>
        <v/>
      </c>
      <c r="AG193">
        <f>OR(AND(P193&gt;5000, P193&lt;&gt;""), AND(R193&gt;500, R193&lt;&gt;""), AND(T193&gt;0, T193&lt;&gt;""))</f>
        <v/>
      </c>
      <c r="AH193">
        <f>AND(OR(R193="", R193&lt;100),OR(AND(P193&gt;5000,P193&lt;&gt;""),AND(T193&gt;0,T193&lt;&gt;"")))</f>
        <v/>
      </c>
      <c r="AI193">
        <f>AND(AG193,AH193=FALSE)</f>
        <v/>
      </c>
      <c r="AJ193" t="n">
        <v>2018</v>
      </c>
      <c r="AK193" t="n">
        <v>6</v>
      </c>
      <c r="AL193" t="b">
        <v>0</v>
      </c>
      <c r="AM193">
        <f>IF(AND(T193&gt;0, T193&lt;&gt;""),1,0)</f>
        <v/>
      </c>
      <c r="AN193">
        <f>AND(AO193,AND(T193&gt;0,T193&lt;&gt;""))</f>
        <v/>
      </c>
      <c r="AO193">
        <f>AND(R193&gt;100, R193&lt;&gt;"")</f>
        <v/>
      </c>
      <c r="AP193">
        <f>AND(NOT(AN193),AO193)</f>
        <v/>
      </c>
      <c r="AQ193">
        <f>IF(AN193, "OEIS CAT - Destructive - Fatal", IF(AO193, IF(AG193, "OEIS CAT - Destructive - Non-fatal", "OEIS Non-CAT - Destructive - Non-fatal"), IF(AG193, "OEIS CAT - Large", "OEIS Non-CAT - Large")))</f>
        <v/>
      </c>
      <c r="AR193">
        <f>IF(AND(P193&lt;&gt;"", P193&gt;5000),1,0)</f>
        <v/>
      </c>
      <c r="AS193">
        <f>IF(AND(R193&lt;&gt;"", R193&gt;500),1,0)</f>
        <v/>
      </c>
      <c r="AT193">
        <f>IF(OR(R193="", R193&lt;=100),"structures &lt;= 100 ", IF(R193&gt;500, "structures &gt; 500", "100 &lt; structures &lt;= 500"))</f>
        <v/>
      </c>
      <c r="AU193">
        <f>IF(AND(T193&gt;0, T193&lt;&gt;""),"fatality &gt; 0", "fatality = 0")</f>
        <v/>
      </c>
      <c r="AV193">
        <f>IF(R193="",0, R193)</f>
        <v/>
      </c>
      <c r="AW193" t="b">
        <v>1</v>
      </c>
      <c r="AX193" t="b">
        <v>0</v>
      </c>
      <c r="AY193" t="b">
        <v>1</v>
      </c>
      <c r="AZ193" t="b">
        <v>1</v>
      </c>
      <c r="BA193" t="b">
        <v>0</v>
      </c>
      <c r="BB193" t="b">
        <v>1</v>
      </c>
      <c r="BC193" t="b">
        <v>1</v>
      </c>
      <c r="BF193" t="inlineStr">
        <is>
          <t>CTSPG</t>
        </is>
      </c>
      <c r="BG193" t="inlineStr">
        <is>
          <t>59</t>
        </is>
      </c>
      <c r="BH193" t="n">
        <v>3.66</v>
      </c>
      <c r="BI193" t="inlineStr">
        <is>
          <t>2018-06-26T13:52:00Z</t>
        </is>
      </c>
      <c r="BJ193" t="n">
        <v>3.11</v>
      </c>
      <c r="BK193" t="n">
        <v>12</v>
      </c>
      <c r="BL193" t="inlineStr">
        <is>
          <t>CTSPG</t>
        </is>
      </c>
      <c r="BM193" t="inlineStr">
        <is>
          <t>59</t>
        </is>
      </c>
      <c r="BN193" t="n">
        <v>3.66</v>
      </c>
      <c r="BO193" t="inlineStr">
        <is>
          <t>2018-06-26T13:52:00Z</t>
        </is>
      </c>
      <c r="BP193" t="n">
        <v>3.11</v>
      </c>
      <c r="BQ193" t="n">
        <v>14</v>
      </c>
    </row>
    <row r="194">
      <c r="C194">
        <f>LEFT(H194,8)&amp;"-"&amp;E194</f>
        <v/>
      </c>
      <c r="D194" t="inlineStr">
        <is>
          <t>Butte</t>
        </is>
      </c>
      <c r="E194" t="inlineStr">
        <is>
          <t>Shippee</t>
        </is>
      </c>
      <c r="H194">
        <f>YEAR(L194)*10^8+MONTH(L194)*10^6+DAY(L194)*10^4+HOUR(L194)*100+MINUTE(L194)</f>
        <v/>
      </c>
      <c r="I194">
        <f>IF(HOUR(L194)&lt;12, YEAR(L194)*10^8+MONTH(L194)*10^6+DAY(L194)*10^4+(HOUR(L194)+12)*10^2 + MINUTE(L194), YEAR(L194)*10^8+MONTH(L194)*10^6+(DAY(L194)+1)*10^4+(HOUR(L194)-12)*10^2+MINUTE(L194))</f>
        <v/>
      </c>
      <c r="J194" s="39" t="n">
        <v>43277</v>
      </c>
      <c r="K194" s="40" t="n">
        <v>0.5388888888888889</v>
      </c>
      <c r="L194" s="39" t="n">
        <v>43277.53888888889</v>
      </c>
      <c r="M194" s="39" t="n">
        <v>43469</v>
      </c>
      <c r="N194" t="inlineStr">
        <is>
          <t>09:59</t>
        </is>
      </c>
      <c r="O194" s="39" t="n">
        <v>43469.41597222222</v>
      </c>
      <c r="P194" t="n">
        <v>347</v>
      </c>
      <c r="Q194" t="inlineStr">
        <is>
          <t>Undetermined</t>
        </is>
      </c>
      <c r="R194" t="n">
        <v>0</v>
      </c>
      <c r="T194" t="n">
        <v>0</v>
      </c>
      <c r="U194" t="n">
        <v>39.59872</v>
      </c>
      <c r="V194" t="n">
        <v>-121.78208</v>
      </c>
      <c r="W194" t="inlineStr">
        <is>
          <t>non-HFTD</t>
        </is>
      </c>
      <c r="X194">
        <f>IF(OR(ISNUMBER(FIND("Redwood Valley", E194)), AZ194, BC194), "HFRA", "non-HFRA")</f>
        <v/>
      </c>
      <c r="Y194" t="inlineStr">
        <is>
          <t>Yes</t>
        </is>
      </c>
      <c r="Z194" t="inlineStr">
        <is>
          <t>Yes</t>
        </is>
      </c>
      <c r="AA194" t="n">
        <v>20180378</v>
      </c>
      <c r="AC194" t="inlineStr">
        <is>
          <t>118900</t>
        </is>
      </c>
      <c r="AG194">
        <f>OR(AND(P194&gt;5000, P194&lt;&gt;""), AND(R194&gt;500, R194&lt;&gt;""), AND(T194&gt;0, T194&lt;&gt;""))</f>
        <v/>
      </c>
      <c r="AH194">
        <f>AND(OR(R194="", R194&lt;100),OR(AND(P194&gt;5000,P194&lt;&gt;""),AND(T194&gt;0,T194&lt;&gt;"")))</f>
        <v/>
      </c>
      <c r="AI194">
        <f>AND(AG194,AH194=FALSE)</f>
        <v/>
      </c>
      <c r="AJ194" t="n">
        <v>2018</v>
      </c>
      <c r="AK194" t="n">
        <v>6</v>
      </c>
      <c r="AL194" t="b">
        <v>0</v>
      </c>
      <c r="AM194">
        <f>IF(AND(T194&gt;0, T194&lt;&gt;""),1,0)</f>
        <v/>
      </c>
      <c r="AN194">
        <f>AND(AO194,AND(T194&gt;0,T194&lt;&gt;""))</f>
        <v/>
      </c>
      <c r="AO194">
        <f>AND(R194&gt;100, R194&lt;&gt;"")</f>
        <v/>
      </c>
      <c r="AP194">
        <f>AND(NOT(AN194),AO194)</f>
        <v/>
      </c>
      <c r="AQ194">
        <f>IF(AN194, "OEIS CAT - Destructive - Fatal", IF(AO194, IF(AG194, "OEIS CAT - Destructive - Non-fatal", "OEIS Non-CAT - Destructive - Non-fatal"), IF(AG194, "OEIS CAT - Large", "OEIS Non-CAT - Large")))</f>
        <v/>
      </c>
      <c r="AR194">
        <f>IF(AND(P194&lt;&gt;"", P194&gt;5000),1,0)</f>
        <v/>
      </c>
      <c r="AS194">
        <f>IF(AND(R194&lt;&gt;"", R194&gt;500),1,0)</f>
        <v/>
      </c>
      <c r="AT194">
        <f>IF(OR(R194="", R194&lt;=100),"structures &lt;= 100 ", IF(R194&gt;500, "structures &gt; 500", "100 &lt; structures &lt;= 500"))</f>
        <v/>
      </c>
      <c r="AU194">
        <f>IF(AND(T194&gt;0, T194&lt;&gt;""),"fatality &gt; 0", "fatality = 0")</f>
        <v/>
      </c>
      <c r="AV194">
        <f>IF(R194="",0, R194)</f>
        <v/>
      </c>
      <c r="AW194" t="b">
        <v>0</v>
      </c>
      <c r="AX194" t="b">
        <v>0</v>
      </c>
      <c r="AY194" t="b">
        <v>0</v>
      </c>
      <c r="AZ194" t="b">
        <v>0</v>
      </c>
      <c r="BA194" t="b">
        <v>0</v>
      </c>
      <c r="BB194" t="b">
        <v>0</v>
      </c>
      <c r="BC194" t="b">
        <v>0</v>
      </c>
      <c r="BJ194" t="n">
        <v>0</v>
      </c>
      <c r="BK194" t="n">
        <v>0</v>
      </c>
      <c r="BL194" t="inlineStr">
        <is>
          <t>CICC1</t>
        </is>
      </c>
      <c r="BM194" t="inlineStr">
        <is>
          <t>2</t>
        </is>
      </c>
      <c r="BN194" t="n">
        <v>7.85</v>
      </c>
      <c r="BO194" t="inlineStr">
        <is>
          <t>2018-06-26T20:54:00Z</t>
        </is>
      </c>
      <c r="BP194" t="n">
        <v>14.99</v>
      </c>
      <c r="BQ194" t="n">
        <v>2</v>
      </c>
    </row>
    <row r="195">
      <c r="C195">
        <f>LEFT(H195,8)&amp;"-"&amp;E195</f>
        <v/>
      </c>
      <c r="D195" t="inlineStr">
        <is>
          <t>Lassen</t>
        </is>
      </c>
      <c r="E195" t="inlineStr">
        <is>
          <t>Hyatt</t>
        </is>
      </c>
      <c r="H195">
        <f>YEAR(L195)*10^8+MONTH(L195)*10^6+DAY(L195)*10^4+HOUR(L195)*100+MINUTE(L195)</f>
        <v/>
      </c>
      <c r="I195">
        <f>IF(HOUR(L195)&lt;12, YEAR(L195)*10^8+MONTH(L195)*10^6+DAY(L195)*10^4+(HOUR(L195)+12)*10^2 + MINUTE(L195), YEAR(L195)*10^8+MONTH(L195)*10^6+(DAY(L195)+1)*10^4+(HOUR(L195)-12)*10^2+MINUTE(L195))</f>
        <v/>
      </c>
      <c r="J195" s="39" t="n">
        <v>43278</v>
      </c>
      <c r="K195" s="40" t="n">
        <v>0.63125</v>
      </c>
      <c r="L195" s="39" t="n">
        <v>43278.63125</v>
      </c>
      <c r="M195" s="39" t="n">
        <v>43469</v>
      </c>
      <c r="N195" t="inlineStr">
        <is>
          <t>09:59</t>
        </is>
      </c>
      <c r="O195" s="39" t="n">
        <v>43469.41597222222</v>
      </c>
      <c r="P195" t="n">
        <v>441</v>
      </c>
      <c r="Q195" t="inlineStr">
        <is>
          <t>Undetermined</t>
        </is>
      </c>
      <c r="R195" t="n">
        <v>4</v>
      </c>
      <c r="T195" t="n">
        <v>0</v>
      </c>
      <c r="U195" t="n">
        <v>40.316137</v>
      </c>
      <c r="V195" t="n">
        <v>-120.45053</v>
      </c>
      <c r="W195" t="inlineStr">
        <is>
          <t>HFTD</t>
        </is>
      </c>
      <c r="X195">
        <f>IF(OR(ISNUMBER(FIND("Redwood Valley", E195)), AZ195, BC195), "HFRA", "non-HFRA")</f>
        <v/>
      </c>
      <c r="AG195">
        <f>OR(AND(P195&gt;5000, P195&lt;&gt;""), AND(R195&gt;500, R195&lt;&gt;""), AND(T195&gt;0, T195&lt;&gt;""))</f>
        <v/>
      </c>
      <c r="AH195">
        <f>AND(OR(R195="", R195&lt;100),OR(AND(P195&gt;5000,P195&lt;&gt;""),AND(T195&gt;0,T195&lt;&gt;"")))</f>
        <v/>
      </c>
      <c r="AI195">
        <f>AND(AG195,AH195=FALSE)</f>
        <v/>
      </c>
      <c r="AJ195" t="n">
        <v>2018</v>
      </c>
      <c r="AK195" t="n">
        <v>6</v>
      </c>
      <c r="AL195" t="b">
        <v>0</v>
      </c>
      <c r="AM195">
        <f>IF(AND(T195&gt;0, T195&lt;&gt;""),1,0)</f>
        <v/>
      </c>
      <c r="AN195">
        <f>AND(AO195,AND(T195&gt;0,T195&lt;&gt;""))</f>
        <v/>
      </c>
      <c r="AO195">
        <f>AND(R195&gt;100, R195&lt;&gt;"")</f>
        <v/>
      </c>
      <c r="AP195">
        <f>AND(NOT(AN195),AO195)</f>
        <v/>
      </c>
      <c r="AQ195">
        <f>IF(AN195, "OEIS CAT - Destructive - Fatal", IF(AO195, IF(AG195, "OEIS CAT - Destructive - Non-fatal", "OEIS Non-CAT - Destructive - Non-fatal"), IF(AG195, "OEIS CAT - Large", "OEIS Non-CAT - Large")))</f>
        <v/>
      </c>
      <c r="AR195">
        <f>IF(AND(P195&lt;&gt;"", P195&gt;5000),1,0)</f>
        <v/>
      </c>
      <c r="AS195">
        <f>IF(AND(R195&lt;&gt;"", R195&gt;500),1,0)</f>
        <v/>
      </c>
      <c r="AT195">
        <f>IF(OR(R195="", R195&lt;=100),"structures &lt;= 100 ", IF(R195&gt;500, "structures &gt; 500", "100 &lt; structures &lt;= 500"))</f>
        <v/>
      </c>
      <c r="AU195">
        <f>IF(AND(T195&gt;0, T195&lt;&gt;""),"fatality &gt; 0", "fatality = 0")</f>
        <v/>
      </c>
      <c r="AV195">
        <f>IF(R195="",0, R195)</f>
        <v/>
      </c>
      <c r="AW195" t="b">
        <v>1</v>
      </c>
      <c r="AX195" t="b">
        <v>0</v>
      </c>
      <c r="AY195" t="b">
        <v>1</v>
      </c>
      <c r="AZ195" t="b">
        <v>1</v>
      </c>
      <c r="BA195" t="b">
        <v>0</v>
      </c>
      <c r="BB195" t="b">
        <v>0</v>
      </c>
      <c r="BC195" t="b">
        <v>1</v>
      </c>
      <c r="BF195" t="inlineStr">
        <is>
          <t>D5697</t>
        </is>
      </c>
      <c r="BG195" t="inlineStr">
        <is>
          <t>65</t>
        </is>
      </c>
      <c r="BH195" t="n">
        <v>4.35</v>
      </c>
      <c r="BI195" t="inlineStr">
        <is>
          <t>2018-06-27T23:00:00Z</t>
        </is>
      </c>
      <c r="BJ195" t="n">
        <v>24.99</v>
      </c>
      <c r="BK195" t="n">
        <v>15</v>
      </c>
      <c r="BL195" t="inlineStr">
        <is>
          <t>D2000</t>
        </is>
      </c>
      <c r="BM195" t="inlineStr">
        <is>
          <t>65</t>
        </is>
      </c>
      <c r="BN195" t="n">
        <v>8.800000000000001</v>
      </c>
      <c r="BO195" t="inlineStr">
        <is>
          <t>2018-06-27T21:14:00Z</t>
        </is>
      </c>
      <c r="BP195" t="n">
        <v>31</v>
      </c>
      <c r="BQ195" t="n">
        <v>40</v>
      </c>
    </row>
    <row r="196">
      <c r="C196">
        <f>LEFT(H196,8)&amp;"-"&amp;E196</f>
        <v/>
      </c>
      <c r="D196" t="inlineStr">
        <is>
          <t>Trinity</t>
        </is>
      </c>
      <c r="E196" t="inlineStr">
        <is>
          <t>Flat</t>
        </is>
      </c>
      <c r="H196">
        <f>YEAR(L196)*10^8+MONTH(L196)*10^6+DAY(L196)*10^4+HOUR(L196)*100+MINUTE(L196)</f>
        <v/>
      </c>
      <c r="I196">
        <f>IF(HOUR(L196)&lt;12, YEAR(L196)*10^8+MONTH(L196)*10^6+DAY(L196)*10^4+(HOUR(L196)+12)*10^2 + MINUTE(L196), YEAR(L196)*10^8+MONTH(L196)*10^6+(DAY(L196)+1)*10^4+(HOUR(L196)-12)*10^2+MINUTE(L196))</f>
        <v/>
      </c>
      <c r="J196" s="39" t="n">
        <v>43279</v>
      </c>
      <c r="K196" s="40" t="n">
        <v>0.7506944444444444</v>
      </c>
      <c r="L196" s="39" t="n">
        <v>43279.75069444445</v>
      </c>
      <c r="M196" s="39" t="n">
        <v>43469</v>
      </c>
      <c r="N196" t="inlineStr">
        <is>
          <t>09:59</t>
        </is>
      </c>
      <c r="O196" s="39" t="n">
        <v>43469.41597222222</v>
      </c>
      <c r="P196" t="n">
        <v>300</v>
      </c>
      <c r="Q196" t="inlineStr">
        <is>
          <t>Undetermined</t>
        </is>
      </c>
      <c r="R196" t="n">
        <v>0</v>
      </c>
      <c r="T196" t="n">
        <v>0</v>
      </c>
      <c r="U196" t="n">
        <v>40.60402</v>
      </c>
      <c r="V196" t="n">
        <v>-122.9144</v>
      </c>
      <c r="W196" t="inlineStr">
        <is>
          <t>HFTD</t>
        </is>
      </c>
      <c r="X196">
        <f>IF(OR(ISNUMBER(FIND("Redwood Valley", E196)), AZ196, BC196), "HFRA", "non-HFRA")</f>
        <v/>
      </c>
      <c r="AG196">
        <f>OR(AND(P196&gt;5000, P196&lt;&gt;""), AND(R196&gt;500, R196&lt;&gt;""), AND(T196&gt;0, T196&lt;&gt;""))</f>
        <v/>
      </c>
      <c r="AH196">
        <f>AND(OR(R196="", R196&lt;100),OR(AND(P196&gt;5000,P196&lt;&gt;""),AND(T196&gt;0,T196&lt;&gt;"")))</f>
        <v/>
      </c>
      <c r="AI196">
        <f>AND(AG196,AH196=FALSE)</f>
        <v/>
      </c>
      <c r="AJ196" t="n">
        <v>2018</v>
      </c>
      <c r="AK196" t="n">
        <v>6</v>
      </c>
      <c r="AL196" t="b">
        <v>0</v>
      </c>
      <c r="AM196">
        <f>IF(AND(T196&gt;0, T196&lt;&gt;""),1,0)</f>
        <v/>
      </c>
      <c r="AN196">
        <f>AND(AO196,AND(T196&gt;0,T196&lt;&gt;""))</f>
        <v/>
      </c>
      <c r="AO196">
        <f>AND(R196&gt;100, R196&lt;&gt;"")</f>
        <v/>
      </c>
      <c r="AP196">
        <f>AND(NOT(AN196),AO196)</f>
        <v/>
      </c>
      <c r="AQ196">
        <f>IF(AN196, "OEIS CAT - Destructive - Fatal", IF(AO196, IF(AG196, "OEIS CAT - Destructive - Non-fatal", "OEIS Non-CAT - Destructive - Non-fatal"), IF(AG196, "OEIS CAT - Large", "OEIS Non-CAT - Large")))</f>
        <v/>
      </c>
      <c r="AR196">
        <f>IF(AND(P196&lt;&gt;"", P196&gt;5000),1,0)</f>
        <v/>
      </c>
      <c r="AS196">
        <f>IF(AND(R196&lt;&gt;"", R196&gt;500),1,0)</f>
        <v/>
      </c>
      <c r="AT196">
        <f>IF(OR(R196="", R196&lt;=100),"structures &lt;= 100 ", IF(R196&gt;500, "structures &gt; 500", "100 &lt; structures &lt;= 500"))</f>
        <v/>
      </c>
      <c r="AU196">
        <f>IF(AND(T196&gt;0, T196&lt;&gt;""),"fatality &gt; 0", "fatality = 0")</f>
        <v/>
      </c>
      <c r="AV196">
        <f>IF(R196="",0, R196)</f>
        <v/>
      </c>
      <c r="AW196" t="b">
        <v>1</v>
      </c>
      <c r="AX196" t="b">
        <v>0</v>
      </c>
      <c r="AY196" t="b">
        <v>1</v>
      </c>
      <c r="AZ196" t="b">
        <v>1</v>
      </c>
      <c r="BA196" t="b">
        <v>0</v>
      </c>
      <c r="BB196" t="b">
        <v>1</v>
      </c>
      <c r="BC196" t="b">
        <v>1</v>
      </c>
      <c r="BJ196" t="n">
        <v>0</v>
      </c>
      <c r="BK196" t="n">
        <v>0</v>
      </c>
      <c r="BL196" t="inlineStr">
        <is>
          <t>KO54</t>
        </is>
      </c>
      <c r="BM196" t="inlineStr">
        <is>
          <t>1</t>
        </is>
      </c>
      <c r="BN196" t="n">
        <v>9.82</v>
      </c>
      <c r="BO196" t="inlineStr">
        <is>
          <t>2018-06-29T00:55:00Z</t>
        </is>
      </c>
      <c r="BP196" t="n">
        <v>21.85</v>
      </c>
      <c r="BQ196" t="n">
        <v>14</v>
      </c>
    </row>
    <row r="197">
      <c r="C197">
        <f>LEFT(H197,8)&amp;"-"&amp;E197</f>
        <v/>
      </c>
      <c r="D197" t="inlineStr">
        <is>
          <t>San Joaquin</t>
        </is>
      </c>
      <c r="E197" t="inlineStr">
        <is>
          <t>Waverly</t>
        </is>
      </c>
      <c r="H197">
        <f>YEAR(L197)*10^8+MONTH(L197)*10^6+DAY(L197)*10^4+HOUR(L197)*100+MINUTE(L197)</f>
        <v/>
      </c>
      <c r="I197">
        <f>IF(HOUR(L197)&lt;12, YEAR(L197)*10^8+MONTH(L197)*10^6+DAY(L197)*10^4+(HOUR(L197)+12)*10^2 + MINUTE(L197), YEAR(L197)*10^8+MONTH(L197)*10^6+(DAY(L197)+1)*10^4+(HOUR(L197)-12)*10^2+MINUTE(L197))</f>
        <v/>
      </c>
      <c r="J197" s="39" t="n">
        <v>43280</v>
      </c>
      <c r="K197" s="40" t="n">
        <v>0.6326388888888889</v>
      </c>
      <c r="L197" s="39" t="n">
        <v>43280.63263888889</v>
      </c>
      <c r="M197" s="39" t="n">
        <v>43469</v>
      </c>
      <c r="N197" t="inlineStr">
        <is>
          <t>09:58</t>
        </is>
      </c>
      <c r="O197" s="39" t="n">
        <v>43469.41527777778</v>
      </c>
      <c r="P197" t="n">
        <v>12300</v>
      </c>
      <c r="Q197" t="inlineStr">
        <is>
          <t>Undetermined</t>
        </is>
      </c>
      <c r="R197" t="n">
        <v>1</v>
      </c>
      <c r="T197" t="n">
        <v>0</v>
      </c>
      <c r="U197" t="n">
        <v>38.052055</v>
      </c>
      <c r="V197" t="n">
        <v>-120.945482</v>
      </c>
      <c r="W197" t="inlineStr">
        <is>
          <t>non-HFTD</t>
        </is>
      </c>
      <c r="X197">
        <f>IF(OR(ISNUMBER(FIND("Redwood Valley", E197)), AZ197, BC197), "HFRA", "non-HFRA")</f>
        <v/>
      </c>
      <c r="Y197" t="inlineStr">
        <is>
          <t>Yes</t>
        </is>
      </c>
      <c r="Z197" t="inlineStr">
        <is>
          <t>Yes</t>
        </is>
      </c>
      <c r="AA197" t="n">
        <v>20180396</v>
      </c>
      <c r="AB197" t="inlineStr">
        <is>
          <t>EI180629A</t>
        </is>
      </c>
      <c r="AC197" t="inlineStr">
        <is>
          <t>121215</t>
        </is>
      </c>
      <c r="AD197" t="inlineStr">
        <is>
          <t>18-0055786</t>
        </is>
      </c>
      <c r="AF197" t="n">
        <v>10065</v>
      </c>
      <c r="AG197">
        <f>OR(AND(P197&gt;5000, P197&lt;&gt;""), AND(R197&gt;500, R197&lt;&gt;""), AND(T197&gt;0, T197&lt;&gt;""))</f>
        <v/>
      </c>
      <c r="AH197">
        <f>AND(OR(R197="", R197&lt;100),OR(AND(P197&gt;5000,P197&lt;&gt;""),AND(T197&gt;0,T197&lt;&gt;"")))</f>
        <v/>
      </c>
      <c r="AI197">
        <f>AND(AG197,AH197=FALSE)</f>
        <v/>
      </c>
      <c r="AJ197" t="n">
        <v>2018</v>
      </c>
      <c r="AK197" t="n">
        <v>6</v>
      </c>
      <c r="AL197" t="b">
        <v>0</v>
      </c>
      <c r="AM197">
        <f>IF(AND(T197&gt;0, T197&lt;&gt;""),1,0)</f>
        <v/>
      </c>
      <c r="AN197">
        <f>AND(AO197,AND(T197&gt;0,T197&lt;&gt;""))</f>
        <v/>
      </c>
      <c r="AO197">
        <f>AND(R197&gt;100, R197&lt;&gt;"")</f>
        <v/>
      </c>
      <c r="AP197">
        <f>AND(NOT(AN197),AO197)</f>
        <v/>
      </c>
      <c r="AQ197">
        <f>IF(AN197, "OEIS CAT - Destructive - Fatal", IF(AO197, IF(AG197, "OEIS CAT - Destructive - Non-fatal", "OEIS Non-CAT - Destructive - Non-fatal"), IF(AG197, "OEIS CAT - Large", "OEIS Non-CAT - Large")))</f>
        <v/>
      </c>
      <c r="AR197">
        <f>IF(AND(P197&lt;&gt;"", P197&gt;5000),1,0)</f>
        <v/>
      </c>
      <c r="AS197">
        <f>IF(AND(R197&lt;&gt;"", R197&gt;500),1,0)</f>
        <v/>
      </c>
      <c r="AT197">
        <f>IF(OR(R197="", R197&lt;=100),"structures &lt;= 100 ", IF(R197&gt;500, "structures &gt; 500", "100 &lt; structures &lt;= 500"))</f>
        <v/>
      </c>
      <c r="AU197">
        <f>IF(AND(T197&gt;0, T197&lt;&gt;""),"fatality &gt; 0", "fatality = 0")</f>
        <v/>
      </c>
      <c r="AV197">
        <f>IF(R197="",0, R197)</f>
        <v/>
      </c>
      <c r="AW197" t="b">
        <v>0</v>
      </c>
      <c r="AX197" t="b">
        <v>0</v>
      </c>
      <c r="AY197" t="b">
        <v>0</v>
      </c>
      <c r="AZ197" t="b">
        <v>0</v>
      </c>
      <c r="BA197" t="b">
        <v>0</v>
      </c>
      <c r="BB197" t="b">
        <v>0</v>
      </c>
      <c r="BC197" t="b">
        <v>0</v>
      </c>
      <c r="BJ197" t="n">
        <v>0</v>
      </c>
      <c r="BK197" t="n">
        <v>0</v>
      </c>
      <c r="BL197" t="inlineStr">
        <is>
          <t>LOKWW</t>
        </is>
      </c>
      <c r="BM197" t="inlineStr">
        <is>
          <t>223</t>
        </is>
      </c>
      <c r="BN197" t="n">
        <v>7.52</v>
      </c>
      <c r="BO197" t="inlineStr">
        <is>
          <t>2018-06-29T23:00:00Z</t>
        </is>
      </c>
      <c r="BP197" t="n">
        <v>15.7</v>
      </c>
      <c r="BQ197" t="n">
        <v>4</v>
      </c>
    </row>
    <row r="198">
      <c r="C198">
        <f>LEFT(H198,8)&amp;"-"&amp;E198</f>
        <v/>
      </c>
      <c r="D198" t="inlineStr">
        <is>
          <t>Napa And Yolo</t>
        </is>
      </c>
      <c r="E198" t="inlineStr">
        <is>
          <t>County</t>
        </is>
      </c>
      <c r="H198">
        <f>YEAR(L198)*10^8+MONTH(L198)*10^6+DAY(L198)*10^4+HOUR(L198)*100+MINUTE(L198)</f>
        <v/>
      </c>
      <c r="I198">
        <f>IF(HOUR(L198)&lt;12, YEAR(L198)*10^8+MONTH(L198)*10^6+DAY(L198)*10^4+(HOUR(L198)+12)*10^2 + MINUTE(L198), YEAR(L198)*10^8+MONTH(L198)*10^6+(DAY(L198)+1)*10^4+(HOUR(L198)-12)*10^2+MINUTE(L198))</f>
        <v/>
      </c>
      <c r="J198" s="39" t="n">
        <v>43281</v>
      </c>
      <c r="K198" s="40" t="n">
        <v>0.5916666666666667</v>
      </c>
      <c r="L198" s="39" t="n">
        <v>43281.59166666667</v>
      </c>
      <c r="M198" s="39" t="n">
        <v>43469</v>
      </c>
      <c r="N198" t="inlineStr">
        <is>
          <t>09:57</t>
        </is>
      </c>
      <c r="O198" s="39" t="n">
        <v>43469.41458333333</v>
      </c>
      <c r="P198" t="n">
        <v>90288</v>
      </c>
      <c r="Q198" t="inlineStr">
        <is>
          <t>Electrical Power</t>
        </is>
      </c>
      <c r="R198" t="n">
        <v>29</v>
      </c>
      <c r="T198" t="n">
        <v>0</v>
      </c>
      <c r="U198" t="n">
        <v>38.80583</v>
      </c>
      <c r="V198" t="n">
        <v>-122.18183</v>
      </c>
      <c r="W198" t="inlineStr">
        <is>
          <t>non-HFTD</t>
        </is>
      </c>
      <c r="X198">
        <f>IF(OR(ISNUMBER(FIND("Redwood Valley", E198)), AZ198, BC198), "HFRA", "non-HFRA")</f>
        <v/>
      </c>
      <c r="Y198" t="inlineStr">
        <is>
          <t>Yes</t>
        </is>
      </c>
      <c r="AF198" t="n">
        <v>651680</v>
      </c>
      <c r="AG198">
        <f>OR(AND(P198&gt;5000, P198&lt;&gt;""), AND(R198&gt;500, R198&lt;&gt;""), AND(T198&gt;0, T198&lt;&gt;""))</f>
        <v/>
      </c>
      <c r="AH198">
        <f>AND(OR(R198="", R198&lt;100),OR(AND(P198&gt;5000,P198&lt;&gt;""),AND(T198&gt;0,T198&lt;&gt;"")))</f>
        <v/>
      </c>
      <c r="AI198">
        <f>AND(AG198,AH198=FALSE)</f>
        <v/>
      </c>
      <c r="AJ198" t="n">
        <v>2018</v>
      </c>
      <c r="AK198" t="n">
        <v>6</v>
      </c>
      <c r="AL198" t="b">
        <v>1</v>
      </c>
      <c r="AM198">
        <f>IF(AND(T198&gt;0, T198&lt;&gt;""),1,0)</f>
        <v/>
      </c>
      <c r="AN198">
        <f>AND(AO198,AND(T198&gt;0,T198&lt;&gt;""))</f>
        <v/>
      </c>
      <c r="AO198">
        <f>AND(R198&gt;100, R198&lt;&gt;"")</f>
        <v/>
      </c>
      <c r="AP198">
        <f>AND(NOT(AN198),AO198)</f>
        <v/>
      </c>
      <c r="AQ198">
        <f>IF(AN198, "OEIS CAT - Destructive - Fatal", IF(AO198, IF(AG198, "OEIS CAT - Destructive - Non-fatal", "OEIS Non-CAT - Destructive - Non-fatal"), IF(AG198, "OEIS CAT - Large", "OEIS Non-CAT - Large")))</f>
        <v/>
      </c>
      <c r="AR198">
        <f>IF(AND(P198&lt;&gt;"", P198&gt;5000),1,0)</f>
        <v/>
      </c>
      <c r="AS198">
        <f>IF(AND(R198&lt;&gt;"", R198&gt;500),1,0)</f>
        <v/>
      </c>
      <c r="AT198">
        <f>IF(OR(R198="", R198&lt;=100),"structures &lt;= 100 ", IF(R198&gt;500, "structures &gt; 500", "100 &lt; structures &lt;= 500"))</f>
        <v/>
      </c>
      <c r="AU198">
        <f>IF(AND(T198&gt;0, T198&lt;&gt;""),"fatality &gt; 0", "fatality = 0")</f>
        <v/>
      </c>
      <c r="AV198">
        <f>IF(R198="",0, R198)</f>
        <v/>
      </c>
      <c r="AW198" t="b">
        <v>0</v>
      </c>
      <c r="AX198" t="b">
        <v>0</v>
      </c>
      <c r="AY198" t="b">
        <v>0</v>
      </c>
      <c r="AZ198" t="b">
        <v>0</v>
      </c>
      <c r="BA198" t="b">
        <v>0</v>
      </c>
      <c r="BB198" t="b">
        <v>0</v>
      </c>
      <c r="BC198" t="b">
        <v>0</v>
      </c>
      <c r="BJ198" t="n">
        <v>0</v>
      </c>
      <c r="BK198" t="n">
        <v>0</v>
      </c>
      <c r="BL198" t="inlineStr">
        <is>
          <t>BKSC1</t>
        </is>
      </c>
      <c r="BM198" t="inlineStr">
        <is>
          <t>2</t>
        </is>
      </c>
      <c r="BN198" t="n">
        <v>5.07</v>
      </c>
      <c r="BO198" t="inlineStr">
        <is>
          <t>2018-06-30T20:59:00Z</t>
        </is>
      </c>
      <c r="BP198" t="n">
        <v>22.01</v>
      </c>
      <c r="BQ198" t="n">
        <v>2</v>
      </c>
    </row>
    <row r="199">
      <c r="C199">
        <f>LEFT(H199,8)&amp;"-"&amp;E199</f>
        <v/>
      </c>
      <c r="D199" t="inlineStr">
        <is>
          <t>El Dorado</t>
        </is>
      </c>
      <c r="E199" t="inlineStr">
        <is>
          <t>Shingle</t>
        </is>
      </c>
      <c r="H199">
        <f>YEAR(L199)*10^8+MONTH(L199)*10^6+DAY(L199)*10^4+HOUR(L199)*100+MINUTE(L199)</f>
        <v/>
      </c>
      <c r="I199">
        <f>IF(HOUR(L199)&lt;12, YEAR(L199)*10^8+MONTH(L199)*10^6+DAY(L199)*10^4+(HOUR(L199)+12)*10^2 + MINUTE(L199), YEAR(L199)*10^8+MONTH(L199)*10^6+(DAY(L199)+1)*10^4+(HOUR(L199)-12)*10^2+MINUTE(L199))</f>
        <v/>
      </c>
      <c r="J199" s="39" t="n">
        <v>43285</v>
      </c>
      <c r="K199" s="40" t="n">
        <v>0.7145833333333333</v>
      </c>
      <c r="L199" s="39" t="n">
        <v>43285.71458333333</v>
      </c>
      <c r="M199" s="39" t="n">
        <v>43469</v>
      </c>
      <c r="N199" t="inlineStr">
        <is>
          <t>09:56</t>
        </is>
      </c>
      <c r="O199" s="39" t="n">
        <v>43469.41388888889</v>
      </c>
      <c r="P199" t="n">
        <v>316</v>
      </c>
      <c r="Q199" t="inlineStr">
        <is>
          <t>Undetermined</t>
        </is>
      </c>
      <c r="R199" t="n">
        <v>0</v>
      </c>
      <c r="T199" t="n">
        <v>0</v>
      </c>
      <c r="U199" t="n">
        <v>38.539806</v>
      </c>
      <c r="V199" t="n">
        <v>-121.059979</v>
      </c>
      <c r="W199" t="inlineStr">
        <is>
          <t>non-HFTD</t>
        </is>
      </c>
      <c r="X199">
        <f>IF(OR(ISNUMBER(FIND("Redwood Valley", E199)), AZ199, BC199), "HFRA", "non-HFRA")</f>
        <v/>
      </c>
      <c r="AG199">
        <f>OR(AND(P199&gt;5000, P199&lt;&gt;""), AND(R199&gt;500, R199&lt;&gt;""), AND(T199&gt;0, T199&lt;&gt;""))</f>
        <v/>
      </c>
      <c r="AH199">
        <f>AND(OR(R199="", R199&lt;100),OR(AND(P199&gt;5000,P199&lt;&gt;""),AND(T199&gt;0,T199&lt;&gt;"")))</f>
        <v/>
      </c>
      <c r="AI199">
        <f>AND(AG199,AH199=FALSE)</f>
        <v/>
      </c>
      <c r="AJ199" t="n">
        <v>2018</v>
      </c>
      <c r="AK199" t="n">
        <v>7</v>
      </c>
      <c r="AL199" t="b">
        <v>0</v>
      </c>
      <c r="AM199">
        <f>IF(AND(T199&gt;0, T199&lt;&gt;""),1,0)</f>
        <v/>
      </c>
      <c r="AN199">
        <f>AND(AO199,AND(T199&gt;0,T199&lt;&gt;""))</f>
        <v/>
      </c>
      <c r="AO199">
        <f>AND(R199&gt;100, R199&lt;&gt;"")</f>
        <v/>
      </c>
      <c r="AP199">
        <f>AND(NOT(AN199),AO199)</f>
        <v/>
      </c>
      <c r="AQ199">
        <f>IF(AN199, "OEIS CAT - Destructive - Fatal", IF(AO199, IF(AG199, "OEIS CAT - Destructive - Non-fatal", "OEIS Non-CAT - Destructive - Non-fatal"), IF(AG199, "OEIS CAT - Large", "OEIS Non-CAT - Large")))</f>
        <v/>
      </c>
      <c r="AR199">
        <f>IF(AND(P199&lt;&gt;"", P199&gt;5000),1,0)</f>
        <v/>
      </c>
      <c r="AS199">
        <f>IF(AND(R199&lt;&gt;"", R199&gt;500),1,0)</f>
        <v/>
      </c>
      <c r="AT199">
        <f>IF(OR(R199="", R199&lt;=100),"structures &lt;= 100 ", IF(R199&gt;500, "structures &gt; 500", "100 &lt; structures &lt;= 500"))</f>
        <v/>
      </c>
      <c r="AU199">
        <f>IF(AND(T199&gt;0, T199&lt;&gt;""),"fatality &gt; 0", "fatality = 0")</f>
        <v/>
      </c>
      <c r="AV199">
        <f>IF(R199="",0, R199)</f>
        <v/>
      </c>
      <c r="AW199" t="b">
        <v>0</v>
      </c>
      <c r="AX199" t="b">
        <v>0</v>
      </c>
      <c r="AY199" t="b">
        <v>0</v>
      </c>
      <c r="AZ199" t="b">
        <v>0</v>
      </c>
      <c r="BA199" t="b">
        <v>0</v>
      </c>
      <c r="BB199" t="b">
        <v>0</v>
      </c>
      <c r="BC199" t="b">
        <v>0</v>
      </c>
      <c r="BJ199" t="n">
        <v>0</v>
      </c>
      <c r="BK199" t="n">
        <v>0</v>
      </c>
      <c r="BL199" t="inlineStr">
        <is>
          <t>SLHWW</t>
        </is>
      </c>
      <c r="BM199" t="inlineStr">
        <is>
          <t>223</t>
        </is>
      </c>
      <c r="BN199" t="n">
        <v>6.28</v>
      </c>
      <c r="BO199" t="inlineStr">
        <is>
          <t>2018-07-05T00:00:00Z</t>
        </is>
      </c>
      <c r="BP199" t="n">
        <v>17.2</v>
      </c>
      <c r="BQ199" t="n">
        <v>93</v>
      </c>
    </row>
    <row r="200">
      <c r="A200" t="inlineStr">
        <is>
          <t>Not in PG&amp;E service territory</t>
        </is>
      </c>
      <c r="C200">
        <f>LEFT(H200,8)&amp;"-"&amp;E200</f>
        <v/>
      </c>
      <c r="D200" t="inlineStr">
        <is>
          <t>Siskiyou</t>
        </is>
      </c>
      <c r="E200" t="inlineStr">
        <is>
          <t>Klamathon</t>
        </is>
      </c>
      <c r="H200">
        <f>YEAR(L200)*10^8+MONTH(L200)*10^6+DAY(L200)*10^4+HOUR(L200)*100+MINUTE(L200)</f>
        <v/>
      </c>
      <c r="I200">
        <f>IF(HOUR(L200)&lt;12, YEAR(L200)*10^8+MONTH(L200)*10^6+DAY(L200)*10^4+(HOUR(L200)+12)*10^2 + MINUTE(L200), YEAR(L200)*10^8+MONTH(L200)*10^6+(DAY(L200)+1)*10^4+(HOUR(L200)-12)*10^2+MINUTE(L200))</f>
        <v/>
      </c>
      <c r="J200" s="39" t="n">
        <v>43286</v>
      </c>
      <c r="K200" s="40" t="n">
        <v>0.5215277777777778</v>
      </c>
      <c r="L200" s="39" t="n">
        <v>43286.52152777778</v>
      </c>
      <c r="M200" s="39" t="n">
        <v>43469</v>
      </c>
      <c r="N200" t="inlineStr">
        <is>
          <t>09:55</t>
        </is>
      </c>
      <c r="O200" s="39" t="n">
        <v>43469.41319444445</v>
      </c>
      <c r="P200" t="n">
        <v>38008</v>
      </c>
      <c r="Q200" t="inlineStr">
        <is>
          <t>Undetermined</t>
        </is>
      </c>
      <c r="R200" t="n">
        <v>83</v>
      </c>
      <c r="T200" t="n">
        <v>1</v>
      </c>
      <c r="U200" t="n">
        <v>41.893332</v>
      </c>
      <c r="V200" t="n">
        <v>-122.534655</v>
      </c>
      <c r="W200" t="inlineStr">
        <is>
          <t>HFTD</t>
        </is>
      </c>
      <c r="X200">
        <f>IF(OR(ISNUMBER(FIND("Redwood Valley", E200)), AZ200, BC200), "HFRA", "non-HFRA")</f>
        <v/>
      </c>
      <c r="AG200">
        <f>OR(AND(P200&gt;5000, P200&lt;&gt;""), AND(R200&gt;500, R200&lt;&gt;""), AND(T200&gt;0, T200&lt;&gt;""))</f>
        <v/>
      </c>
      <c r="AH200">
        <f>AND(OR(R200="", R200&lt;100),OR(AND(P200&gt;5000,P200&lt;&gt;""),AND(T200&gt;0,T200&lt;&gt;"")))</f>
        <v/>
      </c>
      <c r="AI200">
        <f>AND(AG200,AH200=FALSE)</f>
        <v/>
      </c>
      <c r="AJ200" t="n">
        <v>2018</v>
      </c>
      <c r="AK200" t="n">
        <v>7</v>
      </c>
      <c r="AL200" t="b">
        <v>0</v>
      </c>
      <c r="AM200">
        <f>IF(AND(T200&gt;0, T200&lt;&gt;""),1,0)</f>
        <v/>
      </c>
      <c r="AN200">
        <f>AND(AO200,AND(T200&gt;0,T200&lt;&gt;""))</f>
        <v/>
      </c>
      <c r="AO200">
        <f>AND(R200&gt;100, R200&lt;&gt;"")</f>
        <v/>
      </c>
      <c r="AP200">
        <f>AND(NOT(AN200),AO200)</f>
        <v/>
      </c>
      <c r="AQ200">
        <f>IF(AN200, "OEIS CAT - Destructive - Fatal", IF(AO200, IF(AG200, "OEIS CAT - Destructive - Non-fatal", "OEIS Non-CAT - Destructive - Non-fatal"), IF(AG200, "OEIS CAT - Large", "OEIS Non-CAT - Large")))</f>
        <v/>
      </c>
      <c r="AR200">
        <f>IF(AND(P200&lt;&gt;"", P200&gt;5000),1,0)</f>
        <v/>
      </c>
      <c r="AS200">
        <f>IF(AND(R200&lt;&gt;"", R200&gt;500),1,0)</f>
        <v/>
      </c>
      <c r="AT200">
        <f>IF(OR(R200="", R200&lt;=100),"structures &lt;= 100 ", IF(R200&gt;500, "structures &gt; 500", "100 &lt; structures &lt;= 500"))</f>
        <v/>
      </c>
      <c r="AU200">
        <f>IF(AND(T200&gt;0, T200&lt;&gt;""),"fatality &gt; 0", "fatality = 0")</f>
        <v/>
      </c>
      <c r="AV200">
        <f>IF(R200="",0, R200)</f>
        <v/>
      </c>
      <c r="AW200" t="b">
        <v>1</v>
      </c>
      <c r="AX200" t="b">
        <v>0</v>
      </c>
      <c r="AY200" t="b">
        <v>1</v>
      </c>
      <c r="AZ200" t="b">
        <v>1</v>
      </c>
      <c r="BA200" t="b">
        <v>0</v>
      </c>
      <c r="BB200" t="b">
        <v>0</v>
      </c>
      <c r="BC200" t="b">
        <v>1</v>
      </c>
      <c r="BF200" t="inlineStr">
        <is>
          <t>CTHRN</t>
        </is>
      </c>
      <c r="BG200" t="inlineStr">
        <is>
          <t>59</t>
        </is>
      </c>
      <c r="BH200" t="n">
        <v>1.92</v>
      </c>
      <c r="BI200" t="inlineStr">
        <is>
          <t>2018-07-05T20:26:00Z</t>
        </is>
      </c>
      <c r="BJ200" t="n">
        <v>14.29</v>
      </c>
      <c r="BK200" t="n">
        <v>6</v>
      </c>
      <c r="BL200" t="inlineStr">
        <is>
          <t>CTAND</t>
        </is>
      </c>
      <c r="BM200" t="inlineStr">
        <is>
          <t>59</t>
        </is>
      </c>
      <c r="BN200" t="n">
        <v>7.51</v>
      </c>
      <c r="BO200" t="inlineStr">
        <is>
          <t>2018-07-05T20:17:00Z</t>
        </is>
      </c>
      <c r="BP200" t="n">
        <v>26.73</v>
      </c>
      <c r="BQ200" t="n">
        <v>26</v>
      </c>
    </row>
    <row r="201">
      <c r="C201">
        <f>LEFT(H201,8)&amp;"-"&amp;E201</f>
        <v/>
      </c>
      <c r="D201" t="inlineStr">
        <is>
          <t>Amador</t>
        </is>
      </c>
      <c r="E201" t="inlineStr">
        <is>
          <t>Irish</t>
        </is>
      </c>
      <c r="H201">
        <f>YEAR(L201)*10^8+MONTH(L201)*10^6+DAY(L201)*10^4+HOUR(L201)*100+MINUTE(L201)</f>
        <v/>
      </c>
      <c r="I201">
        <f>IF(HOUR(L201)&lt;12, YEAR(L201)*10^8+MONTH(L201)*10^6+DAY(L201)*10^4+(HOUR(L201)+12)*10^2 + MINUTE(L201), YEAR(L201)*10^8+MONTH(L201)*10^6+(DAY(L201)+1)*10^4+(HOUR(L201)-12)*10^2+MINUTE(L201))</f>
        <v/>
      </c>
      <c r="J201" s="39" t="n">
        <v>43287</v>
      </c>
      <c r="K201" s="40" t="n">
        <v>0.6125</v>
      </c>
      <c r="L201" s="39" t="n">
        <v>43287.6125</v>
      </c>
      <c r="M201" s="39" t="n">
        <v>43469</v>
      </c>
      <c r="N201" t="inlineStr">
        <is>
          <t>09:54</t>
        </is>
      </c>
      <c r="O201" s="39" t="n">
        <v>43469.4125</v>
      </c>
      <c r="P201" t="n">
        <v>825</v>
      </c>
      <c r="Q201" t="inlineStr">
        <is>
          <t>Undetermined</t>
        </is>
      </c>
      <c r="R201" t="n">
        <v>1</v>
      </c>
      <c r="T201" t="n">
        <v>0</v>
      </c>
      <c r="U201" t="n">
        <v>38.42623</v>
      </c>
      <c r="V201" t="n">
        <v>-120.95408</v>
      </c>
      <c r="W201" t="inlineStr">
        <is>
          <t>HFTD</t>
        </is>
      </c>
      <c r="X201">
        <f>IF(OR(ISNUMBER(FIND("Redwood Valley", E201)), AZ201, BC201), "HFRA", "non-HFRA")</f>
        <v/>
      </c>
      <c r="AG201">
        <f>OR(AND(P201&gt;5000, P201&lt;&gt;""), AND(R201&gt;500, R201&lt;&gt;""), AND(T201&gt;0, T201&lt;&gt;""))</f>
        <v/>
      </c>
      <c r="AH201">
        <f>AND(OR(R201="", R201&lt;100),OR(AND(P201&gt;5000,P201&lt;&gt;""),AND(T201&gt;0,T201&lt;&gt;"")))</f>
        <v/>
      </c>
      <c r="AI201">
        <f>AND(AG201,AH201=FALSE)</f>
        <v/>
      </c>
      <c r="AJ201" t="n">
        <v>2018</v>
      </c>
      <c r="AK201" t="n">
        <v>7</v>
      </c>
      <c r="AL201" t="b">
        <v>0</v>
      </c>
      <c r="AM201">
        <f>IF(AND(T201&gt;0, T201&lt;&gt;""),1,0)</f>
        <v/>
      </c>
      <c r="AN201">
        <f>AND(AO201,AND(T201&gt;0,T201&lt;&gt;""))</f>
        <v/>
      </c>
      <c r="AO201">
        <f>AND(R201&gt;100, R201&lt;&gt;"")</f>
        <v/>
      </c>
      <c r="AP201">
        <f>AND(NOT(AN201),AO201)</f>
        <v/>
      </c>
      <c r="AQ201">
        <f>IF(AN201, "OEIS CAT - Destructive - Fatal", IF(AO201, IF(AG201, "OEIS CAT - Destructive - Non-fatal", "OEIS Non-CAT - Destructive - Non-fatal"), IF(AG201, "OEIS CAT - Large", "OEIS Non-CAT - Large")))</f>
        <v/>
      </c>
      <c r="AR201">
        <f>IF(AND(P201&lt;&gt;"", P201&gt;5000),1,0)</f>
        <v/>
      </c>
      <c r="AS201">
        <f>IF(AND(R201&lt;&gt;"", R201&gt;500),1,0)</f>
        <v/>
      </c>
      <c r="AT201">
        <f>IF(OR(R201="", R201&lt;=100),"structures &lt;= 100 ", IF(R201&gt;500, "structures &gt; 500", "100 &lt; structures &lt;= 500"))</f>
        <v/>
      </c>
      <c r="AU201">
        <f>IF(AND(T201&gt;0, T201&lt;&gt;""),"fatality &gt; 0", "fatality = 0")</f>
        <v/>
      </c>
      <c r="AV201">
        <f>IF(R201="",0, R201)</f>
        <v/>
      </c>
      <c r="AW201" t="b">
        <v>1</v>
      </c>
      <c r="AX201" t="b">
        <v>0</v>
      </c>
      <c r="AY201" t="b">
        <v>1</v>
      </c>
      <c r="AZ201" t="b">
        <v>1</v>
      </c>
      <c r="BA201" t="b">
        <v>0</v>
      </c>
      <c r="BB201" t="b">
        <v>1</v>
      </c>
      <c r="BC201" t="b">
        <v>1</v>
      </c>
      <c r="BF201" t="inlineStr">
        <is>
          <t>CFAC1</t>
        </is>
      </c>
      <c r="BG201" t="inlineStr">
        <is>
          <t>2</t>
        </is>
      </c>
      <c r="BH201" t="n">
        <v>3.44</v>
      </c>
      <c r="BI201" t="inlineStr">
        <is>
          <t>2018-07-06T22:05:00Z</t>
        </is>
      </c>
      <c r="BJ201" t="n">
        <v>18.01</v>
      </c>
      <c r="BK201" t="n">
        <v>2</v>
      </c>
      <c r="BL201" t="inlineStr">
        <is>
          <t>CFAC1</t>
        </is>
      </c>
      <c r="BM201" t="inlineStr">
        <is>
          <t>2</t>
        </is>
      </c>
      <c r="BN201" t="n">
        <v>3.44</v>
      </c>
      <c r="BO201" t="inlineStr">
        <is>
          <t>2018-07-06T22:05:00Z</t>
        </is>
      </c>
      <c r="BP201" t="n">
        <v>18.01</v>
      </c>
      <c r="BQ201" t="n">
        <v>9</v>
      </c>
    </row>
    <row r="202">
      <c r="C202">
        <f>LEFT(H202,8)&amp;"-"&amp;E202</f>
        <v/>
      </c>
      <c r="D202" t="inlineStr">
        <is>
          <t>Alameda</t>
        </is>
      </c>
      <c r="E202" t="inlineStr">
        <is>
          <t>Grant</t>
        </is>
      </c>
      <c r="H202">
        <f>YEAR(L202)*10^8+MONTH(L202)*10^6+DAY(L202)*10^4+HOUR(L202)*100+MINUTE(L202)</f>
        <v/>
      </c>
      <c r="I202">
        <f>IF(HOUR(L202)&lt;12, YEAR(L202)*10^8+MONTH(L202)*10^6+DAY(L202)*10^4+(HOUR(L202)+12)*10^2 + MINUTE(L202), YEAR(L202)*10^8+MONTH(L202)*10^6+(DAY(L202)+1)*10^4+(HOUR(L202)-12)*10^2+MINUTE(L202))</f>
        <v/>
      </c>
      <c r="J202" s="39" t="n">
        <v>43289</v>
      </c>
      <c r="K202" s="40" t="n">
        <v>0.7347222222222223</v>
      </c>
      <c r="L202" s="39" t="n">
        <v>43289.73472222222</v>
      </c>
      <c r="M202" s="39" t="n">
        <v>43469</v>
      </c>
      <c r="N202" t="inlineStr">
        <is>
          <t>09:53</t>
        </is>
      </c>
      <c r="O202" s="39" t="n">
        <v>43469.41180555556</v>
      </c>
      <c r="P202" t="n">
        <v>640</v>
      </c>
      <c r="Q202" t="inlineStr">
        <is>
          <t>Undetermined</t>
        </is>
      </c>
      <c r="R202" t="n">
        <v>0</v>
      </c>
      <c r="T202" t="n">
        <v>0</v>
      </c>
      <c r="U202" t="n">
        <v>37.75646</v>
      </c>
      <c r="V202" t="n">
        <v>-121.60646</v>
      </c>
      <c r="W202" t="inlineStr">
        <is>
          <t>non-HFTD</t>
        </is>
      </c>
      <c r="X202">
        <f>IF(OR(ISNUMBER(FIND("Redwood Valley", E202)), AZ202, BC202), "HFRA", "non-HFRA")</f>
        <v/>
      </c>
      <c r="AG202">
        <f>OR(AND(P202&gt;5000, P202&lt;&gt;""), AND(R202&gt;500, R202&lt;&gt;""), AND(T202&gt;0, T202&lt;&gt;""))</f>
        <v/>
      </c>
      <c r="AH202">
        <f>AND(OR(R202="", R202&lt;100),OR(AND(P202&gt;5000,P202&lt;&gt;""),AND(T202&gt;0,T202&lt;&gt;"")))</f>
        <v/>
      </c>
      <c r="AI202">
        <f>AND(AG202,AH202=FALSE)</f>
        <v/>
      </c>
      <c r="AJ202" t="n">
        <v>2018</v>
      </c>
      <c r="AK202" t="n">
        <v>7</v>
      </c>
      <c r="AL202" t="b">
        <v>0</v>
      </c>
      <c r="AM202">
        <f>IF(AND(T202&gt;0, T202&lt;&gt;""),1,0)</f>
        <v/>
      </c>
      <c r="AN202">
        <f>AND(AO202,AND(T202&gt;0,T202&lt;&gt;""))</f>
        <v/>
      </c>
      <c r="AO202">
        <f>AND(R202&gt;100, R202&lt;&gt;"")</f>
        <v/>
      </c>
      <c r="AP202">
        <f>AND(NOT(AN202),AO202)</f>
        <v/>
      </c>
      <c r="AQ202">
        <f>IF(AN202, "OEIS CAT - Destructive - Fatal", IF(AO202, IF(AG202, "OEIS CAT - Destructive - Non-fatal", "OEIS Non-CAT - Destructive - Non-fatal"), IF(AG202, "OEIS CAT - Large", "OEIS Non-CAT - Large")))</f>
        <v/>
      </c>
      <c r="AR202">
        <f>IF(AND(P202&lt;&gt;"", P202&gt;5000),1,0)</f>
        <v/>
      </c>
      <c r="AS202">
        <f>IF(AND(R202&lt;&gt;"", R202&gt;500),1,0)</f>
        <v/>
      </c>
      <c r="AT202">
        <f>IF(OR(R202="", R202&lt;=100),"structures &lt;= 100 ", IF(R202&gt;500, "structures &gt; 500", "100 &lt; structures &lt;= 500"))</f>
        <v/>
      </c>
      <c r="AU202">
        <f>IF(AND(T202&gt;0, T202&lt;&gt;""),"fatality &gt; 0", "fatality = 0")</f>
        <v/>
      </c>
      <c r="AV202">
        <f>IF(R202="",0, R202)</f>
        <v/>
      </c>
      <c r="AW202" t="b">
        <v>0</v>
      </c>
      <c r="AX202" t="b">
        <v>0</v>
      </c>
      <c r="AY202" t="b">
        <v>0</v>
      </c>
      <c r="AZ202" t="b">
        <v>0</v>
      </c>
      <c r="BA202" t="b">
        <v>0</v>
      </c>
      <c r="BB202" t="b">
        <v>0</v>
      </c>
      <c r="BC202" t="b">
        <v>0</v>
      </c>
      <c r="BF202" t="inlineStr">
        <is>
          <t>AATC1</t>
        </is>
      </c>
      <c r="BG202" t="inlineStr">
        <is>
          <t>2</t>
        </is>
      </c>
      <c r="BH202" t="n">
        <v>4.39</v>
      </c>
      <c r="BI202" t="inlineStr">
        <is>
          <t>2018-07-09T01:12:00Z</t>
        </is>
      </c>
      <c r="BJ202" t="n">
        <v>32.01</v>
      </c>
      <c r="BK202" t="n">
        <v>14</v>
      </c>
      <c r="BL202" t="inlineStr">
        <is>
          <t>AATC1</t>
        </is>
      </c>
      <c r="BM202" t="inlineStr">
        <is>
          <t>2</t>
        </is>
      </c>
      <c r="BN202" t="n">
        <v>4.39</v>
      </c>
      <c r="BO202" t="inlineStr">
        <is>
          <t>2018-07-09T01:12:00Z</t>
        </is>
      </c>
      <c r="BP202" t="n">
        <v>32.01</v>
      </c>
      <c r="BQ202" t="n">
        <v>54</v>
      </c>
    </row>
    <row r="203">
      <c r="C203">
        <f>LEFT(H203,8)&amp;"-"&amp;E203</f>
        <v/>
      </c>
      <c r="D203" t="inlineStr">
        <is>
          <t>Tehama</t>
        </is>
      </c>
      <c r="E203" t="inlineStr">
        <is>
          <t>Dale</t>
        </is>
      </c>
      <c r="H203">
        <f>YEAR(L203)*10^8+MONTH(L203)*10^6+DAY(L203)*10^4+HOUR(L203)*100+MINUTE(L203)</f>
        <v/>
      </c>
      <c r="I203">
        <f>IF(HOUR(L203)&lt;12, YEAR(L203)*10^8+MONTH(L203)*10^6+DAY(L203)*10^4+(HOUR(L203)+12)*10^2 + MINUTE(L203), YEAR(L203)*10^8+MONTH(L203)*10^6+(DAY(L203)+1)*10^4+(HOUR(L203)-12)*10^2+MINUTE(L203))</f>
        <v/>
      </c>
      <c r="J203" s="39" t="n">
        <v>43290</v>
      </c>
      <c r="K203" s="40" t="n">
        <v>0.7708333333333334</v>
      </c>
      <c r="L203" s="39" t="n">
        <v>43290.77083333334</v>
      </c>
      <c r="M203" s="39" t="n">
        <v>43469</v>
      </c>
      <c r="N203" t="inlineStr">
        <is>
          <t>09:52</t>
        </is>
      </c>
      <c r="O203" s="39" t="n">
        <v>43469.41111111111</v>
      </c>
      <c r="P203" t="n">
        <v>856</v>
      </c>
      <c r="Q203" t="inlineStr">
        <is>
          <t>Undetermined</t>
        </is>
      </c>
      <c r="R203" t="n">
        <v>0</v>
      </c>
      <c r="T203" t="n">
        <v>0</v>
      </c>
      <c r="U203" t="n">
        <v>40.33682</v>
      </c>
      <c r="V203" t="n">
        <v>-121.93908</v>
      </c>
      <c r="W203" t="inlineStr">
        <is>
          <t>HFTD</t>
        </is>
      </c>
      <c r="X203">
        <f>IF(OR(ISNUMBER(FIND("Redwood Valley", E203)), AZ203, BC203), "HFRA", "non-HFRA")</f>
        <v/>
      </c>
      <c r="AG203">
        <f>OR(AND(P203&gt;5000, P203&lt;&gt;""), AND(R203&gt;500, R203&lt;&gt;""), AND(T203&gt;0, T203&lt;&gt;""))</f>
        <v/>
      </c>
      <c r="AH203">
        <f>AND(OR(R203="", R203&lt;100),OR(AND(P203&gt;5000,P203&lt;&gt;""),AND(T203&gt;0,T203&lt;&gt;"")))</f>
        <v/>
      </c>
      <c r="AI203">
        <f>AND(AG203,AH203=FALSE)</f>
        <v/>
      </c>
      <c r="AJ203" t="n">
        <v>2018</v>
      </c>
      <c r="AK203" t="n">
        <v>7</v>
      </c>
      <c r="AL203" t="b">
        <v>0</v>
      </c>
      <c r="AM203">
        <f>IF(AND(T203&gt;0, T203&lt;&gt;""),1,0)</f>
        <v/>
      </c>
      <c r="AN203">
        <f>AND(AO203,AND(T203&gt;0,T203&lt;&gt;""))</f>
        <v/>
      </c>
      <c r="AO203">
        <f>AND(R203&gt;100, R203&lt;&gt;"")</f>
        <v/>
      </c>
      <c r="AP203">
        <f>AND(NOT(AN203),AO203)</f>
        <v/>
      </c>
      <c r="AQ203">
        <f>IF(AN203, "OEIS CAT - Destructive - Fatal", IF(AO203, IF(AG203, "OEIS CAT - Destructive - Non-fatal", "OEIS Non-CAT - Destructive - Non-fatal"), IF(AG203, "OEIS CAT - Large", "OEIS Non-CAT - Large")))</f>
        <v/>
      </c>
      <c r="AR203">
        <f>IF(AND(P203&lt;&gt;"", P203&gt;5000),1,0)</f>
        <v/>
      </c>
      <c r="AS203">
        <f>IF(AND(R203&lt;&gt;"", R203&gt;500),1,0)</f>
        <v/>
      </c>
      <c r="AT203">
        <f>IF(OR(R203="", R203&lt;=100),"structures &lt;= 100 ", IF(R203&gt;500, "structures &gt; 500", "100 &lt; structures &lt;= 500"))</f>
        <v/>
      </c>
      <c r="AU203">
        <f>IF(AND(T203&gt;0, T203&lt;&gt;""),"fatality &gt; 0", "fatality = 0")</f>
        <v/>
      </c>
      <c r="AV203">
        <f>IF(R203="",0, R203)</f>
        <v/>
      </c>
      <c r="AW203" t="b">
        <v>1</v>
      </c>
      <c r="AX203" t="b">
        <v>0</v>
      </c>
      <c r="AY203" t="b">
        <v>1</v>
      </c>
      <c r="AZ203" t="b">
        <v>1</v>
      </c>
      <c r="BA203" t="b">
        <v>0</v>
      </c>
      <c r="BB203" t="b">
        <v>1</v>
      </c>
      <c r="BC203" t="b">
        <v>1</v>
      </c>
      <c r="BJ203" t="n">
        <v>0</v>
      </c>
      <c r="BK203" t="n">
        <v>0</v>
      </c>
      <c r="BL203" t="inlineStr">
        <is>
          <t>TR145</t>
        </is>
      </c>
      <c r="BM203" t="inlineStr">
        <is>
          <t>2</t>
        </is>
      </c>
      <c r="BN203" t="n">
        <v>5.98</v>
      </c>
      <c r="BO203" t="inlineStr">
        <is>
          <t>2018-07-10T01:47:00Z</t>
        </is>
      </c>
      <c r="BP203" t="n">
        <v>12.01</v>
      </c>
      <c r="BQ203" t="n">
        <v>2</v>
      </c>
    </row>
    <row r="204">
      <c r="C204">
        <f>LEFT(H204,8)&amp;"-"&amp;E204</f>
        <v/>
      </c>
      <c r="D204" t="inlineStr">
        <is>
          <t>Butte</t>
        </is>
      </c>
      <c r="E204" t="inlineStr">
        <is>
          <t>Stoney</t>
        </is>
      </c>
      <c r="H204">
        <f>YEAR(L204)*10^8+MONTH(L204)*10^6+DAY(L204)*10^4+HOUR(L204)*100+MINUTE(L204)</f>
        <v/>
      </c>
      <c r="I204">
        <f>IF(HOUR(L204)&lt;12, YEAR(L204)*10^8+MONTH(L204)*10^6+DAY(L204)*10^4+(HOUR(L204)+12)*10^2 + MINUTE(L204), YEAR(L204)*10^8+MONTH(L204)*10^6+(DAY(L204)+1)*10^4+(HOUR(L204)-12)*10^2+MINUTE(L204))</f>
        <v/>
      </c>
      <c r="J204" s="39" t="n">
        <v>43293</v>
      </c>
      <c r="K204" s="40" t="n">
        <v>0.9479166666666666</v>
      </c>
      <c r="L204" s="39" t="n">
        <v>43293.94791666666</v>
      </c>
      <c r="M204" s="39" t="n">
        <v>43469</v>
      </c>
      <c r="N204" t="inlineStr">
        <is>
          <t>09:48</t>
        </is>
      </c>
      <c r="O204" s="39" t="n">
        <v>43469.40833333333</v>
      </c>
      <c r="P204" t="n">
        <v>962</v>
      </c>
      <c r="Q204" t="inlineStr">
        <is>
          <t>Undetermined</t>
        </is>
      </c>
      <c r="R204" t="n">
        <v>0</v>
      </c>
      <c r="T204" t="n">
        <v>0</v>
      </c>
      <c r="U204" t="n">
        <v>39.77124</v>
      </c>
      <c r="V204" t="n">
        <v>-121.76859</v>
      </c>
      <c r="W204" t="inlineStr">
        <is>
          <t>non-HFTD</t>
        </is>
      </c>
      <c r="X204">
        <f>IF(OR(ISNUMBER(FIND("Redwood Valley", E204)), AZ204, BC204), "HFRA", "non-HFRA")</f>
        <v/>
      </c>
      <c r="AF204" t="n">
        <v>108693</v>
      </c>
      <c r="AG204">
        <f>OR(AND(P204&gt;5000, P204&lt;&gt;""), AND(R204&gt;500, R204&lt;&gt;""), AND(T204&gt;0, T204&lt;&gt;""))</f>
        <v/>
      </c>
      <c r="AH204">
        <f>AND(OR(R204="", R204&lt;100),OR(AND(P204&gt;5000,P204&lt;&gt;""),AND(T204&gt;0,T204&lt;&gt;"")))</f>
        <v/>
      </c>
      <c r="AI204">
        <f>AND(AG204,AH204=FALSE)</f>
        <v/>
      </c>
      <c r="AJ204" t="n">
        <v>2018</v>
      </c>
      <c r="AK204" t="n">
        <v>7</v>
      </c>
      <c r="AL204" t="b">
        <v>0</v>
      </c>
      <c r="AM204">
        <f>IF(AND(T204&gt;0, T204&lt;&gt;""),1,0)</f>
        <v/>
      </c>
      <c r="AN204">
        <f>AND(AO204,AND(T204&gt;0,T204&lt;&gt;""))</f>
        <v/>
      </c>
      <c r="AO204">
        <f>AND(R204&gt;100, R204&lt;&gt;"")</f>
        <v/>
      </c>
      <c r="AP204">
        <f>AND(NOT(AN204),AO204)</f>
        <v/>
      </c>
      <c r="AQ204">
        <f>IF(AN204, "OEIS CAT - Destructive - Fatal", IF(AO204, IF(AG204, "OEIS CAT - Destructive - Non-fatal", "OEIS Non-CAT - Destructive - Non-fatal"), IF(AG204, "OEIS CAT - Large", "OEIS Non-CAT - Large")))</f>
        <v/>
      </c>
      <c r="AR204">
        <f>IF(AND(P204&lt;&gt;"", P204&gt;5000),1,0)</f>
        <v/>
      </c>
      <c r="AS204">
        <f>IF(AND(R204&lt;&gt;"", R204&gt;500),1,0)</f>
        <v/>
      </c>
      <c r="AT204">
        <f>IF(OR(R204="", R204&lt;=100),"structures &lt;= 100 ", IF(R204&gt;500, "structures &gt; 500", "100 &lt; structures &lt;= 500"))</f>
        <v/>
      </c>
      <c r="AU204">
        <f>IF(AND(T204&gt;0, T204&lt;&gt;""),"fatality &gt; 0", "fatality = 0")</f>
        <v/>
      </c>
      <c r="AV204">
        <f>IF(R204="",0, R204)</f>
        <v/>
      </c>
      <c r="AW204" t="b">
        <v>0</v>
      </c>
      <c r="AX204" t="b">
        <v>0</v>
      </c>
      <c r="AY204" t="b">
        <v>1</v>
      </c>
      <c r="AZ204" t="b">
        <v>1</v>
      </c>
      <c r="BA204" t="b">
        <v>1</v>
      </c>
      <c r="BB204" t="b">
        <v>0</v>
      </c>
      <c r="BC204" t="b">
        <v>1</v>
      </c>
      <c r="BF204" t="inlineStr">
        <is>
          <t>D8204</t>
        </is>
      </c>
      <c r="BG204" t="inlineStr">
        <is>
          <t>65</t>
        </is>
      </c>
      <c r="BH204" t="n">
        <v>3.95</v>
      </c>
      <c r="BI204" t="inlineStr">
        <is>
          <t>2018-07-13T06:39:00Z</t>
        </is>
      </c>
      <c r="BJ204" t="n">
        <v>13</v>
      </c>
      <c r="BK204" t="n">
        <v>40</v>
      </c>
      <c r="BL204" t="inlineStr">
        <is>
          <t>D8204</t>
        </is>
      </c>
      <c r="BM204" t="inlineStr">
        <is>
          <t>65</t>
        </is>
      </c>
      <c r="BN204" t="n">
        <v>3.95</v>
      </c>
      <c r="BO204" t="inlineStr">
        <is>
          <t>2018-07-13T06:39:00Z</t>
        </is>
      </c>
      <c r="BP204" t="n">
        <v>13</v>
      </c>
      <c r="BQ204" t="n">
        <v>80</v>
      </c>
    </row>
    <row r="205">
      <c r="C205">
        <f>LEFT(H205,8)&amp;"-"&amp;E205</f>
        <v/>
      </c>
      <c r="D205" t="inlineStr">
        <is>
          <t>Mariposa</t>
        </is>
      </c>
      <c r="E205" t="inlineStr">
        <is>
          <t>Ferguson</t>
        </is>
      </c>
      <c r="H205">
        <f>YEAR(L205)*10^8+MONTH(L205)*10^6+DAY(L205)*10^4+HOUR(L205)*100+MINUTE(L205)</f>
        <v/>
      </c>
      <c r="I205">
        <f>IF(HOUR(L205)&lt;12, YEAR(L205)*10^8+MONTH(L205)*10^6+DAY(L205)*10^4+(HOUR(L205)+12)*10^2 + MINUTE(L205), YEAR(L205)*10^8+MONTH(L205)*10^6+(DAY(L205)+1)*10^4+(HOUR(L205)-12)*10^2+MINUTE(L205))</f>
        <v/>
      </c>
      <c r="J205" s="39" t="n">
        <v>43294</v>
      </c>
      <c r="K205" s="40" t="n">
        <v>0.9</v>
      </c>
      <c r="L205" s="39" t="n">
        <v>43294.9</v>
      </c>
      <c r="M205" s="39" t="n">
        <v>43469</v>
      </c>
      <c r="N205" t="inlineStr">
        <is>
          <t>09:48</t>
        </is>
      </c>
      <c r="O205" s="39" t="n">
        <v>43469.40833333333</v>
      </c>
      <c r="P205" t="n">
        <v>96901</v>
      </c>
      <c r="Q205" t="inlineStr">
        <is>
          <t>Undetermined</t>
        </is>
      </c>
      <c r="R205" t="n">
        <v>10</v>
      </c>
      <c r="T205" t="n">
        <v>2</v>
      </c>
      <c r="U205" t="n">
        <v>37.652</v>
      </c>
      <c r="V205" t="n">
        <v>-119.881</v>
      </c>
      <c r="W205" t="inlineStr">
        <is>
          <t>HFTD</t>
        </is>
      </c>
      <c r="X205">
        <f>IF(OR(ISNUMBER(FIND("Redwood Valley", E205)), AZ205, BC205), "HFRA", "non-HFRA")</f>
        <v/>
      </c>
      <c r="AF205" t="n">
        <v>11291022</v>
      </c>
      <c r="AG205">
        <f>OR(AND(P205&gt;5000, P205&lt;&gt;""), AND(R205&gt;500, R205&lt;&gt;""), AND(T205&gt;0, T205&lt;&gt;""))</f>
        <v/>
      </c>
      <c r="AH205">
        <f>AND(OR(R205="", R205&lt;100),OR(AND(P205&gt;5000,P205&lt;&gt;""),AND(T205&gt;0,T205&lt;&gt;"")))</f>
        <v/>
      </c>
      <c r="AI205">
        <f>AND(AG205,AH205=FALSE)</f>
        <v/>
      </c>
      <c r="AJ205" t="n">
        <v>2018</v>
      </c>
      <c r="AK205" t="n">
        <v>7</v>
      </c>
      <c r="AL205" t="b">
        <v>0</v>
      </c>
      <c r="AM205">
        <f>IF(AND(T205&gt;0, T205&lt;&gt;""),1,0)</f>
        <v/>
      </c>
      <c r="AN205">
        <f>AND(AO205,AND(T205&gt;0,T205&lt;&gt;""))</f>
        <v/>
      </c>
      <c r="AO205">
        <f>AND(R205&gt;100, R205&lt;&gt;"")</f>
        <v/>
      </c>
      <c r="AP205">
        <f>AND(NOT(AN205),AO205)</f>
        <v/>
      </c>
      <c r="AQ205">
        <f>IF(AN205, "OEIS CAT - Destructive - Fatal", IF(AO205, IF(AG205, "OEIS CAT - Destructive - Non-fatal", "OEIS Non-CAT - Destructive - Non-fatal"), IF(AG205, "OEIS CAT - Large", "OEIS Non-CAT - Large")))</f>
        <v/>
      </c>
      <c r="AR205">
        <f>IF(AND(P205&lt;&gt;"", P205&gt;5000),1,0)</f>
        <v/>
      </c>
      <c r="AS205">
        <f>IF(AND(R205&lt;&gt;"", R205&gt;500),1,0)</f>
        <v/>
      </c>
      <c r="AT205">
        <f>IF(OR(R205="", R205&lt;=100),"structures &lt;= 100 ", IF(R205&gt;500, "structures &gt; 500", "100 &lt; structures &lt;= 500"))</f>
        <v/>
      </c>
      <c r="AU205">
        <f>IF(AND(T205&gt;0, T205&lt;&gt;""),"fatality &gt; 0", "fatality = 0")</f>
        <v/>
      </c>
      <c r="AV205">
        <f>IF(R205="",0, R205)</f>
        <v/>
      </c>
      <c r="AW205" t="b">
        <v>1</v>
      </c>
      <c r="AX205" t="b">
        <v>0</v>
      </c>
      <c r="AY205" t="b">
        <v>1</v>
      </c>
      <c r="AZ205" t="b">
        <v>1</v>
      </c>
      <c r="BA205" t="b">
        <v>0</v>
      </c>
      <c r="BB205" t="b">
        <v>1</v>
      </c>
      <c r="BC205" t="b">
        <v>1</v>
      </c>
      <c r="BD205">
        <f>118.5*10^6</f>
        <v/>
      </c>
      <c r="BE205" t="inlineStr">
        <is>
          <t>https://en.wikipedia.org/wiki/Ferguson_Fire</t>
        </is>
      </c>
      <c r="BJ205" t="n">
        <v>0</v>
      </c>
      <c r="BK205" t="n">
        <v>0</v>
      </c>
      <c r="BL205" t="inlineStr">
        <is>
          <t>CNFC1</t>
        </is>
      </c>
      <c r="BM205" t="inlineStr">
        <is>
          <t>2</t>
        </is>
      </c>
      <c r="BN205" t="n">
        <v>8.130000000000001</v>
      </c>
      <c r="BO205" t="inlineStr">
        <is>
          <t>2018-07-14T05:00:00Z</t>
        </is>
      </c>
      <c r="BP205" t="n">
        <v>8.99</v>
      </c>
      <c r="BQ205" t="n">
        <v>8</v>
      </c>
    </row>
    <row r="206">
      <c r="C206">
        <f>LEFT(H206,8)&amp;"-"&amp;E206</f>
        <v/>
      </c>
      <c r="D206" t="inlineStr">
        <is>
          <t>Yolo</t>
        </is>
      </c>
      <c r="E206" t="inlineStr">
        <is>
          <t>Eighty Eight</t>
        </is>
      </c>
      <c r="H206">
        <f>YEAR(L206)*10^8+MONTH(L206)*10^6+DAY(L206)*10^4+HOUR(L206)*100+MINUTE(L206)</f>
        <v/>
      </c>
      <c r="I206">
        <f>IF(HOUR(L206)&lt;12, YEAR(L206)*10^8+MONTH(L206)*10^6+DAY(L206)*10^4+(HOUR(L206)+12)*10^2 + MINUTE(L206), YEAR(L206)*10^8+MONTH(L206)*10^6+(DAY(L206)+1)*10^4+(HOUR(L206)-12)*10^2+MINUTE(L206))</f>
        <v/>
      </c>
      <c r="J206" s="39" t="n">
        <v>43299</v>
      </c>
      <c r="K206" s="40" t="n">
        <v>0.6</v>
      </c>
      <c r="L206" s="39" t="n">
        <v>43299.6</v>
      </c>
      <c r="M206" s="39" t="n">
        <v>43469</v>
      </c>
      <c r="N206" t="inlineStr">
        <is>
          <t>09:40</t>
        </is>
      </c>
      <c r="O206" s="39" t="n">
        <v>43469.40277777778</v>
      </c>
      <c r="P206" t="n">
        <v>822</v>
      </c>
      <c r="Q206" t="inlineStr">
        <is>
          <t>Undetermined</t>
        </is>
      </c>
      <c r="R206" t="n">
        <v>0</v>
      </c>
      <c r="T206" t="n">
        <v>0</v>
      </c>
      <c r="U206" t="n">
        <v>38.59694444</v>
      </c>
      <c r="V206" t="n">
        <v>-121.99388889</v>
      </c>
      <c r="W206" t="inlineStr">
        <is>
          <t>non-HFTD</t>
        </is>
      </c>
      <c r="X206">
        <f>IF(OR(ISNUMBER(FIND("Redwood Valley", E206)), AZ206, BC206), "HFRA", "non-HFRA")</f>
        <v/>
      </c>
      <c r="AG206">
        <f>OR(AND(P206&gt;5000, P206&lt;&gt;""), AND(R206&gt;500, R206&lt;&gt;""), AND(T206&gt;0, T206&lt;&gt;""))</f>
        <v/>
      </c>
      <c r="AH206">
        <f>AND(OR(R206="", R206&lt;100),OR(AND(P206&gt;5000,P206&lt;&gt;""),AND(T206&gt;0,T206&lt;&gt;"")))</f>
        <v/>
      </c>
      <c r="AI206">
        <f>AND(AG206,AH206=FALSE)</f>
        <v/>
      </c>
      <c r="AJ206" t="n">
        <v>2018</v>
      </c>
      <c r="AK206" t="n">
        <v>7</v>
      </c>
      <c r="AL206" t="b">
        <v>0</v>
      </c>
      <c r="AM206">
        <f>IF(AND(T206&gt;0, T206&lt;&gt;""),1,0)</f>
        <v/>
      </c>
      <c r="AN206">
        <f>AND(AO206,AND(T206&gt;0,T206&lt;&gt;""))</f>
        <v/>
      </c>
      <c r="AO206">
        <f>AND(R206&gt;100, R206&lt;&gt;"")</f>
        <v/>
      </c>
      <c r="AP206">
        <f>AND(NOT(AN206),AO206)</f>
        <v/>
      </c>
      <c r="AQ206">
        <f>IF(AN206, "OEIS CAT - Destructive - Fatal", IF(AO206, IF(AG206, "OEIS CAT - Destructive - Non-fatal", "OEIS Non-CAT - Destructive - Non-fatal"), IF(AG206, "OEIS CAT - Large", "OEIS Non-CAT - Large")))</f>
        <v/>
      </c>
      <c r="AR206">
        <f>IF(AND(P206&lt;&gt;"", P206&gt;5000),1,0)</f>
        <v/>
      </c>
      <c r="AS206">
        <f>IF(AND(R206&lt;&gt;"", R206&gt;500),1,0)</f>
        <v/>
      </c>
      <c r="AT206">
        <f>IF(OR(R206="", R206&lt;=100),"structures &lt;= 100 ", IF(R206&gt;500, "structures &gt; 500", "100 &lt; structures &lt;= 500"))</f>
        <v/>
      </c>
      <c r="AU206">
        <f>IF(AND(T206&gt;0, T206&lt;&gt;""),"fatality &gt; 0", "fatality = 0")</f>
        <v/>
      </c>
      <c r="AV206">
        <f>IF(R206="",0, R206)</f>
        <v/>
      </c>
      <c r="AW206" t="b">
        <v>0</v>
      </c>
      <c r="AX206" t="b">
        <v>0</v>
      </c>
      <c r="AY206" t="b">
        <v>0</v>
      </c>
      <c r="AZ206" t="b">
        <v>0</v>
      </c>
      <c r="BA206" t="b">
        <v>0</v>
      </c>
      <c r="BB206" t="b">
        <v>0</v>
      </c>
      <c r="BC206" t="b">
        <v>0</v>
      </c>
      <c r="BJ206" t="n">
        <v>0</v>
      </c>
      <c r="BK206" t="n">
        <v>0</v>
      </c>
      <c r="BP206" t="n">
        <v>0</v>
      </c>
      <c r="BQ206" t="n">
        <v>0</v>
      </c>
    </row>
    <row r="207">
      <c r="C207">
        <f>LEFT(H207,8)&amp;"-"&amp;E207</f>
        <v/>
      </c>
      <c r="D207" t="inlineStr">
        <is>
          <t>Santa Clara</t>
        </is>
      </c>
      <c r="E207" t="inlineStr">
        <is>
          <t>Country</t>
        </is>
      </c>
      <c r="H207">
        <f>YEAR(L207)*10^8+MONTH(L207)*10^6+DAY(L207)*10^4+HOUR(L207)*100+MINUTE(L207)</f>
        <v/>
      </c>
      <c r="I207">
        <f>IF(HOUR(L207)&lt;12, YEAR(L207)*10^8+MONTH(L207)*10^6+DAY(L207)*10^4+(HOUR(L207)+12)*10^2 + MINUTE(L207), YEAR(L207)*10^8+MONTH(L207)*10^6+(DAY(L207)+1)*10^4+(HOUR(L207)-12)*10^2+MINUTE(L207))</f>
        <v/>
      </c>
      <c r="J207" s="39" t="n">
        <v>43303</v>
      </c>
      <c r="K207" s="40" t="n">
        <v>0.5458333333333333</v>
      </c>
      <c r="L207" s="39" t="n">
        <v>43303.54583333333</v>
      </c>
      <c r="M207" s="39" t="n">
        <v>43469</v>
      </c>
      <c r="N207" t="inlineStr">
        <is>
          <t>09:37</t>
        </is>
      </c>
      <c r="O207" s="39" t="n">
        <v>43469.40069444444</v>
      </c>
      <c r="P207" t="n">
        <v>320</v>
      </c>
      <c r="Q207" t="inlineStr">
        <is>
          <t>Undetermined</t>
        </is>
      </c>
      <c r="R207" t="n">
        <v>1</v>
      </c>
      <c r="T207" t="n">
        <v>0</v>
      </c>
      <c r="U207" t="n">
        <v>37.449425</v>
      </c>
      <c r="V207" t="n">
        <v>-121.88807</v>
      </c>
      <c r="W207" t="inlineStr">
        <is>
          <t>non-HFTD</t>
        </is>
      </c>
      <c r="X207">
        <f>IF(OR(ISNUMBER(FIND("Redwood Valley", E207)), AZ207, BC207), "HFRA", "non-HFRA")</f>
        <v/>
      </c>
      <c r="AF207" t="n">
        <v>4992</v>
      </c>
      <c r="AG207">
        <f>OR(AND(P207&gt;5000, P207&lt;&gt;""), AND(R207&gt;500, R207&lt;&gt;""), AND(T207&gt;0, T207&lt;&gt;""))</f>
        <v/>
      </c>
      <c r="AH207">
        <f>AND(OR(R207="", R207&lt;100),OR(AND(P207&gt;5000,P207&lt;&gt;""),AND(T207&gt;0,T207&lt;&gt;"")))</f>
        <v/>
      </c>
      <c r="AI207">
        <f>AND(AG207,AH207=FALSE)</f>
        <v/>
      </c>
      <c r="AJ207" t="n">
        <v>2018</v>
      </c>
      <c r="AK207" t="n">
        <v>7</v>
      </c>
      <c r="AL207" t="b">
        <v>0</v>
      </c>
      <c r="AM207">
        <f>IF(AND(T207&gt;0, T207&lt;&gt;""),1,0)</f>
        <v/>
      </c>
      <c r="AN207">
        <f>AND(AO207,AND(T207&gt;0,T207&lt;&gt;""))</f>
        <v/>
      </c>
      <c r="AO207">
        <f>AND(R207&gt;100, R207&lt;&gt;"")</f>
        <v/>
      </c>
      <c r="AP207">
        <f>AND(NOT(AN207),AO207)</f>
        <v/>
      </c>
      <c r="AQ207">
        <f>IF(AN207, "OEIS CAT - Destructive - Fatal", IF(AO207, IF(AG207, "OEIS CAT - Destructive - Non-fatal", "OEIS Non-CAT - Destructive - Non-fatal"), IF(AG207, "OEIS CAT - Large", "OEIS Non-CAT - Large")))</f>
        <v/>
      </c>
      <c r="AR207">
        <f>IF(AND(P207&lt;&gt;"", P207&gt;5000),1,0)</f>
        <v/>
      </c>
      <c r="AS207">
        <f>IF(AND(R207&lt;&gt;"", R207&gt;500),1,0)</f>
        <v/>
      </c>
      <c r="AT207">
        <f>IF(OR(R207="", R207&lt;=100),"structures &lt;= 100 ", IF(R207&gt;500, "structures &gt; 500", "100 &lt; structures &lt;= 500"))</f>
        <v/>
      </c>
      <c r="AU207">
        <f>IF(AND(T207&gt;0, T207&lt;&gt;""),"fatality &gt; 0", "fatality = 0")</f>
        <v/>
      </c>
      <c r="AV207">
        <f>IF(R207="",0, R207)</f>
        <v/>
      </c>
      <c r="AW207" t="b">
        <v>0</v>
      </c>
      <c r="AX207" t="b">
        <v>0</v>
      </c>
      <c r="AY207" t="b">
        <v>0</v>
      </c>
      <c r="AZ207" t="b">
        <v>0</v>
      </c>
      <c r="BA207" t="b">
        <v>0</v>
      </c>
      <c r="BB207" t="b">
        <v>0</v>
      </c>
      <c r="BC207" t="b">
        <v>0</v>
      </c>
      <c r="BF207" t="inlineStr">
        <is>
          <t>E3968</t>
        </is>
      </c>
      <c r="BG207" t="inlineStr">
        <is>
          <t>65</t>
        </is>
      </c>
      <c r="BH207" t="n">
        <v>1.6</v>
      </c>
      <c r="BI207" t="inlineStr">
        <is>
          <t>2018-07-22T21:06:00Z</t>
        </is>
      </c>
      <c r="BJ207" t="n">
        <v>14</v>
      </c>
      <c r="BK207" t="n">
        <v>9</v>
      </c>
      <c r="BL207" t="inlineStr">
        <is>
          <t>PEAC1</t>
        </is>
      </c>
      <c r="BM207" t="inlineStr">
        <is>
          <t>2</t>
        </is>
      </c>
      <c r="BN207" t="n">
        <v>7.56</v>
      </c>
      <c r="BO207" t="inlineStr">
        <is>
          <t>2018-07-22T20:18:00Z</t>
        </is>
      </c>
      <c r="BP207" t="n">
        <v>18.99</v>
      </c>
      <c r="BQ207" t="n">
        <v>137</v>
      </c>
    </row>
    <row r="208">
      <c r="C208">
        <f>LEFT(H208,8)&amp;"-"&amp;E208</f>
        <v/>
      </c>
      <c r="D208" t="inlineStr">
        <is>
          <t>Shasta And Trinity</t>
        </is>
      </c>
      <c r="E208" t="inlineStr">
        <is>
          <t>Carr</t>
        </is>
      </c>
      <c r="H208">
        <f>YEAR(L208)*10^8+MONTH(L208)*10^6+DAY(L208)*10^4+HOUR(L208)*100+MINUTE(L208)</f>
        <v/>
      </c>
      <c r="I208">
        <f>IF(HOUR(L208)&lt;12, YEAR(L208)*10^8+MONTH(L208)*10^6+DAY(L208)*10^4+(HOUR(L208)+12)*10^2 + MINUTE(L208), YEAR(L208)*10^8+MONTH(L208)*10^6+(DAY(L208)+1)*10^4+(HOUR(L208)-12)*10^2+MINUTE(L208))</f>
        <v/>
      </c>
      <c r="J208" s="39" t="n">
        <v>43304</v>
      </c>
      <c r="K208" s="40" t="n">
        <v>0.5520833333333334</v>
      </c>
      <c r="L208" s="39" t="n">
        <v>43304.55208333334</v>
      </c>
      <c r="M208" s="39" t="n">
        <v>43342</v>
      </c>
      <c r="N208" t="inlineStr">
        <is>
          <t>09:37</t>
        </is>
      </c>
      <c r="O208" s="39" t="n">
        <v>43342.40069444444</v>
      </c>
      <c r="P208" t="n">
        <v>229651</v>
      </c>
      <c r="Q208" t="inlineStr">
        <is>
          <t>Vehicle</t>
        </is>
      </c>
      <c r="R208" t="n">
        <v>1614</v>
      </c>
      <c r="T208" t="n">
        <v>3</v>
      </c>
      <c r="U208" t="n">
        <v>40.65428</v>
      </c>
      <c r="V208" t="n">
        <v>-122.62357</v>
      </c>
      <c r="W208" t="inlineStr">
        <is>
          <t>HFTD</t>
        </is>
      </c>
      <c r="X208">
        <f>IF(OR(ISNUMBER(FIND("Redwood Valley", E208)), AZ208, BC208), "HFRA", "non-HFRA")</f>
        <v/>
      </c>
      <c r="AF208" t="n">
        <v>40770919</v>
      </c>
      <c r="AG208">
        <f>OR(AND(P208&gt;5000, P208&lt;&gt;""), AND(R208&gt;500, R208&lt;&gt;""), AND(T208&gt;0, T208&lt;&gt;""))</f>
        <v/>
      </c>
      <c r="AH208">
        <f>AND(OR(R208="", R208&lt;100),OR(AND(P208&gt;5000,P208&lt;&gt;""),AND(T208&gt;0,T208&lt;&gt;"")))</f>
        <v/>
      </c>
      <c r="AI208">
        <f>AND(AG208,AH208=FALSE)</f>
        <v/>
      </c>
      <c r="AJ208" t="n">
        <v>2018</v>
      </c>
      <c r="AK208" t="n">
        <v>7</v>
      </c>
      <c r="AL208" t="b">
        <v>0</v>
      </c>
      <c r="AM208">
        <f>IF(AND(T208&gt;0, T208&lt;&gt;""),1,0)</f>
        <v/>
      </c>
      <c r="AN208">
        <f>AND(AO208,AND(T208&gt;0,T208&lt;&gt;""))</f>
        <v/>
      </c>
      <c r="AO208">
        <f>AND(R208&gt;100, R208&lt;&gt;"")</f>
        <v/>
      </c>
      <c r="AP208">
        <f>AND(NOT(AN208),AO208)</f>
        <v/>
      </c>
      <c r="AQ208">
        <f>IF(AN208, "OEIS CAT - Destructive - Fatal", IF(AO208, IF(AG208, "OEIS CAT - Destructive - Non-fatal", "OEIS Non-CAT - Destructive - Non-fatal"), IF(AG208, "OEIS CAT - Large", "OEIS Non-CAT - Large")))</f>
        <v/>
      </c>
      <c r="AR208">
        <f>IF(AND(P208&lt;&gt;"", P208&gt;5000),1,0)</f>
        <v/>
      </c>
      <c r="AS208">
        <f>IF(AND(R208&lt;&gt;"", R208&gt;500),1,0)</f>
        <v/>
      </c>
      <c r="AT208">
        <f>IF(OR(R208="", R208&lt;=100),"structures &lt;= 100 ", IF(R208&gt;500, "structures &gt; 500", "100 &lt; structures &lt;= 500"))</f>
        <v/>
      </c>
      <c r="AU208">
        <f>IF(AND(T208&gt;0, T208&lt;&gt;""),"fatality &gt; 0", "fatality = 0")</f>
        <v/>
      </c>
      <c r="AV208">
        <f>IF(R208="",0, R208)</f>
        <v/>
      </c>
      <c r="AW208" t="b">
        <v>1</v>
      </c>
      <c r="AX208" t="b">
        <v>0</v>
      </c>
      <c r="AY208" t="b">
        <v>1</v>
      </c>
      <c r="AZ208" t="b">
        <v>1</v>
      </c>
      <c r="BA208" t="b">
        <v>0</v>
      </c>
      <c r="BB208" t="b">
        <v>1</v>
      </c>
      <c r="BC208" t="b">
        <v>1</v>
      </c>
      <c r="BF208" t="inlineStr">
        <is>
          <t>WYTC1</t>
        </is>
      </c>
      <c r="BG208" t="inlineStr">
        <is>
          <t>123</t>
        </is>
      </c>
      <c r="BH208" t="n">
        <v>0.92</v>
      </c>
      <c r="BI208" t="inlineStr">
        <is>
          <t>2018-07-23T21:00:00Z</t>
        </is>
      </c>
      <c r="BJ208" t="n">
        <v>6.53</v>
      </c>
      <c r="BK208" t="n">
        <v>2</v>
      </c>
      <c r="BL208" t="inlineStr">
        <is>
          <t>MMOC1</t>
        </is>
      </c>
      <c r="BM208" t="inlineStr">
        <is>
          <t>2</t>
        </is>
      </c>
      <c r="BN208" t="n">
        <v>8.630000000000001</v>
      </c>
      <c r="BO208" t="inlineStr">
        <is>
          <t>2018-07-23T21:00:00Z</t>
        </is>
      </c>
      <c r="BP208" t="n">
        <v>12.01</v>
      </c>
      <c r="BQ208" t="n">
        <v>18</v>
      </c>
    </row>
    <row r="209">
      <c r="C209">
        <f>LEFT(H209,8)&amp;"-"&amp;E209</f>
        <v/>
      </c>
      <c r="D209" t="inlineStr">
        <is>
          <t>Colusa, Glenn, Lake And Mendocino</t>
        </is>
      </c>
      <c r="E209" t="inlineStr">
        <is>
          <t>Ranch</t>
        </is>
      </c>
      <c r="G209" t="inlineStr">
        <is>
          <t>Mendocino Complex</t>
        </is>
      </c>
      <c r="H209">
        <f>YEAR(L209)*10^8+MONTH(L209)*10^6+DAY(L209)*10^4+HOUR(L209)*100+MINUTE(L209)</f>
        <v/>
      </c>
      <c r="I209">
        <f>IF(HOUR(L209)&lt;12, YEAR(L209)*10^8+MONTH(L209)*10^6+DAY(L209)*10^4+(HOUR(L209)+12)*10^2 + MINUTE(L209), YEAR(L209)*10^8+MONTH(L209)*10^6+(DAY(L209)+1)*10^4+(HOUR(L209)-12)*10^2+MINUTE(L209))</f>
        <v/>
      </c>
      <c r="J209" s="39" t="n">
        <v>43308</v>
      </c>
      <c r="K209" s="40" t="n">
        <v>0.5034722222222222</v>
      </c>
      <c r="L209" s="39" t="n">
        <v>43308.50347222222</v>
      </c>
      <c r="M209" s="39" t="n"/>
      <c r="O209" s="39" t="n"/>
      <c r="P209" t="n">
        <v>410203</v>
      </c>
      <c r="Q209" t="inlineStr">
        <is>
          <t>Human</t>
        </is>
      </c>
      <c r="R209" t="n">
        <v>246</v>
      </c>
      <c r="T209" t="n">
        <v>1</v>
      </c>
      <c r="U209" t="n">
        <v>39.243283</v>
      </c>
      <c r="V209" t="n">
        <v>-123.103367</v>
      </c>
      <c r="W209" t="inlineStr">
        <is>
          <t>HFTD</t>
        </is>
      </c>
      <c r="X209">
        <f>IF(OR(ISNUMBER(FIND("Redwood Valley", E209)), AZ209, BC209), "HFRA", "non-HFRA")</f>
        <v/>
      </c>
      <c r="AF209" t="n">
        <v>13036262.24</v>
      </c>
      <c r="AG209">
        <f>OR(AND(P209&gt;5000, P209&lt;&gt;""), AND(R209&gt;500, R209&lt;&gt;""), AND(T209&gt;0, T209&lt;&gt;""))</f>
        <v/>
      </c>
      <c r="AH209">
        <f>AND(OR(R209="", R209&lt;100),OR(AND(P209&gt;5000,P209&lt;&gt;""),AND(T209&gt;0,T209&lt;&gt;"")))</f>
        <v/>
      </c>
      <c r="AI209">
        <f>AND(AG209,AH209=FALSE)</f>
        <v/>
      </c>
      <c r="AJ209" t="n">
        <v>2018</v>
      </c>
      <c r="AK209" t="n">
        <v>7</v>
      </c>
      <c r="AL209" t="b">
        <v>0</v>
      </c>
      <c r="AM209">
        <f>IF(AND(T209&gt;0, T209&lt;&gt;""),1,0)</f>
        <v/>
      </c>
      <c r="AN209">
        <f>AND(AO209,AND(T209&gt;0,T209&lt;&gt;""))</f>
        <v/>
      </c>
      <c r="AO209">
        <f>AND(R209&gt;100, R209&lt;&gt;"")</f>
        <v/>
      </c>
      <c r="AP209">
        <f>AND(NOT(AN209),AO209)</f>
        <v/>
      </c>
      <c r="AQ209">
        <f>IF(AN209, "OEIS CAT - Destructive - Fatal", IF(AO209, IF(AG209, "OEIS CAT - Destructive - Non-fatal", "OEIS Non-CAT - Destructive - Non-fatal"), IF(AG209, "OEIS CAT - Large", "OEIS Non-CAT - Large")))</f>
        <v/>
      </c>
      <c r="AR209">
        <f>IF(AND(P209&lt;&gt;"", P209&gt;5000),1,0)</f>
        <v/>
      </c>
      <c r="AS209">
        <f>IF(AND(R209&lt;&gt;"", R209&gt;500),1,0)</f>
        <v/>
      </c>
      <c r="AT209">
        <f>IF(OR(R209="", R209&lt;=100),"structures &lt;= 100 ", IF(R209&gt;500, "structures &gt; 500", "100 &lt; structures &lt;= 500"))</f>
        <v/>
      </c>
      <c r="AU209">
        <f>IF(AND(T209&gt;0, T209&lt;&gt;""),"fatality &gt; 0", "fatality = 0")</f>
        <v/>
      </c>
      <c r="AV209">
        <f>IF(R209="",0, R209)</f>
        <v/>
      </c>
      <c r="AW209" t="b">
        <v>1</v>
      </c>
      <c r="AX209" t="b">
        <v>0</v>
      </c>
      <c r="AY209" t="b">
        <v>1</v>
      </c>
      <c r="AZ209" t="b">
        <v>1</v>
      </c>
      <c r="BA209" t="b">
        <v>0</v>
      </c>
      <c r="BB209" t="b">
        <v>1</v>
      </c>
      <c r="BC209" t="b">
        <v>1</v>
      </c>
      <c r="BJ209" t="n">
        <v>0</v>
      </c>
      <c r="BK209" t="n">
        <v>0</v>
      </c>
      <c r="BL209" t="inlineStr">
        <is>
          <t>COWC1</t>
        </is>
      </c>
      <c r="BM209" t="inlineStr">
        <is>
          <t>2</t>
        </is>
      </c>
      <c r="BN209" t="n">
        <v>8.27</v>
      </c>
      <c r="BO209" t="inlineStr">
        <is>
          <t>2018-07-27T20:01:00Z</t>
        </is>
      </c>
      <c r="BP209" t="n">
        <v>28.99</v>
      </c>
      <c r="BQ209" t="n">
        <v>40</v>
      </c>
    </row>
    <row r="210">
      <c r="C210">
        <f>LEFT(H210,8)&amp;"-"&amp;E210</f>
        <v/>
      </c>
      <c r="D210" t="inlineStr">
        <is>
          <t>Colusa, Lake And Mendocino</t>
        </is>
      </c>
      <c r="E210" t="inlineStr">
        <is>
          <t>River</t>
        </is>
      </c>
      <c r="G210" t="inlineStr">
        <is>
          <t>Mendocino Complex</t>
        </is>
      </c>
      <c r="H210">
        <f>YEAR(L210)*10^8+MONTH(L210)*10^6+DAY(L210)*10^4+HOUR(L210)*100+MINUTE(L210)</f>
        <v/>
      </c>
      <c r="I210">
        <f>IF(HOUR(L210)&lt;12, YEAR(L210)*10^8+MONTH(L210)*10^6+DAY(L210)*10^4+(HOUR(L210)+12)*10^2 + MINUTE(L210), YEAR(L210)*10^8+MONTH(L210)*10^6+(DAY(L210)+1)*10^4+(HOUR(L210)-12)*10^2+MINUTE(L210))</f>
        <v/>
      </c>
      <c r="J210" s="39" t="n">
        <v>43308</v>
      </c>
      <c r="K210" s="40" t="n">
        <v>0.5423611111111111</v>
      </c>
      <c r="L210" s="39" t="n">
        <v>43308.54236111111</v>
      </c>
      <c r="M210" s="39" t="n"/>
      <c r="O210" s="39" t="n"/>
      <c r="P210" t="n">
        <v>48920</v>
      </c>
      <c r="Q210" t="inlineStr">
        <is>
          <t>Undetermined</t>
        </is>
      </c>
      <c r="R210" t="n">
        <v>35</v>
      </c>
      <c r="T210" t="n">
        <v>0</v>
      </c>
      <c r="U210" t="n">
        <v>39.04786</v>
      </c>
      <c r="V210" t="n">
        <v>-123.11971</v>
      </c>
      <c r="W210" t="inlineStr">
        <is>
          <t>HFTD</t>
        </is>
      </c>
      <c r="X210">
        <f>IF(OR(ISNUMBER(FIND("Redwood Valley", E210)), AZ210, BC210), "HFRA", "non-HFRA")</f>
        <v/>
      </c>
      <c r="AF210" t="n">
        <v>1854752.758</v>
      </c>
      <c r="AG210">
        <f>OR(AND(P210&gt;5000, P210&lt;&gt;""), AND(R210&gt;500, R210&lt;&gt;""), AND(T210&gt;0, T210&lt;&gt;""))</f>
        <v/>
      </c>
      <c r="AH210">
        <f>AND(OR(R210="", R210&lt;100),OR(AND(P210&gt;5000,P210&lt;&gt;""),AND(T210&gt;0,T210&lt;&gt;"")))</f>
        <v/>
      </c>
      <c r="AI210">
        <f>AND(AG210,AH210=FALSE)</f>
        <v/>
      </c>
      <c r="AJ210" t="n">
        <v>2018</v>
      </c>
      <c r="AK210" t="n">
        <v>7</v>
      </c>
      <c r="AL210" t="b">
        <v>0</v>
      </c>
      <c r="AM210">
        <f>IF(AND(T210&gt;0, T210&lt;&gt;""),1,0)</f>
        <v/>
      </c>
      <c r="AN210">
        <f>AND(AO210,AND(T210&gt;0,T210&lt;&gt;""))</f>
        <v/>
      </c>
      <c r="AO210">
        <f>AND(R210&gt;100, R210&lt;&gt;"")</f>
        <v/>
      </c>
      <c r="AP210">
        <f>AND(NOT(AN210),AO210)</f>
        <v/>
      </c>
      <c r="AQ210">
        <f>IF(AN210, "OEIS CAT - Destructive - Fatal", IF(AO210, IF(AG210, "OEIS CAT - Destructive - Non-fatal", "OEIS Non-CAT - Destructive - Non-fatal"), IF(AG210, "OEIS CAT - Large", "OEIS Non-CAT - Large")))</f>
        <v/>
      </c>
      <c r="AR210">
        <f>IF(AND(P210&lt;&gt;"", P210&gt;5000),1,0)</f>
        <v/>
      </c>
      <c r="AS210">
        <f>IF(AND(R210&lt;&gt;"", R210&gt;500),1,0)</f>
        <v/>
      </c>
      <c r="AT210">
        <f>IF(OR(R210="", R210&lt;=100),"structures &lt;= 100 ", IF(R210&gt;500, "structures &gt; 500", "100 &lt; structures &lt;= 500"))</f>
        <v/>
      </c>
      <c r="AU210">
        <f>IF(AND(T210&gt;0, T210&lt;&gt;""),"fatality &gt; 0", "fatality = 0")</f>
        <v/>
      </c>
      <c r="AV210">
        <f>IF(R210="",0, R210)</f>
        <v/>
      </c>
      <c r="AW210" t="b">
        <v>1</v>
      </c>
      <c r="AX210" t="b">
        <v>0</v>
      </c>
      <c r="AY210" t="b">
        <v>1</v>
      </c>
      <c r="AZ210" t="b">
        <v>1</v>
      </c>
      <c r="BA210" t="b">
        <v>0</v>
      </c>
      <c r="BB210" t="b">
        <v>1</v>
      </c>
      <c r="BC210" t="b">
        <v>1</v>
      </c>
      <c r="BF210" t="inlineStr">
        <is>
          <t>HPDC1</t>
        </is>
      </c>
      <c r="BG210" t="inlineStr">
        <is>
          <t>2</t>
        </is>
      </c>
      <c r="BH210" t="n">
        <v>2.41</v>
      </c>
      <c r="BI210" t="inlineStr">
        <is>
          <t>2018-07-27T20:15:00Z</t>
        </is>
      </c>
      <c r="BJ210" t="n">
        <v>21</v>
      </c>
      <c r="BK210" t="n">
        <v>2</v>
      </c>
      <c r="BL210" t="inlineStr">
        <is>
          <t>COWC1</t>
        </is>
      </c>
      <c r="BM210" t="inlineStr">
        <is>
          <t>2</t>
        </is>
      </c>
      <c r="BN210" t="n">
        <v>5.93</v>
      </c>
      <c r="BO210" t="inlineStr">
        <is>
          <t>2018-07-27T20:01:00Z</t>
        </is>
      </c>
      <c r="BP210" t="n">
        <v>28.99</v>
      </c>
      <c r="BQ210" t="n">
        <v>9</v>
      </c>
    </row>
    <row r="211">
      <c r="C211">
        <f>LEFT(H211,8)&amp;"-"&amp;E211</f>
        <v/>
      </c>
      <c r="D211" t="inlineStr">
        <is>
          <t>Lassen</t>
        </is>
      </c>
      <c r="E211" t="inlineStr">
        <is>
          <t>Whaleback</t>
        </is>
      </c>
      <c r="H211">
        <f>YEAR(L211)*10^8+MONTH(L211)*10^6+DAY(L211)*10^4+HOUR(L211)*100+MINUTE(L211)</f>
        <v/>
      </c>
      <c r="I211">
        <f>IF(HOUR(L211)&lt;12, YEAR(L211)*10^8+MONTH(L211)*10^6+DAY(L211)*10^4+(HOUR(L211)+12)*10^2 + MINUTE(L211), YEAR(L211)*10^8+MONTH(L211)*10^6+(DAY(L211)+1)*10^4+(HOUR(L211)-12)*10^2+MINUTE(L211))</f>
        <v/>
      </c>
      <c r="J211" s="39" t="n">
        <v>43308</v>
      </c>
      <c r="K211" s="40" t="n">
        <v>0.5638888888888889</v>
      </c>
      <c r="L211" s="39" t="n">
        <v>43308.56388888889</v>
      </c>
      <c r="M211" s="39" t="n">
        <v>43469</v>
      </c>
      <c r="N211" t="inlineStr">
        <is>
          <t>09:32</t>
        </is>
      </c>
      <c r="O211" s="39" t="n">
        <v>43469.39722222222</v>
      </c>
      <c r="P211" t="n">
        <v>18703</v>
      </c>
      <c r="Q211" t="inlineStr">
        <is>
          <t>Undetermined</t>
        </is>
      </c>
      <c r="R211" t="n">
        <v>0</v>
      </c>
      <c r="T211" t="n">
        <v>0</v>
      </c>
      <c r="U211" t="n">
        <v>40.633536</v>
      </c>
      <c r="V211" t="n">
        <v>-120.868091</v>
      </c>
      <c r="W211" t="inlineStr">
        <is>
          <t>HFTD</t>
        </is>
      </c>
      <c r="X211">
        <f>IF(OR(ISNUMBER(FIND("Redwood Valley", E211)), AZ211, BC211), "HFRA", "non-HFRA")</f>
        <v/>
      </c>
      <c r="AG211">
        <f>OR(AND(P211&gt;5000, P211&lt;&gt;""), AND(R211&gt;500, R211&lt;&gt;""), AND(T211&gt;0, T211&lt;&gt;""))</f>
        <v/>
      </c>
      <c r="AH211">
        <f>AND(OR(R211="", R211&lt;100),OR(AND(P211&gt;5000,P211&lt;&gt;""),AND(T211&gt;0,T211&lt;&gt;"")))</f>
        <v/>
      </c>
      <c r="AI211">
        <f>AND(AG211,AH211=FALSE)</f>
        <v/>
      </c>
      <c r="AJ211" t="n">
        <v>2018</v>
      </c>
      <c r="AK211" t="n">
        <v>7</v>
      </c>
      <c r="AL211" t="b">
        <v>0</v>
      </c>
      <c r="AM211">
        <f>IF(AND(T211&gt;0, T211&lt;&gt;""),1,0)</f>
        <v/>
      </c>
      <c r="AN211">
        <f>AND(AO211,AND(T211&gt;0,T211&lt;&gt;""))</f>
        <v/>
      </c>
      <c r="AO211">
        <f>AND(R211&gt;100, R211&lt;&gt;"")</f>
        <v/>
      </c>
      <c r="AP211">
        <f>AND(NOT(AN211),AO211)</f>
        <v/>
      </c>
      <c r="AQ211">
        <f>IF(AN211, "OEIS CAT - Destructive - Fatal", IF(AO211, IF(AG211, "OEIS CAT - Destructive - Non-fatal", "OEIS Non-CAT - Destructive - Non-fatal"), IF(AG211, "OEIS CAT - Large", "OEIS Non-CAT - Large")))</f>
        <v/>
      </c>
      <c r="AR211">
        <f>IF(AND(P211&lt;&gt;"", P211&gt;5000),1,0)</f>
        <v/>
      </c>
      <c r="AS211">
        <f>IF(AND(R211&lt;&gt;"", R211&gt;500),1,0)</f>
        <v/>
      </c>
      <c r="AT211">
        <f>IF(OR(R211="", R211&lt;=100),"structures &lt;= 100 ", IF(R211&gt;500, "structures &gt; 500", "100 &lt; structures &lt;= 500"))</f>
        <v/>
      </c>
      <c r="AU211">
        <f>IF(AND(T211&gt;0, T211&lt;&gt;""),"fatality &gt; 0", "fatality = 0")</f>
        <v/>
      </c>
      <c r="AV211">
        <f>IF(R211="",0, R211)</f>
        <v/>
      </c>
      <c r="AW211" t="b">
        <v>1</v>
      </c>
      <c r="AX211" t="b">
        <v>0</v>
      </c>
      <c r="AY211" t="b">
        <v>1</v>
      </c>
      <c r="AZ211" t="b">
        <v>1</v>
      </c>
      <c r="BA211" t="b">
        <v>0</v>
      </c>
      <c r="BB211" t="b">
        <v>1</v>
      </c>
      <c r="BC211" t="b">
        <v>1</v>
      </c>
      <c r="BJ211" t="n">
        <v>0</v>
      </c>
      <c r="BK211" t="n">
        <v>0</v>
      </c>
      <c r="BL211" t="inlineStr">
        <is>
          <t>GORC1</t>
        </is>
      </c>
      <c r="BM211" t="inlineStr">
        <is>
          <t>2</t>
        </is>
      </c>
      <c r="BN211" t="n">
        <v>8.57</v>
      </c>
      <c r="BO211" t="inlineStr">
        <is>
          <t>2018-07-27T21:04:00Z</t>
        </is>
      </c>
      <c r="BP211" t="n">
        <v>13</v>
      </c>
      <c r="BQ211" t="n">
        <v>2</v>
      </c>
    </row>
    <row r="212">
      <c r="C212">
        <f>LEFT(H212,8)&amp;"-"&amp;E212</f>
        <v/>
      </c>
      <c r="D212" t="inlineStr">
        <is>
          <t>Kern</t>
        </is>
      </c>
      <c r="E212" t="inlineStr">
        <is>
          <t>Breckenridge</t>
        </is>
      </c>
      <c r="H212">
        <f>YEAR(L212)*10^8+MONTH(L212)*10^6+DAY(L212)*10^4+HOUR(L212)*100+MINUTE(L212)</f>
        <v/>
      </c>
      <c r="I212">
        <f>IF(HOUR(L212)&lt;12, YEAR(L212)*10^8+MONTH(L212)*10^6+DAY(L212)*10^4+(HOUR(L212)+12)*10^2 + MINUTE(L212), YEAR(L212)*10^8+MONTH(L212)*10^6+(DAY(L212)+1)*10^4+(HOUR(L212)-12)*10^2+MINUTE(L212))</f>
        <v/>
      </c>
      <c r="J212" s="39" t="n">
        <v>43308</v>
      </c>
      <c r="K212" s="40" t="n">
        <v>0.675</v>
      </c>
      <c r="L212" s="39" t="n">
        <v>43308.675</v>
      </c>
      <c r="M212" s="39" t="n">
        <v>43469</v>
      </c>
      <c r="N212" t="inlineStr">
        <is>
          <t>09:32</t>
        </is>
      </c>
      <c r="O212" s="39" t="n">
        <v>43469.39722222222</v>
      </c>
      <c r="P212" t="n">
        <v>993</v>
      </c>
      <c r="Q212" t="inlineStr">
        <is>
          <t>Undetermined</t>
        </is>
      </c>
      <c r="R212" t="n">
        <v>0</v>
      </c>
      <c r="T212" t="n">
        <v>0</v>
      </c>
      <c r="U212" t="n">
        <v>35.387408</v>
      </c>
      <c r="V212" t="n">
        <v>-118.817934</v>
      </c>
      <c r="W212" t="inlineStr">
        <is>
          <t>non-HFTD</t>
        </is>
      </c>
      <c r="X212">
        <f>IF(OR(ISNUMBER(FIND("Redwood Valley", E212)), AZ212, BC212), "HFRA", "non-HFRA")</f>
        <v/>
      </c>
      <c r="AG212">
        <f>OR(AND(P212&gt;5000, P212&lt;&gt;""), AND(R212&gt;500, R212&lt;&gt;""), AND(T212&gt;0, T212&lt;&gt;""))</f>
        <v/>
      </c>
      <c r="AH212">
        <f>AND(OR(R212="", R212&lt;100),OR(AND(P212&gt;5000,P212&lt;&gt;""),AND(T212&gt;0,T212&lt;&gt;"")))</f>
        <v/>
      </c>
      <c r="AI212">
        <f>AND(AG212,AH212=FALSE)</f>
        <v/>
      </c>
      <c r="AJ212" t="n">
        <v>2018</v>
      </c>
      <c r="AK212" t="n">
        <v>7</v>
      </c>
      <c r="AL212" t="b">
        <v>0</v>
      </c>
      <c r="AM212">
        <f>IF(AND(T212&gt;0, T212&lt;&gt;""),1,0)</f>
        <v/>
      </c>
      <c r="AN212">
        <f>AND(AO212,AND(T212&gt;0,T212&lt;&gt;""))</f>
        <v/>
      </c>
      <c r="AO212">
        <f>AND(R212&gt;100, R212&lt;&gt;"")</f>
        <v/>
      </c>
      <c r="AP212">
        <f>AND(NOT(AN212),AO212)</f>
        <v/>
      </c>
      <c r="AQ212">
        <f>IF(AN212, "OEIS CAT - Destructive - Fatal", IF(AO212, IF(AG212, "OEIS CAT - Destructive - Non-fatal", "OEIS Non-CAT - Destructive - Non-fatal"), IF(AG212, "OEIS CAT - Large", "OEIS Non-CAT - Large")))</f>
        <v/>
      </c>
      <c r="AR212">
        <f>IF(AND(P212&lt;&gt;"", P212&gt;5000),1,0)</f>
        <v/>
      </c>
      <c r="AS212">
        <f>IF(AND(R212&lt;&gt;"", R212&gt;500),1,0)</f>
        <v/>
      </c>
      <c r="AT212">
        <f>IF(OR(R212="", R212&lt;=100),"structures &lt;= 100 ", IF(R212&gt;500, "structures &gt; 500", "100 &lt; structures &lt;= 500"))</f>
        <v/>
      </c>
      <c r="AU212">
        <f>IF(AND(T212&gt;0, T212&lt;&gt;""),"fatality &gt; 0", "fatality = 0")</f>
        <v/>
      </c>
      <c r="AV212">
        <f>IF(R212="",0, R212)</f>
        <v/>
      </c>
      <c r="AW212" t="b">
        <v>0</v>
      </c>
      <c r="AX212" t="b">
        <v>0</v>
      </c>
      <c r="AY212" t="b">
        <v>1</v>
      </c>
      <c r="AZ212" t="b">
        <v>1</v>
      </c>
      <c r="BA212" t="b">
        <v>0</v>
      </c>
      <c r="BB212" t="b">
        <v>0</v>
      </c>
      <c r="BC212" t="b">
        <v>0</v>
      </c>
      <c r="BF212" t="inlineStr">
        <is>
          <t>C6825</t>
        </is>
      </c>
      <c r="BG212" t="inlineStr">
        <is>
          <t>65</t>
        </is>
      </c>
      <c r="BH212" t="n">
        <v>3.77</v>
      </c>
      <c r="BI212" t="inlineStr">
        <is>
          <t>2018-07-27T22:36:00Z</t>
        </is>
      </c>
      <c r="BJ212" t="n">
        <v>14</v>
      </c>
      <c r="BK212" t="n">
        <v>18</v>
      </c>
      <c r="BL212" t="inlineStr">
        <is>
          <t>AU562</t>
        </is>
      </c>
      <c r="BM212" t="inlineStr">
        <is>
          <t>65</t>
        </is>
      </c>
      <c r="BN212" t="n">
        <v>7.14</v>
      </c>
      <c r="BO212" t="inlineStr">
        <is>
          <t>2018-07-27T23:57:00Z</t>
        </is>
      </c>
      <c r="BP212" t="n">
        <v>14</v>
      </c>
      <c r="BQ212" t="n">
        <v>34</v>
      </c>
    </row>
    <row r="213">
      <c r="C213">
        <f>LEFT(H213,8)&amp;"-"&amp;E213</f>
        <v/>
      </c>
      <c r="D213" t="inlineStr">
        <is>
          <t>Mendocino</t>
        </is>
      </c>
      <c r="E213" t="inlineStr">
        <is>
          <t>Eel</t>
        </is>
      </c>
      <c r="H213">
        <f>YEAR(L213)*10^8+MONTH(L213)*10^6+DAY(L213)*10^4+HOUR(L213)*100+MINUTE(L213)</f>
        <v/>
      </c>
      <c r="I213">
        <f>IF(HOUR(L213)&lt;12, YEAR(L213)*10^8+MONTH(L213)*10^6+DAY(L213)*10^4+(HOUR(L213)+12)*10^2 + MINUTE(L213), YEAR(L213)*10^8+MONTH(L213)*10^6+(DAY(L213)+1)*10^4+(HOUR(L213)-12)*10^2+MINUTE(L213))</f>
        <v/>
      </c>
      <c r="J213" s="39" t="n">
        <v>43312</v>
      </c>
      <c r="K213" s="40" t="n">
        <v>0.6444444444444445</v>
      </c>
      <c r="L213" s="39" t="n">
        <v>43312.64444444444</v>
      </c>
      <c r="M213" s="39" t="n">
        <v>43469</v>
      </c>
      <c r="N213" t="inlineStr">
        <is>
          <t>09:29</t>
        </is>
      </c>
      <c r="O213" s="39" t="n">
        <v>43469.39513888889</v>
      </c>
      <c r="P213" t="n">
        <v>972</v>
      </c>
      <c r="Q213" t="inlineStr">
        <is>
          <t>Undetermined</t>
        </is>
      </c>
      <c r="R213" t="n">
        <v>0</v>
      </c>
      <c r="T213" t="n">
        <v>0</v>
      </c>
      <c r="U213" t="n">
        <v>39.832</v>
      </c>
      <c r="V213" t="n">
        <v>-123.048</v>
      </c>
      <c r="W213" t="inlineStr">
        <is>
          <t>HFTD</t>
        </is>
      </c>
      <c r="X213">
        <f>IF(OR(ISNUMBER(FIND("Redwood Valley", E213)), AZ213, BC213), "HFRA", "non-HFRA")</f>
        <v/>
      </c>
      <c r="AG213">
        <f>OR(AND(P213&gt;5000, P213&lt;&gt;""), AND(R213&gt;500, R213&lt;&gt;""), AND(T213&gt;0, T213&lt;&gt;""))</f>
        <v/>
      </c>
      <c r="AH213">
        <f>AND(OR(R213="", R213&lt;100),OR(AND(P213&gt;5000,P213&lt;&gt;""),AND(T213&gt;0,T213&lt;&gt;"")))</f>
        <v/>
      </c>
      <c r="AI213">
        <f>AND(AG213,AH213=FALSE)</f>
        <v/>
      </c>
      <c r="AJ213" t="n">
        <v>2018</v>
      </c>
      <c r="AK213" t="n">
        <v>7</v>
      </c>
      <c r="AL213" t="b">
        <v>0</v>
      </c>
      <c r="AM213">
        <f>IF(AND(T213&gt;0, T213&lt;&gt;""),1,0)</f>
        <v/>
      </c>
      <c r="AN213">
        <f>AND(AO213,AND(T213&gt;0,T213&lt;&gt;""))</f>
        <v/>
      </c>
      <c r="AO213">
        <f>AND(R213&gt;100, R213&lt;&gt;"")</f>
        <v/>
      </c>
      <c r="AP213">
        <f>AND(NOT(AN213),AO213)</f>
        <v/>
      </c>
      <c r="AQ213">
        <f>IF(AN213, "OEIS CAT - Destructive - Fatal", IF(AO213, IF(AG213, "OEIS CAT - Destructive - Non-fatal", "OEIS Non-CAT - Destructive - Non-fatal"), IF(AG213, "OEIS CAT - Large", "OEIS Non-CAT - Large")))</f>
        <v/>
      </c>
      <c r="AR213">
        <f>IF(AND(P213&lt;&gt;"", P213&gt;5000),1,0)</f>
        <v/>
      </c>
      <c r="AS213">
        <f>IF(AND(R213&lt;&gt;"", R213&gt;500),1,0)</f>
        <v/>
      </c>
      <c r="AT213">
        <f>IF(OR(R213="", R213&lt;=100),"structures &lt;= 100 ", IF(R213&gt;500, "structures &gt; 500", "100 &lt; structures &lt;= 500"))</f>
        <v/>
      </c>
      <c r="AU213">
        <f>IF(AND(T213&gt;0, T213&lt;&gt;""),"fatality &gt; 0", "fatality = 0")</f>
        <v/>
      </c>
      <c r="AV213">
        <f>IF(R213="",0, R213)</f>
        <v/>
      </c>
      <c r="AW213" t="b">
        <v>1</v>
      </c>
      <c r="AX213" t="b">
        <v>0</v>
      </c>
      <c r="AY213" t="b">
        <v>1</v>
      </c>
      <c r="AZ213" t="b">
        <v>1</v>
      </c>
      <c r="BA213" t="b">
        <v>0</v>
      </c>
      <c r="BB213" t="b">
        <v>1</v>
      </c>
      <c r="BC213" t="b">
        <v>1</v>
      </c>
      <c r="BF213" t="inlineStr">
        <is>
          <t>EELC1</t>
        </is>
      </c>
      <c r="BG213" t="inlineStr">
        <is>
          <t>2</t>
        </is>
      </c>
      <c r="BH213" t="n">
        <v>1.99</v>
      </c>
      <c r="BI213" t="inlineStr">
        <is>
          <t>2018-07-31T22:45:00Z</t>
        </is>
      </c>
      <c r="BJ213" t="n">
        <v>12.01</v>
      </c>
      <c r="BK213" t="n">
        <v>2</v>
      </c>
      <c r="BL213" t="inlineStr">
        <is>
          <t>MASC1</t>
        </is>
      </c>
      <c r="BM213" t="inlineStr">
        <is>
          <t>2</t>
        </is>
      </c>
      <c r="BN213" t="n">
        <v>5.72</v>
      </c>
      <c r="BO213" t="inlineStr">
        <is>
          <t>2018-07-31T23:04:00Z</t>
        </is>
      </c>
      <c r="BP213" t="n">
        <v>20</v>
      </c>
      <c r="BQ213" t="n">
        <v>4</v>
      </c>
    </row>
    <row r="214">
      <c r="C214">
        <f>LEFT(H214,8)&amp;"-"&amp;E214</f>
        <v/>
      </c>
      <c r="D214" t="inlineStr">
        <is>
          <t>Sutter</t>
        </is>
      </c>
      <c r="E214" t="inlineStr">
        <is>
          <t>Butte</t>
        </is>
      </c>
      <c r="H214">
        <f>YEAR(L214)*10^8+MONTH(L214)*10^6+DAY(L214)*10^4+HOUR(L214)*100+MINUTE(L214)</f>
        <v/>
      </c>
      <c r="I214">
        <f>IF(HOUR(L214)&lt;12, YEAR(L214)*10^8+MONTH(L214)*10^6+DAY(L214)*10^4+(HOUR(L214)+12)*10^2 + MINUTE(L214), YEAR(L214)*10^8+MONTH(L214)*10^6+(DAY(L214)+1)*10^4+(HOUR(L214)-12)*10^2+MINUTE(L214))</f>
        <v/>
      </c>
      <c r="J214" s="39" t="n">
        <v>43312</v>
      </c>
      <c r="K214" s="40" t="n">
        <v>0.7319444444444444</v>
      </c>
      <c r="L214" s="39" t="n">
        <v>43312.73194444444</v>
      </c>
      <c r="M214" s="39" t="n">
        <v>43469</v>
      </c>
      <c r="N214" t="inlineStr">
        <is>
          <t>09:28</t>
        </is>
      </c>
      <c r="O214" s="39" t="n">
        <v>43469.39444444444</v>
      </c>
      <c r="P214" t="n">
        <v>1200</v>
      </c>
      <c r="Q214" t="inlineStr">
        <is>
          <t>Undetermined</t>
        </is>
      </c>
      <c r="R214" t="n">
        <v>0</v>
      </c>
      <c r="T214" t="n">
        <v>0</v>
      </c>
      <c r="U214" t="n">
        <v>39.186144</v>
      </c>
      <c r="V214" t="n">
        <v>-121.79288</v>
      </c>
      <c r="W214" t="inlineStr">
        <is>
          <t>non-HFTD</t>
        </is>
      </c>
      <c r="X214">
        <f>IF(OR(ISNUMBER(FIND("Redwood Valley", E214)), AZ214, BC214), "HFRA", "non-HFRA")</f>
        <v/>
      </c>
      <c r="AG214">
        <f>OR(AND(P214&gt;5000, P214&lt;&gt;""), AND(R214&gt;500, R214&lt;&gt;""), AND(T214&gt;0, T214&lt;&gt;""))</f>
        <v/>
      </c>
      <c r="AH214">
        <f>AND(OR(R214="", R214&lt;100),OR(AND(P214&gt;5000,P214&lt;&gt;""),AND(T214&gt;0,T214&lt;&gt;"")))</f>
        <v/>
      </c>
      <c r="AI214">
        <f>AND(AG214,AH214=FALSE)</f>
        <v/>
      </c>
      <c r="AJ214" t="n">
        <v>2018</v>
      </c>
      <c r="AK214" t="n">
        <v>7</v>
      </c>
      <c r="AL214" t="b">
        <v>0</v>
      </c>
      <c r="AM214">
        <f>IF(AND(T214&gt;0, T214&lt;&gt;""),1,0)</f>
        <v/>
      </c>
      <c r="AN214">
        <f>AND(AO214,AND(T214&gt;0,T214&lt;&gt;""))</f>
        <v/>
      </c>
      <c r="AO214">
        <f>AND(R214&gt;100, R214&lt;&gt;"")</f>
        <v/>
      </c>
      <c r="AP214">
        <f>AND(NOT(AN214),AO214)</f>
        <v/>
      </c>
      <c r="AQ214">
        <f>IF(AN214, "OEIS CAT - Destructive - Fatal", IF(AO214, IF(AG214, "OEIS CAT - Destructive - Non-fatal", "OEIS Non-CAT - Destructive - Non-fatal"), IF(AG214, "OEIS CAT - Large", "OEIS Non-CAT - Large")))</f>
        <v/>
      </c>
      <c r="AR214">
        <f>IF(AND(P214&lt;&gt;"", P214&gt;5000),1,0)</f>
        <v/>
      </c>
      <c r="AS214">
        <f>IF(AND(R214&lt;&gt;"", R214&gt;500),1,0)</f>
        <v/>
      </c>
      <c r="AT214">
        <f>IF(OR(R214="", R214&lt;=100),"structures &lt;= 100 ", IF(R214&gt;500, "structures &gt; 500", "100 &lt; structures &lt;= 500"))</f>
        <v/>
      </c>
      <c r="AU214">
        <f>IF(AND(T214&gt;0, T214&lt;&gt;""),"fatality &gt; 0", "fatality = 0")</f>
        <v/>
      </c>
      <c r="AV214">
        <f>IF(R214="",0, R214)</f>
        <v/>
      </c>
      <c r="AW214" t="b">
        <v>0</v>
      </c>
      <c r="AX214" t="b">
        <v>0</v>
      </c>
      <c r="AY214" t="b">
        <v>0</v>
      </c>
      <c r="AZ214" t="b">
        <v>0</v>
      </c>
      <c r="BA214" t="b">
        <v>0</v>
      </c>
      <c r="BB214" t="b">
        <v>0</v>
      </c>
      <c r="BC214" t="b">
        <v>0</v>
      </c>
      <c r="BJ214" t="n">
        <v>0</v>
      </c>
      <c r="BK214" t="n">
        <v>0</v>
      </c>
      <c r="BL214" t="inlineStr">
        <is>
          <t>E9574</t>
        </is>
      </c>
      <c r="BM214" t="inlineStr">
        <is>
          <t>65</t>
        </is>
      </c>
      <c r="BN214" t="n">
        <v>8.58</v>
      </c>
      <c r="BO214" t="inlineStr">
        <is>
          <t>2018-08-01T00:22:00Z</t>
        </is>
      </c>
      <c r="BP214" t="n">
        <v>7</v>
      </c>
      <c r="BQ214" t="n">
        <v>57</v>
      </c>
    </row>
    <row r="215">
      <c r="C215">
        <f>LEFT(H215,8)&amp;"-"&amp;E215</f>
        <v/>
      </c>
      <c r="D215" t="inlineStr">
        <is>
          <t>Placer</t>
        </is>
      </c>
      <c r="E215" t="inlineStr">
        <is>
          <t>Sunset</t>
        </is>
      </c>
      <c r="H215">
        <f>YEAR(L215)*10^8+MONTH(L215)*10^6+DAY(L215)*10^4+HOUR(L215)*100+MINUTE(L215)</f>
        <v/>
      </c>
      <c r="I215">
        <f>IF(HOUR(L215)&lt;12, YEAR(L215)*10^8+MONTH(L215)*10^6+DAY(L215)*10^4+(HOUR(L215)+12)*10^2 + MINUTE(L215), YEAR(L215)*10^8+MONTH(L215)*10^6+(DAY(L215)+1)*10^4+(HOUR(L215)-12)*10^2+MINUTE(L215))</f>
        <v/>
      </c>
      <c r="J215" s="39" t="n">
        <v>43313</v>
      </c>
      <c r="K215" s="40" t="n">
        <v>0.5493055555555556</v>
      </c>
      <c r="L215" s="39" t="n">
        <v>43313.54930555556</v>
      </c>
      <c r="M215" s="39" t="n">
        <v>43469</v>
      </c>
      <c r="N215" t="inlineStr">
        <is>
          <t>09:28</t>
        </is>
      </c>
      <c r="O215" s="39" t="n">
        <v>43469.39444444444</v>
      </c>
      <c r="P215" t="n">
        <v>700</v>
      </c>
      <c r="Q215" t="inlineStr">
        <is>
          <t>Undetermined</t>
        </is>
      </c>
      <c r="R215" t="n">
        <v>0</v>
      </c>
      <c r="T215" t="n">
        <v>0</v>
      </c>
      <c r="U215" t="n">
        <v>38.82426</v>
      </c>
      <c r="V215" t="n">
        <v>-121.451307</v>
      </c>
      <c r="W215" t="inlineStr">
        <is>
          <t>non-HFTD</t>
        </is>
      </c>
      <c r="X215">
        <f>IF(OR(ISNUMBER(FIND("Redwood Valley", E215)), AZ215, BC215), "HFRA", "non-HFRA")</f>
        <v/>
      </c>
      <c r="AG215">
        <f>OR(AND(P215&gt;5000, P215&lt;&gt;""), AND(R215&gt;500, R215&lt;&gt;""), AND(T215&gt;0, T215&lt;&gt;""))</f>
        <v/>
      </c>
      <c r="AH215">
        <f>AND(OR(R215="", R215&lt;100),OR(AND(P215&gt;5000,P215&lt;&gt;""),AND(T215&gt;0,T215&lt;&gt;"")))</f>
        <v/>
      </c>
      <c r="AI215">
        <f>AND(AG215,AH215=FALSE)</f>
        <v/>
      </c>
      <c r="AJ215" t="n">
        <v>2018</v>
      </c>
      <c r="AK215" t="n">
        <v>8</v>
      </c>
      <c r="AL215" t="b">
        <v>0</v>
      </c>
      <c r="AM215">
        <f>IF(AND(T215&gt;0, T215&lt;&gt;""),1,0)</f>
        <v/>
      </c>
      <c r="AN215">
        <f>AND(AO215,AND(T215&gt;0,T215&lt;&gt;""))</f>
        <v/>
      </c>
      <c r="AO215">
        <f>AND(R215&gt;100, R215&lt;&gt;"")</f>
        <v/>
      </c>
      <c r="AP215">
        <f>AND(NOT(AN215),AO215)</f>
        <v/>
      </c>
      <c r="AQ215">
        <f>IF(AN215, "OEIS CAT - Destructive - Fatal", IF(AO215, IF(AG215, "OEIS CAT - Destructive - Non-fatal", "OEIS Non-CAT - Destructive - Non-fatal"), IF(AG215, "OEIS CAT - Large", "OEIS Non-CAT - Large")))</f>
        <v/>
      </c>
      <c r="AR215">
        <f>IF(AND(P215&lt;&gt;"", P215&gt;5000),1,0)</f>
        <v/>
      </c>
      <c r="AS215">
        <f>IF(AND(R215&lt;&gt;"", R215&gt;500),1,0)</f>
        <v/>
      </c>
      <c r="AT215">
        <f>IF(OR(R215="", R215&lt;=100),"structures &lt;= 100 ", IF(R215&gt;500, "structures &gt; 500", "100 &lt; structures &lt;= 500"))</f>
        <v/>
      </c>
      <c r="AU215">
        <f>IF(AND(T215&gt;0, T215&lt;&gt;""),"fatality &gt; 0", "fatality = 0")</f>
        <v/>
      </c>
      <c r="AV215">
        <f>IF(R215="",0, R215)</f>
        <v/>
      </c>
      <c r="AW215" t="b">
        <v>0</v>
      </c>
      <c r="AX215" t="b">
        <v>0</v>
      </c>
      <c r="AY215" t="b">
        <v>0</v>
      </c>
      <c r="AZ215" t="b">
        <v>0</v>
      </c>
      <c r="BA215" t="b">
        <v>0</v>
      </c>
      <c r="BB215" t="b">
        <v>0</v>
      </c>
      <c r="BC215" t="b">
        <v>0</v>
      </c>
      <c r="BJ215" t="n">
        <v>0</v>
      </c>
      <c r="BK215" t="n">
        <v>0</v>
      </c>
      <c r="BL215" t="inlineStr">
        <is>
          <t>AR944</t>
        </is>
      </c>
      <c r="BM215" t="inlineStr">
        <is>
          <t>65</t>
        </is>
      </c>
      <c r="BN215" t="n">
        <v>8.99</v>
      </c>
      <c r="BO215" t="inlineStr">
        <is>
          <t>2018-08-01T20:30:00Z</t>
        </is>
      </c>
      <c r="BP215" t="n">
        <v>8.99</v>
      </c>
      <c r="BQ215" t="n">
        <v>8</v>
      </c>
    </row>
    <row r="216">
      <c r="C216">
        <f>LEFT(H216,8)&amp;"-"&amp;E216</f>
        <v/>
      </c>
      <c r="D216" t="inlineStr">
        <is>
          <t>Tuolumne</t>
        </is>
      </c>
      <c r="E216" t="inlineStr">
        <is>
          <t>Donnell</t>
        </is>
      </c>
      <c r="H216">
        <f>YEAR(L216)*10^8+MONTH(L216)*10^6+DAY(L216)*10^4+HOUR(L216)*100+MINUTE(L216)</f>
        <v/>
      </c>
      <c r="I216">
        <f>IF(HOUR(L216)&lt;12, YEAR(L216)*10^8+MONTH(L216)*10^6+DAY(L216)*10^4+(HOUR(L216)+12)*10^2 + MINUTE(L216), YEAR(L216)*10^8+MONTH(L216)*10^6+(DAY(L216)+1)*10^4+(HOUR(L216)-12)*10^2+MINUTE(L216))</f>
        <v/>
      </c>
      <c r="J216" s="39" t="n">
        <v>43313</v>
      </c>
      <c r="K216" s="40" t="n">
        <v>0.7416666666666667</v>
      </c>
      <c r="L216" s="39" t="n">
        <v>43313.74166666667</v>
      </c>
      <c r="M216" s="39" t="n">
        <v>43469</v>
      </c>
      <c r="N216" t="inlineStr">
        <is>
          <t>09:26</t>
        </is>
      </c>
      <c r="O216" s="39" t="n">
        <v>43469.39305555556</v>
      </c>
      <c r="P216" t="n">
        <v>36450</v>
      </c>
      <c r="Q216" t="inlineStr">
        <is>
          <t>Undetermined</t>
        </is>
      </c>
      <c r="R216" t="n">
        <v>54</v>
      </c>
      <c r="T216" t="n">
        <v>0</v>
      </c>
      <c r="U216" t="n">
        <v>38.349</v>
      </c>
      <c r="V216" t="n">
        <v>-119.929</v>
      </c>
      <c r="W216" t="inlineStr">
        <is>
          <t>HFTD</t>
        </is>
      </c>
      <c r="X216">
        <f>IF(OR(ISNUMBER(FIND("Redwood Valley", E216)), AZ216, BC216), "HFRA", "non-HFRA")</f>
        <v/>
      </c>
      <c r="AG216">
        <f>OR(AND(P216&gt;5000, P216&lt;&gt;""), AND(R216&gt;500, R216&lt;&gt;""), AND(T216&gt;0, T216&lt;&gt;""))</f>
        <v/>
      </c>
      <c r="AH216">
        <f>AND(OR(R216="", R216&lt;100),OR(AND(P216&gt;5000,P216&lt;&gt;""),AND(T216&gt;0,T216&lt;&gt;"")))</f>
        <v/>
      </c>
      <c r="AI216">
        <f>AND(AG216,AH216=FALSE)</f>
        <v/>
      </c>
      <c r="AJ216" t="n">
        <v>2018</v>
      </c>
      <c r="AK216" t="n">
        <v>8</v>
      </c>
      <c r="AL216" t="b">
        <v>0</v>
      </c>
      <c r="AM216">
        <f>IF(AND(T216&gt;0, T216&lt;&gt;""),1,0)</f>
        <v/>
      </c>
      <c r="AN216">
        <f>AND(AO216,AND(T216&gt;0,T216&lt;&gt;""))</f>
        <v/>
      </c>
      <c r="AO216">
        <f>AND(R216&gt;100, R216&lt;&gt;"")</f>
        <v/>
      </c>
      <c r="AP216">
        <f>AND(NOT(AN216),AO216)</f>
        <v/>
      </c>
      <c r="AQ216">
        <f>IF(AN216, "OEIS CAT - Destructive - Fatal", IF(AO216, IF(AG216, "OEIS CAT - Destructive - Non-fatal", "OEIS Non-CAT - Destructive - Non-fatal"), IF(AG216, "OEIS CAT - Large", "OEIS Non-CAT - Large")))</f>
        <v/>
      </c>
      <c r="AR216">
        <f>IF(AND(P216&lt;&gt;"", P216&gt;5000),1,0)</f>
        <v/>
      </c>
      <c r="AS216">
        <f>IF(AND(R216&lt;&gt;"", R216&gt;500),1,0)</f>
        <v/>
      </c>
      <c r="AT216">
        <f>IF(OR(R216="", R216&lt;=100),"structures &lt;= 100 ", IF(R216&gt;500, "structures &gt; 500", "100 &lt; structures &lt;= 500"))</f>
        <v/>
      </c>
      <c r="AU216">
        <f>IF(AND(T216&gt;0, T216&lt;&gt;""),"fatality &gt; 0", "fatality = 0")</f>
        <v/>
      </c>
      <c r="AV216">
        <f>IF(R216="",0, R216)</f>
        <v/>
      </c>
      <c r="AW216" t="b">
        <v>1</v>
      </c>
      <c r="AX216" t="b">
        <v>0</v>
      </c>
      <c r="AY216" t="b">
        <v>1</v>
      </c>
      <c r="AZ216" t="b">
        <v>1</v>
      </c>
      <c r="BA216" t="b">
        <v>0</v>
      </c>
      <c r="BB216" t="b">
        <v>1</v>
      </c>
      <c r="BC216" t="b">
        <v>1</v>
      </c>
      <c r="BJ216" t="n">
        <v>0</v>
      </c>
      <c r="BK216" t="n">
        <v>0</v>
      </c>
      <c r="BP216" t="n">
        <v>0</v>
      </c>
      <c r="BQ216" t="n">
        <v>0</v>
      </c>
    </row>
    <row r="217">
      <c r="C217">
        <f>LEFT(H217,8)&amp;"-"&amp;E217</f>
        <v/>
      </c>
      <c r="D217" t="inlineStr">
        <is>
          <t>Kern</t>
        </is>
      </c>
      <c r="E217" t="inlineStr">
        <is>
          <t>Tarina</t>
        </is>
      </c>
      <c r="H217">
        <f>YEAR(L217)*10^8+MONTH(L217)*10^6+DAY(L217)*10^4+HOUR(L217)*100+MINUTE(L217)</f>
        <v/>
      </c>
      <c r="I217">
        <f>IF(HOUR(L217)&lt;12, YEAR(L217)*10^8+MONTH(L217)*10^6+DAY(L217)*10^4+(HOUR(L217)+12)*10^2 + MINUTE(L217), YEAR(L217)*10^8+MONTH(L217)*10^6+(DAY(L217)+1)*10^4+(HOUR(L217)-12)*10^2+MINUTE(L217))</f>
        <v/>
      </c>
      <c r="J217" s="39" t="n">
        <v>43315</v>
      </c>
      <c r="K217" s="40" t="n">
        <v>0.6166666666666667</v>
      </c>
      <c r="L217" s="39" t="n">
        <v>43315.61666666667</v>
      </c>
      <c r="M217" s="39" t="n">
        <v>43469</v>
      </c>
      <c r="N217" t="inlineStr">
        <is>
          <t>09:26</t>
        </is>
      </c>
      <c r="O217" s="39" t="n">
        <v>43469.39305555556</v>
      </c>
      <c r="P217" t="n">
        <v>2950</v>
      </c>
      <c r="Q217" t="inlineStr">
        <is>
          <t>Undetermined</t>
        </is>
      </c>
      <c r="R217" t="n">
        <v>0</v>
      </c>
      <c r="T217" t="n">
        <v>0</v>
      </c>
      <c r="U217" t="n">
        <v>35.37444</v>
      </c>
      <c r="V217" t="n">
        <v>-118.83556</v>
      </c>
      <c r="W217" t="inlineStr">
        <is>
          <t>non-HFTD</t>
        </is>
      </c>
      <c r="X217">
        <f>IF(OR(ISNUMBER(FIND("Redwood Valley", E217)), AZ217, BC217), "HFRA", "non-HFRA")</f>
        <v/>
      </c>
      <c r="AG217">
        <f>OR(AND(P217&gt;5000, P217&lt;&gt;""), AND(R217&gt;500, R217&lt;&gt;""), AND(T217&gt;0, T217&lt;&gt;""))</f>
        <v/>
      </c>
      <c r="AH217">
        <f>AND(OR(R217="", R217&lt;100),OR(AND(P217&gt;5000,P217&lt;&gt;""),AND(T217&gt;0,T217&lt;&gt;"")))</f>
        <v/>
      </c>
      <c r="AI217">
        <f>AND(AG217,AH217=FALSE)</f>
        <v/>
      </c>
      <c r="AJ217" t="n">
        <v>2018</v>
      </c>
      <c r="AK217" t="n">
        <v>8</v>
      </c>
      <c r="AL217" t="b">
        <v>0</v>
      </c>
      <c r="AM217">
        <f>IF(AND(T217&gt;0, T217&lt;&gt;""),1,0)</f>
        <v/>
      </c>
      <c r="AN217">
        <f>AND(AO217,AND(T217&gt;0,T217&lt;&gt;""))</f>
        <v/>
      </c>
      <c r="AO217">
        <f>AND(R217&gt;100, R217&lt;&gt;"")</f>
        <v/>
      </c>
      <c r="AP217">
        <f>AND(NOT(AN217),AO217)</f>
        <v/>
      </c>
      <c r="AQ217">
        <f>IF(AN217, "OEIS CAT - Destructive - Fatal", IF(AO217, IF(AG217, "OEIS CAT - Destructive - Non-fatal", "OEIS Non-CAT - Destructive - Non-fatal"), IF(AG217, "OEIS CAT - Large", "OEIS Non-CAT - Large")))</f>
        <v/>
      </c>
      <c r="AR217">
        <f>IF(AND(P217&lt;&gt;"", P217&gt;5000),1,0)</f>
        <v/>
      </c>
      <c r="AS217">
        <f>IF(AND(R217&lt;&gt;"", R217&gt;500),1,0)</f>
        <v/>
      </c>
      <c r="AT217">
        <f>IF(OR(R217="", R217&lt;=100),"structures &lt;= 100 ", IF(R217&gt;500, "structures &gt; 500", "100 &lt; structures &lt;= 500"))</f>
        <v/>
      </c>
      <c r="AU217">
        <f>IF(AND(T217&gt;0, T217&lt;&gt;""),"fatality &gt; 0", "fatality = 0")</f>
        <v/>
      </c>
      <c r="AV217">
        <f>IF(R217="",0, R217)</f>
        <v/>
      </c>
      <c r="AW217" t="b">
        <v>0</v>
      </c>
      <c r="AX217" t="b">
        <v>0</v>
      </c>
      <c r="AY217" t="b">
        <v>1</v>
      </c>
      <c r="AZ217" t="b">
        <v>1</v>
      </c>
      <c r="BA217" t="b">
        <v>0</v>
      </c>
      <c r="BB217" t="b">
        <v>0</v>
      </c>
      <c r="BC217" t="b">
        <v>0</v>
      </c>
      <c r="BF217" t="inlineStr">
        <is>
          <t>F0196</t>
        </is>
      </c>
      <c r="BG217" t="inlineStr">
        <is>
          <t>65</t>
        </is>
      </c>
      <c r="BH217" t="n">
        <v>4.04</v>
      </c>
      <c r="BI217" t="inlineStr">
        <is>
          <t>2018-08-03T20:50:00Z</t>
        </is>
      </c>
      <c r="BJ217" t="n">
        <v>24</v>
      </c>
      <c r="BK217" t="n">
        <v>20</v>
      </c>
      <c r="BL217" t="inlineStr">
        <is>
          <t>F0196</t>
        </is>
      </c>
      <c r="BM217" t="inlineStr">
        <is>
          <t>65</t>
        </is>
      </c>
      <c r="BN217" t="n">
        <v>4.04</v>
      </c>
      <c r="BO217" t="inlineStr">
        <is>
          <t>2018-08-03T20:50:00Z</t>
        </is>
      </c>
      <c r="BP217" t="n">
        <v>24</v>
      </c>
      <c r="BQ217" t="n">
        <v>41</v>
      </c>
    </row>
    <row r="218">
      <c r="C218">
        <f>LEFT(H218,8)&amp;"-"&amp;E218</f>
        <v/>
      </c>
      <c r="D218" t="inlineStr">
        <is>
          <t>Monterey</t>
        </is>
      </c>
      <c r="E218" t="inlineStr">
        <is>
          <t>Turkey</t>
        </is>
      </c>
      <c r="H218">
        <f>YEAR(L218)*10^8+MONTH(L218)*10^6+DAY(L218)*10^4+HOUR(L218)*100+MINUTE(L218)</f>
        <v/>
      </c>
      <c r="I218">
        <f>IF(HOUR(L218)&lt;12, YEAR(L218)*10^8+MONTH(L218)*10^6+DAY(L218)*10^4+(HOUR(L218)+12)*10^2 + MINUTE(L218), YEAR(L218)*10^8+MONTH(L218)*10^6+(DAY(L218)+1)*10^4+(HOUR(L218)-12)*10^2+MINUTE(L218))</f>
        <v/>
      </c>
      <c r="J218" s="39" t="n">
        <v>43318</v>
      </c>
      <c r="K218" s="40" t="n">
        <v>0.5409722222222222</v>
      </c>
      <c r="L218" s="39" t="n">
        <v>43318.54097222222</v>
      </c>
      <c r="M218" s="39" t="n">
        <v>43469</v>
      </c>
      <c r="N218" t="inlineStr">
        <is>
          <t>09:23</t>
        </is>
      </c>
      <c r="O218" s="39" t="n">
        <v>43469.39097222222</v>
      </c>
      <c r="P218" t="n">
        <v>2225</v>
      </c>
      <c r="Q218" t="inlineStr">
        <is>
          <t>Undetermined</t>
        </is>
      </c>
      <c r="R218" t="n">
        <v>0</v>
      </c>
      <c r="T218" t="n">
        <v>0</v>
      </c>
      <c r="U218" t="n">
        <v>35.847778</v>
      </c>
      <c r="V218" t="n">
        <v>-120.343056</v>
      </c>
      <c r="W218" t="inlineStr">
        <is>
          <t>non-HFTD</t>
        </is>
      </c>
      <c r="X218">
        <f>IF(OR(ISNUMBER(FIND("Redwood Valley", E218)), AZ218, BC218), "HFRA", "non-HFRA")</f>
        <v/>
      </c>
      <c r="AG218">
        <f>OR(AND(P218&gt;5000, P218&lt;&gt;""), AND(R218&gt;500, R218&lt;&gt;""), AND(T218&gt;0, T218&lt;&gt;""))</f>
        <v/>
      </c>
      <c r="AH218">
        <f>AND(OR(R218="", R218&lt;100),OR(AND(P218&gt;5000,P218&lt;&gt;""),AND(T218&gt;0,T218&lt;&gt;"")))</f>
        <v/>
      </c>
      <c r="AI218">
        <f>AND(AG218,AH218=FALSE)</f>
        <v/>
      </c>
      <c r="AJ218" t="n">
        <v>2018</v>
      </c>
      <c r="AK218" t="n">
        <v>8</v>
      </c>
      <c r="AL218" t="b">
        <v>0</v>
      </c>
      <c r="AM218">
        <f>IF(AND(T218&gt;0, T218&lt;&gt;""),1,0)</f>
        <v/>
      </c>
      <c r="AN218">
        <f>AND(AO218,AND(T218&gt;0,T218&lt;&gt;""))</f>
        <v/>
      </c>
      <c r="AO218">
        <f>AND(R218&gt;100, R218&lt;&gt;"")</f>
        <v/>
      </c>
      <c r="AP218">
        <f>AND(NOT(AN218),AO218)</f>
        <v/>
      </c>
      <c r="AQ218">
        <f>IF(AN218, "OEIS CAT - Destructive - Fatal", IF(AO218, IF(AG218, "OEIS CAT - Destructive - Non-fatal", "OEIS Non-CAT - Destructive - Non-fatal"), IF(AG218, "OEIS CAT - Large", "OEIS Non-CAT - Large")))</f>
        <v/>
      </c>
      <c r="AR218">
        <f>IF(AND(P218&lt;&gt;"", P218&gt;5000),1,0)</f>
        <v/>
      </c>
      <c r="AS218">
        <f>IF(AND(R218&lt;&gt;"", R218&gt;500),1,0)</f>
        <v/>
      </c>
      <c r="AT218">
        <f>IF(OR(R218="", R218&lt;=100),"structures &lt;= 100 ", IF(R218&gt;500, "structures &gt; 500", "100 &lt; structures &lt;= 500"))</f>
        <v/>
      </c>
      <c r="AU218">
        <f>IF(AND(T218&gt;0, T218&lt;&gt;""),"fatality &gt; 0", "fatality = 0")</f>
        <v/>
      </c>
      <c r="AV218">
        <f>IF(R218="",0, R218)</f>
        <v/>
      </c>
      <c r="AW218" t="b">
        <v>0</v>
      </c>
      <c r="AX218" t="b">
        <v>0</v>
      </c>
      <c r="AY218" t="b">
        <v>0</v>
      </c>
      <c r="AZ218" t="b">
        <v>0</v>
      </c>
      <c r="BA218" t="b">
        <v>0</v>
      </c>
      <c r="BB218" t="b">
        <v>0</v>
      </c>
      <c r="BC218" t="b">
        <v>0</v>
      </c>
      <c r="BJ218" t="n">
        <v>0</v>
      </c>
      <c r="BK218" t="n">
        <v>0</v>
      </c>
      <c r="BL218" t="inlineStr">
        <is>
          <t>PKFC1</t>
        </is>
      </c>
      <c r="BM218" t="inlineStr">
        <is>
          <t>2</t>
        </is>
      </c>
      <c r="BN218" t="n">
        <v>6.14</v>
      </c>
      <c r="BO218" t="inlineStr">
        <is>
          <t>2018-08-06T20:55:00Z</t>
        </is>
      </c>
      <c r="BP218" t="n">
        <v>18.01</v>
      </c>
      <c r="BQ218" t="n">
        <v>2</v>
      </c>
    </row>
    <row r="219">
      <c r="C219">
        <f>LEFT(H219,8)&amp;"-"&amp;E219</f>
        <v/>
      </c>
      <c r="D219" t="inlineStr">
        <is>
          <t>Kings</t>
        </is>
      </c>
      <c r="E219" t="inlineStr">
        <is>
          <t>Five</t>
        </is>
      </c>
      <c r="H219">
        <f>YEAR(L219)*10^8+MONTH(L219)*10^6+DAY(L219)*10^4+HOUR(L219)*100+MINUTE(L219)</f>
        <v/>
      </c>
      <c r="I219">
        <f>IF(HOUR(L219)&lt;12, YEAR(L219)*10^8+MONTH(L219)*10^6+DAY(L219)*10^4+(HOUR(L219)+12)*10^2 + MINUTE(L219), YEAR(L219)*10^8+MONTH(L219)*10^6+(DAY(L219)+1)*10^4+(HOUR(L219)-12)*10^2+MINUTE(L219))</f>
        <v/>
      </c>
      <c r="J219" s="39" t="n">
        <v>43318</v>
      </c>
      <c r="K219" s="40" t="n">
        <v>0.7284722222222222</v>
      </c>
      <c r="L219" s="39" t="n">
        <v>43318.72847222222</v>
      </c>
      <c r="M219" s="39" t="n">
        <v>43469</v>
      </c>
      <c r="N219" t="inlineStr">
        <is>
          <t>09:23</t>
        </is>
      </c>
      <c r="O219" s="39" t="n">
        <v>43469.39097222222</v>
      </c>
      <c r="P219" t="n">
        <v>2995</v>
      </c>
      <c r="Q219" t="inlineStr">
        <is>
          <t>Undetermined</t>
        </is>
      </c>
      <c r="R219" t="n">
        <v>0</v>
      </c>
      <c r="T219" t="n">
        <v>0</v>
      </c>
      <c r="U219" t="n">
        <v>35.97896</v>
      </c>
      <c r="V219" t="n">
        <v>-119.98329</v>
      </c>
      <c r="W219" t="inlineStr">
        <is>
          <t>non-HFTD</t>
        </is>
      </c>
      <c r="X219">
        <f>IF(OR(ISNUMBER(FIND("Redwood Valley", E219)), AZ219, BC219), "HFRA", "non-HFRA")</f>
        <v/>
      </c>
      <c r="AG219">
        <f>OR(AND(P219&gt;5000, P219&lt;&gt;""), AND(R219&gt;500, R219&lt;&gt;""), AND(T219&gt;0, T219&lt;&gt;""))</f>
        <v/>
      </c>
      <c r="AH219">
        <f>AND(OR(R219="", R219&lt;100),OR(AND(P219&gt;5000,P219&lt;&gt;""),AND(T219&gt;0,T219&lt;&gt;"")))</f>
        <v/>
      </c>
      <c r="AI219">
        <f>AND(AG219,AH219=FALSE)</f>
        <v/>
      </c>
      <c r="AJ219" t="n">
        <v>2018</v>
      </c>
      <c r="AK219" t="n">
        <v>8</v>
      </c>
      <c r="AL219" t="b">
        <v>0</v>
      </c>
      <c r="AM219">
        <f>IF(AND(T219&gt;0, T219&lt;&gt;""),1,0)</f>
        <v/>
      </c>
      <c r="AN219">
        <f>AND(AO219,AND(T219&gt;0,T219&lt;&gt;""))</f>
        <v/>
      </c>
      <c r="AO219">
        <f>AND(R219&gt;100, R219&lt;&gt;"")</f>
        <v/>
      </c>
      <c r="AP219">
        <f>AND(NOT(AN219),AO219)</f>
        <v/>
      </c>
      <c r="AQ219">
        <f>IF(AN219, "OEIS CAT - Destructive - Fatal", IF(AO219, IF(AG219, "OEIS CAT - Destructive - Non-fatal", "OEIS Non-CAT - Destructive - Non-fatal"), IF(AG219, "OEIS CAT - Large", "OEIS Non-CAT - Large")))</f>
        <v/>
      </c>
      <c r="AR219">
        <f>IF(AND(P219&lt;&gt;"", P219&gt;5000),1,0)</f>
        <v/>
      </c>
      <c r="AS219">
        <f>IF(AND(R219&lt;&gt;"", R219&gt;500),1,0)</f>
        <v/>
      </c>
      <c r="AT219">
        <f>IF(OR(R219="", R219&lt;=100),"structures &lt;= 100 ", IF(R219&gt;500, "structures &gt; 500", "100 &lt; structures &lt;= 500"))</f>
        <v/>
      </c>
      <c r="AU219">
        <f>IF(AND(T219&gt;0, T219&lt;&gt;""),"fatality &gt; 0", "fatality = 0")</f>
        <v/>
      </c>
      <c r="AV219">
        <f>IF(R219="",0, R219)</f>
        <v/>
      </c>
      <c r="AW219" t="b">
        <v>0</v>
      </c>
      <c r="AX219" t="b">
        <v>0</v>
      </c>
      <c r="AY219" t="b">
        <v>0</v>
      </c>
      <c r="AZ219" t="b">
        <v>0</v>
      </c>
      <c r="BA219" t="b">
        <v>0</v>
      </c>
      <c r="BB219" t="b">
        <v>0</v>
      </c>
      <c r="BC219" t="b">
        <v>0</v>
      </c>
      <c r="BF219" t="inlineStr">
        <is>
          <t>CF085</t>
        </is>
      </c>
      <c r="BG219" t="inlineStr">
        <is>
          <t>59</t>
        </is>
      </c>
      <c r="BH219" t="n">
        <v>2.07</v>
      </c>
      <c r="BI219" t="inlineStr">
        <is>
          <t>2018-08-07T00:11:00Z</t>
        </is>
      </c>
      <c r="BJ219" t="n">
        <v>21.74</v>
      </c>
      <c r="BK219" t="n">
        <v>11</v>
      </c>
      <c r="BL219" t="inlineStr">
        <is>
          <t>KTLC1</t>
        </is>
      </c>
      <c r="BM219" t="inlineStr">
        <is>
          <t>2</t>
        </is>
      </c>
      <c r="BN219" t="n">
        <v>5.38</v>
      </c>
      <c r="BO219" t="inlineStr">
        <is>
          <t>2018-08-07T00:50:00Z</t>
        </is>
      </c>
      <c r="BP219" t="n">
        <v>25.99</v>
      </c>
      <c r="BQ219" t="n">
        <v>13</v>
      </c>
    </row>
    <row r="220">
      <c r="C220">
        <f>LEFT(H220,8)&amp;"-"&amp;E220</f>
        <v/>
      </c>
      <c r="D220" t="inlineStr">
        <is>
          <t>Shasta</t>
        </is>
      </c>
      <c r="E220" t="inlineStr">
        <is>
          <t>Hirz</t>
        </is>
      </c>
      <c r="H220">
        <f>YEAR(L220)*10^8+MONTH(L220)*10^6+DAY(L220)*10^4+HOUR(L220)*100+MINUTE(L220)</f>
        <v/>
      </c>
      <c r="I220">
        <f>IF(HOUR(L220)&lt;12, YEAR(L220)*10^8+MONTH(L220)*10^6+DAY(L220)*10^4+(HOUR(L220)+12)*10^2 + MINUTE(L220), YEAR(L220)*10^8+MONTH(L220)*10^6+(DAY(L220)+1)*10^4+(HOUR(L220)-12)*10^2+MINUTE(L220))</f>
        <v/>
      </c>
      <c r="J220" s="39" t="n">
        <v>43321</v>
      </c>
      <c r="K220" s="40" t="n">
        <v>0.0798611111111111</v>
      </c>
      <c r="L220" s="39" t="n">
        <v>43321.07986111111</v>
      </c>
      <c r="M220" s="39" t="n">
        <v>43469</v>
      </c>
      <c r="N220" t="inlineStr">
        <is>
          <t>09:21</t>
        </is>
      </c>
      <c r="O220" s="39" t="n">
        <v>43469.38958333333</v>
      </c>
      <c r="P220" t="n">
        <v>46150</v>
      </c>
      <c r="Q220" t="inlineStr">
        <is>
          <t>Undetermined</t>
        </is>
      </c>
      <c r="R220" t="n">
        <v>0</v>
      </c>
      <c r="T220" t="n">
        <v>0</v>
      </c>
      <c r="U220" t="n">
        <v>40.896</v>
      </c>
      <c r="V220" t="n">
        <v>-122.219</v>
      </c>
      <c r="W220" t="inlineStr">
        <is>
          <t>HFTD</t>
        </is>
      </c>
      <c r="X220">
        <f>IF(OR(ISNUMBER(FIND("Redwood Valley", E220)), AZ220, BC220), "HFRA", "non-HFRA")</f>
        <v/>
      </c>
      <c r="AG220">
        <f>OR(AND(P220&gt;5000, P220&lt;&gt;""), AND(R220&gt;500, R220&lt;&gt;""), AND(T220&gt;0, T220&lt;&gt;""))</f>
        <v/>
      </c>
      <c r="AH220">
        <f>AND(OR(R220="", R220&lt;100),OR(AND(P220&gt;5000,P220&lt;&gt;""),AND(T220&gt;0,T220&lt;&gt;"")))</f>
        <v/>
      </c>
      <c r="AI220">
        <f>AND(AG220,AH220=FALSE)</f>
        <v/>
      </c>
      <c r="AJ220" t="n">
        <v>2018</v>
      </c>
      <c r="AK220" t="n">
        <v>8</v>
      </c>
      <c r="AL220" t="b">
        <v>0</v>
      </c>
      <c r="AM220">
        <f>IF(AND(T220&gt;0, T220&lt;&gt;""),1,0)</f>
        <v/>
      </c>
      <c r="AN220">
        <f>AND(AO220,AND(T220&gt;0,T220&lt;&gt;""))</f>
        <v/>
      </c>
      <c r="AO220">
        <f>AND(R220&gt;100, R220&lt;&gt;"")</f>
        <v/>
      </c>
      <c r="AP220">
        <f>AND(NOT(AN220),AO220)</f>
        <v/>
      </c>
      <c r="AQ220">
        <f>IF(AN220, "OEIS CAT - Destructive - Fatal", IF(AO220, IF(AG220, "OEIS CAT - Destructive - Non-fatal", "OEIS Non-CAT - Destructive - Non-fatal"), IF(AG220, "OEIS CAT - Large", "OEIS Non-CAT - Large")))</f>
        <v/>
      </c>
      <c r="AR220">
        <f>IF(AND(P220&lt;&gt;"", P220&gt;5000),1,0)</f>
        <v/>
      </c>
      <c r="AS220">
        <f>IF(AND(R220&lt;&gt;"", R220&gt;500),1,0)</f>
        <v/>
      </c>
      <c r="AT220">
        <f>IF(OR(R220="", R220&lt;=100),"structures &lt;= 100 ", IF(R220&gt;500, "structures &gt; 500", "100 &lt; structures &lt;= 500"))</f>
        <v/>
      </c>
      <c r="AU220">
        <f>IF(AND(T220&gt;0, T220&lt;&gt;""),"fatality &gt; 0", "fatality = 0")</f>
        <v/>
      </c>
      <c r="AV220">
        <f>IF(R220="",0, R220)</f>
        <v/>
      </c>
      <c r="AW220" t="b">
        <v>1</v>
      </c>
      <c r="AX220" t="b">
        <v>0</v>
      </c>
      <c r="AY220" t="b">
        <v>1</v>
      </c>
      <c r="AZ220" t="b">
        <v>1</v>
      </c>
      <c r="BA220" t="b">
        <v>0</v>
      </c>
      <c r="BB220" t="b">
        <v>1</v>
      </c>
      <c r="BC220" t="b">
        <v>1</v>
      </c>
      <c r="BJ220" t="n">
        <v>0</v>
      </c>
      <c r="BK220" t="n">
        <v>0</v>
      </c>
      <c r="BL220" t="inlineStr">
        <is>
          <t>CTANT</t>
        </is>
      </c>
      <c r="BM220" t="inlineStr">
        <is>
          <t>59</t>
        </is>
      </c>
      <c r="BN220" t="n">
        <v>7.91</v>
      </c>
      <c r="BO220" t="inlineStr">
        <is>
          <t>2018-08-09T09:15:00Z</t>
        </is>
      </c>
      <c r="BP220" t="n">
        <v>7.45</v>
      </c>
      <c r="BQ220" t="n">
        <v>7</v>
      </c>
    </row>
    <row r="221">
      <c r="C221">
        <f>LEFT(H221,8)&amp;"-"&amp;E221</f>
        <v/>
      </c>
      <c r="D221" t="inlineStr">
        <is>
          <t>Shasta</t>
        </is>
      </c>
      <c r="E221" t="inlineStr">
        <is>
          <t>Hat</t>
        </is>
      </c>
      <c r="H221">
        <f>YEAR(L221)*10^8+MONTH(L221)*10^6+DAY(L221)*10^4+HOUR(L221)*100+MINUTE(L221)</f>
        <v/>
      </c>
      <c r="I221">
        <f>IF(HOUR(L221)&lt;12, YEAR(L221)*10^8+MONTH(L221)*10^6+DAY(L221)*10^4+(HOUR(L221)+12)*10^2 + MINUTE(L221), YEAR(L221)*10^8+MONTH(L221)*10^6+(DAY(L221)+1)*10^4+(HOUR(L221)-12)*10^2+MINUTE(L221))</f>
        <v/>
      </c>
      <c r="J221" s="39" t="n">
        <v>43321</v>
      </c>
      <c r="K221" s="40" t="n">
        <v>0.6069444444444444</v>
      </c>
      <c r="L221" s="39" t="n">
        <v>43321.60694444444</v>
      </c>
      <c r="M221" s="39" t="n">
        <v>43469</v>
      </c>
      <c r="N221" t="inlineStr">
        <is>
          <t>09:21</t>
        </is>
      </c>
      <c r="O221" s="39" t="n">
        <v>43469.38958333333</v>
      </c>
      <c r="P221" t="n">
        <v>1900</v>
      </c>
      <c r="Q221" t="inlineStr">
        <is>
          <t>Undetermined</t>
        </is>
      </c>
      <c r="R221" t="n">
        <v>0</v>
      </c>
      <c r="T221" t="n">
        <v>0</v>
      </c>
      <c r="U221" t="n">
        <v>40.99344</v>
      </c>
      <c r="V221" t="n">
        <v>-121.52225</v>
      </c>
      <c r="W221" t="inlineStr">
        <is>
          <t>HFTD</t>
        </is>
      </c>
      <c r="X221">
        <f>IF(OR(ISNUMBER(FIND("Redwood Valley", E221)), AZ221, BC221), "HFRA", "non-HFRA")</f>
        <v/>
      </c>
      <c r="AF221" t="n">
        <v>12717791</v>
      </c>
      <c r="AG221">
        <f>OR(AND(P221&gt;5000, P221&lt;&gt;""), AND(R221&gt;500, R221&lt;&gt;""), AND(T221&gt;0, T221&lt;&gt;""))</f>
        <v/>
      </c>
      <c r="AH221">
        <f>AND(OR(R221="", R221&lt;100),OR(AND(P221&gt;5000,P221&lt;&gt;""),AND(T221&gt;0,T221&lt;&gt;"")))</f>
        <v/>
      </c>
      <c r="AI221">
        <f>AND(AG221,AH221=FALSE)</f>
        <v/>
      </c>
      <c r="AJ221" t="n">
        <v>2018</v>
      </c>
      <c r="AK221" t="n">
        <v>8</v>
      </c>
      <c r="AL221" t="b">
        <v>1</v>
      </c>
      <c r="AM221">
        <f>IF(AND(T221&gt;0, T221&lt;&gt;""),1,0)</f>
        <v/>
      </c>
      <c r="AN221">
        <f>AND(AO221,AND(T221&gt;0,T221&lt;&gt;""))</f>
        <v/>
      </c>
      <c r="AO221">
        <f>AND(R221&gt;100, R221&lt;&gt;"")</f>
        <v/>
      </c>
      <c r="AP221">
        <f>AND(NOT(AN221),AO221)</f>
        <v/>
      </c>
      <c r="AQ221">
        <f>IF(AN221, "OEIS CAT - Destructive - Fatal", IF(AO221, IF(AG221, "OEIS CAT - Destructive - Non-fatal", "OEIS Non-CAT - Destructive - Non-fatal"), IF(AG221, "OEIS CAT - Large", "OEIS Non-CAT - Large")))</f>
        <v/>
      </c>
      <c r="AR221">
        <f>IF(AND(P221&lt;&gt;"", P221&gt;5000),1,0)</f>
        <v/>
      </c>
      <c r="AS221">
        <f>IF(AND(R221&lt;&gt;"", R221&gt;500),1,0)</f>
        <v/>
      </c>
      <c r="AT221">
        <f>IF(OR(R221="", R221&lt;=100),"structures &lt;= 100 ", IF(R221&gt;500, "structures &gt; 500", "100 &lt; structures &lt;= 500"))</f>
        <v/>
      </c>
      <c r="AU221">
        <f>IF(AND(T221&gt;0, T221&lt;&gt;""),"fatality &gt; 0", "fatality = 0")</f>
        <v/>
      </c>
      <c r="AV221">
        <f>IF(R221="",0, R221)</f>
        <v/>
      </c>
      <c r="AW221" t="b">
        <v>1</v>
      </c>
      <c r="AX221" t="b">
        <v>0</v>
      </c>
      <c r="AY221" t="b">
        <v>1</v>
      </c>
      <c r="AZ221" t="b">
        <v>1</v>
      </c>
      <c r="BA221" t="b">
        <v>0</v>
      </c>
      <c r="BB221" t="b">
        <v>1</v>
      </c>
      <c r="BC221" t="b">
        <v>1</v>
      </c>
      <c r="BJ221" t="n">
        <v>0</v>
      </c>
      <c r="BK221" t="n">
        <v>0</v>
      </c>
      <c r="BL221" t="inlineStr">
        <is>
          <t>SDRC1</t>
        </is>
      </c>
      <c r="BM221" t="inlineStr">
        <is>
          <t>2</t>
        </is>
      </c>
      <c r="BN221" t="n">
        <v>5.63</v>
      </c>
      <c r="BO221" t="inlineStr">
        <is>
          <t>2018-08-09T22:13:00Z</t>
        </is>
      </c>
      <c r="BP221" t="n">
        <v>18.99</v>
      </c>
      <c r="BQ221" t="n">
        <v>14</v>
      </c>
    </row>
    <row r="222">
      <c r="C222">
        <f>LEFT(H222,8)&amp;"-"&amp;E222</f>
        <v/>
      </c>
      <c r="D222" t="inlineStr">
        <is>
          <t>Solano</t>
        </is>
      </c>
      <c r="E222" t="inlineStr">
        <is>
          <t>Nelson</t>
        </is>
      </c>
      <c r="H222">
        <f>YEAR(L222)*10^8+MONTH(L222)*10^6+DAY(L222)*10^4+HOUR(L222)*100+MINUTE(L222)</f>
        <v/>
      </c>
      <c r="I222">
        <f>IF(HOUR(L222)&lt;12, YEAR(L222)*10^8+MONTH(L222)*10^6+DAY(L222)*10^4+(HOUR(L222)+12)*10^2 + MINUTE(L222), YEAR(L222)*10^8+MONTH(L222)*10^6+(DAY(L222)+1)*10^4+(HOUR(L222)-12)*10^2+MINUTE(L222))</f>
        <v/>
      </c>
      <c r="J222" s="39" t="n">
        <v>43322</v>
      </c>
      <c r="K222" s="40" t="n">
        <v>0.70625</v>
      </c>
      <c r="L222" s="39" t="n">
        <v>43322.70625</v>
      </c>
      <c r="M222" s="39" t="n">
        <v>43469</v>
      </c>
      <c r="N222" t="inlineStr">
        <is>
          <t>09:20</t>
        </is>
      </c>
      <c r="O222" s="39" t="n">
        <v>43469.38888888889</v>
      </c>
      <c r="P222" t="n">
        <v>2162</v>
      </c>
      <c r="Q222" t="inlineStr">
        <is>
          <t>Undetermined</t>
        </is>
      </c>
      <c r="R222" t="n">
        <v>1</v>
      </c>
      <c r="T222" t="n">
        <v>0</v>
      </c>
      <c r="U222" t="n">
        <v>38.431278</v>
      </c>
      <c r="V222" t="n">
        <v>-122.043747</v>
      </c>
      <c r="W222" t="inlineStr">
        <is>
          <t>HFTD</t>
        </is>
      </c>
      <c r="X222">
        <f>IF(OR(ISNUMBER(FIND("Redwood Valley", E222)), AZ222, BC222), "HFRA", "non-HFRA")</f>
        <v/>
      </c>
      <c r="AG222">
        <f>OR(AND(P222&gt;5000, P222&lt;&gt;""), AND(R222&gt;500, R222&lt;&gt;""), AND(T222&gt;0, T222&lt;&gt;""))</f>
        <v/>
      </c>
      <c r="AH222">
        <f>AND(OR(R222="", R222&lt;100),OR(AND(P222&gt;5000,P222&lt;&gt;""),AND(T222&gt;0,T222&lt;&gt;"")))</f>
        <v/>
      </c>
      <c r="AI222">
        <f>AND(AG222,AH222=FALSE)</f>
        <v/>
      </c>
      <c r="AJ222" t="n">
        <v>2018</v>
      </c>
      <c r="AK222" t="n">
        <v>8</v>
      </c>
      <c r="AL222" t="b">
        <v>0</v>
      </c>
      <c r="AM222">
        <f>IF(AND(T222&gt;0, T222&lt;&gt;""),1,0)</f>
        <v/>
      </c>
      <c r="AN222">
        <f>AND(AO222,AND(T222&gt;0,T222&lt;&gt;""))</f>
        <v/>
      </c>
      <c r="AO222">
        <f>AND(R222&gt;100, R222&lt;&gt;"")</f>
        <v/>
      </c>
      <c r="AP222">
        <f>AND(NOT(AN222),AO222)</f>
        <v/>
      </c>
      <c r="AQ222">
        <f>IF(AN222, "OEIS CAT - Destructive - Fatal", IF(AO222, IF(AG222, "OEIS CAT - Destructive - Non-fatal", "OEIS Non-CAT - Destructive - Non-fatal"), IF(AG222, "OEIS CAT - Large", "OEIS Non-CAT - Large")))</f>
        <v/>
      </c>
      <c r="AR222">
        <f>IF(AND(P222&lt;&gt;"", P222&gt;5000),1,0)</f>
        <v/>
      </c>
      <c r="AS222">
        <f>IF(AND(R222&lt;&gt;"", R222&gt;500),1,0)</f>
        <v/>
      </c>
      <c r="AT222">
        <f>IF(OR(R222="", R222&lt;=100),"structures &lt;= 100 ", IF(R222&gt;500, "structures &gt; 500", "100 &lt; structures &lt;= 500"))</f>
        <v/>
      </c>
      <c r="AU222">
        <f>IF(AND(T222&gt;0, T222&lt;&gt;""),"fatality &gt; 0", "fatality = 0")</f>
        <v/>
      </c>
      <c r="AV222">
        <f>IF(R222="",0, R222)</f>
        <v/>
      </c>
      <c r="AW222" t="b">
        <v>1</v>
      </c>
      <c r="AX222" t="b">
        <v>0</v>
      </c>
      <c r="AY222" t="b">
        <v>1</v>
      </c>
      <c r="AZ222" t="b">
        <v>1</v>
      </c>
      <c r="BA222" t="b">
        <v>0</v>
      </c>
      <c r="BB222" t="b">
        <v>1</v>
      </c>
      <c r="BC222" t="b">
        <v>1</v>
      </c>
      <c r="BJ222" t="n">
        <v>0</v>
      </c>
      <c r="BK222" t="n">
        <v>0</v>
      </c>
      <c r="BP222" t="n">
        <v>0</v>
      </c>
      <c r="BQ222" t="n">
        <v>0</v>
      </c>
    </row>
    <row r="223">
      <c r="C223">
        <f>LEFT(H223,8)&amp;"-"&amp;E223</f>
        <v/>
      </c>
      <c r="D223" t="inlineStr">
        <is>
          <t>Monterey</t>
        </is>
      </c>
      <c r="E223" t="inlineStr">
        <is>
          <t>Gulch</t>
        </is>
      </c>
      <c r="H223">
        <f>YEAR(L223)*10^8+MONTH(L223)*10^6+DAY(L223)*10^4+HOUR(L223)*100+MINUTE(L223)</f>
        <v/>
      </c>
      <c r="I223">
        <f>IF(HOUR(L223)&lt;12, YEAR(L223)*10^8+MONTH(L223)*10^6+DAY(L223)*10^4+(HOUR(L223)+12)*10^2 + MINUTE(L223), YEAR(L223)*10^8+MONTH(L223)*10^6+(DAY(L223)+1)*10^4+(HOUR(L223)-12)*10^2+MINUTE(L223))</f>
        <v/>
      </c>
      <c r="J223" s="39" t="n">
        <v>43323</v>
      </c>
      <c r="K223" s="40" t="n">
        <v>0.5916666666666667</v>
      </c>
      <c r="L223" s="39" t="n">
        <v>43323.59166666667</v>
      </c>
      <c r="M223" s="39" t="n">
        <v>43469</v>
      </c>
      <c r="N223" t="inlineStr">
        <is>
          <t>09:20</t>
        </is>
      </c>
      <c r="O223" s="39" t="n">
        <v>43469.38888888889</v>
      </c>
      <c r="P223" t="n">
        <v>650</v>
      </c>
      <c r="Q223" t="inlineStr">
        <is>
          <t>Undetermined</t>
        </is>
      </c>
      <c r="R223" t="n">
        <v>0</v>
      </c>
      <c r="T223" t="n">
        <v>0</v>
      </c>
      <c r="U223" t="n">
        <v>36.00912</v>
      </c>
      <c r="V223" t="n">
        <v>-120.82226</v>
      </c>
      <c r="W223" t="inlineStr">
        <is>
          <t>non-HFTD</t>
        </is>
      </c>
      <c r="X223">
        <f>IF(OR(ISNUMBER(FIND("Redwood Valley", E223)), AZ223, BC223), "HFRA", "non-HFRA")</f>
        <v/>
      </c>
      <c r="AG223">
        <f>OR(AND(P223&gt;5000, P223&lt;&gt;""), AND(R223&gt;500, R223&lt;&gt;""), AND(T223&gt;0, T223&lt;&gt;""))</f>
        <v/>
      </c>
      <c r="AH223">
        <f>AND(OR(R223="", R223&lt;100),OR(AND(P223&gt;5000,P223&lt;&gt;""),AND(T223&gt;0,T223&lt;&gt;"")))</f>
        <v/>
      </c>
      <c r="AI223">
        <f>AND(AG223,AH223=FALSE)</f>
        <v/>
      </c>
      <c r="AJ223" t="n">
        <v>2018</v>
      </c>
      <c r="AK223" t="n">
        <v>8</v>
      </c>
      <c r="AL223" t="b">
        <v>0</v>
      </c>
      <c r="AM223">
        <f>IF(AND(T223&gt;0, T223&lt;&gt;""),1,0)</f>
        <v/>
      </c>
      <c r="AN223">
        <f>AND(AO223,AND(T223&gt;0,T223&lt;&gt;""))</f>
        <v/>
      </c>
      <c r="AO223">
        <f>AND(R223&gt;100, R223&lt;&gt;"")</f>
        <v/>
      </c>
      <c r="AP223">
        <f>AND(NOT(AN223),AO223)</f>
        <v/>
      </c>
      <c r="AQ223">
        <f>IF(AN223, "OEIS CAT - Destructive - Fatal", IF(AO223, IF(AG223, "OEIS CAT - Destructive - Non-fatal", "OEIS Non-CAT - Destructive - Non-fatal"), IF(AG223, "OEIS CAT - Large", "OEIS Non-CAT - Large")))</f>
        <v/>
      </c>
      <c r="AR223">
        <f>IF(AND(P223&lt;&gt;"", P223&gt;5000),1,0)</f>
        <v/>
      </c>
      <c r="AS223">
        <f>IF(AND(R223&lt;&gt;"", R223&gt;500),1,0)</f>
        <v/>
      </c>
      <c r="AT223">
        <f>IF(OR(R223="", R223&lt;=100),"structures &lt;= 100 ", IF(R223&gt;500, "structures &gt; 500", "100 &lt; structures &lt;= 500"))</f>
        <v/>
      </c>
      <c r="AU223">
        <f>IF(AND(T223&gt;0, T223&lt;&gt;""),"fatality &gt; 0", "fatality = 0")</f>
        <v/>
      </c>
      <c r="AV223">
        <f>IF(R223="",0, R223)</f>
        <v/>
      </c>
      <c r="AW223" t="b">
        <v>0</v>
      </c>
      <c r="AX223" t="b">
        <v>0</v>
      </c>
      <c r="AY223" t="b">
        <v>0</v>
      </c>
      <c r="AZ223" t="b">
        <v>0</v>
      </c>
      <c r="BA223" t="b">
        <v>0</v>
      </c>
      <c r="BB223" t="b">
        <v>0</v>
      </c>
      <c r="BC223" t="b">
        <v>0</v>
      </c>
      <c r="BJ223" t="n">
        <v>0</v>
      </c>
      <c r="BK223" t="n">
        <v>0</v>
      </c>
      <c r="BP223" t="n">
        <v>0</v>
      </c>
      <c r="BQ223" t="n">
        <v>0</v>
      </c>
    </row>
    <row r="224">
      <c r="C224">
        <f>LEFT(H224,8)&amp;"-"&amp;E224</f>
        <v/>
      </c>
      <c r="D224" t="inlineStr">
        <is>
          <t>Tulare</t>
        </is>
      </c>
      <c r="E224" t="inlineStr">
        <is>
          <t>River</t>
        </is>
      </c>
      <c r="H224">
        <f>YEAR(L224)*10^8+MONTH(L224)*10^6+DAY(L224)*10^4+HOUR(L224)*100+MINUTE(L224)</f>
        <v/>
      </c>
      <c r="I224">
        <f>IF(HOUR(L224)&lt;12, YEAR(L224)*10^8+MONTH(L224)*10^6+DAY(L224)*10^4+(HOUR(L224)+12)*10^2 + MINUTE(L224), YEAR(L224)*10^8+MONTH(L224)*10^6+(DAY(L224)+1)*10^4+(HOUR(L224)-12)*10^2+MINUTE(L224))</f>
        <v/>
      </c>
      <c r="J224" s="39" t="n">
        <v>43327</v>
      </c>
      <c r="K224" s="40" t="n">
        <v>0.7180555555555556</v>
      </c>
      <c r="L224" s="39" t="n">
        <v>43327.71805555555</v>
      </c>
      <c r="M224" s="39" t="n">
        <v>43469</v>
      </c>
      <c r="N224" t="inlineStr">
        <is>
          <t>09:19</t>
        </is>
      </c>
      <c r="O224" s="39" t="n">
        <v>43469.38819444444</v>
      </c>
      <c r="P224" t="n">
        <v>668</v>
      </c>
      <c r="Q224" t="inlineStr">
        <is>
          <t>Undetermined</t>
        </is>
      </c>
      <c r="R224" t="n">
        <v>0</v>
      </c>
      <c r="T224" t="n">
        <v>0</v>
      </c>
      <c r="U224" t="n">
        <v>35.79012</v>
      </c>
      <c r="V224" t="n">
        <v>-118.7393</v>
      </c>
      <c r="W224" t="inlineStr">
        <is>
          <t>HFTD</t>
        </is>
      </c>
      <c r="X224">
        <f>IF(OR(ISNUMBER(FIND("Redwood Valley", E224)), AZ224, BC224), "HFRA", "non-HFRA")</f>
        <v/>
      </c>
      <c r="AG224">
        <f>OR(AND(P224&gt;5000, P224&lt;&gt;""), AND(R224&gt;500, R224&lt;&gt;""), AND(T224&gt;0, T224&lt;&gt;""))</f>
        <v/>
      </c>
      <c r="AH224">
        <f>AND(OR(R224="", R224&lt;100),OR(AND(P224&gt;5000,P224&lt;&gt;""),AND(T224&gt;0,T224&lt;&gt;"")))</f>
        <v/>
      </c>
      <c r="AI224">
        <f>AND(AG224,AH224=FALSE)</f>
        <v/>
      </c>
      <c r="AJ224" t="n">
        <v>2018</v>
      </c>
      <c r="AK224" t="n">
        <v>8</v>
      </c>
      <c r="AL224" t="b">
        <v>0</v>
      </c>
      <c r="AM224">
        <f>IF(AND(T224&gt;0, T224&lt;&gt;""),1,0)</f>
        <v/>
      </c>
      <c r="AN224">
        <f>AND(AO224,AND(T224&gt;0,T224&lt;&gt;""))</f>
        <v/>
      </c>
      <c r="AO224">
        <f>AND(R224&gt;100, R224&lt;&gt;"")</f>
        <v/>
      </c>
      <c r="AP224">
        <f>AND(NOT(AN224),AO224)</f>
        <v/>
      </c>
      <c r="AQ224">
        <f>IF(AN224, "OEIS CAT - Destructive - Fatal", IF(AO224, IF(AG224, "OEIS CAT - Destructive - Non-fatal", "OEIS Non-CAT - Destructive - Non-fatal"), IF(AG224, "OEIS CAT - Large", "OEIS Non-CAT - Large")))</f>
        <v/>
      </c>
      <c r="AR224">
        <f>IF(AND(P224&lt;&gt;"", P224&gt;5000),1,0)</f>
        <v/>
      </c>
      <c r="AS224">
        <f>IF(AND(R224&lt;&gt;"", R224&gt;500),1,0)</f>
        <v/>
      </c>
      <c r="AT224">
        <f>IF(OR(R224="", R224&lt;=100),"structures &lt;= 100 ", IF(R224&gt;500, "structures &gt; 500", "100 &lt; structures &lt;= 500"))</f>
        <v/>
      </c>
      <c r="AU224">
        <f>IF(AND(T224&gt;0, T224&lt;&gt;""),"fatality &gt; 0", "fatality = 0")</f>
        <v/>
      </c>
      <c r="AV224">
        <f>IF(R224="",0, R224)</f>
        <v/>
      </c>
      <c r="AW224" t="b">
        <v>1</v>
      </c>
      <c r="AX224" t="b">
        <v>0</v>
      </c>
      <c r="AY224" t="b">
        <v>1</v>
      </c>
      <c r="AZ224" t="b">
        <v>1</v>
      </c>
      <c r="BA224" t="b">
        <v>0</v>
      </c>
      <c r="BB224" t="b">
        <v>1</v>
      </c>
      <c r="BC224" t="b">
        <v>1</v>
      </c>
      <c r="BJ224" t="n">
        <v>0</v>
      </c>
      <c r="BK224" t="n">
        <v>0</v>
      </c>
      <c r="BL224" t="inlineStr">
        <is>
          <t>WOCC1</t>
        </is>
      </c>
      <c r="BM224" t="inlineStr">
        <is>
          <t>2</t>
        </is>
      </c>
      <c r="BN224" t="n">
        <v>7.81</v>
      </c>
      <c r="BO224" t="inlineStr">
        <is>
          <t>2018-08-16T00:13:00Z</t>
        </is>
      </c>
      <c r="BP224" t="n">
        <v>14.99</v>
      </c>
      <c r="BQ224" t="n">
        <v>28</v>
      </c>
    </row>
    <row r="225">
      <c r="C225">
        <f>LEFT(H225,8)&amp;"-"&amp;E225</f>
        <v/>
      </c>
      <c r="D225" t="inlineStr">
        <is>
          <t>Humboldt</t>
        </is>
      </c>
      <c r="E225" t="inlineStr">
        <is>
          <t>Mill Creek 1</t>
        </is>
      </c>
      <c r="H225">
        <f>YEAR(L225)*10^8+MONTH(L225)*10^6+DAY(L225)*10^4+HOUR(L225)*100+MINUTE(L225)</f>
        <v/>
      </c>
      <c r="I225">
        <f>IF(HOUR(L225)&lt;12, YEAR(L225)*10^8+MONTH(L225)*10^6+DAY(L225)*10^4+(HOUR(L225)+12)*10^2 + MINUTE(L225), YEAR(L225)*10^8+MONTH(L225)*10^6+(DAY(L225)+1)*10^4+(HOUR(L225)-12)*10^2+MINUTE(L225))</f>
        <v/>
      </c>
      <c r="J225" s="39" t="n">
        <v>43328</v>
      </c>
      <c r="K225" s="40" t="n">
        <v>0.3875</v>
      </c>
      <c r="L225" s="39" t="n">
        <v>43328.3875</v>
      </c>
      <c r="M225" s="39" t="n">
        <v>43469</v>
      </c>
      <c r="N225" t="inlineStr">
        <is>
          <t>09:17</t>
        </is>
      </c>
      <c r="O225" s="39" t="n">
        <v>43469.38680555556</v>
      </c>
      <c r="P225" t="n">
        <v>3674</v>
      </c>
      <c r="Q225" t="inlineStr">
        <is>
          <t>Undetermined</t>
        </is>
      </c>
      <c r="R225" t="n">
        <v>0</v>
      </c>
      <c r="T225" t="n">
        <v>0</v>
      </c>
      <c r="U225" t="n">
        <v>41.14</v>
      </c>
      <c r="V225" t="n">
        <v>-123.66</v>
      </c>
      <c r="W225" t="inlineStr">
        <is>
          <t>HFTD</t>
        </is>
      </c>
      <c r="X225">
        <f>IF(OR(ISNUMBER(FIND("Redwood Valley", E225)), AZ225, BC225), "HFRA", "non-HFRA")</f>
        <v/>
      </c>
      <c r="AG225">
        <f>OR(AND(P225&gt;5000, P225&lt;&gt;""), AND(R225&gt;500, R225&lt;&gt;""), AND(T225&gt;0, T225&lt;&gt;""))</f>
        <v/>
      </c>
      <c r="AH225">
        <f>AND(OR(R225="", R225&lt;100),OR(AND(P225&gt;5000,P225&lt;&gt;""),AND(T225&gt;0,T225&lt;&gt;"")))</f>
        <v/>
      </c>
      <c r="AI225">
        <f>AND(AG225,AH225=FALSE)</f>
        <v/>
      </c>
      <c r="AJ225" t="n">
        <v>2018</v>
      </c>
      <c r="AK225" t="n">
        <v>8</v>
      </c>
      <c r="AL225" t="b">
        <v>0</v>
      </c>
      <c r="AM225">
        <f>IF(AND(T225&gt;0, T225&lt;&gt;""),1,0)</f>
        <v/>
      </c>
      <c r="AN225">
        <f>AND(AO225,AND(T225&gt;0,T225&lt;&gt;""))</f>
        <v/>
      </c>
      <c r="AO225">
        <f>AND(R225&gt;100, R225&lt;&gt;"")</f>
        <v/>
      </c>
      <c r="AP225">
        <f>AND(NOT(AN225),AO225)</f>
        <v/>
      </c>
      <c r="AQ225">
        <f>IF(AN225, "OEIS CAT - Destructive - Fatal", IF(AO225, IF(AG225, "OEIS CAT - Destructive - Non-fatal", "OEIS Non-CAT - Destructive - Non-fatal"), IF(AG225, "OEIS CAT - Large", "OEIS Non-CAT - Large")))</f>
        <v/>
      </c>
      <c r="AR225">
        <f>IF(AND(P225&lt;&gt;"", P225&gt;5000),1,0)</f>
        <v/>
      </c>
      <c r="AS225">
        <f>IF(AND(R225&lt;&gt;"", R225&gt;500),1,0)</f>
        <v/>
      </c>
      <c r="AT225">
        <f>IF(OR(R225="", R225&lt;=100),"structures &lt;= 100 ", IF(R225&gt;500, "structures &gt; 500", "100 &lt; structures &lt;= 500"))</f>
        <v/>
      </c>
      <c r="AU225">
        <f>IF(AND(T225&gt;0, T225&lt;&gt;""),"fatality &gt; 0", "fatality = 0")</f>
        <v/>
      </c>
      <c r="AV225">
        <f>IF(R225="",0, R225)</f>
        <v/>
      </c>
      <c r="AW225" t="b">
        <v>1</v>
      </c>
      <c r="AX225" t="b">
        <v>0</v>
      </c>
      <c r="AY225" t="b">
        <v>1</v>
      </c>
      <c r="AZ225" t="b">
        <v>1</v>
      </c>
      <c r="BA225" t="b">
        <v>0</v>
      </c>
      <c r="BB225" t="b">
        <v>1</v>
      </c>
      <c r="BC225" t="b">
        <v>1</v>
      </c>
      <c r="BF225" t="inlineStr">
        <is>
          <t>BIIC1</t>
        </is>
      </c>
      <c r="BG225" t="inlineStr">
        <is>
          <t>2</t>
        </is>
      </c>
      <c r="BH225" t="n">
        <v>3.2</v>
      </c>
      <c r="BI225" t="inlineStr">
        <is>
          <t>2018-08-16T15:40:00Z</t>
        </is>
      </c>
      <c r="BJ225" t="n">
        <v>8.99</v>
      </c>
      <c r="BK225" t="n">
        <v>2</v>
      </c>
      <c r="BL225" t="inlineStr">
        <is>
          <t>BIIC1</t>
        </is>
      </c>
      <c r="BM225" t="inlineStr">
        <is>
          <t>2</t>
        </is>
      </c>
      <c r="BN225" t="n">
        <v>3.2</v>
      </c>
      <c r="BO225" t="inlineStr">
        <is>
          <t>2018-08-16T15:40:00Z</t>
        </is>
      </c>
      <c r="BP225" t="n">
        <v>8.99</v>
      </c>
      <c r="BQ225" t="n">
        <v>4</v>
      </c>
    </row>
    <row r="226">
      <c r="C226">
        <f>LEFT(H226,8)&amp;"-"&amp;E226</f>
        <v/>
      </c>
      <c r="D226" t="inlineStr">
        <is>
          <t>Kern</t>
        </is>
      </c>
      <c r="E226" t="inlineStr">
        <is>
          <t>Call</t>
        </is>
      </c>
      <c r="H226">
        <f>YEAR(L226)*10^8+MONTH(L226)*10^6+DAY(L226)*10^4+HOUR(L226)*100+MINUTE(L226)</f>
        <v/>
      </c>
      <c r="I226">
        <f>IF(HOUR(L226)&lt;12, YEAR(L226)*10^8+MONTH(L226)*10^6+DAY(L226)*10^4+(HOUR(L226)+12)*10^2 + MINUTE(L226), YEAR(L226)*10^8+MONTH(L226)*10^6+(DAY(L226)+1)*10^4+(HOUR(L226)-12)*10^2+MINUTE(L226))</f>
        <v/>
      </c>
      <c r="J226" s="39" t="n">
        <v>43330</v>
      </c>
      <c r="K226" s="40" t="n">
        <v>0.6368055555555555</v>
      </c>
      <c r="L226" s="39" t="n">
        <v>43330.63680555556</v>
      </c>
      <c r="M226" s="39" t="n">
        <v>43469</v>
      </c>
      <c r="N226" t="inlineStr">
        <is>
          <t>09:16</t>
        </is>
      </c>
      <c r="O226" s="39" t="n">
        <v>43469.38611111111</v>
      </c>
      <c r="P226" t="n">
        <v>367</v>
      </c>
      <c r="Q226" t="inlineStr">
        <is>
          <t>Undetermined</t>
        </is>
      </c>
      <c r="R226" t="n">
        <v>0</v>
      </c>
      <c r="T226" t="n">
        <v>0</v>
      </c>
      <c r="U226" t="n">
        <v>35.524</v>
      </c>
      <c r="V226" t="n">
        <v>-118.669</v>
      </c>
      <c r="W226" t="inlineStr">
        <is>
          <t>HFTD</t>
        </is>
      </c>
      <c r="X226">
        <f>IF(OR(ISNUMBER(FIND("Redwood Valley", E226)), AZ226, BC226), "HFRA", "non-HFRA")</f>
        <v/>
      </c>
      <c r="AG226">
        <f>OR(AND(P226&gt;5000, P226&lt;&gt;""), AND(R226&gt;500, R226&lt;&gt;""), AND(T226&gt;0, T226&lt;&gt;""))</f>
        <v/>
      </c>
      <c r="AH226">
        <f>AND(OR(R226="", R226&lt;100),OR(AND(P226&gt;5000,P226&lt;&gt;""),AND(T226&gt;0,T226&lt;&gt;"")))</f>
        <v/>
      </c>
      <c r="AI226">
        <f>AND(AG226,AH226=FALSE)</f>
        <v/>
      </c>
      <c r="AJ226" t="n">
        <v>2018</v>
      </c>
      <c r="AK226" t="n">
        <v>8</v>
      </c>
      <c r="AL226" t="b">
        <v>0</v>
      </c>
      <c r="AM226">
        <f>IF(AND(T226&gt;0, T226&lt;&gt;""),1,0)</f>
        <v/>
      </c>
      <c r="AN226">
        <f>AND(AO226,AND(T226&gt;0,T226&lt;&gt;""))</f>
        <v/>
      </c>
      <c r="AO226">
        <f>AND(R226&gt;100, R226&lt;&gt;"")</f>
        <v/>
      </c>
      <c r="AP226">
        <f>AND(NOT(AN226),AO226)</f>
        <v/>
      </c>
      <c r="AQ226">
        <f>IF(AN226, "OEIS CAT - Destructive - Fatal", IF(AO226, IF(AG226, "OEIS CAT - Destructive - Non-fatal", "OEIS Non-CAT - Destructive - Non-fatal"), IF(AG226, "OEIS CAT - Large", "OEIS Non-CAT - Large")))</f>
        <v/>
      </c>
      <c r="AR226">
        <f>IF(AND(P226&lt;&gt;"", P226&gt;5000),1,0)</f>
        <v/>
      </c>
      <c r="AS226">
        <f>IF(AND(R226&lt;&gt;"", R226&gt;500),1,0)</f>
        <v/>
      </c>
      <c r="AT226">
        <f>IF(OR(R226="", R226&lt;=100),"structures &lt;= 100 ", IF(R226&gt;500, "structures &gt; 500", "100 &lt; structures &lt;= 500"))</f>
        <v/>
      </c>
      <c r="AU226">
        <f>IF(AND(T226&gt;0, T226&lt;&gt;""),"fatality &gt; 0", "fatality = 0")</f>
        <v/>
      </c>
      <c r="AV226">
        <f>IF(R226="",0, R226)</f>
        <v/>
      </c>
      <c r="AW226" t="b">
        <v>1</v>
      </c>
      <c r="AX226" t="b">
        <v>0</v>
      </c>
      <c r="AY226" t="b">
        <v>1</v>
      </c>
      <c r="AZ226" t="b">
        <v>1</v>
      </c>
      <c r="BA226" t="b">
        <v>0</v>
      </c>
      <c r="BB226" t="b">
        <v>1</v>
      </c>
      <c r="BC226" t="b">
        <v>1</v>
      </c>
      <c r="BF226" t="inlineStr">
        <is>
          <t>DEMC1</t>
        </is>
      </c>
      <c r="BG226" t="inlineStr">
        <is>
          <t>2</t>
        </is>
      </c>
      <c r="BH226" t="n">
        <v>2.23</v>
      </c>
      <c r="BI226" t="inlineStr">
        <is>
          <t>2018-08-18T21:25:00Z</t>
        </is>
      </c>
      <c r="BJ226" t="n">
        <v>18.99</v>
      </c>
      <c r="BK226" t="n">
        <v>2</v>
      </c>
      <c r="BL226" t="inlineStr">
        <is>
          <t>DEMC1</t>
        </is>
      </c>
      <c r="BM226" t="inlineStr">
        <is>
          <t>2</t>
        </is>
      </c>
      <c r="BN226" t="n">
        <v>2.23</v>
      </c>
      <c r="BO226" t="inlineStr">
        <is>
          <t>2018-08-18T21:25:00Z</t>
        </is>
      </c>
      <c r="BP226" t="n">
        <v>18.99</v>
      </c>
      <c r="BQ226" t="n">
        <v>4</v>
      </c>
    </row>
    <row r="227">
      <c r="C227">
        <f>LEFT(H227,8)&amp;"-"&amp;E227</f>
        <v/>
      </c>
      <c r="D227" t="inlineStr">
        <is>
          <t>Santa Barbara</t>
        </is>
      </c>
      <c r="E227" t="inlineStr">
        <is>
          <t>Front</t>
        </is>
      </c>
      <c r="H227">
        <f>YEAR(L227)*10^8+MONTH(L227)*10^6+DAY(L227)*10^4+HOUR(L227)*100+MINUTE(L227)</f>
        <v/>
      </c>
      <c r="I227">
        <f>IF(HOUR(L227)&lt;12, YEAR(L227)*10^8+MONTH(L227)*10^6+DAY(L227)*10^4+(HOUR(L227)+12)*10^2 + MINUTE(L227), YEAR(L227)*10^8+MONTH(L227)*10^6+(DAY(L227)+1)*10^4+(HOUR(L227)-12)*10^2+MINUTE(L227))</f>
        <v/>
      </c>
      <c r="J227" s="39" t="n">
        <v>43331</v>
      </c>
      <c r="K227" s="40" t="n">
        <v>0.5673611111111111</v>
      </c>
      <c r="L227" s="39" t="n">
        <v>43331.56736111111</v>
      </c>
      <c r="M227" s="39" t="n">
        <v>43469</v>
      </c>
      <c r="N227" t="inlineStr">
        <is>
          <t>09:16</t>
        </is>
      </c>
      <c r="O227" s="39" t="n">
        <v>43469.38611111111</v>
      </c>
      <c r="P227" t="n">
        <v>1014</v>
      </c>
      <c r="Q227" t="inlineStr">
        <is>
          <t>Undetermined</t>
        </is>
      </c>
      <c r="R227" t="n">
        <v>0</v>
      </c>
      <c r="T227" t="n">
        <v>0</v>
      </c>
      <c r="U227" t="n">
        <v>35.11416667</v>
      </c>
      <c r="V227" t="n">
        <v>-120.09222222</v>
      </c>
      <c r="W227" t="inlineStr">
        <is>
          <t>HFTD</t>
        </is>
      </c>
      <c r="X227">
        <f>IF(OR(ISNUMBER(FIND("Redwood Valley", E227)), AZ227, BC227), "HFRA", "non-HFRA")</f>
        <v/>
      </c>
      <c r="AG227">
        <f>OR(AND(P227&gt;5000, P227&lt;&gt;""), AND(R227&gt;500, R227&lt;&gt;""), AND(T227&gt;0, T227&lt;&gt;""))</f>
        <v/>
      </c>
      <c r="AH227">
        <f>AND(OR(R227="", R227&lt;100),OR(AND(P227&gt;5000,P227&lt;&gt;""),AND(T227&gt;0,T227&lt;&gt;"")))</f>
        <v/>
      </c>
      <c r="AI227">
        <f>AND(AG227,AH227=FALSE)</f>
        <v/>
      </c>
      <c r="AJ227" t="n">
        <v>2018</v>
      </c>
      <c r="AK227" t="n">
        <v>8</v>
      </c>
      <c r="AL227" t="b">
        <v>0</v>
      </c>
      <c r="AM227">
        <f>IF(AND(T227&gt;0, T227&lt;&gt;""),1,0)</f>
        <v/>
      </c>
      <c r="AN227">
        <f>AND(AO227,AND(T227&gt;0,T227&lt;&gt;""))</f>
        <v/>
      </c>
      <c r="AO227">
        <f>AND(R227&gt;100, R227&lt;&gt;"")</f>
        <v/>
      </c>
      <c r="AP227">
        <f>AND(NOT(AN227),AO227)</f>
        <v/>
      </c>
      <c r="AQ227">
        <f>IF(AN227, "OEIS CAT - Destructive - Fatal", IF(AO227, IF(AG227, "OEIS CAT - Destructive - Non-fatal", "OEIS Non-CAT - Destructive - Non-fatal"), IF(AG227, "OEIS CAT - Large", "OEIS Non-CAT - Large")))</f>
        <v/>
      </c>
      <c r="AR227">
        <f>IF(AND(P227&lt;&gt;"", P227&gt;5000),1,0)</f>
        <v/>
      </c>
      <c r="AS227">
        <f>IF(AND(R227&lt;&gt;"", R227&gt;500),1,0)</f>
        <v/>
      </c>
      <c r="AT227">
        <f>IF(OR(R227="", R227&lt;=100),"structures &lt;= 100 ", IF(R227&gt;500, "structures &gt; 500", "100 &lt; structures &lt;= 500"))</f>
        <v/>
      </c>
      <c r="AU227">
        <f>IF(AND(T227&gt;0, T227&lt;&gt;""),"fatality &gt; 0", "fatality = 0")</f>
        <v/>
      </c>
      <c r="AV227">
        <f>IF(R227="",0, R227)</f>
        <v/>
      </c>
      <c r="AW227" t="b">
        <v>0</v>
      </c>
      <c r="AX227" t="b">
        <v>1</v>
      </c>
      <c r="AY227" t="b">
        <v>1</v>
      </c>
      <c r="AZ227" t="b">
        <v>1</v>
      </c>
      <c r="BA227" t="b">
        <v>0</v>
      </c>
      <c r="BB227" t="b">
        <v>1</v>
      </c>
      <c r="BC227" t="b">
        <v>1</v>
      </c>
      <c r="BF227" t="inlineStr">
        <is>
          <t>BRHC1</t>
        </is>
      </c>
      <c r="BG227" t="inlineStr">
        <is>
          <t>2</t>
        </is>
      </c>
      <c r="BH227" t="n">
        <v>4.93</v>
      </c>
      <c r="BI227" t="inlineStr">
        <is>
          <t>2018-08-19T21:35:00Z</t>
        </is>
      </c>
      <c r="BJ227" t="n">
        <v>12.01</v>
      </c>
      <c r="BK227" t="n">
        <v>2</v>
      </c>
      <c r="BL227" t="inlineStr">
        <is>
          <t>BRHC1</t>
        </is>
      </c>
      <c r="BM227" t="inlineStr">
        <is>
          <t>2</t>
        </is>
      </c>
      <c r="BN227" t="n">
        <v>4.93</v>
      </c>
      <c r="BO227" t="inlineStr">
        <is>
          <t>2018-08-19T21:35:00Z</t>
        </is>
      </c>
      <c r="BP227" t="n">
        <v>12.01</v>
      </c>
      <c r="BQ227" t="n">
        <v>2</v>
      </c>
    </row>
    <row r="228">
      <c r="C228">
        <f>LEFT(H228,8)&amp;"-"&amp;E228</f>
        <v/>
      </c>
      <c r="D228" t="inlineStr">
        <is>
          <t>Placer</t>
        </is>
      </c>
      <c r="E228" t="inlineStr">
        <is>
          <t>North</t>
        </is>
      </c>
      <c r="H228">
        <f>YEAR(L228)*10^8+MONTH(L228)*10^6+DAY(L228)*10^4+HOUR(L228)*100+MINUTE(L228)</f>
        <v/>
      </c>
      <c r="I228">
        <f>IF(HOUR(L228)&lt;12, YEAR(L228)*10^8+MONTH(L228)*10^6+DAY(L228)*10^4+(HOUR(L228)+12)*10^2 + MINUTE(L228), YEAR(L228)*10^8+MONTH(L228)*10^6+(DAY(L228)+1)*10^4+(HOUR(L228)-12)*10^2+MINUTE(L228))</f>
        <v/>
      </c>
      <c r="J228" s="39" t="n">
        <v>43346</v>
      </c>
      <c r="K228" s="40" t="n">
        <v>0.6930555555555555</v>
      </c>
      <c r="L228" s="39" t="n">
        <v>43346.69305555556</v>
      </c>
      <c r="M228" s="39" t="n">
        <v>43469</v>
      </c>
      <c r="N228" t="inlineStr">
        <is>
          <t>09:10</t>
        </is>
      </c>
      <c r="O228" s="39" t="n">
        <v>43469.38194444445</v>
      </c>
      <c r="P228" t="n">
        <v>1120</v>
      </c>
      <c r="Q228" t="inlineStr">
        <is>
          <t>Undetermined</t>
        </is>
      </c>
      <c r="R228" t="n">
        <v>0</v>
      </c>
      <c r="T228" t="n">
        <v>0</v>
      </c>
      <c r="U228" t="n">
        <v>39.268611</v>
      </c>
      <c r="V228" t="n">
        <v>-120.658333</v>
      </c>
      <c r="W228" t="inlineStr">
        <is>
          <t>HFTD</t>
        </is>
      </c>
      <c r="X228">
        <f>IF(OR(ISNUMBER(FIND("Redwood Valley", E228)), AZ228, BC228), "HFRA", "non-HFRA")</f>
        <v/>
      </c>
      <c r="AF228" t="n">
        <v>20415</v>
      </c>
      <c r="AG228">
        <f>OR(AND(P228&gt;5000, P228&lt;&gt;""), AND(R228&gt;500, R228&lt;&gt;""), AND(T228&gt;0, T228&lt;&gt;""))</f>
        <v/>
      </c>
      <c r="AH228">
        <f>AND(OR(R228="", R228&lt;100),OR(AND(P228&gt;5000,P228&lt;&gt;""),AND(T228&gt;0,T228&lt;&gt;"")))</f>
        <v/>
      </c>
      <c r="AI228">
        <f>AND(AG228,AH228=FALSE)</f>
        <v/>
      </c>
      <c r="AJ228" t="n">
        <v>2018</v>
      </c>
      <c r="AK228" t="n">
        <v>9</v>
      </c>
      <c r="AL228" t="b">
        <v>0</v>
      </c>
      <c r="AM228">
        <f>IF(AND(T228&gt;0, T228&lt;&gt;""),1,0)</f>
        <v/>
      </c>
      <c r="AN228">
        <f>AND(AO228,AND(T228&gt;0,T228&lt;&gt;""))</f>
        <v/>
      </c>
      <c r="AO228">
        <f>AND(R228&gt;100, R228&lt;&gt;"")</f>
        <v/>
      </c>
      <c r="AP228">
        <f>AND(NOT(AN228),AO228)</f>
        <v/>
      </c>
      <c r="AQ228">
        <f>IF(AN228, "OEIS CAT - Destructive - Fatal", IF(AO228, IF(AG228, "OEIS CAT - Destructive - Non-fatal", "OEIS Non-CAT - Destructive - Non-fatal"), IF(AG228, "OEIS CAT - Large", "OEIS Non-CAT - Large")))</f>
        <v/>
      </c>
      <c r="AR228">
        <f>IF(AND(P228&lt;&gt;"", P228&gt;5000),1,0)</f>
        <v/>
      </c>
      <c r="AS228">
        <f>IF(AND(R228&lt;&gt;"", R228&gt;500),1,0)</f>
        <v/>
      </c>
      <c r="AT228">
        <f>IF(OR(R228="", R228&lt;=100),"structures &lt;= 100 ", IF(R228&gt;500, "structures &gt; 500", "100 &lt; structures &lt;= 500"))</f>
        <v/>
      </c>
      <c r="AU228">
        <f>IF(AND(T228&gt;0, T228&lt;&gt;""),"fatality &gt; 0", "fatality = 0")</f>
        <v/>
      </c>
      <c r="AV228">
        <f>IF(R228="",0, R228)</f>
        <v/>
      </c>
      <c r="AW228" t="b">
        <v>1</v>
      </c>
      <c r="AX228" t="b">
        <v>0</v>
      </c>
      <c r="AY228" t="b">
        <v>1</v>
      </c>
      <c r="AZ228" t="b">
        <v>1</v>
      </c>
      <c r="BA228" t="b">
        <v>0</v>
      </c>
      <c r="BB228" t="b">
        <v>1</v>
      </c>
      <c r="BC228" t="b">
        <v>1</v>
      </c>
      <c r="BF228" t="inlineStr">
        <is>
          <t>KBLU</t>
        </is>
      </c>
      <c r="BG228" t="inlineStr">
        <is>
          <t>1</t>
        </is>
      </c>
      <c r="BH228" t="n">
        <v>2.71</v>
      </c>
      <c r="BI228" t="inlineStr">
        <is>
          <t>2018-09-03T22:52:00Z</t>
        </is>
      </c>
      <c r="BJ228" t="n">
        <v>18.41</v>
      </c>
      <c r="BK228" t="n">
        <v>3</v>
      </c>
      <c r="BL228" t="inlineStr">
        <is>
          <t>KBLU</t>
        </is>
      </c>
      <c r="BM228" t="inlineStr">
        <is>
          <t>1</t>
        </is>
      </c>
      <c r="BN228" t="n">
        <v>2.71</v>
      </c>
      <c r="BO228" t="inlineStr">
        <is>
          <t>2018-09-03T22:52:00Z</t>
        </is>
      </c>
      <c r="BP228" t="n">
        <v>18.41</v>
      </c>
      <c r="BQ228" t="n">
        <v>16</v>
      </c>
    </row>
    <row r="229">
      <c r="C229">
        <f>LEFT(H229,8)&amp;"-"&amp;E229</f>
        <v/>
      </c>
      <c r="D229" t="inlineStr">
        <is>
          <t>Trinity</t>
        </is>
      </c>
      <c r="E229" t="inlineStr">
        <is>
          <t>Kerlin</t>
        </is>
      </c>
      <c r="H229">
        <f>YEAR(L229)*10^8+MONTH(L229)*10^6+DAY(L229)*10^4+HOUR(L229)*100+MINUTE(L229)</f>
        <v/>
      </c>
      <c r="I229">
        <f>IF(HOUR(L229)&lt;12, YEAR(L229)*10^8+MONTH(L229)*10^6+DAY(L229)*10^4+(HOUR(L229)+12)*10^2 + MINUTE(L229), YEAR(L229)*10^8+MONTH(L229)*10^6+(DAY(L229)+1)*10^4+(HOUR(L229)-12)*10^2+MINUTE(L229))</f>
        <v/>
      </c>
      <c r="J229" s="39" t="n">
        <v>43347</v>
      </c>
      <c r="K229" s="40" t="n">
        <v>0.6388888888888888</v>
      </c>
      <c r="L229" s="39" t="n">
        <v>43347.63888888889</v>
      </c>
      <c r="M229" s="39" t="n">
        <v>43469</v>
      </c>
      <c r="N229" t="inlineStr">
        <is>
          <t>09:08</t>
        </is>
      </c>
      <c r="O229" s="39" t="n">
        <v>43469.38055555556</v>
      </c>
      <c r="P229" t="n">
        <v>1751</v>
      </c>
      <c r="Q229" t="inlineStr">
        <is>
          <t>Undetermined</t>
        </is>
      </c>
      <c r="R229" t="n">
        <v>0</v>
      </c>
      <c r="T229" t="n">
        <v>0</v>
      </c>
      <c r="U229" t="n">
        <v>40.616251</v>
      </c>
      <c r="V229" t="n">
        <v>-123.52019</v>
      </c>
      <c r="W229" t="inlineStr">
        <is>
          <t>HFTD</t>
        </is>
      </c>
      <c r="X229">
        <f>IF(OR(ISNUMBER(FIND("Redwood Valley", E229)), AZ229, BC229), "HFRA", "non-HFRA")</f>
        <v/>
      </c>
      <c r="AG229">
        <f>OR(AND(P229&gt;5000, P229&lt;&gt;""), AND(R229&gt;500, R229&lt;&gt;""), AND(T229&gt;0, T229&lt;&gt;""))</f>
        <v/>
      </c>
      <c r="AH229">
        <f>AND(OR(R229="", R229&lt;100),OR(AND(P229&gt;5000,P229&lt;&gt;""),AND(T229&gt;0,T229&lt;&gt;"")))</f>
        <v/>
      </c>
      <c r="AI229">
        <f>AND(AG229,AH229=FALSE)</f>
        <v/>
      </c>
      <c r="AJ229" t="n">
        <v>2018</v>
      </c>
      <c r="AK229" t="n">
        <v>9</v>
      </c>
      <c r="AL229" t="b">
        <v>0</v>
      </c>
      <c r="AM229">
        <f>IF(AND(T229&gt;0, T229&lt;&gt;""),1,0)</f>
        <v/>
      </c>
      <c r="AN229">
        <f>AND(AO229,AND(T229&gt;0,T229&lt;&gt;""))</f>
        <v/>
      </c>
      <c r="AO229">
        <f>AND(R229&gt;100, R229&lt;&gt;"")</f>
        <v/>
      </c>
      <c r="AP229">
        <f>AND(NOT(AN229),AO229)</f>
        <v/>
      </c>
      <c r="AQ229">
        <f>IF(AN229, "OEIS CAT - Destructive - Fatal", IF(AO229, IF(AG229, "OEIS CAT - Destructive - Non-fatal", "OEIS Non-CAT - Destructive - Non-fatal"), IF(AG229, "OEIS CAT - Large", "OEIS Non-CAT - Large")))</f>
        <v/>
      </c>
      <c r="AR229">
        <f>IF(AND(P229&lt;&gt;"", P229&gt;5000),1,0)</f>
        <v/>
      </c>
      <c r="AS229">
        <f>IF(AND(R229&lt;&gt;"", R229&gt;500),1,0)</f>
        <v/>
      </c>
      <c r="AT229">
        <f>IF(OR(R229="", R229&lt;=100),"structures &lt;= 100 ", IF(R229&gt;500, "structures &gt; 500", "100 &lt; structures &lt;= 500"))</f>
        <v/>
      </c>
      <c r="AU229">
        <f>IF(AND(T229&gt;0, T229&lt;&gt;""),"fatality &gt; 0", "fatality = 0")</f>
        <v/>
      </c>
      <c r="AV229">
        <f>IF(R229="",0, R229)</f>
        <v/>
      </c>
      <c r="AW229" t="b">
        <v>1</v>
      </c>
      <c r="AX229" t="b">
        <v>0</v>
      </c>
      <c r="AY229" t="b">
        <v>1</v>
      </c>
      <c r="AZ229" t="b">
        <v>1</v>
      </c>
      <c r="BA229" t="b">
        <v>0</v>
      </c>
      <c r="BB229" t="b">
        <v>1</v>
      </c>
      <c r="BC229" t="b">
        <v>1</v>
      </c>
      <c r="BJ229" t="n">
        <v>0</v>
      </c>
      <c r="BK229" t="n">
        <v>0</v>
      </c>
      <c r="BL229" t="inlineStr">
        <is>
          <t>UDWC1</t>
        </is>
      </c>
      <c r="BM229" t="inlineStr">
        <is>
          <t>2</t>
        </is>
      </c>
      <c r="BN229" t="n">
        <v>7.38</v>
      </c>
      <c r="BO229" t="inlineStr">
        <is>
          <t>2018-09-04T22:24:00Z</t>
        </is>
      </c>
      <c r="BP229" t="n">
        <v>11.01</v>
      </c>
      <c r="BQ229" t="n">
        <v>2</v>
      </c>
    </row>
    <row r="230">
      <c r="C230">
        <f>LEFT(H230,8)&amp;"-"&amp;E230</f>
        <v/>
      </c>
      <c r="D230" t="inlineStr">
        <is>
          <t>Shasta</t>
        </is>
      </c>
      <c r="E230" t="inlineStr">
        <is>
          <t>Delta</t>
        </is>
      </c>
      <c r="H230">
        <f>YEAR(L230)*10^8+MONTH(L230)*10^6+DAY(L230)*10^4+HOUR(L230)*100+MINUTE(L230)</f>
        <v/>
      </c>
      <c r="I230">
        <f>IF(HOUR(L230)&lt;12, YEAR(L230)*10^8+MONTH(L230)*10^6+DAY(L230)*10^4+(HOUR(L230)+12)*10^2 + MINUTE(L230), YEAR(L230)*10^8+MONTH(L230)*10^6+(DAY(L230)+1)*10^4+(HOUR(L230)-12)*10^2+MINUTE(L230))</f>
        <v/>
      </c>
      <c r="J230" s="39" t="n">
        <v>43348</v>
      </c>
      <c r="K230" s="40" t="n">
        <v>0.5354166666666667</v>
      </c>
      <c r="L230" s="39" t="n">
        <v>43348.53541666667</v>
      </c>
      <c r="M230" s="39" t="n">
        <v>43469</v>
      </c>
      <c r="N230" t="inlineStr">
        <is>
          <t>09:07</t>
        </is>
      </c>
      <c r="O230" s="39" t="n">
        <v>43469.37986111111</v>
      </c>
      <c r="P230" t="n">
        <v>63311</v>
      </c>
      <c r="Q230" t="inlineStr">
        <is>
          <t>Undetermined</t>
        </is>
      </c>
      <c r="R230" t="n">
        <v>42</v>
      </c>
      <c r="T230" t="n">
        <v>0</v>
      </c>
      <c r="U230" t="n">
        <v>40.923</v>
      </c>
      <c r="V230" t="n">
        <v>-122.408</v>
      </c>
      <c r="W230" t="inlineStr">
        <is>
          <t>HFTD</t>
        </is>
      </c>
      <c r="X230">
        <f>IF(OR(ISNUMBER(FIND("Redwood Valley", E230)), AZ230, BC230), "HFRA", "non-HFRA")</f>
        <v/>
      </c>
      <c r="AG230">
        <f>OR(AND(P230&gt;5000, P230&lt;&gt;""), AND(R230&gt;500, R230&lt;&gt;""), AND(T230&gt;0, T230&lt;&gt;""))</f>
        <v/>
      </c>
      <c r="AH230">
        <f>AND(OR(R230="", R230&lt;100),OR(AND(P230&gt;5000,P230&lt;&gt;""),AND(T230&gt;0,T230&lt;&gt;"")))</f>
        <v/>
      </c>
      <c r="AI230">
        <f>AND(AG230,AH230=FALSE)</f>
        <v/>
      </c>
      <c r="AJ230" t="n">
        <v>2018</v>
      </c>
      <c r="AK230" t="n">
        <v>9</v>
      </c>
      <c r="AL230" t="b">
        <v>0</v>
      </c>
      <c r="AM230">
        <f>IF(AND(T230&gt;0, T230&lt;&gt;""),1,0)</f>
        <v/>
      </c>
      <c r="AN230">
        <f>AND(AO230,AND(T230&gt;0,T230&lt;&gt;""))</f>
        <v/>
      </c>
      <c r="AO230">
        <f>AND(R230&gt;100, R230&lt;&gt;"")</f>
        <v/>
      </c>
      <c r="AP230">
        <f>AND(NOT(AN230),AO230)</f>
        <v/>
      </c>
      <c r="AQ230">
        <f>IF(AN230, "OEIS CAT - Destructive - Fatal", IF(AO230, IF(AG230, "OEIS CAT - Destructive - Non-fatal", "OEIS Non-CAT - Destructive - Non-fatal"), IF(AG230, "OEIS CAT - Large", "OEIS Non-CAT - Large")))</f>
        <v/>
      </c>
      <c r="AR230">
        <f>IF(AND(P230&lt;&gt;"", P230&gt;5000),1,0)</f>
        <v/>
      </c>
      <c r="AS230">
        <f>IF(AND(R230&lt;&gt;"", R230&gt;500),1,0)</f>
        <v/>
      </c>
      <c r="AT230">
        <f>IF(OR(R230="", R230&lt;=100),"structures &lt;= 100 ", IF(R230&gt;500, "structures &gt; 500", "100 &lt; structures &lt;= 500"))</f>
        <v/>
      </c>
      <c r="AU230">
        <f>IF(AND(T230&gt;0, T230&lt;&gt;""),"fatality &gt; 0", "fatality = 0")</f>
        <v/>
      </c>
      <c r="AV230">
        <f>IF(R230="",0, R230)</f>
        <v/>
      </c>
      <c r="AW230" t="b">
        <v>1</v>
      </c>
      <c r="AX230" t="b">
        <v>0</v>
      </c>
      <c r="AY230" t="b">
        <v>1</v>
      </c>
      <c r="AZ230" t="b">
        <v>1</v>
      </c>
      <c r="BA230" t="b">
        <v>0</v>
      </c>
      <c r="BB230" t="b">
        <v>1</v>
      </c>
      <c r="BC230" t="b">
        <v>1</v>
      </c>
      <c r="BF230" t="inlineStr">
        <is>
          <t>SLFC1</t>
        </is>
      </c>
      <c r="BG230" t="inlineStr">
        <is>
          <t>2</t>
        </is>
      </c>
      <c r="BH230" t="n">
        <v>1.48</v>
      </c>
      <c r="BI230" t="inlineStr">
        <is>
          <t>2018-09-05T20:19:00Z</t>
        </is>
      </c>
      <c r="BJ230" t="n">
        <v>17</v>
      </c>
      <c r="BK230" t="n">
        <v>16</v>
      </c>
      <c r="BL230" t="inlineStr">
        <is>
          <t>SLFC1</t>
        </is>
      </c>
      <c r="BM230" t="inlineStr">
        <is>
          <t>2</t>
        </is>
      </c>
      <c r="BN230" t="n">
        <v>1.48</v>
      </c>
      <c r="BO230" t="inlineStr">
        <is>
          <t>2018-09-05T20:19:00Z</t>
        </is>
      </c>
      <c r="BP230" t="n">
        <v>17</v>
      </c>
      <c r="BQ230" t="n">
        <v>16</v>
      </c>
    </row>
    <row r="231">
      <c r="C231">
        <f>LEFT(H231,8)&amp;"-"&amp;E231</f>
        <v/>
      </c>
      <c r="D231" t="inlineStr">
        <is>
          <t>Tuolumne</t>
        </is>
      </c>
      <c r="E231" t="inlineStr">
        <is>
          <t>Tulloch</t>
        </is>
      </c>
      <c r="H231">
        <f>YEAR(L231)*10^8+MONTH(L231)*10^6+DAY(L231)*10^4+HOUR(L231)*100+MINUTE(L231)</f>
        <v/>
      </c>
      <c r="I231">
        <f>IF(HOUR(L231)&lt;12, YEAR(L231)*10^8+MONTH(L231)*10^6+DAY(L231)*10^4+(HOUR(L231)+12)*10^2 + MINUTE(L231), YEAR(L231)*10^8+MONTH(L231)*10^6+(DAY(L231)+1)*10^4+(HOUR(L231)-12)*10^2+MINUTE(L231))</f>
        <v/>
      </c>
      <c r="J231" s="39" t="n">
        <v>43351</v>
      </c>
      <c r="K231" s="40" t="n">
        <v>0.5652777777777778</v>
      </c>
      <c r="L231" s="39" t="n">
        <v>43351.56527777778</v>
      </c>
      <c r="M231" s="39" t="n">
        <v>43469</v>
      </c>
      <c r="N231" t="inlineStr">
        <is>
          <t>09:06</t>
        </is>
      </c>
      <c r="O231" s="39" t="n">
        <v>43469.37916666667</v>
      </c>
      <c r="P231" t="n">
        <v>573</v>
      </c>
      <c r="Q231" t="inlineStr">
        <is>
          <t>Undetermined</t>
        </is>
      </c>
      <c r="R231" t="n">
        <v>0</v>
      </c>
      <c r="T231" t="n">
        <v>0</v>
      </c>
      <c r="U231" t="n">
        <v>37.83388</v>
      </c>
      <c r="V231" t="n">
        <v>-120.61746</v>
      </c>
      <c r="W231" t="inlineStr">
        <is>
          <t>non-HFTD</t>
        </is>
      </c>
      <c r="X231">
        <f>IF(OR(ISNUMBER(FIND("Redwood Valley", E231)), AZ231, BC231), "HFRA", "non-HFRA")</f>
        <v/>
      </c>
      <c r="AG231">
        <f>OR(AND(P231&gt;5000, P231&lt;&gt;""), AND(R231&gt;500, R231&lt;&gt;""), AND(T231&gt;0, T231&lt;&gt;""))</f>
        <v/>
      </c>
      <c r="AH231">
        <f>AND(OR(R231="", R231&lt;100),OR(AND(P231&gt;5000,P231&lt;&gt;""),AND(T231&gt;0,T231&lt;&gt;"")))</f>
        <v/>
      </c>
      <c r="AI231">
        <f>AND(AG231,AH231=FALSE)</f>
        <v/>
      </c>
      <c r="AJ231" t="n">
        <v>2018</v>
      </c>
      <c r="AK231" t="n">
        <v>9</v>
      </c>
      <c r="AL231" t="b">
        <v>0</v>
      </c>
      <c r="AM231">
        <f>IF(AND(T231&gt;0, T231&lt;&gt;""),1,0)</f>
        <v/>
      </c>
      <c r="AN231">
        <f>AND(AO231,AND(T231&gt;0,T231&lt;&gt;""))</f>
        <v/>
      </c>
      <c r="AO231">
        <f>AND(R231&gt;100, R231&lt;&gt;"")</f>
        <v/>
      </c>
      <c r="AP231">
        <f>AND(NOT(AN231),AO231)</f>
        <v/>
      </c>
      <c r="AQ231">
        <f>IF(AN231, "OEIS CAT - Destructive - Fatal", IF(AO231, IF(AG231, "OEIS CAT - Destructive - Non-fatal", "OEIS Non-CAT - Destructive - Non-fatal"), IF(AG231, "OEIS CAT - Large", "OEIS Non-CAT - Large")))</f>
        <v/>
      </c>
      <c r="AR231">
        <f>IF(AND(P231&lt;&gt;"", P231&gt;5000),1,0)</f>
        <v/>
      </c>
      <c r="AS231">
        <f>IF(AND(R231&lt;&gt;"", R231&gt;500),1,0)</f>
        <v/>
      </c>
      <c r="AT231">
        <f>IF(OR(R231="", R231&lt;=100),"structures &lt;= 100 ", IF(R231&gt;500, "structures &gt; 500", "100 &lt; structures &lt;= 500"))</f>
        <v/>
      </c>
      <c r="AU231">
        <f>IF(AND(T231&gt;0, T231&lt;&gt;""),"fatality &gt; 0", "fatality = 0")</f>
        <v/>
      </c>
      <c r="AV231">
        <f>IF(R231="",0, R231)</f>
        <v/>
      </c>
      <c r="AW231" t="b">
        <v>0</v>
      </c>
      <c r="AX231" t="b">
        <v>0</v>
      </c>
      <c r="AY231" t="b">
        <v>0</v>
      </c>
      <c r="AZ231" t="b">
        <v>0</v>
      </c>
      <c r="BA231" t="b">
        <v>0</v>
      </c>
      <c r="BB231" t="b">
        <v>0</v>
      </c>
      <c r="BC231" t="b">
        <v>0</v>
      </c>
      <c r="BF231" t="inlineStr">
        <is>
          <t>LRMC1</t>
        </is>
      </c>
      <c r="BG231" t="inlineStr">
        <is>
          <t>106</t>
        </is>
      </c>
      <c r="BH231" t="n">
        <v>2.11</v>
      </c>
      <c r="BI231" t="inlineStr">
        <is>
          <t>2018-09-08T21:00:00Z</t>
        </is>
      </c>
      <c r="BJ231" t="n">
        <v>10.25</v>
      </c>
      <c r="BK231" t="n">
        <v>2</v>
      </c>
      <c r="BL231" t="inlineStr">
        <is>
          <t>D1155</t>
        </is>
      </c>
      <c r="BM231" t="inlineStr">
        <is>
          <t>65</t>
        </is>
      </c>
      <c r="BN231" t="n">
        <v>6.37</v>
      </c>
      <c r="BO231" t="inlineStr">
        <is>
          <t>2018-09-08T20:14:00Z</t>
        </is>
      </c>
      <c r="BP231" t="n">
        <v>18.01</v>
      </c>
      <c r="BQ231" t="n">
        <v>33</v>
      </c>
    </row>
    <row r="232">
      <c r="C232">
        <f>LEFT(H232,8)&amp;"-"&amp;E232</f>
        <v/>
      </c>
      <c r="D232" t="inlineStr">
        <is>
          <t>Napa</t>
        </is>
      </c>
      <c r="E232" t="inlineStr">
        <is>
          <t>Snell</t>
        </is>
      </c>
      <c r="H232">
        <f>YEAR(L232)*10^8+MONTH(L232)*10^6+DAY(L232)*10^4+HOUR(L232)*100+MINUTE(L232)</f>
        <v/>
      </c>
      <c r="I232">
        <f>IF(HOUR(L232)&lt;12, YEAR(L232)*10^8+MONTH(L232)*10^6+DAY(L232)*10^4+(HOUR(L232)+12)*10^2 + MINUTE(L232), YEAR(L232)*10^8+MONTH(L232)*10^6+(DAY(L232)+1)*10^4+(HOUR(L232)-12)*10^2+MINUTE(L232))</f>
        <v/>
      </c>
      <c r="J232" s="39" t="n">
        <v>43351</v>
      </c>
      <c r="K232" s="40" t="n">
        <v>0.6034722222222222</v>
      </c>
      <c r="L232" s="39" t="n">
        <v>43351.60347222222</v>
      </c>
      <c r="M232" s="39" t="n">
        <v>43469</v>
      </c>
      <c r="N232" t="inlineStr">
        <is>
          <t>09:06</t>
        </is>
      </c>
      <c r="O232" s="39" t="n">
        <v>43469.37916666667</v>
      </c>
      <c r="P232" t="n">
        <v>2490</v>
      </c>
      <c r="Q232" t="inlineStr">
        <is>
          <t>Under Investigation</t>
        </is>
      </c>
      <c r="R232" t="n">
        <v>0</v>
      </c>
      <c r="T232" t="n">
        <v>0</v>
      </c>
      <c r="U232" t="n">
        <v>38.69601</v>
      </c>
      <c r="V232" t="n">
        <v>-122.44468</v>
      </c>
      <c r="W232" t="inlineStr">
        <is>
          <t>HFTD</t>
        </is>
      </c>
      <c r="X232">
        <f>IF(OR(ISNUMBER(FIND("Redwood Valley", E232)), AZ232, BC232), "HFRA", "non-HFRA")</f>
        <v/>
      </c>
      <c r="AG232">
        <f>OR(AND(P232&gt;5000, P232&lt;&gt;""), AND(R232&gt;500, R232&lt;&gt;""), AND(T232&gt;0, T232&lt;&gt;""))</f>
        <v/>
      </c>
      <c r="AH232">
        <f>AND(OR(R232="", R232&lt;100),OR(AND(P232&gt;5000,P232&lt;&gt;""),AND(T232&gt;0,T232&lt;&gt;"")))</f>
        <v/>
      </c>
      <c r="AI232">
        <f>AND(AG232,AH232=FALSE)</f>
        <v/>
      </c>
      <c r="AJ232" t="n">
        <v>2018</v>
      </c>
      <c r="AK232" t="n">
        <v>9</v>
      </c>
      <c r="AL232" t="b">
        <v>0</v>
      </c>
      <c r="AM232">
        <f>IF(AND(T232&gt;0, T232&lt;&gt;""),1,0)</f>
        <v/>
      </c>
      <c r="AN232">
        <f>AND(AO232,AND(T232&gt;0,T232&lt;&gt;""))</f>
        <v/>
      </c>
      <c r="AO232">
        <f>AND(R232&gt;100, R232&lt;&gt;"")</f>
        <v/>
      </c>
      <c r="AP232">
        <f>AND(NOT(AN232),AO232)</f>
        <v/>
      </c>
      <c r="AQ232">
        <f>IF(AN232, "OEIS CAT - Destructive - Fatal", IF(AO232, IF(AG232, "OEIS CAT - Destructive - Non-fatal", "OEIS Non-CAT - Destructive - Non-fatal"), IF(AG232, "OEIS CAT - Large", "OEIS Non-CAT - Large")))</f>
        <v/>
      </c>
      <c r="AR232">
        <f>IF(AND(P232&lt;&gt;"", P232&gt;5000),1,0)</f>
        <v/>
      </c>
      <c r="AS232">
        <f>IF(AND(R232&lt;&gt;"", R232&gt;500),1,0)</f>
        <v/>
      </c>
      <c r="AT232">
        <f>IF(OR(R232="", R232&lt;=100),"structures &lt;= 100 ", IF(R232&gt;500, "structures &gt; 500", "100 &lt; structures &lt;= 500"))</f>
        <v/>
      </c>
      <c r="AU232">
        <f>IF(AND(T232&gt;0, T232&lt;&gt;""),"fatality &gt; 0", "fatality = 0")</f>
        <v/>
      </c>
      <c r="AV232">
        <f>IF(R232="",0, R232)</f>
        <v/>
      </c>
      <c r="AW232" t="b">
        <v>0</v>
      </c>
      <c r="AX232" t="b">
        <v>1</v>
      </c>
      <c r="AY232" t="b">
        <v>1</v>
      </c>
      <c r="AZ232" t="b">
        <v>1</v>
      </c>
      <c r="BA232" t="b">
        <v>0</v>
      </c>
      <c r="BB232" t="b">
        <v>1</v>
      </c>
      <c r="BC232" t="b">
        <v>1</v>
      </c>
      <c r="BF232" t="inlineStr">
        <is>
          <t>PG051</t>
        </is>
      </c>
      <c r="BG232" t="inlineStr">
        <is>
          <t>229</t>
        </is>
      </c>
      <c r="BH232" t="n">
        <v>3.54</v>
      </c>
      <c r="BI232" t="inlineStr">
        <is>
          <t>2018-09-08T20:50:00Z</t>
        </is>
      </c>
      <c r="BJ232" t="n">
        <v>20.6</v>
      </c>
      <c r="BK232" t="n">
        <v>20</v>
      </c>
      <c r="BL232" t="inlineStr">
        <is>
          <t>PG085</t>
        </is>
      </c>
      <c r="BM232" t="inlineStr">
        <is>
          <t>229</t>
        </is>
      </c>
      <c r="BN232" t="n">
        <v>7.89</v>
      </c>
      <c r="BO232" t="inlineStr">
        <is>
          <t>2018-09-08T22:10:00Z</t>
        </is>
      </c>
      <c r="BP232" t="n">
        <v>22.15</v>
      </c>
      <c r="BQ232" t="n">
        <v>68</v>
      </c>
    </row>
    <row r="233">
      <c r="C233">
        <f>LEFT(H233,8)&amp;"-"&amp;E233</f>
        <v/>
      </c>
      <c r="D233" t="inlineStr">
        <is>
          <t>Monterey</t>
        </is>
      </c>
      <c r="E233" t="inlineStr">
        <is>
          <t>Metz</t>
        </is>
      </c>
      <c r="H233">
        <f>YEAR(L233)*10^8+MONTH(L233)*10^6+DAY(L233)*10^4+HOUR(L233)*100+MINUTE(L233)</f>
        <v/>
      </c>
      <c r="I233">
        <f>IF(HOUR(L233)&lt;12, YEAR(L233)*10^8+MONTH(L233)*10^6+DAY(L233)*10^4+(HOUR(L233)+12)*10^2 + MINUTE(L233), YEAR(L233)*10^8+MONTH(L233)*10^6+(DAY(L233)+1)*10^4+(HOUR(L233)-12)*10^2+MINUTE(L233))</f>
        <v/>
      </c>
      <c r="J233" s="39" t="n">
        <v>43356</v>
      </c>
      <c r="K233" s="40" t="n">
        <v>0.6506944444444445</v>
      </c>
      <c r="L233" s="39" t="n">
        <v>43356.65069444444</v>
      </c>
      <c r="M233" s="39" t="n">
        <v>43469</v>
      </c>
      <c r="N233" t="inlineStr">
        <is>
          <t>09:04</t>
        </is>
      </c>
      <c r="O233" s="39" t="n">
        <v>43469.37777777778</v>
      </c>
      <c r="P233" t="n">
        <v>400</v>
      </c>
      <c r="Q233" t="inlineStr">
        <is>
          <t>Undetermined</t>
        </is>
      </c>
      <c r="R233" t="n">
        <v>0</v>
      </c>
      <c r="T233" t="n">
        <v>0</v>
      </c>
      <c r="U233" t="n">
        <v>36.35502</v>
      </c>
      <c r="V233" t="n">
        <v>-121.1563</v>
      </c>
      <c r="W233" t="inlineStr">
        <is>
          <t>non-HFTD</t>
        </is>
      </c>
      <c r="X233">
        <f>IF(OR(ISNUMBER(FIND("Redwood Valley", E233)), AZ233, BC233), "HFRA", "non-HFRA")</f>
        <v/>
      </c>
      <c r="AG233">
        <f>OR(AND(P233&gt;5000, P233&lt;&gt;""), AND(R233&gt;500, R233&lt;&gt;""), AND(T233&gt;0, T233&lt;&gt;""))</f>
        <v/>
      </c>
      <c r="AH233">
        <f>AND(OR(R233="", R233&lt;100),OR(AND(P233&gt;5000,P233&lt;&gt;""),AND(T233&gt;0,T233&lt;&gt;"")))</f>
        <v/>
      </c>
      <c r="AI233">
        <f>AND(AG233,AH233=FALSE)</f>
        <v/>
      </c>
      <c r="AJ233" t="n">
        <v>2018</v>
      </c>
      <c r="AK233" t="n">
        <v>9</v>
      </c>
      <c r="AL233" t="b">
        <v>0</v>
      </c>
      <c r="AM233">
        <f>IF(AND(T233&gt;0, T233&lt;&gt;""),1,0)</f>
        <v/>
      </c>
      <c r="AN233">
        <f>AND(AO233,AND(T233&gt;0,T233&lt;&gt;""))</f>
        <v/>
      </c>
      <c r="AO233">
        <f>AND(R233&gt;100, R233&lt;&gt;"")</f>
        <v/>
      </c>
      <c r="AP233">
        <f>AND(NOT(AN233),AO233)</f>
        <v/>
      </c>
      <c r="AQ233">
        <f>IF(AN233, "OEIS CAT - Destructive - Fatal", IF(AO233, IF(AG233, "OEIS CAT - Destructive - Non-fatal", "OEIS Non-CAT - Destructive - Non-fatal"), IF(AG233, "OEIS CAT - Large", "OEIS Non-CAT - Large")))</f>
        <v/>
      </c>
      <c r="AR233">
        <f>IF(AND(P233&lt;&gt;"", P233&gt;5000),1,0)</f>
        <v/>
      </c>
      <c r="AS233">
        <f>IF(AND(R233&lt;&gt;"", R233&gt;500),1,0)</f>
        <v/>
      </c>
      <c r="AT233">
        <f>IF(OR(R233="", R233&lt;=100),"structures &lt;= 100 ", IF(R233&gt;500, "structures &gt; 500", "100 &lt; structures &lt;= 500"))</f>
        <v/>
      </c>
      <c r="AU233">
        <f>IF(AND(T233&gt;0, T233&lt;&gt;""),"fatality &gt; 0", "fatality = 0")</f>
        <v/>
      </c>
      <c r="AV233">
        <f>IF(R233="",0, R233)</f>
        <v/>
      </c>
      <c r="AW233" t="b">
        <v>0</v>
      </c>
      <c r="AX233" t="b">
        <v>0</v>
      </c>
      <c r="AY233" t="b">
        <v>0</v>
      </c>
      <c r="AZ233" t="b">
        <v>0</v>
      </c>
      <c r="BA233" t="b">
        <v>0</v>
      </c>
      <c r="BB233" t="b">
        <v>0</v>
      </c>
      <c r="BC233" t="b">
        <v>0</v>
      </c>
      <c r="BJ233" t="n">
        <v>0</v>
      </c>
      <c r="BK233" t="n">
        <v>0</v>
      </c>
      <c r="BL233" t="inlineStr">
        <is>
          <t>PCLC1</t>
        </is>
      </c>
      <c r="BM233" t="inlineStr">
        <is>
          <t>2</t>
        </is>
      </c>
      <c r="BN233" t="n">
        <v>8.01</v>
      </c>
      <c r="BO233" t="inlineStr">
        <is>
          <t>2018-09-13T23:37:00Z</t>
        </is>
      </c>
      <c r="BP233" t="n">
        <v>18.99</v>
      </c>
      <c r="BQ233" t="n">
        <v>3</v>
      </c>
    </row>
    <row r="234">
      <c r="C234">
        <f>LEFT(H234,8)&amp;"-"&amp;E234</f>
        <v/>
      </c>
      <c r="D234" t="inlineStr">
        <is>
          <t>Madera</t>
        </is>
      </c>
      <c r="E234" t="inlineStr">
        <is>
          <t>Oak</t>
        </is>
      </c>
      <c r="H234">
        <f>YEAR(L234)*10^8+MONTH(L234)*10^6+DAY(L234)*10^4+HOUR(L234)*100+MINUTE(L234)</f>
        <v/>
      </c>
      <c r="I234">
        <f>IF(HOUR(L234)&lt;12, YEAR(L234)*10^8+MONTH(L234)*10^6+DAY(L234)*10^4+(HOUR(L234)+12)*10^2 + MINUTE(L234), YEAR(L234)*10^8+MONTH(L234)*10^6+(DAY(L234)+1)*10^4+(HOUR(L234)-12)*10^2+MINUTE(L234))</f>
        <v/>
      </c>
      <c r="J234" s="39" t="n">
        <v>43365</v>
      </c>
      <c r="K234" s="40" t="n">
        <v>0.6555555555555556</v>
      </c>
      <c r="L234" s="39" t="n">
        <v>43365.65555555555</v>
      </c>
      <c r="M234" s="39" t="n">
        <v>43469</v>
      </c>
      <c r="N234" t="inlineStr">
        <is>
          <t>09:03</t>
        </is>
      </c>
      <c r="O234" s="39" t="n">
        <v>43469.37708333333</v>
      </c>
      <c r="P234" t="n">
        <v>360</v>
      </c>
      <c r="Q234" t="inlineStr">
        <is>
          <t>Undetermined</t>
        </is>
      </c>
      <c r="R234" t="n">
        <v>0</v>
      </c>
      <c r="T234" t="n">
        <v>0</v>
      </c>
      <c r="U234" t="n">
        <v>37.38789</v>
      </c>
      <c r="V234" t="n">
        <v>-119.68912</v>
      </c>
      <c r="W234" t="inlineStr">
        <is>
          <t>HFTD</t>
        </is>
      </c>
      <c r="X234">
        <f>IF(OR(ISNUMBER(FIND("Redwood Valley", E234)), AZ234, BC234), "HFRA", "non-HFRA")</f>
        <v/>
      </c>
      <c r="AG234">
        <f>OR(AND(P234&gt;5000, P234&lt;&gt;""), AND(R234&gt;500, R234&lt;&gt;""), AND(T234&gt;0, T234&lt;&gt;""))</f>
        <v/>
      </c>
      <c r="AH234">
        <f>AND(OR(R234="", R234&lt;100),OR(AND(P234&gt;5000,P234&lt;&gt;""),AND(T234&gt;0,T234&lt;&gt;"")))</f>
        <v/>
      </c>
      <c r="AI234">
        <f>AND(AG234,AH234=FALSE)</f>
        <v/>
      </c>
      <c r="AJ234" t="n">
        <v>2018</v>
      </c>
      <c r="AK234" t="n">
        <v>9</v>
      </c>
      <c r="AL234" t="b">
        <v>0</v>
      </c>
      <c r="AM234">
        <f>IF(AND(T234&gt;0, T234&lt;&gt;""),1,0)</f>
        <v/>
      </c>
      <c r="AN234">
        <f>AND(AO234,AND(T234&gt;0,T234&lt;&gt;""))</f>
        <v/>
      </c>
      <c r="AO234">
        <f>AND(R234&gt;100, R234&lt;&gt;"")</f>
        <v/>
      </c>
      <c r="AP234">
        <f>AND(NOT(AN234),AO234)</f>
        <v/>
      </c>
      <c r="AQ234">
        <f>IF(AN234, "OEIS CAT - Destructive - Fatal", IF(AO234, IF(AG234, "OEIS CAT - Destructive - Non-fatal", "OEIS Non-CAT - Destructive - Non-fatal"), IF(AG234, "OEIS CAT - Large", "OEIS Non-CAT - Large")))</f>
        <v/>
      </c>
      <c r="AR234">
        <f>IF(AND(P234&lt;&gt;"", P234&gt;5000),1,0)</f>
        <v/>
      </c>
      <c r="AS234">
        <f>IF(AND(R234&lt;&gt;"", R234&gt;500),1,0)</f>
        <v/>
      </c>
      <c r="AT234">
        <f>IF(OR(R234="", R234&lt;=100),"structures &lt;= 100 ", IF(R234&gt;500, "structures &gt; 500", "100 &lt; structures &lt;= 500"))</f>
        <v/>
      </c>
      <c r="AU234">
        <f>IF(AND(T234&gt;0, T234&lt;&gt;""),"fatality &gt; 0", "fatality = 0")</f>
        <v/>
      </c>
      <c r="AV234">
        <f>IF(R234="",0, R234)</f>
        <v/>
      </c>
      <c r="AW234" t="b">
        <v>0</v>
      </c>
      <c r="AX234" t="b">
        <v>1</v>
      </c>
      <c r="AY234" t="b">
        <v>1</v>
      </c>
      <c r="AZ234" t="b">
        <v>1</v>
      </c>
      <c r="BA234" t="b">
        <v>0</v>
      </c>
      <c r="BB234" t="b">
        <v>1</v>
      </c>
      <c r="BC234" t="b">
        <v>1</v>
      </c>
      <c r="BF234" t="inlineStr">
        <is>
          <t>MIAC1</t>
        </is>
      </c>
      <c r="BG234" t="inlineStr">
        <is>
          <t>2</t>
        </is>
      </c>
      <c r="BH234" t="n">
        <v>3.77</v>
      </c>
      <c r="BI234" t="inlineStr">
        <is>
          <t>2018-09-22T21:59:00Z</t>
        </is>
      </c>
      <c r="BJ234" t="n">
        <v>18.01</v>
      </c>
      <c r="BK234" t="n">
        <v>58</v>
      </c>
      <c r="BL234" t="inlineStr">
        <is>
          <t>MIAC1</t>
        </is>
      </c>
      <c r="BM234" t="inlineStr">
        <is>
          <t>2</t>
        </is>
      </c>
      <c r="BN234" t="n">
        <v>3.77</v>
      </c>
      <c r="BO234" t="inlineStr">
        <is>
          <t>2018-09-22T21:59:00Z</t>
        </is>
      </c>
      <c r="BP234" t="n">
        <v>18.01</v>
      </c>
      <c r="BQ234" t="n">
        <v>142</v>
      </c>
    </row>
    <row r="235">
      <c r="C235">
        <f>LEFT(H235,8)&amp;"-"&amp;E235</f>
        <v/>
      </c>
      <c r="D235" t="inlineStr">
        <is>
          <t>Tehama</t>
        </is>
      </c>
      <c r="E235" t="inlineStr">
        <is>
          <t>Sun</t>
        </is>
      </c>
      <c r="H235">
        <f>YEAR(L235)*10^8+MONTH(L235)*10^6+DAY(L235)*10^4+HOUR(L235)*100+MINUTE(L235)</f>
        <v/>
      </c>
      <c r="I235">
        <f>IF(HOUR(L235)&lt;12, YEAR(L235)*10^8+MONTH(L235)*10^6+DAY(L235)*10^4+(HOUR(L235)+12)*10^2 + MINUTE(L235), YEAR(L235)*10^8+MONTH(L235)*10^6+(DAY(L235)+1)*10^4+(HOUR(L235)-12)*10^2+MINUTE(L235))</f>
        <v/>
      </c>
      <c r="J235" s="39" t="n">
        <v>43380</v>
      </c>
      <c r="K235" s="40" t="n">
        <v>0.5354166666666667</v>
      </c>
      <c r="L235" s="39" t="n">
        <v>43380.53541666667</v>
      </c>
      <c r="M235" s="39" t="n">
        <v>43469</v>
      </c>
      <c r="N235" t="inlineStr">
        <is>
          <t>08:57</t>
        </is>
      </c>
      <c r="O235" s="39" t="n">
        <v>43469.37291666667</v>
      </c>
      <c r="P235" t="n">
        <v>3889</v>
      </c>
      <c r="Q235" t="inlineStr">
        <is>
          <t>Undetermined</t>
        </is>
      </c>
      <c r="R235" t="n">
        <v>0</v>
      </c>
      <c r="T235" t="n">
        <v>0</v>
      </c>
      <c r="U235" t="n">
        <v>40.22027778</v>
      </c>
      <c r="V235" t="n">
        <v>-122.18</v>
      </c>
      <c r="W235" t="inlineStr">
        <is>
          <t>HFTD</t>
        </is>
      </c>
      <c r="X235">
        <f>IF(OR(ISNUMBER(FIND("Redwood Valley", E235)), AZ235, BC235), "HFRA", "non-HFRA")</f>
        <v/>
      </c>
      <c r="AF235" t="n">
        <v>7128</v>
      </c>
      <c r="AG235">
        <f>OR(AND(P235&gt;5000, P235&lt;&gt;""), AND(R235&gt;500, R235&lt;&gt;""), AND(T235&gt;0, T235&lt;&gt;""))</f>
        <v/>
      </c>
      <c r="AH235">
        <f>AND(OR(R235="", R235&lt;100),OR(AND(P235&gt;5000,P235&lt;&gt;""),AND(T235&gt;0,T235&lt;&gt;"")))</f>
        <v/>
      </c>
      <c r="AI235">
        <f>AND(AG235,AH235=FALSE)</f>
        <v/>
      </c>
      <c r="AJ235" t="n">
        <v>2018</v>
      </c>
      <c r="AK235" t="n">
        <v>10</v>
      </c>
      <c r="AL235" t="b">
        <v>1</v>
      </c>
      <c r="AM235">
        <f>IF(AND(T235&gt;0, T235&lt;&gt;""),1,0)</f>
        <v/>
      </c>
      <c r="AN235">
        <f>AND(AO235,AND(T235&gt;0,T235&lt;&gt;""))</f>
        <v/>
      </c>
      <c r="AO235">
        <f>AND(R235&gt;100, R235&lt;&gt;"")</f>
        <v/>
      </c>
      <c r="AP235">
        <f>AND(NOT(AN235),AO235)</f>
        <v/>
      </c>
      <c r="AQ235">
        <f>IF(AN235, "OEIS CAT - Destructive - Fatal", IF(AO235, IF(AG235, "OEIS CAT - Destructive - Non-fatal", "OEIS Non-CAT - Destructive - Non-fatal"), IF(AG235, "OEIS CAT - Large", "OEIS Non-CAT - Large")))</f>
        <v/>
      </c>
      <c r="AR235">
        <f>IF(AND(P235&lt;&gt;"", P235&gt;5000),1,0)</f>
        <v/>
      </c>
      <c r="AS235">
        <f>IF(AND(R235&lt;&gt;"", R235&gt;500),1,0)</f>
        <v/>
      </c>
      <c r="AT235">
        <f>IF(OR(R235="", R235&lt;=100),"structures &lt;= 100 ", IF(R235&gt;500, "structures &gt; 500", "100 &lt; structures &lt;= 500"))</f>
        <v/>
      </c>
      <c r="AU235">
        <f>IF(AND(T235&gt;0, T235&lt;&gt;""),"fatality &gt; 0", "fatality = 0")</f>
        <v/>
      </c>
      <c r="AV235">
        <f>IF(R235="",0, R235)</f>
        <v/>
      </c>
      <c r="AW235" t="b">
        <v>1</v>
      </c>
      <c r="AX235" t="b">
        <v>0</v>
      </c>
      <c r="AY235" t="b">
        <v>1</v>
      </c>
      <c r="AZ235" t="b">
        <v>1</v>
      </c>
      <c r="BA235" t="b">
        <v>0</v>
      </c>
      <c r="BB235" t="b">
        <v>1</v>
      </c>
      <c r="BC235" t="b">
        <v>1</v>
      </c>
      <c r="BJ235" t="n">
        <v>0</v>
      </c>
      <c r="BK235" t="n">
        <v>0</v>
      </c>
      <c r="BL235" t="inlineStr">
        <is>
          <t>KRBL</t>
        </is>
      </c>
      <c r="BM235" t="inlineStr">
        <is>
          <t>1</t>
        </is>
      </c>
      <c r="BN235" t="n">
        <v>6.14</v>
      </c>
      <c r="BO235" t="inlineStr">
        <is>
          <t>2018-10-07T19:54:00Z</t>
        </is>
      </c>
      <c r="BP235" t="n">
        <v>35.68</v>
      </c>
      <c r="BQ235" t="n">
        <v>16</v>
      </c>
    </row>
    <row r="236">
      <c r="B236" t="inlineStr">
        <is>
          <t>(2/17/2023): add 1 structure destroyed and lat/lon based on https://www.dailyrepublic.com/all-dr-news/solano-news/fairfield/officials-report-branscombe-fire-fully-contained</t>
        </is>
      </c>
      <c r="C236">
        <f>LEFT(H236,8)&amp;"-"&amp;E236</f>
        <v/>
      </c>
      <c r="D236" t="inlineStr">
        <is>
          <t>Solano</t>
        </is>
      </c>
      <c r="E236" t="inlineStr">
        <is>
          <t>Branscombe</t>
        </is>
      </c>
      <c r="H236">
        <f>YEAR(L236)*10^8+MONTH(L236)*10^6+DAY(L236)*10^4+HOUR(L236)*100+MINUTE(L236)</f>
        <v/>
      </c>
      <c r="I236">
        <f>IF(HOUR(L236)&lt;12, YEAR(L236)*10^8+MONTH(L236)*10^6+DAY(L236)*10^4+(HOUR(L236)+12)*10^2 + MINUTE(L236), YEAR(L236)*10^8+MONTH(L236)*10^6+(DAY(L236)+1)*10^4+(HOUR(L236)-12)*10^2+MINUTE(L236))</f>
        <v/>
      </c>
      <c r="J236" s="39" t="n">
        <v>43380</v>
      </c>
      <c r="K236" s="40" t="n">
        <v>0.5416666666666666</v>
      </c>
      <c r="L236" s="39" t="n">
        <v>43380.54166666666</v>
      </c>
      <c r="P236" t="n">
        <v>4500</v>
      </c>
      <c r="Q236" t="inlineStr">
        <is>
          <t>Undetermined</t>
        </is>
      </c>
      <c r="R236" t="n">
        <v>1</v>
      </c>
      <c r="T236" t="n">
        <v>0</v>
      </c>
      <c r="U236" t="n">
        <v>38.237</v>
      </c>
      <c r="V236" t="n">
        <v>-121.952</v>
      </c>
      <c r="W236" t="inlineStr">
        <is>
          <t>non-HFTD</t>
        </is>
      </c>
      <c r="X236">
        <f>IF(OR(ISNUMBER(FIND("Redwood Valley", E236)), AZ236, BC236), "HFRA", "non-HFRA")</f>
        <v/>
      </c>
      <c r="AG236">
        <f>OR(AND(P236&gt;5000, P236&lt;&gt;""), AND(R236&gt;500, R236&lt;&gt;""), AND(T236&gt;0, T236&lt;&gt;""))</f>
        <v/>
      </c>
      <c r="AH236">
        <f>AND(OR(R236="", R236&lt;100),OR(AND(P236&gt;5000,P236&lt;&gt;""),AND(T236&gt;0,T236&lt;&gt;"")))</f>
        <v/>
      </c>
      <c r="AI236">
        <f>AND(AG236,AH236=FALSE)</f>
        <v/>
      </c>
      <c r="AJ236" t="n">
        <v>2018</v>
      </c>
      <c r="AK236" t="n">
        <v>10</v>
      </c>
      <c r="AL236" t="b">
        <v>1</v>
      </c>
      <c r="AM236">
        <f>IF(AND(T236&gt;0, T236&lt;&gt;""),1,0)</f>
        <v/>
      </c>
      <c r="AN236">
        <f>AND(AO236,AND(T236&gt;0,T236&lt;&gt;""))</f>
        <v/>
      </c>
      <c r="AO236">
        <f>AND(R236&gt;100, R236&lt;&gt;"")</f>
        <v/>
      </c>
      <c r="AP236">
        <f>AND(NOT(AN236),AO236)</f>
        <v/>
      </c>
      <c r="AQ236">
        <f>IF(AN236, "OEIS CAT - Destructive - Fatal", IF(AO236, IF(AG236, "OEIS CAT - Destructive - Non-fatal", "OEIS Non-CAT - Destructive - Non-fatal"), IF(AG236, "OEIS CAT - Large", "OEIS Non-CAT - Large")))</f>
        <v/>
      </c>
      <c r="AR236">
        <f>IF(AND(P236&lt;&gt;"", P236&gt;5000),1,0)</f>
        <v/>
      </c>
      <c r="AS236">
        <f>IF(AND(R236&lt;&gt;"", R236&gt;500),1,0)</f>
        <v/>
      </c>
      <c r="AT236">
        <f>IF(OR(R236="", R236&lt;=100),"structures &lt;= 100 ", IF(R236&gt;500, "structures &gt; 500", "100 &lt; structures &lt;= 500"))</f>
        <v/>
      </c>
      <c r="AU236">
        <f>IF(AND(T236&gt;0, T236&lt;&gt;""),"fatality &gt; 0", "fatality = 0")</f>
        <v/>
      </c>
      <c r="AV236">
        <f>IF(R236="",0, R236)</f>
        <v/>
      </c>
      <c r="AW236" t="b">
        <v>0</v>
      </c>
      <c r="AX236" t="b">
        <v>0</v>
      </c>
      <c r="AY236" t="b">
        <v>0</v>
      </c>
      <c r="AZ236" t="b">
        <v>0</v>
      </c>
      <c r="BA236" t="b">
        <v>0</v>
      </c>
      <c r="BB236" t="b">
        <v>0</v>
      </c>
      <c r="BC236" t="b">
        <v>0</v>
      </c>
      <c r="BF236" t="inlineStr">
        <is>
          <t>SFXC1</t>
        </is>
      </c>
      <c r="BG236" t="inlineStr">
        <is>
          <t>188</t>
        </is>
      </c>
      <c r="BH236" t="n">
        <v>4.12</v>
      </c>
      <c r="BI236" t="inlineStr">
        <is>
          <t>2018-10-07T20:30:00Z</t>
        </is>
      </c>
      <c r="BJ236" t="n">
        <v>32.23</v>
      </c>
      <c r="BK236" t="n">
        <v>11</v>
      </c>
      <c r="BL236" t="inlineStr">
        <is>
          <t>UCJP</t>
        </is>
      </c>
      <c r="BM236" t="inlineStr">
        <is>
          <t>62</t>
        </is>
      </c>
      <c r="BN236" t="n">
        <v>7.07</v>
      </c>
      <c r="BO236" t="inlineStr">
        <is>
          <t>2018-10-07T19:50:00Z</t>
        </is>
      </c>
      <c r="BP236" t="n">
        <v>37.89</v>
      </c>
      <c r="BQ236" t="n">
        <v>65</v>
      </c>
    </row>
    <row r="237">
      <c r="C237">
        <f>LEFT(H237,8)&amp;"-"&amp;E237</f>
        <v/>
      </c>
      <c r="D237" t="inlineStr">
        <is>
          <t>Butte</t>
        </is>
      </c>
      <c r="E237" t="inlineStr">
        <is>
          <t>June</t>
        </is>
      </c>
      <c r="H237">
        <f>YEAR(L237)*10^8+MONTH(L237)*10^6+DAY(L237)*10^4+HOUR(L237)*100+MINUTE(L237)</f>
        <v/>
      </c>
      <c r="I237">
        <f>IF(HOUR(L237)&lt;12, YEAR(L237)*10^8+MONTH(L237)*10^6+DAY(L237)*10^4+(HOUR(L237)+12)*10^2 + MINUTE(L237), YEAR(L237)*10^8+MONTH(L237)*10^6+(DAY(L237)+1)*10^4+(HOUR(L237)-12)*10^2+MINUTE(L237))</f>
        <v/>
      </c>
      <c r="J237" s="39" t="n">
        <v>43403</v>
      </c>
      <c r="K237" s="40" t="n">
        <v>0.6152777777777778</v>
      </c>
      <c r="L237" s="39" t="n">
        <v>43403.61527777778</v>
      </c>
      <c r="M237" s="39" t="n">
        <v>43469</v>
      </c>
      <c r="N237" t="inlineStr">
        <is>
          <t>08:50</t>
        </is>
      </c>
      <c r="O237" s="39" t="n">
        <v>43469.36805555555</v>
      </c>
      <c r="P237" t="n">
        <v>550</v>
      </c>
      <c r="Q237" t="inlineStr">
        <is>
          <t>Undetermined</t>
        </is>
      </c>
      <c r="R237" t="n">
        <v>0</v>
      </c>
      <c r="T237" t="n">
        <v>0</v>
      </c>
      <c r="U237" t="n">
        <v>39.36529</v>
      </c>
      <c r="V237" t="n">
        <v>-121.51707</v>
      </c>
      <c r="W237" t="inlineStr">
        <is>
          <t>non-HFTD</t>
        </is>
      </c>
      <c r="X237">
        <f>IF(OR(ISNUMBER(FIND("Redwood Valley", E237)), AZ237, BC237), "HFRA", "non-HFRA")</f>
        <v/>
      </c>
      <c r="AG237">
        <f>OR(AND(P237&gt;5000, P237&lt;&gt;""), AND(R237&gt;500, R237&lt;&gt;""), AND(T237&gt;0, T237&lt;&gt;""))</f>
        <v/>
      </c>
      <c r="AH237">
        <f>AND(OR(R237="", R237&lt;100),OR(AND(P237&gt;5000,P237&lt;&gt;""),AND(T237&gt;0,T237&lt;&gt;"")))</f>
        <v/>
      </c>
      <c r="AI237">
        <f>AND(AG237,AH237=FALSE)</f>
        <v/>
      </c>
      <c r="AJ237" t="n">
        <v>2018</v>
      </c>
      <c r="AK237" t="n">
        <v>10</v>
      </c>
      <c r="AL237" t="b">
        <v>1</v>
      </c>
      <c r="AM237">
        <f>IF(AND(T237&gt;0, T237&lt;&gt;""),1,0)</f>
        <v/>
      </c>
      <c r="AN237">
        <f>AND(AO237,AND(T237&gt;0,T237&lt;&gt;""))</f>
        <v/>
      </c>
      <c r="AO237">
        <f>AND(R237&gt;100, R237&lt;&gt;"")</f>
        <v/>
      </c>
      <c r="AP237">
        <f>AND(NOT(AN237),AO237)</f>
        <v/>
      </c>
      <c r="AQ237">
        <f>IF(AN237, "OEIS CAT - Destructive - Fatal", IF(AO237, IF(AG237, "OEIS CAT - Destructive - Non-fatal", "OEIS Non-CAT - Destructive - Non-fatal"), IF(AG237, "OEIS CAT - Large", "OEIS Non-CAT - Large")))</f>
        <v/>
      </c>
      <c r="AR237">
        <f>IF(AND(P237&lt;&gt;"", P237&gt;5000),1,0)</f>
        <v/>
      </c>
      <c r="AS237">
        <f>IF(AND(R237&lt;&gt;"", R237&gt;500),1,0)</f>
        <v/>
      </c>
      <c r="AT237">
        <f>IF(OR(R237="", R237&lt;=100),"structures &lt;= 100 ", IF(R237&gt;500, "structures &gt; 500", "100 &lt; structures &lt;= 500"))</f>
        <v/>
      </c>
      <c r="AU237">
        <f>IF(AND(T237&gt;0, T237&lt;&gt;""),"fatality &gt; 0", "fatality = 0")</f>
        <v/>
      </c>
      <c r="AV237">
        <f>IF(R237="",0, R237)</f>
        <v/>
      </c>
      <c r="AW237" t="b">
        <v>0</v>
      </c>
      <c r="AX237" t="b">
        <v>0</v>
      </c>
      <c r="AY237" t="b">
        <v>0</v>
      </c>
      <c r="AZ237" t="b">
        <v>0</v>
      </c>
      <c r="BA237" t="b">
        <v>0</v>
      </c>
      <c r="BB237" t="b">
        <v>0</v>
      </c>
      <c r="BC237" t="b">
        <v>0</v>
      </c>
      <c r="BJ237" t="n">
        <v>0</v>
      </c>
      <c r="BK237" t="n">
        <v>0</v>
      </c>
      <c r="BL237" t="inlineStr">
        <is>
          <t>BNGC1</t>
        </is>
      </c>
      <c r="BM237" t="inlineStr">
        <is>
          <t>2</t>
        </is>
      </c>
      <c r="BN237" t="n">
        <v>7.07</v>
      </c>
      <c r="BO237" t="inlineStr">
        <is>
          <t>2018-10-30T21:51:00Z</t>
        </is>
      </c>
      <c r="BP237" t="n">
        <v>20</v>
      </c>
      <c r="BQ237" t="n">
        <v>4</v>
      </c>
    </row>
    <row r="238">
      <c r="B238" t="inlineStr">
        <is>
          <t>(3/24/2023): added second igniton point using ignition tracker info, not in original cal fire data</t>
        </is>
      </c>
      <c r="C238">
        <f>LEFT(H238,8)&amp;"-"&amp;E238</f>
        <v/>
      </c>
      <c r="D238" t="inlineStr">
        <is>
          <t>Butte</t>
        </is>
      </c>
      <c r="E238" t="inlineStr">
        <is>
          <t>Camp D</t>
        </is>
      </c>
      <c r="F238" t="inlineStr">
        <is>
          <t>Camp T</t>
        </is>
      </c>
      <c r="H238">
        <f>YEAR(L238)*10^8+MONTH(L238)*10^6+DAY(L238)*10^4+HOUR(L238)*100+MINUTE(L238)</f>
        <v/>
      </c>
      <c r="I238">
        <f>IF(HOUR(L238)&lt;12, YEAR(L238)*10^8+MONTH(L238)*10^6+DAY(L238)*10^4+(HOUR(L238)+12)*10^2 + MINUTE(L238), YEAR(L238)*10^8+MONTH(L238)*10^6+(DAY(L238)+1)*10^4+(HOUR(L238)-12)*10^2+MINUTE(L238))</f>
        <v/>
      </c>
      <c r="J238" s="39" t="n">
        <v>43412</v>
      </c>
      <c r="K238" s="40" t="n">
        <v>0.28125</v>
      </c>
      <c r="L238" s="39" t="n">
        <v>43412.28125</v>
      </c>
      <c r="M238" s="39" t="n">
        <v>43429</v>
      </c>
      <c r="N238" t="inlineStr">
        <is>
          <t>08:00</t>
        </is>
      </c>
      <c r="O238" s="39" t="n">
        <v>43429.33333333334</v>
      </c>
      <c r="P238" t="n">
        <v>153336</v>
      </c>
      <c r="Q238" t="inlineStr">
        <is>
          <t>Electrical Power</t>
        </is>
      </c>
      <c r="R238" t="n">
        <v>18804</v>
      </c>
      <c r="T238" t="n">
        <v>85</v>
      </c>
      <c r="U238" t="n">
        <v>39.79846999</v>
      </c>
      <c r="V238" t="n">
        <v>-121.486279</v>
      </c>
      <c r="W238" t="inlineStr">
        <is>
          <t>HFTD</t>
        </is>
      </c>
      <c r="X238">
        <f>IF(OR(ISNUMBER(FIND("Redwood Valley", E238)), AZ238, BC238), "HFRA", "non-HFRA")</f>
        <v/>
      </c>
      <c r="Y238" t="inlineStr">
        <is>
          <t>Yes</t>
        </is>
      </c>
      <c r="Z238" t="inlineStr">
        <is>
          <t>Yes</t>
        </is>
      </c>
      <c r="AA238" t="inlineStr">
        <is>
          <t>20180938B</t>
        </is>
      </c>
      <c r="AB238" t="inlineStr">
        <is>
          <t>EI171008S</t>
        </is>
      </c>
      <c r="AC238" t="inlineStr">
        <is>
          <t>211086</t>
        </is>
      </c>
      <c r="AD238" t="inlineStr">
        <is>
          <t>18-0098064</t>
        </is>
      </c>
      <c r="AF238" t="n">
        <v>826291590</v>
      </c>
      <c r="AG238">
        <f>OR(AND(P238&gt;5000, P238&lt;&gt;""), AND(R238&gt;500, R238&lt;&gt;""), AND(T238&gt;0, T238&lt;&gt;""))</f>
        <v/>
      </c>
      <c r="AH238">
        <f>AND(OR(R238="", R238&lt;100),OR(AND(P238&gt;5000,P238&lt;&gt;""),AND(T238&gt;0,T238&lt;&gt;"")))</f>
        <v/>
      </c>
      <c r="AI238">
        <f>AND(AG238,AH238=FALSE)</f>
        <v/>
      </c>
      <c r="AJ238" t="n">
        <v>2018</v>
      </c>
      <c r="AK238" t="n">
        <v>11</v>
      </c>
      <c r="AL238" t="b">
        <v>1</v>
      </c>
      <c r="AM238">
        <f>IF(AND(T238&gt;0, T238&lt;&gt;""),1,0)</f>
        <v/>
      </c>
      <c r="AN238">
        <f>AND(AO238,AND(T238&gt;0,T238&lt;&gt;""))</f>
        <v/>
      </c>
      <c r="AO238">
        <f>AND(R238&gt;100, R238&lt;&gt;"")</f>
        <v/>
      </c>
      <c r="AP238">
        <f>AND(NOT(AN238),AO238)</f>
        <v/>
      </c>
      <c r="AQ238">
        <f>IF(AN238, "OEIS CAT - Destructive - Fatal", IF(AO238, IF(AG238, "OEIS CAT - Destructive - Non-fatal", "OEIS Non-CAT - Destructive - Non-fatal"), IF(AG238, "OEIS CAT - Large", "OEIS Non-CAT - Large")))</f>
        <v/>
      </c>
      <c r="AR238">
        <f>IF(AND(P238&lt;&gt;"", P238&gt;5000),1,0)</f>
        <v/>
      </c>
      <c r="AS238">
        <f>IF(AND(R238&lt;&gt;"", R238&gt;500),1,0)</f>
        <v/>
      </c>
      <c r="AT238">
        <f>IF(OR(R238="", R238&lt;=100),"structures &lt;= 100 ", IF(R238&gt;500, "structures &gt; 500", "100 &lt; structures &lt;= 500"))</f>
        <v/>
      </c>
      <c r="AU238">
        <f>IF(AND(T238&gt;0, T238&lt;&gt;""),"fatality &gt; 0", "fatality = 0")</f>
        <v/>
      </c>
      <c r="AV238">
        <f>IF(R238="",0, R238)</f>
        <v/>
      </c>
      <c r="AW238" t="b">
        <v>1</v>
      </c>
      <c r="AX238" t="b">
        <v>0</v>
      </c>
      <c r="AY238" t="b">
        <v>1</v>
      </c>
      <c r="AZ238" t="b">
        <v>1</v>
      </c>
      <c r="BA238" t="b">
        <v>0</v>
      </c>
      <c r="BB238" t="b">
        <v>1</v>
      </c>
      <c r="BC238" t="b">
        <v>1</v>
      </c>
      <c r="BF238" t="inlineStr">
        <is>
          <t>JBGC1</t>
        </is>
      </c>
      <c r="BG238" t="inlineStr">
        <is>
          <t>2</t>
        </is>
      </c>
      <c r="BH238" t="n">
        <v>4.33</v>
      </c>
      <c r="BI238" t="inlineStr">
        <is>
          <t>2018-11-08T14:13:00Z</t>
        </is>
      </c>
      <c r="BJ238" t="n">
        <v>40</v>
      </c>
      <c r="BK238" t="n">
        <v>2</v>
      </c>
      <c r="BL238" t="inlineStr">
        <is>
          <t>PG131</t>
        </is>
      </c>
      <c r="BM238" t="inlineStr">
        <is>
          <t>229</t>
        </is>
      </c>
      <c r="BN238" t="n">
        <v>8.140000000000001</v>
      </c>
      <c r="BO238" t="inlineStr">
        <is>
          <t>2018-11-08T14:00:00Z</t>
        </is>
      </c>
      <c r="BP238" t="n">
        <v>42.52</v>
      </c>
      <c r="BQ238" t="n">
        <v>72</v>
      </c>
    </row>
    <row r="239">
      <c r="C239">
        <f>LEFT(H239,8)&amp;"-"&amp;E239</f>
        <v/>
      </c>
      <c r="D239" t="inlineStr">
        <is>
          <t>Solano</t>
        </is>
      </c>
      <c r="E239" t="inlineStr">
        <is>
          <t>Nurse</t>
        </is>
      </c>
      <c r="H239">
        <f>YEAR(L239)*10^8+MONTH(L239)*10^6+DAY(L239)*10^4+HOUR(L239)*100+MINUTE(L239)</f>
        <v/>
      </c>
      <c r="I239">
        <f>IF(HOUR(L239)&lt;12, YEAR(L239)*10^8+MONTH(L239)*10^6+DAY(L239)*10^4+(HOUR(L239)+12)*10^2 + MINUTE(L239), YEAR(L239)*10^8+MONTH(L239)*10^6+(DAY(L239)+1)*10^4+(HOUR(L239)-12)*10^2+MINUTE(L239))</f>
        <v/>
      </c>
      <c r="J239" s="39" t="n">
        <v>43412</v>
      </c>
      <c r="K239" s="40" t="n">
        <v>0.5611111111111111</v>
      </c>
      <c r="L239" s="39" t="n">
        <v>43412.56111111111</v>
      </c>
      <c r="M239" s="39" t="n">
        <v>43469</v>
      </c>
      <c r="N239" t="inlineStr">
        <is>
          <t>08:47</t>
        </is>
      </c>
      <c r="O239" s="39" t="n">
        <v>43469.36597222222</v>
      </c>
      <c r="P239" t="n">
        <v>1500</v>
      </c>
      <c r="Q239" t="inlineStr">
        <is>
          <t>Undetermined</t>
        </is>
      </c>
      <c r="R239" t="n">
        <v>0</v>
      </c>
      <c r="T239" t="n">
        <v>0</v>
      </c>
      <c r="U239" t="n">
        <v>38.21396</v>
      </c>
      <c r="V239" t="n">
        <v>-121.9424</v>
      </c>
      <c r="W239" t="inlineStr">
        <is>
          <t>non-HFTD</t>
        </is>
      </c>
      <c r="X239">
        <f>IF(OR(ISNUMBER(FIND("Redwood Valley", E239)), AZ239, BC239), "HFRA", "non-HFRA")</f>
        <v/>
      </c>
      <c r="AG239">
        <f>OR(AND(P239&gt;5000, P239&lt;&gt;""), AND(R239&gt;500, R239&lt;&gt;""), AND(T239&gt;0, T239&lt;&gt;""))</f>
        <v/>
      </c>
      <c r="AH239">
        <f>AND(OR(R239="", R239&lt;100),OR(AND(P239&gt;5000,P239&lt;&gt;""),AND(T239&gt;0,T239&lt;&gt;"")))</f>
        <v/>
      </c>
      <c r="AI239">
        <f>AND(AG239,AH239=FALSE)</f>
        <v/>
      </c>
      <c r="AJ239" t="n">
        <v>2018</v>
      </c>
      <c r="AK239" t="n">
        <v>11</v>
      </c>
      <c r="AL239" t="b">
        <v>1</v>
      </c>
      <c r="AM239">
        <f>IF(AND(T239&gt;0, T239&lt;&gt;""),1,0)</f>
        <v/>
      </c>
      <c r="AN239">
        <f>AND(AO239,AND(T239&gt;0,T239&lt;&gt;""))</f>
        <v/>
      </c>
      <c r="AO239">
        <f>AND(R239&gt;100, R239&lt;&gt;"")</f>
        <v/>
      </c>
      <c r="AP239">
        <f>AND(NOT(AN239),AO239)</f>
        <v/>
      </c>
      <c r="AQ239">
        <f>IF(AN239, "OEIS CAT - Destructive - Fatal", IF(AO239, IF(AG239, "OEIS CAT - Destructive - Non-fatal", "OEIS Non-CAT - Destructive - Non-fatal"), IF(AG239, "OEIS CAT - Large", "OEIS Non-CAT - Large")))</f>
        <v/>
      </c>
      <c r="AR239">
        <f>IF(AND(P239&lt;&gt;"", P239&gt;5000),1,0)</f>
        <v/>
      </c>
      <c r="AS239">
        <f>IF(AND(R239&lt;&gt;"", R239&gt;500),1,0)</f>
        <v/>
      </c>
      <c r="AT239">
        <f>IF(OR(R239="", R239&lt;=100),"structures &lt;= 100 ", IF(R239&gt;500, "structures &gt; 500", "100 &lt; structures &lt;= 500"))</f>
        <v/>
      </c>
      <c r="AU239">
        <f>IF(AND(T239&gt;0, T239&lt;&gt;""),"fatality &gt; 0", "fatality = 0")</f>
        <v/>
      </c>
      <c r="AV239">
        <f>IF(R239="",0, R239)</f>
        <v/>
      </c>
      <c r="AW239" t="b">
        <v>0</v>
      </c>
      <c r="AX239" t="b">
        <v>0</v>
      </c>
      <c r="AY239" t="b">
        <v>0</v>
      </c>
      <c r="AZ239" t="b">
        <v>0</v>
      </c>
      <c r="BA239" t="b">
        <v>0</v>
      </c>
      <c r="BB239" t="b">
        <v>0</v>
      </c>
      <c r="BC239" t="b">
        <v>0</v>
      </c>
      <c r="BF239" t="inlineStr">
        <is>
          <t>KSUU</t>
        </is>
      </c>
      <c r="BG239" t="inlineStr">
        <is>
          <t>1</t>
        </is>
      </c>
      <c r="BH239" t="n">
        <v>3.67</v>
      </c>
      <c r="BI239" t="inlineStr">
        <is>
          <t>2018-11-08T20:56:00Z</t>
        </is>
      </c>
      <c r="BJ239" t="n">
        <v>35.68</v>
      </c>
      <c r="BK239" t="n">
        <v>10</v>
      </c>
      <c r="BL239" t="inlineStr">
        <is>
          <t>UCJP</t>
        </is>
      </c>
      <c r="BM239" t="inlineStr">
        <is>
          <t>62</t>
        </is>
      </c>
      <c r="BN239" t="n">
        <v>7.26</v>
      </c>
      <c r="BO239" t="inlineStr">
        <is>
          <t>2018-11-08T21:00:00Z</t>
        </is>
      </c>
      <c r="BP239" t="n">
        <v>39.19</v>
      </c>
      <c r="BQ239" t="n">
        <v>53</v>
      </c>
    </row>
    <row r="240">
      <c r="C240">
        <f>LEFT(H240,8)&amp;"-"&amp;E240</f>
        <v/>
      </c>
      <c r="D240" t="inlineStr">
        <is>
          <t>Kern</t>
        </is>
      </c>
      <c r="E240" t="inlineStr">
        <is>
          <t>Refuge</t>
        </is>
      </c>
      <c r="H240">
        <f>YEAR(L240)*10^8+MONTH(L240)*10^6+DAY(L240)*10^4+HOUR(L240)*100+MINUTE(L240)</f>
        <v/>
      </c>
      <c r="I240">
        <f>IF(HOUR(L240)&lt;12, YEAR(L240)*10^8+MONTH(L240)*10^6+DAY(L240)*10^4+(HOUR(L240)+12)*10^2 + MINUTE(L240), YEAR(L240)*10^8+MONTH(L240)*10^6+(DAY(L240)+1)*10^4+(HOUR(L240)-12)*10^2+MINUTE(L240))</f>
        <v/>
      </c>
      <c r="J240" s="39" t="n">
        <v>43592</v>
      </c>
      <c r="K240" s="40" t="n">
        <v>0.6576388888888889</v>
      </c>
      <c r="L240" s="39" t="n">
        <v>43592.65763888889</v>
      </c>
      <c r="M240" s="39" t="n">
        <v>43594</v>
      </c>
      <c r="N240" t="inlineStr">
        <is>
          <t>09:37</t>
        </is>
      </c>
      <c r="O240" s="39" t="n">
        <v>43594.40069444444</v>
      </c>
      <c r="P240" t="n">
        <v>2500</v>
      </c>
      <c r="Q240" t="inlineStr">
        <is>
          <t>Unknown</t>
        </is>
      </c>
      <c r="T240" t="n">
        <v>0</v>
      </c>
      <c r="U240" t="n">
        <v>35.72057</v>
      </c>
      <c r="V240" t="n">
        <v>-119.62762</v>
      </c>
      <c r="W240" t="inlineStr">
        <is>
          <t>non-HFTD</t>
        </is>
      </c>
      <c r="X240">
        <f>IF(OR(ISNUMBER(FIND("Redwood Valley", E240)), AZ240, BC240), "HFRA", "non-HFRA")</f>
        <v/>
      </c>
      <c r="AG240">
        <f>OR(AND(P240&gt;5000, P240&lt;&gt;""), AND(R240&gt;500, R240&lt;&gt;""), AND(T240&gt;0, T240&lt;&gt;""))</f>
        <v/>
      </c>
      <c r="AH240">
        <f>AND(OR(R240="", R240&lt;100),OR(AND(P240&gt;5000,P240&lt;&gt;""),AND(T240&gt;0,T240&lt;&gt;"")))</f>
        <v/>
      </c>
      <c r="AI240">
        <f>AND(AG240,AH240=FALSE)</f>
        <v/>
      </c>
      <c r="AJ240" t="n">
        <v>2019</v>
      </c>
      <c r="AK240" t="n">
        <v>5</v>
      </c>
      <c r="AL240" t="b">
        <v>0</v>
      </c>
      <c r="AM240">
        <f>IF(AND(T240&gt;0, T240&lt;&gt;""),1,0)</f>
        <v/>
      </c>
      <c r="AN240">
        <f>AND(AO240,AND(T240&gt;0,T240&lt;&gt;""))</f>
        <v/>
      </c>
      <c r="AO240">
        <f>AND(R240&gt;100, R240&lt;&gt;"")</f>
        <v/>
      </c>
      <c r="AP240">
        <f>AND(NOT(AN240),AO240)</f>
        <v/>
      </c>
      <c r="AQ240">
        <f>IF(AN240, "OEIS CAT - Destructive - Fatal", IF(AO240, IF(AG240, "OEIS CAT - Destructive - Non-fatal", "OEIS Non-CAT - Destructive - Non-fatal"), IF(AG240, "OEIS CAT - Large", "OEIS Non-CAT - Large")))</f>
        <v/>
      </c>
      <c r="AR240">
        <f>IF(AND(P240&lt;&gt;"", P240&gt;5000),1,0)</f>
        <v/>
      </c>
      <c r="AS240">
        <f>IF(AND(R240&lt;&gt;"", R240&gt;500),1,0)</f>
        <v/>
      </c>
      <c r="AT240">
        <f>IF(OR(R240="", R240&lt;=100),"structures &lt;= 100 ", IF(R240&gt;500, "structures &gt; 500", "100 &lt; structures &lt;= 500"))</f>
        <v/>
      </c>
      <c r="AU240">
        <f>IF(AND(T240&gt;0, T240&lt;&gt;""),"fatality &gt; 0", "fatality = 0")</f>
        <v/>
      </c>
      <c r="AV240">
        <f>IF(R240="",0, R240)</f>
        <v/>
      </c>
      <c r="AW240" t="b">
        <v>0</v>
      </c>
      <c r="AX240" t="b">
        <v>0</v>
      </c>
      <c r="AY240" t="b">
        <v>0</v>
      </c>
      <c r="AZ240" t="b">
        <v>0</v>
      </c>
      <c r="BA240" t="b">
        <v>0</v>
      </c>
      <c r="BB240" t="b">
        <v>0</v>
      </c>
      <c r="BC240" t="b">
        <v>0</v>
      </c>
      <c r="BJ240" t="n">
        <v>0</v>
      </c>
      <c r="BK240" t="n">
        <v>0</v>
      </c>
      <c r="BP240" t="n">
        <v>0</v>
      </c>
      <c r="BQ240" t="n">
        <v>0</v>
      </c>
    </row>
    <row r="241">
      <c r="C241">
        <f>LEFT(H241,8)&amp;"-"&amp;E241</f>
        <v/>
      </c>
      <c r="D241" t="inlineStr">
        <is>
          <t>San Luis Obispo</t>
        </is>
      </c>
      <c r="E241" t="inlineStr">
        <is>
          <t>Belmont</t>
        </is>
      </c>
      <c r="H241">
        <f>YEAR(L241)*10^8+MONTH(L241)*10^6+DAY(L241)*10^4+HOUR(L241)*100+MINUTE(L241)</f>
        <v/>
      </c>
      <c r="I241">
        <f>IF(HOUR(L241)&lt;12, YEAR(L241)*10^8+MONTH(L241)*10^6+DAY(L241)*10^4+(HOUR(L241)+12)*10^2 + MINUTE(L241), YEAR(L241)*10^8+MONTH(L241)*10^6+(DAY(L241)+1)*10^4+(HOUR(L241)-12)*10^2+MINUTE(L241))</f>
        <v/>
      </c>
      <c r="J241" s="39" t="n">
        <v>43614</v>
      </c>
      <c r="K241" s="40" t="n">
        <v>0.7152777777777778</v>
      </c>
      <c r="L241" s="39" t="n">
        <v>43614.71527777778</v>
      </c>
      <c r="M241" s="39" t="n">
        <v>43619</v>
      </c>
      <c r="N241" t="inlineStr">
        <is>
          <t>08:44</t>
        </is>
      </c>
      <c r="O241" s="39" t="n">
        <v>43619.36388888889</v>
      </c>
      <c r="P241" t="n">
        <v>835</v>
      </c>
      <c r="Q241" t="inlineStr">
        <is>
          <t>Unknown</t>
        </is>
      </c>
      <c r="T241" t="n">
        <v>0</v>
      </c>
      <c r="U241" t="n">
        <v>35.30759</v>
      </c>
      <c r="V241" t="n">
        <v>-119.96498</v>
      </c>
      <c r="W241" t="inlineStr">
        <is>
          <t>non-HFTD</t>
        </is>
      </c>
      <c r="X241">
        <f>IF(OR(ISNUMBER(FIND("Redwood Valley", E241)), AZ241, BC241), "HFRA", "non-HFRA")</f>
        <v/>
      </c>
      <c r="AG241">
        <f>OR(AND(P241&gt;5000, P241&lt;&gt;""), AND(R241&gt;500, R241&lt;&gt;""), AND(T241&gt;0, T241&lt;&gt;""))</f>
        <v/>
      </c>
      <c r="AH241">
        <f>AND(OR(R241="", R241&lt;100),OR(AND(P241&gt;5000,P241&lt;&gt;""),AND(T241&gt;0,T241&lt;&gt;"")))</f>
        <v/>
      </c>
      <c r="AI241">
        <f>AND(AG241,AH241=FALSE)</f>
        <v/>
      </c>
      <c r="AJ241" t="n">
        <v>2019</v>
      </c>
      <c r="AK241" t="n">
        <v>5</v>
      </c>
      <c r="AL241" t="b">
        <v>0</v>
      </c>
      <c r="AM241">
        <f>IF(AND(T241&gt;0, T241&lt;&gt;""),1,0)</f>
        <v/>
      </c>
      <c r="AN241">
        <f>AND(AO241,AND(T241&gt;0,T241&lt;&gt;""))</f>
        <v/>
      </c>
      <c r="AO241">
        <f>AND(R241&gt;100, R241&lt;&gt;"")</f>
        <v/>
      </c>
      <c r="AP241">
        <f>AND(NOT(AN241),AO241)</f>
        <v/>
      </c>
      <c r="AQ241">
        <f>IF(AN241, "OEIS CAT - Destructive - Fatal", IF(AO241, IF(AG241, "OEIS CAT - Destructive - Non-fatal", "OEIS Non-CAT - Destructive - Non-fatal"), IF(AG241, "OEIS CAT - Large", "OEIS Non-CAT - Large")))</f>
        <v/>
      </c>
      <c r="AR241">
        <f>IF(AND(P241&lt;&gt;"", P241&gt;5000),1,0)</f>
        <v/>
      </c>
      <c r="AS241">
        <f>IF(AND(R241&lt;&gt;"", R241&gt;500),1,0)</f>
        <v/>
      </c>
      <c r="AT241">
        <f>IF(OR(R241="", R241&lt;=100),"structures &lt;= 100 ", IF(R241&gt;500, "structures &gt; 500", "100 &lt; structures &lt;= 500"))</f>
        <v/>
      </c>
      <c r="AU241">
        <f>IF(AND(T241&gt;0, T241&lt;&gt;""),"fatality &gt; 0", "fatality = 0")</f>
        <v/>
      </c>
      <c r="AV241">
        <f>IF(R241="",0, R241)</f>
        <v/>
      </c>
      <c r="AW241" t="b">
        <v>0</v>
      </c>
      <c r="AX241" t="b">
        <v>0</v>
      </c>
      <c r="AY241" t="b">
        <v>0</v>
      </c>
      <c r="AZ241" t="b">
        <v>0</v>
      </c>
      <c r="BA241" t="b">
        <v>0</v>
      </c>
      <c r="BB241" t="b">
        <v>0</v>
      </c>
      <c r="BC241" t="b">
        <v>0</v>
      </c>
      <c r="BJ241" t="n">
        <v>0</v>
      </c>
      <c r="BK241" t="n">
        <v>0</v>
      </c>
      <c r="BL241" t="inlineStr">
        <is>
          <t>TWMC1</t>
        </is>
      </c>
      <c r="BM241" t="inlineStr">
        <is>
          <t>2</t>
        </is>
      </c>
      <c r="BN241" t="n">
        <v>8.84</v>
      </c>
      <c r="BO241" t="inlineStr">
        <is>
          <t>2019-05-29T23:13:00Z</t>
        </is>
      </c>
      <c r="BP241" t="n">
        <v>22.01</v>
      </c>
      <c r="BQ241" t="n">
        <v>7</v>
      </c>
    </row>
    <row r="242">
      <c r="C242">
        <f>LEFT(H242,8)&amp;"-"&amp;E242</f>
        <v/>
      </c>
      <c r="D242" t="inlineStr">
        <is>
          <t>San Luis Obispo</t>
        </is>
      </c>
      <c r="E242" t="inlineStr">
        <is>
          <t>Boulder</t>
        </is>
      </c>
      <c r="H242">
        <f>YEAR(L242)*10^8+MONTH(L242)*10^6+DAY(L242)*10^4+HOUR(L242)*100+MINUTE(L242)</f>
        <v/>
      </c>
      <c r="I242">
        <f>IF(HOUR(L242)&lt;12, YEAR(L242)*10^8+MONTH(L242)*10^6+DAY(L242)*10^4+(HOUR(L242)+12)*10^2 + MINUTE(L242), YEAR(L242)*10^8+MONTH(L242)*10^6+(DAY(L242)+1)*10^4+(HOUR(L242)-12)*10^2+MINUTE(L242))</f>
        <v/>
      </c>
      <c r="J242" s="39" t="n">
        <v>43621</v>
      </c>
      <c r="K242" s="40" t="n">
        <v>0.4506944444444445</v>
      </c>
      <c r="L242" s="39" t="n">
        <v>43621.45069444444</v>
      </c>
      <c r="M242" s="39" t="n">
        <v>43627</v>
      </c>
      <c r="N242" t="inlineStr">
        <is>
          <t>14:49</t>
        </is>
      </c>
      <c r="O242" s="39" t="n">
        <v>43627.61736111111</v>
      </c>
      <c r="P242" t="n">
        <v>1127</v>
      </c>
      <c r="Q242" t="inlineStr">
        <is>
          <t>Unknown</t>
        </is>
      </c>
      <c r="T242" t="n">
        <v>0</v>
      </c>
      <c r="U242" t="n">
        <v>35.343761</v>
      </c>
      <c r="V242" t="n">
        <v>-119.913717</v>
      </c>
      <c r="W242" t="inlineStr">
        <is>
          <t>non-HFTD</t>
        </is>
      </c>
      <c r="X242">
        <f>IF(OR(ISNUMBER(FIND("Redwood Valley", E242)), AZ242, BC242), "HFRA", "non-HFRA")</f>
        <v/>
      </c>
      <c r="AG242">
        <f>OR(AND(P242&gt;5000, P242&lt;&gt;""), AND(R242&gt;500, R242&lt;&gt;""), AND(T242&gt;0, T242&lt;&gt;""))</f>
        <v/>
      </c>
      <c r="AH242">
        <f>AND(OR(R242="", R242&lt;100),OR(AND(P242&gt;5000,P242&lt;&gt;""),AND(T242&gt;0,T242&lt;&gt;"")))</f>
        <v/>
      </c>
      <c r="AI242">
        <f>AND(AG242,AH242=FALSE)</f>
        <v/>
      </c>
      <c r="AJ242" t="n">
        <v>2019</v>
      </c>
      <c r="AK242" t="n">
        <v>6</v>
      </c>
      <c r="AL242" t="b">
        <v>0</v>
      </c>
      <c r="AM242">
        <f>IF(AND(T242&gt;0, T242&lt;&gt;""),1,0)</f>
        <v/>
      </c>
      <c r="AN242">
        <f>AND(AO242,AND(T242&gt;0,T242&lt;&gt;""))</f>
        <v/>
      </c>
      <c r="AO242">
        <f>AND(R242&gt;100, R242&lt;&gt;"")</f>
        <v/>
      </c>
      <c r="AP242">
        <f>AND(NOT(AN242),AO242)</f>
        <v/>
      </c>
      <c r="AQ242">
        <f>IF(AN242, "OEIS CAT - Destructive - Fatal", IF(AO242, IF(AG242, "OEIS CAT - Destructive - Non-fatal", "OEIS Non-CAT - Destructive - Non-fatal"), IF(AG242, "OEIS CAT - Large", "OEIS Non-CAT - Large")))</f>
        <v/>
      </c>
      <c r="AR242">
        <f>IF(AND(P242&lt;&gt;"", P242&gt;5000),1,0)</f>
        <v/>
      </c>
      <c r="AS242">
        <f>IF(AND(R242&lt;&gt;"", R242&gt;500),1,0)</f>
        <v/>
      </c>
      <c r="AT242">
        <f>IF(OR(R242="", R242&lt;=100),"structures &lt;= 100 ", IF(R242&gt;500, "structures &gt; 500", "100 &lt; structures &lt;= 500"))</f>
        <v/>
      </c>
      <c r="AU242">
        <f>IF(AND(T242&gt;0, T242&lt;&gt;""),"fatality &gt; 0", "fatality = 0")</f>
        <v/>
      </c>
      <c r="AV242">
        <f>IF(R242="",0, R242)</f>
        <v/>
      </c>
      <c r="AW242" t="b">
        <v>0</v>
      </c>
      <c r="AX242" t="b">
        <v>0</v>
      </c>
      <c r="AY242" t="b">
        <v>0</v>
      </c>
      <c r="AZ242" t="b">
        <v>0</v>
      </c>
      <c r="BA242" t="b">
        <v>0</v>
      </c>
      <c r="BB242" t="b">
        <v>0</v>
      </c>
      <c r="BC242" t="b">
        <v>0</v>
      </c>
      <c r="BJ242" t="n">
        <v>0</v>
      </c>
      <c r="BK242" t="n">
        <v>0</v>
      </c>
      <c r="BP242" t="n">
        <v>0</v>
      </c>
      <c r="BQ242" t="n">
        <v>0</v>
      </c>
    </row>
    <row r="243">
      <c r="C243">
        <f>LEFT(H243,8)&amp;"-"&amp;E243</f>
        <v/>
      </c>
      <c r="D243" t="inlineStr">
        <is>
          <t>Stanislaus</t>
        </is>
      </c>
      <c r="E243" t="inlineStr">
        <is>
          <t>Stuhr</t>
        </is>
      </c>
      <c r="H243">
        <f>YEAR(L243)*10^8+MONTH(L243)*10^6+DAY(L243)*10^4+HOUR(L243)*100+MINUTE(L243)</f>
        <v/>
      </c>
      <c r="I243">
        <f>IF(HOUR(L243)&lt;12, YEAR(L243)*10^8+MONTH(L243)*10^6+DAY(L243)*10^4+(HOUR(L243)+12)*10^2 + MINUTE(L243), YEAR(L243)*10^8+MONTH(L243)*10^6+(DAY(L243)+1)*10^4+(HOUR(L243)-12)*10^2+MINUTE(L243))</f>
        <v/>
      </c>
      <c r="J243" s="39" t="n">
        <v>43623</v>
      </c>
      <c r="K243" s="40" t="n">
        <v>0.7048611111111112</v>
      </c>
      <c r="L243" s="39" t="n">
        <v>43623.70486111111</v>
      </c>
      <c r="M243" s="39" t="n">
        <v>43627</v>
      </c>
      <c r="N243" t="inlineStr">
        <is>
          <t>17:14</t>
        </is>
      </c>
      <c r="O243" s="39" t="n">
        <v>43627.71805555555</v>
      </c>
      <c r="P243" t="n">
        <v>600</v>
      </c>
      <c r="Q243" t="inlineStr">
        <is>
          <t>Unknown</t>
        </is>
      </c>
      <c r="T243" t="n">
        <v>0</v>
      </c>
      <c r="U243" t="n">
        <v>37.25988</v>
      </c>
      <c r="V243" t="n">
        <v>-121.09375</v>
      </c>
      <c r="W243" t="inlineStr">
        <is>
          <t>non-HFTD</t>
        </is>
      </c>
      <c r="X243">
        <f>IF(OR(ISNUMBER(FIND("Redwood Valley", E243)), AZ243, BC243), "HFRA", "non-HFRA")</f>
        <v/>
      </c>
      <c r="AG243">
        <f>OR(AND(P243&gt;5000, P243&lt;&gt;""), AND(R243&gt;500, R243&lt;&gt;""), AND(T243&gt;0, T243&lt;&gt;""))</f>
        <v/>
      </c>
      <c r="AH243">
        <f>AND(OR(R243="", R243&lt;100),OR(AND(P243&gt;5000,P243&lt;&gt;""),AND(T243&gt;0,T243&lt;&gt;"")))</f>
        <v/>
      </c>
      <c r="AI243">
        <f>AND(AG243,AH243=FALSE)</f>
        <v/>
      </c>
      <c r="AJ243" t="n">
        <v>2019</v>
      </c>
      <c r="AK243" t="n">
        <v>6</v>
      </c>
      <c r="AL243" t="b">
        <v>0</v>
      </c>
      <c r="AM243">
        <f>IF(AND(T243&gt;0, T243&lt;&gt;""),1,0)</f>
        <v/>
      </c>
      <c r="AN243">
        <f>AND(AO243,AND(T243&gt;0,T243&lt;&gt;""))</f>
        <v/>
      </c>
      <c r="AO243">
        <f>AND(R243&gt;100, R243&lt;&gt;"")</f>
        <v/>
      </c>
      <c r="AP243">
        <f>AND(NOT(AN243),AO243)</f>
        <v/>
      </c>
      <c r="AQ243">
        <f>IF(AN243, "OEIS CAT - Destructive - Fatal", IF(AO243, IF(AG243, "OEIS CAT - Destructive - Non-fatal", "OEIS Non-CAT - Destructive - Non-fatal"), IF(AG243, "OEIS CAT - Large", "OEIS Non-CAT - Large")))</f>
        <v/>
      </c>
      <c r="AR243">
        <f>IF(AND(P243&lt;&gt;"", P243&gt;5000),1,0)</f>
        <v/>
      </c>
      <c r="AS243">
        <f>IF(AND(R243&lt;&gt;"", R243&gt;500),1,0)</f>
        <v/>
      </c>
      <c r="AT243">
        <f>IF(OR(R243="", R243&lt;=100),"structures &lt;= 100 ", IF(R243&gt;500, "structures &gt; 500", "100 &lt; structures &lt;= 500"))</f>
        <v/>
      </c>
      <c r="AU243">
        <f>IF(AND(T243&gt;0, T243&lt;&gt;""),"fatality &gt; 0", "fatality = 0")</f>
        <v/>
      </c>
      <c r="AV243">
        <f>IF(R243="",0, R243)</f>
        <v/>
      </c>
      <c r="AW243" t="b">
        <v>0</v>
      </c>
      <c r="AX243" t="b">
        <v>0</v>
      </c>
      <c r="AY243" t="b">
        <v>0</v>
      </c>
      <c r="AZ243" t="b">
        <v>0</v>
      </c>
      <c r="BA243" t="b">
        <v>0</v>
      </c>
      <c r="BB243" t="b">
        <v>0</v>
      </c>
      <c r="BC243" t="b">
        <v>0</v>
      </c>
      <c r="BJ243" t="n">
        <v>0</v>
      </c>
      <c r="BK243" t="n">
        <v>0</v>
      </c>
      <c r="BL243" t="inlineStr">
        <is>
          <t>AU767</t>
        </is>
      </c>
      <c r="BM243" t="inlineStr">
        <is>
          <t>65</t>
        </is>
      </c>
      <c r="BN243" t="n">
        <v>7.04</v>
      </c>
      <c r="BO243" t="inlineStr">
        <is>
          <t>2019-06-07T23:29:00Z</t>
        </is>
      </c>
      <c r="BP243" t="n">
        <v>28.99</v>
      </c>
      <c r="BQ243" t="n">
        <v>22</v>
      </c>
    </row>
    <row r="244">
      <c r="C244">
        <f>LEFT(H244,8)&amp;"-"&amp;E244</f>
        <v/>
      </c>
      <c r="D244" t="inlineStr">
        <is>
          <t>Sutter</t>
        </is>
      </c>
      <c r="E244" t="inlineStr">
        <is>
          <t>West Butte</t>
        </is>
      </c>
      <c r="H244">
        <f>YEAR(L244)*10^8+MONTH(L244)*10^6+DAY(L244)*10^4+HOUR(L244)*100+MINUTE(L244)</f>
        <v/>
      </c>
      <c r="I244">
        <f>IF(HOUR(L244)&lt;12, YEAR(L244)*10^8+MONTH(L244)*10^6+DAY(L244)*10^4+(HOUR(L244)+12)*10^2 + MINUTE(L244), YEAR(L244)*10^8+MONTH(L244)*10^6+(DAY(L244)+1)*10^4+(HOUR(L244)-12)*10^2+MINUTE(L244))</f>
        <v/>
      </c>
      <c r="J244" s="39" t="n">
        <v>43624</v>
      </c>
      <c r="K244" s="40" t="n">
        <v>0.6090277777777777</v>
      </c>
      <c r="L244" s="39" t="n">
        <v>43624.60902777778</v>
      </c>
      <c r="M244" s="39" t="n">
        <v>43633</v>
      </c>
      <c r="N244" t="inlineStr">
        <is>
          <t>15:16</t>
        </is>
      </c>
      <c r="O244" s="39" t="n">
        <v>43633.63611111111</v>
      </c>
      <c r="P244" t="n">
        <v>1350</v>
      </c>
      <c r="Q244" t="inlineStr">
        <is>
          <t>Unknown</t>
        </is>
      </c>
      <c r="T244" t="n">
        <v>0</v>
      </c>
      <c r="U244" t="n">
        <v>39.28926</v>
      </c>
      <c r="V244" t="n">
        <v>121.85906</v>
      </c>
      <c r="W244" t="inlineStr">
        <is>
          <t>non-HFTD</t>
        </is>
      </c>
      <c r="X244">
        <f>IF(OR(ISNUMBER(FIND("Redwood Valley", E244)), AZ244, BC244), "HFRA", "non-HFRA")</f>
        <v/>
      </c>
      <c r="AG244">
        <f>OR(AND(P244&gt;5000, P244&lt;&gt;""), AND(R244&gt;500, R244&lt;&gt;""), AND(T244&gt;0, T244&lt;&gt;""))</f>
        <v/>
      </c>
      <c r="AH244">
        <f>AND(OR(R244="", R244&lt;100),OR(AND(P244&gt;5000,P244&lt;&gt;""),AND(T244&gt;0,T244&lt;&gt;"")))</f>
        <v/>
      </c>
      <c r="AI244">
        <f>AND(AG244,AH244=FALSE)</f>
        <v/>
      </c>
      <c r="AJ244" t="n">
        <v>2019</v>
      </c>
      <c r="AK244" t="n">
        <v>6</v>
      </c>
      <c r="AL244" t="b">
        <v>0</v>
      </c>
      <c r="AM244">
        <f>IF(AND(T244&gt;0, T244&lt;&gt;""),1,0)</f>
        <v/>
      </c>
      <c r="AN244">
        <f>AND(AO244,AND(T244&gt;0,T244&lt;&gt;""))</f>
        <v/>
      </c>
      <c r="AO244">
        <f>AND(R244&gt;100, R244&lt;&gt;"")</f>
        <v/>
      </c>
      <c r="AP244">
        <f>AND(NOT(AN244),AO244)</f>
        <v/>
      </c>
      <c r="AQ244">
        <f>IF(AN244, "OEIS CAT - Destructive - Fatal", IF(AO244, IF(AG244, "OEIS CAT - Destructive - Non-fatal", "OEIS Non-CAT - Destructive - Non-fatal"), IF(AG244, "OEIS CAT - Large", "OEIS Non-CAT - Large")))</f>
        <v/>
      </c>
      <c r="AR244">
        <f>IF(AND(P244&lt;&gt;"", P244&gt;5000),1,0)</f>
        <v/>
      </c>
      <c r="AS244">
        <f>IF(AND(R244&lt;&gt;"", R244&gt;500),1,0)</f>
        <v/>
      </c>
      <c r="AT244">
        <f>IF(OR(R244="", R244&lt;=100),"structures &lt;= 100 ", IF(R244&gt;500, "structures &gt; 500", "100 &lt; structures &lt;= 500"))</f>
        <v/>
      </c>
      <c r="AU244">
        <f>IF(AND(T244&gt;0, T244&lt;&gt;""),"fatality &gt; 0", "fatality = 0")</f>
        <v/>
      </c>
      <c r="AV244">
        <f>IF(R244="",0, R244)</f>
        <v/>
      </c>
      <c r="AW244" t="b">
        <v>0</v>
      </c>
      <c r="AX244" t="b">
        <v>0</v>
      </c>
      <c r="AY244" t="b">
        <v>0</v>
      </c>
      <c r="AZ244" t="b">
        <v>0</v>
      </c>
      <c r="BA244" t="b">
        <v>0</v>
      </c>
      <c r="BB244" t="b">
        <v>0</v>
      </c>
      <c r="BC244" t="b">
        <v>0</v>
      </c>
      <c r="BJ244" t="n">
        <v>0</v>
      </c>
      <c r="BK244" t="n">
        <v>0</v>
      </c>
      <c r="BP244" t="n">
        <v>0</v>
      </c>
      <c r="BQ244" t="n">
        <v>0</v>
      </c>
    </row>
    <row r="245">
      <c r="C245">
        <f>LEFT(H245,8)&amp;"-"&amp;E245</f>
        <v/>
      </c>
      <c r="D245" t="inlineStr">
        <is>
          <t>Yolo</t>
        </is>
      </c>
      <c r="E245" t="inlineStr">
        <is>
          <t>Sand</t>
        </is>
      </c>
      <c r="H245">
        <f>YEAR(L245)*10^8+MONTH(L245)*10^6+DAY(L245)*10^4+HOUR(L245)*100+MINUTE(L245)</f>
        <v/>
      </c>
      <c r="I245">
        <f>IF(HOUR(L245)&lt;12, YEAR(L245)*10^8+MONTH(L245)*10^6+DAY(L245)*10^4+(HOUR(L245)+12)*10^2 + MINUTE(L245), YEAR(L245)*10^8+MONTH(L245)*10^6+(DAY(L245)+1)*10^4+(HOUR(L245)-12)*10^2+MINUTE(L245))</f>
        <v/>
      </c>
      <c r="J245" s="39" t="n">
        <v>43624</v>
      </c>
      <c r="K245" s="40" t="n">
        <v>0.6180555555555556</v>
      </c>
      <c r="L245" s="39" t="n">
        <v>43624.61805555555</v>
      </c>
      <c r="M245" s="39" t="n">
        <v>43633</v>
      </c>
      <c r="N245" t="inlineStr">
        <is>
          <t>10:40</t>
        </is>
      </c>
      <c r="O245" s="39" t="n">
        <v>43633.44444444445</v>
      </c>
      <c r="P245" t="n">
        <v>2512</v>
      </c>
      <c r="Q245" t="inlineStr">
        <is>
          <t>Unknown</t>
        </is>
      </c>
      <c r="R245" t="n">
        <v>7</v>
      </c>
      <c r="T245" t="n">
        <v>0</v>
      </c>
      <c r="U245" t="n">
        <v>38.88978</v>
      </c>
      <c r="V245" t="n">
        <v>-122.23922</v>
      </c>
      <c r="W245" t="inlineStr">
        <is>
          <t>non-HFTD</t>
        </is>
      </c>
      <c r="X245">
        <f>IF(OR(ISNUMBER(FIND("Redwood Valley", E245)), AZ245, BC245), "HFRA", "non-HFRA")</f>
        <v/>
      </c>
      <c r="AF245" t="n">
        <v>135305</v>
      </c>
      <c r="AG245">
        <f>OR(AND(P245&gt;5000, P245&lt;&gt;""), AND(R245&gt;500, R245&lt;&gt;""), AND(T245&gt;0, T245&lt;&gt;""))</f>
        <v/>
      </c>
      <c r="AH245">
        <f>AND(OR(R245="", R245&lt;100),OR(AND(P245&gt;5000,P245&lt;&gt;""),AND(T245&gt;0,T245&lt;&gt;"")))</f>
        <v/>
      </c>
      <c r="AI245">
        <f>AND(AG245,AH245=FALSE)</f>
        <v/>
      </c>
      <c r="AJ245" t="n">
        <v>2019</v>
      </c>
      <c r="AK245" t="n">
        <v>6</v>
      </c>
      <c r="AL245" t="b">
        <v>1</v>
      </c>
      <c r="AM245">
        <f>IF(AND(T245&gt;0, T245&lt;&gt;""),1,0)</f>
        <v/>
      </c>
      <c r="AN245">
        <f>AND(AO245,AND(T245&gt;0,T245&lt;&gt;""))</f>
        <v/>
      </c>
      <c r="AO245">
        <f>AND(R245&gt;100, R245&lt;&gt;"")</f>
        <v/>
      </c>
      <c r="AP245">
        <f>AND(NOT(AN245),AO245)</f>
        <v/>
      </c>
      <c r="AQ245">
        <f>IF(AN245, "OEIS CAT - Destructive - Fatal", IF(AO245, IF(AG245, "OEIS CAT - Destructive - Non-fatal", "OEIS Non-CAT - Destructive - Non-fatal"), IF(AG245, "OEIS CAT - Large", "OEIS Non-CAT - Large")))</f>
        <v/>
      </c>
      <c r="AR245">
        <f>IF(AND(P245&lt;&gt;"", P245&gt;5000),1,0)</f>
        <v/>
      </c>
      <c r="AS245">
        <f>IF(AND(R245&lt;&gt;"", R245&gt;500),1,0)</f>
        <v/>
      </c>
      <c r="AT245">
        <f>IF(OR(R245="", R245&lt;=100),"structures &lt;= 100 ", IF(R245&gt;500, "structures &gt; 500", "100 &lt; structures &lt;= 500"))</f>
        <v/>
      </c>
      <c r="AU245">
        <f>IF(AND(T245&gt;0, T245&lt;&gt;""),"fatality &gt; 0", "fatality = 0")</f>
        <v/>
      </c>
      <c r="AV245">
        <f>IF(R245="",0, R245)</f>
        <v/>
      </c>
      <c r="AW245" t="b">
        <v>0</v>
      </c>
      <c r="AX245" t="b">
        <v>0</v>
      </c>
      <c r="AY245" t="b">
        <v>0</v>
      </c>
      <c r="AZ245" t="b">
        <v>0</v>
      </c>
      <c r="BA245" t="b">
        <v>0</v>
      </c>
      <c r="BB245" t="b">
        <v>0</v>
      </c>
      <c r="BC245" t="b">
        <v>0</v>
      </c>
      <c r="BJ245" t="n">
        <v>0</v>
      </c>
      <c r="BK245" t="n">
        <v>0</v>
      </c>
      <c r="BL245" t="inlineStr">
        <is>
          <t>PG358</t>
        </is>
      </c>
      <c r="BM245" t="inlineStr">
        <is>
          <t>229</t>
        </is>
      </c>
      <c r="BN245" t="n">
        <v>8.039999999999999</v>
      </c>
      <c r="BO245" t="inlineStr">
        <is>
          <t>2019-06-08T21:20:00Z</t>
        </is>
      </c>
      <c r="BP245" t="n">
        <v>37.27</v>
      </c>
      <c r="BQ245" t="n">
        <v>28</v>
      </c>
    </row>
    <row r="246">
      <c r="C246">
        <f>LEFT(H246,8)&amp;"-"&amp;E246</f>
        <v/>
      </c>
      <c r="D246" t="inlineStr">
        <is>
          <t>San Luis Obispo</t>
        </is>
      </c>
      <c r="E246" t="inlineStr">
        <is>
          <t>Mcmillan</t>
        </is>
      </c>
      <c r="H246">
        <f>YEAR(L246)*10^8+MONTH(L246)*10^6+DAY(L246)*10^4+HOUR(L246)*100+MINUTE(L246)</f>
        <v/>
      </c>
      <c r="I246">
        <f>IF(HOUR(L246)&lt;12, YEAR(L246)*10^8+MONTH(L246)*10^6+DAY(L246)*10^4+(HOUR(L246)+12)*10^2 + MINUTE(L246), YEAR(L246)*10^8+MONTH(L246)*10^6+(DAY(L246)+1)*10^4+(HOUR(L246)-12)*10^2+MINUTE(L246))</f>
        <v/>
      </c>
      <c r="J246" s="39" t="n">
        <v>43628</v>
      </c>
      <c r="K246" s="40" t="n">
        <v>0.5333333333333333</v>
      </c>
      <c r="L246" s="39" t="n">
        <v>43628.53333333333</v>
      </c>
      <c r="M246" s="39" t="n">
        <v>43640</v>
      </c>
      <c r="N246" t="inlineStr">
        <is>
          <t>10:25</t>
        </is>
      </c>
      <c r="O246" s="39" t="n">
        <v>43640.43402777778</v>
      </c>
      <c r="P246" t="n">
        <v>1764</v>
      </c>
      <c r="Q246" t="inlineStr">
        <is>
          <t>Unknown</t>
        </is>
      </c>
      <c r="T246" t="n">
        <v>0</v>
      </c>
      <c r="U246" t="n">
        <v>35.66318</v>
      </c>
      <c r="V246" t="n">
        <v>-120.41128</v>
      </c>
      <c r="W246" t="inlineStr">
        <is>
          <t>non-HFTD</t>
        </is>
      </c>
      <c r="X246">
        <f>IF(OR(ISNUMBER(FIND("Redwood Valley", E246)), AZ246, BC246), "HFRA", "non-HFRA")</f>
        <v/>
      </c>
      <c r="AG246">
        <f>OR(AND(P246&gt;5000, P246&lt;&gt;""), AND(R246&gt;500, R246&lt;&gt;""), AND(T246&gt;0, T246&lt;&gt;""))</f>
        <v/>
      </c>
      <c r="AH246">
        <f>AND(OR(R246="", R246&lt;100),OR(AND(P246&gt;5000,P246&lt;&gt;""),AND(T246&gt;0,T246&lt;&gt;"")))</f>
        <v/>
      </c>
      <c r="AI246">
        <f>AND(AG246,AH246=FALSE)</f>
        <v/>
      </c>
      <c r="AJ246" t="n">
        <v>2019</v>
      </c>
      <c r="AK246" t="n">
        <v>6</v>
      </c>
      <c r="AL246" t="b">
        <v>0</v>
      </c>
      <c r="AM246">
        <f>IF(AND(T246&gt;0, T246&lt;&gt;""),1,0)</f>
        <v/>
      </c>
      <c r="AN246">
        <f>AND(AO246,AND(T246&gt;0,T246&lt;&gt;""))</f>
        <v/>
      </c>
      <c r="AO246">
        <f>AND(R246&gt;100, R246&lt;&gt;"")</f>
        <v/>
      </c>
      <c r="AP246">
        <f>AND(NOT(AN246),AO246)</f>
        <v/>
      </c>
      <c r="AQ246">
        <f>IF(AN246, "OEIS CAT - Destructive - Fatal", IF(AO246, IF(AG246, "OEIS CAT - Destructive - Non-fatal", "OEIS Non-CAT - Destructive - Non-fatal"), IF(AG246, "OEIS CAT - Large", "OEIS Non-CAT - Large")))</f>
        <v/>
      </c>
      <c r="AR246">
        <f>IF(AND(P246&lt;&gt;"", P246&gt;5000),1,0)</f>
        <v/>
      </c>
      <c r="AS246">
        <f>IF(AND(R246&lt;&gt;"", R246&gt;500),1,0)</f>
        <v/>
      </c>
      <c r="AT246">
        <f>IF(OR(R246="", R246&lt;=100),"structures &lt;= 100 ", IF(R246&gt;500, "structures &gt; 500", "100 &lt; structures &lt;= 500"))</f>
        <v/>
      </c>
      <c r="AU246">
        <f>IF(AND(T246&gt;0, T246&lt;&gt;""),"fatality &gt; 0", "fatality = 0")</f>
        <v/>
      </c>
      <c r="AV246">
        <f>IF(R246="",0, R246)</f>
        <v/>
      </c>
      <c r="AW246" t="b">
        <v>0</v>
      </c>
      <c r="AX246" t="b">
        <v>0</v>
      </c>
      <c r="AY246" t="b">
        <v>0</v>
      </c>
      <c r="AZ246" t="b">
        <v>0</v>
      </c>
      <c r="BA246" t="b">
        <v>0</v>
      </c>
      <c r="BB246" t="b">
        <v>0</v>
      </c>
      <c r="BC246" t="b">
        <v>0</v>
      </c>
      <c r="BJ246" t="n">
        <v>0</v>
      </c>
      <c r="BK246" t="n">
        <v>0</v>
      </c>
      <c r="BL246" t="inlineStr">
        <is>
          <t>PG147</t>
        </is>
      </c>
      <c r="BM246" t="inlineStr">
        <is>
          <t>229</t>
        </is>
      </c>
      <c r="BN246" t="n">
        <v>6.9</v>
      </c>
      <c r="BO246" t="inlineStr">
        <is>
          <t>2019-06-12T20:40:00Z</t>
        </is>
      </c>
      <c r="BP246" t="n">
        <v>27.83</v>
      </c>
      <c r="BQ246" t="n">
        <v>12</v>
      </c>
    </row>
    <row r="247">
      <c r="C247">
        <f>LEFT(H247,8)&amp;"-"&amp;E247</f>
        <v/>
      </c>
      <c r="D247" t="inlineStr">
        <is>
          <t>Stanislaus</t>
        </is>
      </c>
      <c r="E247" t="inlineStr">
        <is>
          <t>Rock</t>
        </is>
      </c>
      <c r="H247">
        <f>YEAR(L247)*10^8+MONTH(L247)*10^6+DAY(L247)*10^4+HOUR(L247)*100+MINUTE(L247)</f>
        <v/>
      </c>
      <c r="I247">
        <f>IF(HOUR(L247)&lt;12, YEAR(L247)*10^8+MONTH(L247)*10^6+DAY(L247)*10^4+(HOUR(L247)+12)*10^2 + MINUTE(L247), YEAR(L247)*10^8+MONTH(L247)*10^6+(DAY(L247)+1)*10^4+(HOUR(L247)-12)*10^2+MINUTE(L247))</f>
        <v/>
      </c>
      <c r="J247" s="39" t="n">
        <v>43642</v>
      </c>
      <c r="K247" s="40" t="n">
        <v>0.3708333333333333</v>
      </c>
      <c r="L247" s="39" t="n">
        <v>43642.37083333333</v>
      </c>
      <c r="M247" s="39" t="n">
        <v>43643</v>
      </c>
      <c r="N247" t="inlineStr">
        <is>
          <t>19:06</t>
        </is>
      </c>
      <c r="O247" s="39" t="n">
        <v>43643.79583333333</v>
      </c>
      <c r="P247" t="n">
        <v>2422</v>
      </c>
      <c r="Q247" t="inlineStr">
        <is>
          <t>Under Investigation</t>
        </is>
      </c>
      <c r="T247" t="n">
        <v>0</v>
      </c>
      <c r="U247" t="n">
        <v>37.46577</v>
      </c>
      <c r="V247" t="n">
        <v>-121.28312</v>
      </c>
      <c r="W247" t="inlineStr">
        <is>
          <t>HFTD</t>
        </is>
      </c>
      <c r="X247">
        <f>IF(OR(ISNUMBER(FIND("Redwood Valley", E247)), AZ247, BC247), "HFRA", "non-HFRA")</f>
        <v/>
      </c>
      <c r="AG247">
        <f>OR(AND(P247&gt;5000, P247&lt;&gt;""), AND(R247&gt;500, R247&lt;&gt;""), AND(T247&gt;0, T247&lt;&gt;""))</f>
        <v/>
      </c>
      <c r="AH247">
        <f>AND(OR(R247="", R247&lt;100),OR(AND(P247&gt;5000,P247&lt;&gt;""),AND(T247&gt;0,T247&lt;&gt;"")))</f>
        <v/>
      </c>
      <c r="AI247">
        <f>AND(AG247,AH247=FALSE)</f>
        <v/>
      </c>
      <c r="AJ247" t="n">
        <v>2019</v>
      </c>
      <c r="AK247" t="n">
        <v>6</v>
      </c>
      <c r="AL247" t="b">
        <v>0</v>
      </c>
      <c r="AM247">
        <f>IF(AND(T247&gt;0, T247&lt;&gt;""),1,0)</f>
        <v/>
      </c>
      <c r="AN247">
        <f>AND(AO247,AND(T247&gt;0,T247&lt;&gt;""))</f>
        <v/>
      </c>
      <c r="AO247">
        <f>AND(R247&gt;100, R247&lt;&gt;"")</f>
        <v/>
      </c>
      <c r="AP247">
        <f>AND(NOT(AN247),AO247)</f>
        <v/>
      </c>
      <c r="AQ247">
        <f>IF(AN247, "OEIS CAT - Destructive - Fatal", IF(AO247, IF(AG247, "OEIS CAT - Destructive - Non-fatal", "OEIS Non-CAT - Destructive - Non-fatal"), IF(AG247, "OEIS CAT - Large", "OEIS Non-CAT - Large")))</f>
        <v/>
      </c>
      <c r="AR247">
        <f>IF(AND(P247&lt;&gt;"", P247&gt;5000),1,0)</f>
        <v/>
      </c>
      <c r="AS247">
        <f>IF(AND(R247&lt;&gt;"", R247&gt;500),1,0)</f>
        <v/>
      </c>
      <c r="AT247">
        <f>IF(OR(R247="", R247&lt;=100),"structures &lt;= 100 ", IF(R247&gt;500, "structures &gt; 500", "100 &lt; structures &lt;= 500"))</f>
        <v/>
      </c>
      <c r="AU247">
        <f>IF(AND(T247&gt;0, T247&lt;&gt;""),"fatality &gt; 0", "fatality = 0")</f>
        <v/>
      </c>
      <c r="AV247">
        <f>IF(R247="",0, R247)</f>
        <v/>
      </c>
      <c r="AW247" t="b">
        <v>1</v>
      </c>
      <c r="AX247" t="b">
        <v>0</v>
      </c>
      <c r="AY247" t="b">
        <v>1</v>
      </c>
      <c r="AZ247" t="b">
        <v>1</v>
      </c>
      <c r="BA247" t="b">
        <v>0</v>
      </c>
      <c r="BB247" t="b">
        <v>1</v>
      </c>
      <c r="BC247" t="b">
        <v>1</v>
      </c>
      <c r="BF247" t="inlineStr">
        <is>
          <t>WESC1</t>
        </is>
      </c>
      <c r="BG247" t="inlineStr">
        <is>
          <t>106</t>
        </is>
      </c>
      <c r="BH247" t="n">
        <v>4.44</v>
      </c>
      <c r="BI247" t="inlineStr">
        <is>
          <t>2019-06-26T16:24:00Z</t>
        </is>
      </c>
      <c r="BJ247" t="n">
        <v>5.99</v>
      </c>
      <c r="BK247" t="n">
        <v>2</v>
      </c>
      <c r="BL247" t="inlineStr">
        <is>
          <t>DBLC1</t>
        </is>
      </c>
      <c r="BM247" t="inlineStr">
        <is>
          <t>2</t>
        </is>
      </c>
      <c r="BN247" t="n">
        <v>9.460000000000001</v>
      </c>
      <c r="BO247" t="inlineStr">
        <is>
          <t>2019-06-26T15:00:00Z</t>
        </is>
      </c>
      <c r="BP247" t="n">
        <v>10</v>
      </c>
      <c r="BQ247" t="n">
        <v>4</v>
      </c>
    </row>
    <row r="248">
      <c r="C248">
        <f>LEFT(H248,8)&amp;"-"&amp;E248</f>
        <v/>
      </c>
      <c r="D248" t="inlineStr">
        <is>
          <t>Monterey</t>
        </is>
      </c>
      <c r="E248" t="inlineStr">
        <is>
          <t>Lonoak</t>
        </is>
      </c>
      <c r="H248">
        <f>YEAR(L248)*10^8+MONTH(L248)*10^6+DAY(L248)*10^4+HOUR(L248)*100+MINUTE(L248)</f>
        <v/>
      </c>
      <c r="I248">
        <f>IF(HOUR(L248)&lt;12, YEAR(L248)*10^8+MONTH(L248)*10^6+DAY(L248)*10^4+(HOUR(L248)+12)*10^2 + MINUTE(L248), YEAR(L248)*10^8+MONTH(L248)*10^6+(DAY(L248)+1)*10^4+(HOUR(L248)-12)*10^2+MINUTE(L248))</f>
        <v/>
      </c>
      <c r="J248" s="39" t="n">
        <v>43642</v>
      </c>
      <c r="K248" s="40" t="n">
        <v>0.3875</v>
      </c>
      <c r="L248" s="39" t="n">
        <v>43642.3875</v>
      </c>
      <c r="M248" s="39" t="n">
        <v>43642</v>
      </c>
      <c r="N248" t="inlineStr">
        <is>
          <t>18:02</t>
        </is>
      </c>
      <c r="O248" s="39" t="n">
        <v>43642.75138888889</v>
      </c>
      <c r="P248" t="n">
        <v>2546</v>
      </c>
      <c r="Q248" t="inlineStr">
        <is>
          <t>Under Investigation</t>
        </is>
      </c>
      <c r="T248" t="n">
        <v>0</v>
      </c>
      <c r="U248" t="n">
        <v>36.28426</v>
      </c>
      <c r="V248" t="n">
        <v>-120.94771</v>
      </c>
      <c r="W248" t="inlineStr">
        <is>
          <t>non-HFTD</t>
        </is>
      </c>
      <c r="X248">
        <f>IF(OR(ISNUMBER(FIND("Redwood Valley", E248)), AZ248, BC248), "HFRA", "non-HFRA")</f>
        <v/>
      </c>
      <c r="Y248" t="inlineStr">
        <is>
          <t>Yes</t>
        </is>
      </c>
      <c r="Z248" t="inlineStr">
        <is>
          <t>Yes</t>
        </is>
      </c>
      <c r="AA248" t="n">
        <v>20190449</v>
      </c>
      <c r="AB248" t="inlineStr">
        <is>
          <t>EI190625A</t>
        </is>
      </c>
      <c r="AC248" t="inlineStr">
        <is>
          <t>428969</t>
        </is>
      </c>
      <c r="AD248" t="inlineStr">
        <is>
          <t>19-0071999</t>
        </is>
      </c>
      <c r="AF248" t="n">
        <v>52017</v>
      </c>
      <c r="AG248">
        <f>OR(AND(P248&gt;5000, P248&lt;&gt;""), AND(R248&gt;500, R248&lt;&gt;""), AND(T248&gt;0, T248&lt;&gt;""))</f>
        <v/>
      </c>
      <c r="AH248">
        <f>AND(OR(R248="", R248&lt;100),OR(AND(P248&gt;5000,P248&lt;&gt;""),AND(T248&gt;0,T248&lt;&gt;"")))</f>
        <v/>
      </c>
      <c r="AI248">
        <f>AND(AG248,AH248=FALSE)</f>
        <v/>
      </c>
      <c r="AJ248" t="n">
        <v>2019</v>
      </c>
      <c r="AK248" t="n">
        <v>6</v>
      </c>
      <c r="AL248" t="b">
        <v>0</v>
      </c>
      <c r="AM248">
        <f>IF(AND(T248&gt;0, T248&lt;&gt;""),1,0)</f>
        <v/>
      </c>
      <c r="AN248">
        <f>AND(AO248,AND(T248&gt;0,T248&lt;&gt;""))</f>
        <v/>
      </c>
      <c r="AO248">
        <f>AND(R248&gt;100, R248&lt;&gt;"")</f>
        <v/>
      </c>
      <c r="AP248">
        <f>AND(NOT(AN248),AO248)</f>
        <v/>
      </c>
      <c r="AQ248">
        <f>IF(AN248, "OEIS CAT - Destructive - Fatal", IF(AO248, IF(AG248, "OEIS CAT - Destructive - Non-fatal", "OEIS Non-CAT - Destructive - Non-fatal"), IF(AG248, "OEIS CAT - Large", "OEIS Non-CAT - Large")))</f>
        <v/>
      </c>
      <c r="AR248">
        <f>IF(AND(P248&lt;&gt;"", P248&gt;5000),1,0)</f>
        <v/>
      </c>
      <c r="AS248">
        <f>IF(AND(R248&lt;&gt;"", R248&gt;500),1,0)</f>
        <v/>
      </c>
      <c r="AT248">
        <f>IF(OR(R248="", R248&lt;=100),"structures &lt;= 100 ", IF(R248&gt;500, "structures &gt; 500", "100 &lt; structures &lt;= 500"))</f>
        <v/>
      </c>
      <c r="AU248">
        <f>IF(AND(T248&gt;0, T248&lt;&gt;""),"fatality &gt; 0", "fatality = 0")</f>
        <v/>
      </c>
      <c r="AV248">
        <f>IF(R248="",0, R248)</f>
        <v/>
      </c>
      <c r="AW248" t="b">
        <v>0</v>
      </c>
      <c r="AX248" t="b">
        <v>0</v>
      </c>
      <c r="AY248" t="b">
        <v>0</v>
      </c>
      <c r="AZ248" t="b">
        <v>0</v>
      </c>
      <c r="BA248" t="b">
        <v>0</v>
      </c>
      <c r="BB248" t="b">
        <v>0</v>
      </c>
      <c r="BC248" t="b">
        <v>0</v>
      </c>
      <c r="BJ248" t="n">
        <v>0</v>
      </c>
      <c r="BK248" t="n">
        <v>0</v>
      </c>
      <c r="BL248" t="inlineStr">
        <is>
          <t>PG260</t>
        </is>
      </c>
      <c r="BM248" t="inlineStr">
        <is>
          <t>229</t>
        </is>
      </c>
      <c r="BN248" t="n">
        <v>8.67</v>
      </c>
      <c r="BO248" t="inlineStr">
        <is>
          <t>2019-06-26T17:00:00Z</t>
        </is>
      </c>
      <c r="BP248" t="n">
        <v>13.8</v>
      </c>
      <c r="BQ248" t="n">
        <v>14</v>
      </c>
    </row>
    <row r="249">
      <c r="C249">
        <f>LEFT(H249,8)&amp;"-"&amp;E249</f>
        <v/>
      </c>
      <c r="D249" t="inlineStr">
        <is>
          <t>San Luis Obispo</t>
        </is>
      </c>
      <c r="E249" t="inlineStr">
        <is>
          <t>Gillis</t>
        </is>
      </c>
      <c r="H249">
        <f>YEAR(L249)*10^8+MONTH(L249)*10^6+DAY(L249)*10^4+HOUR(L249)*100+MINUTE(L249)</f>
        <v/>
      </c>
      <c r="I249">
        <f>IF(HOUR(L249)&lt;12, YEAR(L249)*10^8+MONTH(L249)*10^6+DAY(L249)*10^4+(HOUR(L249)+12)*10^2 + MINUTE(L249), YEAR(L249)*10^8+MONTH(L249)*10^6+(DAY(L249)+1)*10^4+(HOUR(L249)-12)*10^2+MINUTE(L249))</f>
        <v/>
      </c>
      <c r="J249" s="39" t="n">
        <v>43654</v>
      </c>
      <c r="K249" s="40" t="n">
        <v>0.6972222222222222</v>
      </c>
      <c r="L249" s="39" t="n">
        <v>43654.69722222222</v>
      </c>
      <c r="M249" s="39" t="n">
        <v>43655</v>
      </c>
      <c r="N249" t="inlineStr">
        <is>
          <t>18:22</t>
        </is>
      </c>
      <c r="O249" s="39" t="n">
        <v>43655.76527777778</v>
      </c>
      <c r="P249" t="n">
        <v>974</v>
      </c>
      <c r="Q249" t="inlineStr">
        <is>
          <t>Under Investigation</t>
        </is>
      </c>
      <c r="T249" t="n">
        <v>0</v>
      </c>
      <c r="U249" t="n">
        <v>35.63111111</v>
      </c>
      <c r="V249" t="n">
        <v>-120.26916667</v>
      </c>
      <c r="W249" t="inlineStr">
        <is>
          <t>non-HFTD</t>
        </is>
      </c>
      <c r="X249">
        <f>IF(OR(ISNUMBER(FIND("Redwood Valley", E249)), AZ249, BC249), "HFRA", "non-HFRA")</f>
        <v/>
      </c>
      <c r="AG249">
        <f>OR(AND(P249&gt;5000, P249&lt;&gt;""), AND(R249&gt;500, R249&lt;&gt;""), AND(T249&gt;0, T249&lt;&gt;""))</f>
        <v/>
      </c>
      <c r="AH249">
        <f>AND(OR(R249="", R249&lt;100),OR(AND(P249&gt;5000,P249&lt;&gt;""),AND(T249&gt;0,T249&lt;&gt;"")))</f>
        <v/>
      </c>
      <c r="AI249">
        <f>AND(AG249,AH249=FALSE)</f>
        <v/>
      </c>
      <c r="AJ249" t="n">
        <v>2019</v>
      </c>
      <c r="AK249" t="n">
        <v>7</v>
      </c>
      <c r="AL249" t="b">
        <v>0</v>
      </c>
      <c r="AM249">
        <f>IF(AND(T249&gt;0, T249&lt;&gt;""),1,0)</f>
        <v/>
      </c>
      <c r="AN249">
        <f>AND(AO249,AND(T249&gt;0,T249&lt;&gt;""))</f>
        <v/>
      </c>
      <c r="AO249">
        <f>AND(R249&gt;100, R249&lt;&gt;"")</f>
        <v/>
      </c>
      <c r="AP249">
        <f>AND(NOT(AN249),AO249)</f>
        <v/>
      </c>
      <c r="AQ249">
        <f>IF(AN249, "OEIS CAT - Destructive - Fatal", IF(AO249, IF(AG249, "OEIS CAT - Destructive - Non-fatal", "OEIS Non-CAT - Destructive - Non-fatal"), IF(AG249, "OEIS CAT - Large", "OEIS Non-CAT - Large")))</f>
        <v/>
      </c>
      <c r="AR249">
        <f>IF(AND(P249&lt;&gt;"", P249&gt;5000),1,0)</f>
        <v/>
      </c>
      <c r="AS249">
        <f>IF(AND(R249&lt;&gt;"", R249&gt;500),1,0)</f>
        <v/>
      </c>
      <c r="AT249">
        <f>IF(OR(R249="", R249&lt;=100),"structures &lt;= 100 ", IF(R249&gt;500, "structures &gt; 500", "100 &lt; structures &lt;= 500"))</f>
        <v/>
      </c>
      <c r="AU249">
        <f>IF(AND(T249&gt;0, T249&lt;&gt;""),"fatality &gt; 0", "fatality = 0")</f>
        <v/>
      </c>
      <c r="AV249">
        <f>IF(R249="",0, R249)</f>
        <v/>
      </c>
      <c r="AW249" t="b">
        <v>0</v>
      </c>
      <c r="AX249" t="b">
        <v>0</v>
      </c>
      <c r="AY249" t="b">
        <v>0</v>
      </c>
      <c r="AZ249" t="b">
        <v>0</v>
      </c>
      <c r="BA249" t="b">
        <v>0</v>
      </c>
      <c r="BB249" t="b">
        <v>0</v>
      </c>
      <c r="BC249" t="b">
        <v>0</v>
      </c>
      <c r="BF249" t="inlineStr">
        <is>
          <t>PG147</t>
        </is>
      </c>
      <c r="BG249" t="inlineStr">
        <is>
          <t>229</t>
        </is>
      </c>
      <c r="BH249" t="n">
        <v>4.22</v>
      </c>
      <c r="BI249" t="inlineStr">
        <is>
          <t>2019-07-09T00:30:00Z</t>
        </is>
      </c>
      <c r="BJ249" t="n">
        <v>24.34</v>
      </c>
      <c r="BK249" t="n">
        <v>12</v>
      </c>
      <c r="BL249" t="inlineStr">
        <is>
          <t>PG147</t>
        </is>
      </c>
      <c r="BM249" t="inlineStr">
        <is>
          <t>229</t>
        </is>
      </c>
      <c r="BN249" t="n">
        <v>4.22</v>
      </c>
      <c r="BO249" t="inlineStr">
        <is>
          <t>2019-07-09T00:30:00Z</t>
        </is>
      </c>
      <c r="BP249" t="n">
        <v>24.34</v>
      </c>
      <c r="BQ249" t="n">
        <v>12</v>
      </c>
    </row>
    <row r="250">
      <c r="C250">
        <f>LEFT(H250,8)&amp;"-"&amp;E250</f>
        <v/>
      </c>
      <c r="D250" t="inlineStr">
        <is>
          <t>Monterey</t>
        </is>
      </c>
      <c r="E250" t="inlineStr">
        <is>
          <t>Lake</t>
        </is>
      </c>
      <c r="H250">
        <f>YEAR(L250)*10^8+MONTH(L250)*10^6+DAY(L250)*10^4+HOUR(L250)*100+MINUTE(L250)</f>
        <v/>
      </c>
      <c r="I250">
        <f>IF(HOUR(L250)&lt;12, YEAR(L250)*10^8+MONTH(L250)*10^6+DAY(L250)*10^4+(HOUR(L250)+12)*10^2 + MINUTE(L250), YEAR(L250)*10^8+MONTH(L250)*10^6+(DAY(L250)+1)*10^4+(HOUR(L250)-12)*10^2+MINUTE(L250))</f>
        <v/>
      </c>
      <c r="J250" s="39" t="n">
        <v>43675</v>
      </c>
      <c r="K250" s="40" t="n">
        <v>0.6548611111111111</v>
      </c>
      <c r="L250" s="39" t="n">
        <v>43675.65486111111</v>
      </c>
      <c r="P250" t="n">
        <v>316</v>
      </c>
      <c r="Q250" t="inlineStr">
        <is>
          <t>Under Investigation</t>
        </is>
      </c>
      <c r="U250" t="n">
        <v>35.908333</v>
      </c>
      <c r="V250" t="n">
        <v>-120.984167</v>
      </c>
      <c r="W250" t="inlineStr">
        <is>
          <t>HFTD</t>
        </is>
      </c>
      <c r="X250">
        <f>IF(OR(ISNUMBER(FIND("Redwood Valley", E250)), AZ250, BC250), "HFRA", "non-HFRA")</f>
        <v/>
      </c>
      <c r="AG250">
        <f>OR(AND(P250&gt;5000, P250&lt;&gt;""), AND(R250&gt;500, R250&lt;&gt;""), AND(T250&gt;0, T250&lt;&gt;""))</f>
        <v/>
      </c>
      <c r="AH250">
        <f>AND(OR(R250="", R250&lt;100),OR(AND(P250&gt;5000,P250&lt;&gt;""),AND(T250&gt;0,T250&lt;&gt;"")))</f>
        <v/>
      </c>
      <c r="AI250">
        <f>AND(AG250,AH250=FALSE)</f>
        <v/>
      </c>
      <c r="AJ250" t="n">
        <v>2019</v>
      </c>
      <c r="AK250" t="n">
        <v>7</v>
      </c>
      <c r="AL250" t="b">
        <v>0</v>
      </c>
      <c r="AM250">
        <f>IF(AND(T250&gt;0, T250&lt;&gt;""),1,0)</f>
        <v/>
      </c>
      <c r="AN250">
        <f>AND(AO250,AND(T250&gt;0,T250&lt;&gt;""))</f>
        <v/>
      </c>
      <c r="AO250">
        <f>AND(R250&gt;100, R250&lt;&gt;"")</f>
        <v/>
      </c>
      <c r="AP250">
        <f>AND(NOT(AN250),AO250)</f>
        <v/>
      </c>
      <c r="AQ250">
        <f>IF(AN250, "OEIS CAT - Destructive - Fatal", IF(AO250, IF(AG250, "OEIS CAT - Destructive - Non-fatal", "OEIS Non-CAT - Destructive - Non-fatal"), IF(AG250, "OEIS CAT - Large", "OEIS Non-CAT - Large")))</f>
        <v/>
      </c>
      <c r="AR250">
        <f>IF(AND(P250&lt;&gt;"", P250&gt;5000),1,0)</f>
        <v/>
      </c>
      <c r="AS250">
        <f>IF(AND(R250&lt;&gt;"", R250&gt;500),1,0)</f>
        <v/>
      </c>
      <c r="AT250">
        <f>IF(OR(R250="", R250&lt;=100),"structures &lt;= 100 ", IF(R250&gt;500, "structures &gt; 500", "100 &lt; structures &lt;= 500"))</f>
        <v/>
      </c>
      <c r="AU250">
        <f>IF(AND(T250&gt;0, T250&lt;&gt;""),"fatality &gt; 0", "fatality = 0")</f>
        <v/>
      </c>
      <c r="AV250">
        <f>IF(R250="",0, R250)</f>
        <v/>
      </c>
      <c r="AW250" t="b">
        <v>1</v>
      </c>
      <c r="AX250" t="b">
        <v>0</v>
      </c>
      <c r="AY250" t="b">
        <v>1</v>
      </c>
      <c r="AZ250" t="b">
        <v>1</v>
      </c>
      <c r="BA250" t="b">
        <v>0</v>
      </c>
      <c r="BB250" t="b">
        <v>1</v>
      </c>
      <c r="BC250" t="b">
        <v>1</v>
      </c>
      <c r="BF250" t="inlineStr">
        <is>
          <t>PG360</t>
        </is>
      </c>
      <c r="BG250" t="inlineStr">
        <is>
          <t>229</t>
        </is>
      </c>
      <c r="BH250" t="n">
        <v>3.11</v>
      </c>
      <c r="BI250" t="inlineStr">
        <is>
          <t>2019-07-29T23:20:00Z</t>
        </is>
      </c>
      <c r="BJ250" t="n">
        <v>17.09</v>
      </c>
      <c r="BK250" t="n">
        <v>12</v>
      </c>
      <c r="BL250" t="inlineStr">
        <is>
          <t>PG495</t>
        </is>
      </c>
      <c r="BM250" t="inlineStr">
        <is>
          <t>229</t>
        </is>
      </c>
      <c r="BN250" t="n">
        <v>8.800000000000001</v>
      </c>
      <c r="BO250" t="inlineStr">
        <is>
          <t>2019-07-29T23:10:00Z</t>
        </is>
      </c>
      <c r="BP250" t="n">
        <v>21.25</v>
      </c>
      <c r="BQ250" t="n">
        <v>48</v>
      </c>
    </row>
    <row r="251">
      <c r="C251">
        <f>LEFT(H251,8)&amp;"-"&amp;E251</f>
        <v/>
      </c>
      <c r="D251" t="inlineStr">
        <is>
          <t>Kern</t>
        </is>
      </c>
      <c r="E251" t="inlineStr">
        <is>
          <t>Mesa</t>
        </is>
      </c>
      <c r="H251">
        <f>YEAR(L251)*10^8+MONTH(L251)*10^6+DAY(L251)*10^4+HOUR(L251)*100+MINUTE(L251)</f>
        <v/>
      </c>
      <c r="I251">
        <f>IF(HOUR(L251)&lt;12, YEAR(L251)*10^8+MONTH(L251)*10^6+DAY(L251)*10^4+(HOUR(L251)+12)*10^2 + MINUTE(L251), YEAR(L251)*10^8+MONTH(L251)*10^6+(DAY(L251)+1)*10^4+(HOUR(L251)-12)*10^2+MINUTE(L251))</f>
        <v/>
      </c>
      <c r="J251" s="39" t="n">
        <v>43677</v>
      </c>
      <c r="K251" s="40" t="n">
        <v>0.7173611111111111</v>
      </c>
      <c r="L251" s="39" t="n">
        <v>43677.71736111111</v>
      </c>
      <c r="P251" t="n">
        <v>448</v>
      </c>
      <c r="Q251" t="inlineStr">
        <is>
          <t>Under Investigation</t>
        </is>
      </c>
      <c r="T251" t="n">
        <v>0</v>
      </c>
      <c r="U251" t="n">
        <v>35.60989</v>
      </c>
      <c r="V251" t="n">
        <v>-118.41204</v>
      </c>
      <c r="W251" t="inlineStr">
        <is>
          <t>HFTD</t>
        </is>
      </c>
      <c r="X251">
        <f>IF(OR(ISNUMBER(FIND("Redwood Valley", E251)), AZ251, BC251), "HFRA", "non-HFRA")</f>
        <v/>
      </c>
      <c r="AG251">
        <f>OR(AND(P251&gt;5000, P251&lt;&gt;""), AND(R251&gt;500, R251&lt;&gt;""), AND(T251&gt;0, T251&lt;&gt;""))</f>
        <v/>
      </c>
      <c r="AH251">
        <f>AND(OR(R251="", R251&lt;100),OR(AND(P251&gt;5000,P251&lt;&gt;""),AND(T251&gt;0,T251&lt;&gt;"")))</f>
        <v/>
      </c>
      <c r="AI251">
        <f>AND(AG251,AH251=FALSE)</f>
        <v/>
      </c>
      <c r="AJ251" t="n">
        <v>2019</v>
      </c>
      <c r="AK251" t="n">
        <v>7</v>
      </c>
      <c r="AL251" t="b">
        <v>0</v>
      </c>
      <c r="AM251">
        <f>IF(AND(T251&gt;0, T251&lt;&gt;""),1,0)</f>
        <v/>
      </c>
      <c r="AN251">
        <f>AND(AO251,AND(T251&gt;0,T251&lt;&gt;""))</f>
        <v/>
      </c>
      <c r="AO251">
        <f>AND(R251&gt;100, R251&lt;&gt;"")</f>
        <v/>
      </c>
      <c r="AP251">
        <f>AND(NOT(AN251),AO251)</f>
        <v/>
      </c>
      <c r="AQ251">
        <f>IF(AN251, "OEIS CAT - Destructive - Fatal", IF(AO251, IF(AG251, "OEIS CAT - Destructive - Non-fatal", "OEIS Non-CAT - Destructive - Non-fatal"), IF(AG251, "OEIS CAT - Large", "OEIS Non-CAT - Large")))</f>
        <v/>
      </c>
      <c r="AR251">
        <f>IF(AND(P251&lt;&gt;"", P251&gt;5000),1,0)</f>
        <v/>
      </c>
      <c r="AS251">
        <f>IF(AND(R251&lt;&gt;"", R251&gt;500),1,0)</f>
        <v/>
      </c>
      <c r="AT251">
        <f>IF(OR(R251="", R251&lt;=100),"structures &lt;= 100 ", IF(R251&gt;500, "structures &gt; 500", "100 &lt; structures &lt;= 500"))</f>
        <v/>
      </c>
      <c r="AU251">
        <f>IF(AND(T251&gt;0, T251&lt;&gt;""),"fatality &gt; 0", "fatality = 0")</f>
        <v/>
      </c>
      <c r="AV251">
        <f>IF(R251="",0, R251)</f>
        <v/>
      </c>
      <c r="AW251" t="b">
        <v>0</v>
      </c>
      <c r="AX251" t="b">
        <v>1</v>
      </c>
      <c r="AY251" t="b">
        <v>1</v>
      </c>
      <c r="AZ251" t="b">
        <v>1</v>
      </c>
      <c r="BA251" t="b">
        <v>0</v>
      </c>
      <c r="BB251" t="b">
        <v>1</v>
      </c>
      <c r="BC251" t="b">
        <v>1</v>
      </c>
      <c r="BF251" t="inlineStr">
        <is>
          <t>SE258</t>
        </is>
      </c>
      <c r="BG251" t="inlineStr">
        <is>
          <t>231</t>
        </is>
      </c>
      <c r="BH251" t="n">
        <v>0.86</v>
      </c>
      <c r="BI251" t="inlineStr">
        <is>
          <t>2019-08-01T00:10:00Z</t>
        </is>
      </c>
      <c r="BJ251" t="n">
        <v>27.63</v>
      </c>
      <c r="BK251" t="n">
        <v>37</v>
      </c>
      <c r="BL251" t="inlineStr">
        <is>
          <t>SE258</t>
        </is>
      </c>
      <c r="BM251" t="inlineStr">
        <is>
          <t>231</t>
        </is>
      </c>
      <c r="BN251" t="n">
        <v>0.86</v>
      </c>
      <c r="BO251" t="inlineStr">
        <is>
          <t>2019-08-01T00:10:00Z</t>
        </is>
      </c>
      <c r="BP251" t="n">
        <v>27.63</v>
      </c>
      <c r="BQ251" t="n">
        <v>131</v>
      </c>
    </row>
    <row r="252">
      <c r="C252">
        <f>LEFT(H252,8)&amp;"-"&amp;E252</f>
        <v/>
      </c>
      <c r="D252" t="inlineStr">
        <is>
          <t>Contra Costa</t>
        </is>
      </c>
      <c r="E252" t="inlineStr">
        <is>
          <t>Marsh Complex</t>
        </is>
      </c>
      <c r="H252">
        <f>YEAR(L252)*10^8+MONTH(L252)*10^6+DAY(L252)*10^4+HOUR(L252)*100+MINUTE(L252)</f>
        <v/>
      </c>
      <c r="I252">
        <f>IF(HOUR(L252)&lt;12, YEAR(L252)*10^8+MONTH(L252)*10^6+DAY(L252)*10^4+(HOUR(L252)+12)*10^2 + MINUTE(L252), YEAR(L252)*10^8+MONTH(L252)*10^6+(DAY(L252)+1)*10^4+(HOUR(L252)-12)*10^2+MINUTE(L252))</f>
        <v/>
      </c>
      <c r="J252" s="39" t="n">
        <v>43680</v>
      </c>
      <c r="K252" s="40" t="n">
        <v>0.1361111111111111</v>
      </c>
      <c r="L252" s="39" t="n">
        <v>43680.13611111111</v>
      </c>
      <c r="M252" s="39" t="n">
        <v>43683</v>
      </c>
      <c r="N252" t="inlineStr">
        <is>
          <t>18:42</t>
        </is>
      </c>
      <c r="O252" s="39" t="n">
        <v>43683.77916666667</v>
      </c>
      <c r="P252" t="n">
        <v>757</v>
      </c>
      <c r="Q252" t="inlineStr">
        <is>
          <t>Under Investigation</t>
        </is>
      </c>
      <c r="U252" t="n">
        <v>37.908362</v>
      </c>
      <c r="V252" t="n">
        <v>-121.872941</v>
      </c>
      <c r="W252" t="inlineStr">
        <is>
          <t>HFTD</t>
        </is>
      </c>
      <c r="X252">
        <f>IF(OR(ISNUMBER(FIND("Redwood Valley", E252)), AZ252, BC252), "HFRA", "non-HFRA")</f>
        <v/>
      </c>
      <c r="AG252">
        <f>OR(AND(P252&gt;5000, P252&lt;&gt;""), AND(R252&gt;500, R252&lt;&gt;""), AND(T252&gt;0, T252&lt;&gt;""))</f>
        <v/>
      </c>
      <c r="AH252">
        <f>AND(OR(R252="", R252&lt;100),OR(AND(P252&gt;5000,P252&lt;&gt;""),AND(T252&gt;0,T252&lt;&gt;"")))</f>
        <v/>
      </c>
      <c r="AI252">
        <f>AND(AG252,AH252=FALSE)</f>
        <v/>
      </c>
      <c r="AJ252" t="n">
        <v>2019</v>
      </c>
      <c r="AK252" t="n">
        <v>8</v>
      </c>
      <c r="AL252" t="b">
        <v>0</v>
      </c>
      <c r="AM252">
        <f>IF(AND(T252&gt;0, T252&lt;&gt;""),1,0)</f>
        <v/>
      </c>
      <c r="AN252">
        <f>AND(AO252,AND(T252&gt;0,T252&lt;&gt;""))</f>
        <v/>
      </c>
      <c r="AO252">
        <f>AND(R252&gt;100, R252&lt;&gt;"")</f>
        <v/>
      </c>
      <c r="AP252">
        <f>AND(NOT(AN252),AO252)</f>
        <v/>
      </c>
      <c r="AQ252">
        <f>IF(AN252, "OEIS CAT - Destructive - Fatal", IF(AO252, IF(AG252, "OEIS CAT - Destructive - Non-fatal", "OEIS Non-CAT - Destructive - Non-fatal"), IF(AG252, "OEIS CAT - Large", "OEIS Non-CAT - Large")))</f>
        <v/>
      </c>
      <c r="AR252">
        <f>IF(AND(P252&lt;&gt;"", P252&gt;5000),1,0)</f>
        <v/>
      </c>
      <c r="AS252">
        <f>IF(AND(R252&lt;&gt;"", R252&gt;500),1,0)</f>
        <v/>
      </c>
      <c r="AT252">
        <f>IF(OR(R252="", R252&lt;=100),"structures &lt;= 100 ", IF(R252&gt;500, "structures &gt; 500", "100 &lt; structures &lt;= 500"))</f>
        <v/>
      </c>
      <c r="AU252">
        <f>IF(AND(T252&gt;0, T252&lt;&gt;""),"fatality &gt; 0", "fatality = 0")</f>
        <v/>
      </c>
      <c r="AV252">
        <f>IF(R252="",0, R252)</f>
        <v/>
      </c>
      <c r="AW252" t="b">
        <v>1</v>
      </c>
      <c r="AX252" t="b">
        <v>0</v>
      </c>
      <c r="AY252" t="b">
        <v>1</v>
      </c>
      <c r="AZ252" t="b">
        <v>1</v>
      </c>
      <c r="BA252" t="b">
        <v>0</v>
      </c>
      <c r="BB252" t="b">
        <v>1</v>
      </c>
      <c r="BC252" t="b">
        <v>1</v>
      </c>
      <c r="BF252" t="inlineStr">
        <is>
          <t>PIBC1</t>
        </is>
      </c>
      <c r="BG252" t="inlineStr">
        <is>
          <t>2</t>
        </is>
      </c>
      <c r="BH252" t="n">
        <v>2.94</v>
      </c>
      <c r="BI252" t="inlineStr">
        <is>
          <t>2019-08-03T10:28:00Z</t>
        </is>
      </c>
      <c r="BJ252" t="n">
        <v>22.01</v>
      </c>
      <c r="BK252" t="n">
        <v>50</v>
      </c>
      <c r="BL252" t="inlineStr">
        <is>
          <t>PIBC1</t>
        </is>
      </c>
      <c r="BM252" t="inlineStr">
        <is>
          <t>2</t>
        </is>
      </c>
      <c r="BN252" t="n">
        <v>2.94</v>
      </c>
      <c r="BO252" t="inlineStr">
        <is>
          <t>2019-08-03T10:28:00Z</t>
        </is>
      </c>
      <c r="BP252" t="n">
        <v>22.01</v>
      </c>
      <c r="BQ252" t="n">
        <v>458</v>
      </c>
    </row>
    <row r="253">
      <c r="C253">
        <f>LEFT(H253,8)&amp;"-"&amp;E253</f>
        <v/>
      </c>
      <c r="D253" t="inlineStr">
        <is>
          <t>Lassen</t>
        </is>
      </c>
      <c r="E253" t="inlineStr">
        <is>
          <t>W1 Mcdonald</t>
        </is>
      </c>
      <c r="H253">
        <f>YEAR(L253)*10^8+MONTH(L253)*10^6+DAY(L253)*10^4+HOUR(L253)*100+MINUTE(L253)</f>
        <v/>
      </c>
      <c r="I253">
        <f>IF(HOUR(L253)&lt;12, YEAR(L253)*10^8+MONTH(L253)*10^6+DAY(L253)*10^4+(HOUR(L253)+12)*10^2 + MINUTE(L253), YEAR(L253)*10^8+MONTH(L253)*10^6+(DAY(L253)+1)*10^4+(HOUR(L253)-12)*10^2+MINUTE(L253))</f>
        <v/>
      </c>
      <c r="J253" s="39" t="n">
        <v>43685</v>
      </c>
      <c r="K253" s="40" t="n">
        <v>0.7791666666666667</v>
      </c>
      <c r="L253" s="39" t="n">
        <v>43685.77916666667</v>
      </c>
      <c r="M253" s="39" t="n">
        <v>43688</v>
      </c>
      <c r="N253" t="inlineStr">
        <is>
          <t>11:35</t>
        </is>
      </c>
      <c r="O253" s="39" t="n">
        <v>43688.48263888889</v>
      </c>
      <c r="P253" t="n">
        <v>1020</v>
      </c>
      <c r="Q253" t="inlineStr">
        <is>
          <t>Under Investigation</t>
        </is>
      </c>
      <c r="T253" t="n">
        <v>0</v>
      </c>
      <c r="U253" t="n">
        <v>40.943799</v>
      </c>
      <c r="V253" t="n">
        <v>-120.275298</v>
      </c>
      <c r="W253" t="inlineStr">
        <is>
          <t>HFTD</t>
        </is>
      </c>
      <c r="X253">
        <f>IF(OR(ISNUMBER(FIND("Redwood Valley", E253)), AZ253, BC253), "HFRA", "non-HFRA")</f>
        <v/>
      </c>
      <c r="AG253">
        <f>OR(AND(P253&gt;5000, P253&lt;&gt;""), AND(R253&gt;500, R253&lt;&gt;""), AND(T253&gt;0, T253&lt;&gt;""))</f>
        <v/>
      </c>
      <c r="AH253">
        <f>AND(OR(R253="", R253&lt;100),OR(AND(P253&gt;5000,P253&lt;&gt;""),AND(T253&gt;0,T253&lt;&gt;"")))</f>
        <v/>
      </c>
      <c r="AI253">
        <f>AND(AG253,AH253=FALSE)</f>
        <v/>
      </c>
      <c r="AJ253" t="n">
        <v>2019</v>
      </c>
      <c r="AK253" t="n">
        <v>8</v>
      </c>
      <c r="AL253" t="b">
        <v>0</v>
      </c>
      <c r="AM253">
        <f>IF(AND(T253&gt;0, T253&lt;&gt;""),1,0)</f>
        <v/>
      </c>
      <c r="AN253">
        <f>AND(AO253,AND(T253&gt;0,T253&lt;&gt;""))</f>
        <v/>
      </c>
      <c r="AO253">
        <f>AND(R253&gt;100, R253&lt;&gt;"")</f>
        <v/>
      </c>
      <c r="AP253">
        <f>AND(NOT(AN253),AO253)</f>
        <v/>
      </c>
      <c r="AQ253">
        <f>IF(AN253, "OEIS CAT - Destructive - Fatal", IF(AO253, IF(AG253, "OEIS CAT - Destructive - Non-fatal", "OEIS Non-CAT - Destructive - Non-fatal"), IF(AG253, "OEIS CAT - Large", "OEIS Non-CAT - Large")))</f>
        <v/>
      </c>
      <c r="AR253">
        <f>IF(AND(P253&lt;&gt;"", P253&gt;5000),1,0)</f>
        <v/>
      </c>
      <c r="AS253">
        <f>IF(AND(R253&lt;&gt;"", R253&gt;500),1,0)</f>
        <v/>
      </c>
      <c r="AT253">
        <f>IF(OR(R253="", R253&lt;=100),"structures &lt;= 100 ", IF(R253&gt;500, "structures &gt; 500", "100 &lt; structures &lt;= 500"))</f>
        <v/>
      </c>
      <c r="AU253">
        <f>IF(AND(T253&gt;0, T253&lt;&gt;""),"fatality &gt; 0", "fatality = 0")</f>
        <v/>
      </c>
      <c r="AV253">
        <f>IF(R253="",0, R253)</f>
        <v/>
      </c>
      <c r="AW253" t="b">
        <v>1</v>
      </c>
      <c r="AX253" t="b">
        <v>0</v>
      </c>
      <c r="AY253" t="b">
        <v>1</v>
      </c>
      <c r="AZ253" t="b">
        <v>1</v>
      </c>
      <c r="BA253" t="b">
        <v>0</v>
      </c>
      <c r="BB253" t="b">
        <v>0</v>
      </c>
      <c r="BC253" t="b">
        <v>1</v>
      </c>
      <c r="BJ253" t="n">
        <v>0</v>
      </c>
      <c r="BK253" t="n">
        <v>0</v>
      </c>
      <c r="BL253" t="inlineStr">
        <is>
          <t>BDOC1</t>
        </is>
      </c>
      <c r="BM253" t="inlineStr">
        <is>
          <t>2</t>
        </is>
      </c>
      <c r="BN253" t="n">
        <v>8.279999999999999</v>
      </c>
      <c r="BO253" t="inlineStr">
        <is>
          <t>2019-08-09T00:59:00Z</t>
        </is>
      </c>
      <c r="BP253" t="n">
        <v>23</v>
      </c>
      <c r="BQ253" t="n">
        <v>2</v>
      </c>
    </row>
    <row r="254">
      <c r="C254">
        <f>LEFT(H254,8)&amp;"-"&amp;E254</f>
        <v/>
      </c>
      <c r="D254" t="inlineStr">
        <is>
          <t>Mariposa</t>
        </is>
      </c>
      <c r="E254" t="inlineStr">
        <is>
          <t>Hunter</t>
        </is>
      </c>
      <c r="H254">
        <f>YEAR(L254)*10^8+MONTH(L254)*10^6+DAY(L254)*10^4+HOUR(L254)*100+MINUTE(L254)</f>
        <v/>
      </c>
      <c r="I254">
        <f>IF(HOUR(L254)&lt;12, YEAR(L254)*10^8+MONTH(L254)*10^6+DAY(L254)*10^4+(HOUR(L254)+12)*10^2 + MINUTE(L254), YEAR(L254)*10^8+MONTH(L254)*10^6+(DAY(L254)+1)*10^4+(HOUR(L254)-12)*10^2+MINUTE(L254))</f>
        <v/>
      </c>
      <c r="J254" s="39" t="n">
        <v>43692</v>
      </c>
      <c r="K254" s="40" t="n">
        <v>0.6354166666666666</v>
      </c>
      <c r="L254" s="39" t="n">
        <v>43692.63541666666</v>
      </c>
      <c r="P254" t="n">
        <v>423</v>
      </c>
      <c r="Q254" t="inlineStr">
        <is>
          <t>Under Investigation</t>
        </is>
      </c>
      <c r="T254" t="n">
        <v>0</v>
      </c>
      <c r="U254" t="n">
        <v>37.532028</v>
      </c>
      <c r="V254" t="n">
        <v>-120.208019</v>
      </c>
      <c r="W254" t="inlineStr">
        <is>
          <t>non-HFTD</t>
        </is>
      </c>
      <c r="X254">
        <f>IF(OR(ISNUMBER(FIND("Redwood Valley", E254)), AZ254, BC254), "HFRA", "non-HFRA")</f>
        <v/>
      </c>
      <c r="AF254" t="n">
        <v>16363</v>
      </c>
      <c r="AG254">
        <f>OR(AND(P254&gt;5000, P254&lt;&gt;""), AND(R254&gt;500, R254&lt;&gt;""), AND(T254&gt;0, T254&lt;&gt;""))</f>
        <v/>
      </c>
      <c r="AH254">
        <f>AND(OR(R254="", R254&lt;100),OR(AND(P254&gt;5000,P254&lt;&gt;""),AND(T254&gt;0,T254&lt;&gt;"")))</f>
        <v/>
      </c>
      <c r="AI254">
        <f>AND(AG254,AH254=FALSE)</f>
        <v/>
      </c>
      <c r="AJ254" t="n">
        <v>2019</v>
      </c>
      <c r="AK254" t="n">
        <v>8</v>
      </c>
      <c r="AL254" t="b">
        <v>0</v>
      </c>
      <c r="AM254">
        <f>IF(AND(T254&gt;0, T254&lt;&gt;""),1,0)</f>
        <v/>
      </c>
      <c r="AN254">
        <f>AND(AO254,AND(T254&gt;0,T254&lt;&gt;""))</f>
        <v/>
      </c>
      <c r="AO254">
        <f>AND(R254&gt;100, R254&lt;&gt;"")</f>
        <v/>
      </c>
      <c r="AP254">
        <f>AND(NOT(AN254),AO254)</f>
        <v/>
      </c>
      <c r="AQ254">
        <f>IF(AN254, "OEIS CAT - Destructive - Fatal", IF(AO254, IF(AG254, "OEIS CAT - Destructive - Non-fatal", "OEIS Non-CAT - Destructive - Non-fatal"), IF(AG254, "OEIS CAT - Large", "OEIS Non-CAT - Large")))</f>
        <v/>
      </c>
      <c r="AR254">
        <f>IF(AND(P254&lt;&gt;"", P254&gt;5000),1,0)</f>
        <v/>
      </c>
      <c r="AS254">
        <f>IF(AND(R254&lt;&gt;"", R254&gt;500),1,0)</f>
        <v/>
      </c>
      <c r="AT254">
        <f>IF(OR(R254="", R254&lt;=100),"structures &lt;= 100 ", IF(R254&gt;500, "structures &gt; 500", "100 &lt; structures &lt;= 500"))</f>
        <v/>
      </c>
      <c r="AU254">
        <f>IF(AND(T254&gt;0, T254&lt;&gt;""),"fatality &gt; 0", "fatality = 0")</f>
        <v/>
      </c>
      <c r="AV254">
        <f>IF(R254="",0, R254)</f>
        <v/>
      </c>
      <c r="AW254" t="b">
        <v>0</v>
      </c>
      <c r="AX254" t="b">
        <v>0</v>
      </c>
      <c r="AY254" t="b">
        <v>0</v>
      </c>
      <c r="AZ254" t="b">
        <v>0</v>
      </c>
      <c r="BA254" t="b">
        <v>0</v>
      </c>
      <c r="BB254" t="b">
        <v>0</v>
      </c>
      <c r="BC254" t="b">
        <v>0</v>
      </c>
      <c r="BJ254" t="n">
        <v>0</v>
      </c>
      <c r="BK254" t="n">
        <v>0</v>
      </c>
      <c r="BL254" t="inlineStr">
        <is>
          <t>PG575</t>
        </is>
      </c>
      <c r="BM254" t="inlineStr">
        <is>
          <t>229</t>
        </is>
      </c>
      <c r="BN254" t="n">
        <v>8.550000000000001</v>
      </c>
      <c r="BO254" t="inlineStr">
        <is>
          <t>2019-08-15T23:10:00Z</t>
        </is>
      </c>
      <c r="BP254" t="n">
        <v>16.89</v>
      </c>
      <c r="BQ254" t="n">
        <v>24</v>
      </c>
    </row>
    <row r="255">
      <c r="C255">
        <f>LEFT(H255,8)&amp;"-"&amp;E255</f>
        <v/>
      </c>
      <c r="D255" t="inlineStr">
        <is>
          <t>Mariposa</t>
        </is>
      </c>
      <c r="E255" t="inlineStr">
        <is>
          <t>Gaines</t>
        </is>
      </c>
      <c r="H255">
        <f>YEAR(L255)*10^8+MONTH(L255)*10^6+DAY(L255)*10^4+HOUR(L255)*100+MINUTE(L255)</f>
        <v/>
      </c>
      <c r="I255">
        <f>IF(HOUR(L255)&lt;12, YEAR(L255)*10^8+MONTH(L255)*10^6+DAY(L255)*10^4+(HOUR(L255)+12)*10^2 + MINUTE(L255), YEAR(L255)*10^8+MONTH(L255)*10^6+(DAY(L255)+1)*10^4+(HOUR(L255)-12)*10^2+MINUTE(L255))</f>
        <v/>
      </c>
      <c r="J255" s="39" t="n">
        <v>43693</v>
      </c>
      <c r="K255" s="40" t="n">
        <v>0.5909722222222222</v>
      </c>
      <c r="L255" s="39" t="n">
        <v>43693.59097222222</v>
      </c>
      <c r="P255" t="n">
        <v>1300</v>
      </c>
      <c r="Q255" t="inlineStr">
        <is>
          <t>Under Investigation</t>
        </is>
      </c>
      <c r="T255" t="n">
        <v>0</v>
      </c>
      <c r="U255" t="n">
        <v>37.536069</v>
      </c>
      <c r="V255" t="n">
        <v>-120.177018</v>
      </c>
      <c r="W255" t="inlineStr">
        <is>
          <t>HFTD</t>
        </is>
      </c>
      <c r="X255">
        <f>IF(OR(ISNUMBER(FIND("Redwood Valley", E255)), AZ255, BC255), "HFRA", "non-HFRA")</f>
        <v/>
      </c>
      <c r="AG255">
        <f>OR(AND(P255&gt;5000, P255&lt;&gt;""), AND(R255&gt;500, R255&lt;&gt;""), AND(T255&gt;0, T255&lt;&gt;""))</f>
        <v/>
      </c>
      <c r="AH255">
        <f>AND(OR(R255="", R255&lt;100),OR(AND(P255&gt;5000,P255&lt;&gt;""),AND(T255&gt;0,T255&lt;&gt;"")))</f>
        <v/>
      </c>
      <c r="AI255">
        <f>AND(AG255,AH255=FALSE)</f>
        <v/>
      </c>
      <c r="AJ255" t="n">
        <v>2019</v>
      </c>
      <c r="AK255" t="n">
        <v>8</v>
      </c>
      <c r="AL255" t="b">
        <v>0</v>
      </c>
      <c r="AM255">
        <f>IF(AND(T255&gt;0, T255&lt;&gt;""),1,0)</f>
        <v/>
      </c>
      <c r="AN255">
        <f>AND(AO255,AND(T255&gt;0,T255&lt;&gt;""))</f>
        <v/>
      </c>
      <c r="AO255">
        <f>AND(R255&gt;100, R255&lt;&gt;"")</f>
        <v/>
      </c>
      <c r="AP255">
        <f>AND(NOT(AN255),AO255)</f>
        <v/>
      </c>
      <c r="AQ255">
        <f>IF(AN255, "OEIS CAT - Destructive - Fatal", IF(AO255, IF(AG255, "OEIS CAT - Destructive - Non-fatal", "OEIS Non-CAT - Destructive - Non-fatal"), IF(AG255,  "OEIS CAT - Large", "OEIS Non-CAT - Large")))</f>
        <v/>
      </c>
      <c r="AR255">
        <f>IF(AND(P255&lt;&gt;"", P255&gt;5000),1,0)</f>
        <v/>
      </c>
      <c r="AS255">
        <f>IF(AND(R255&lt;&gt;"", R255&gt;500),1,0)</f>
        <v/>
      </c>
      <c r="AT255">
        <f>IF(OR(R255="", R255&lt;=100),"structures &lt;= 100 ", IF(R255&gt;500, "structures &gt; 500", "100 &lt; structures &lt;= 500"))</f>
        <v/>
      </c>
      <c r="AU255">
        <f>IF(AND(T255&gt;0, T255&lt;&gt;""),"fatality &gt; 0", "fatality = 0")</f>
        <v/>
      </c>
      <c r="AV255">
        <f>IF(R255="",0,  R255)</f>
        <v/>
      </c>
      <c r="AW255" t="b">
        <v>1</v>
      </c>
      <c r="AX255" t="b">
        <v>0</v>
      </c>
      <c r="AY255" t="b">
        <v>1</v>
      </c>
      <c r="AZ255" t="b">
        <v>1</v>
      </c>
      <c r="BA255" t="b">
        <v>0</v>
      </c>
      <c r="BB255" t="b">
        <v>1</v>
      </c>
      <c r="BC255" t="b">
        <v>1</v>
      </c>
      <c r="BJ255" t="n">
        <v>0</v>
      </c>
      <c r="BK255" t="n">
        <v>0</v>
      </c>
      <c r="BL255" t="inlineStr">
        <is>
          <t>PG575</t>
        </is>
      </c>
      <c r="BM255" t="inlineStr">
        <is>
          <t>229</t>
        </is>
      </c>
      <c r="BN255" t="n">
        <v>6.86</v>
      </c>
      <c r="BO255" t="inlineStr">
        <is>
          <t>2019-08-16T21:00:00Z</t>
        </is>
      </c>
      <c r="BP255" t="n">
        <v>18.86</v>
      </c>
      <c r="BQ255" t="n">
        <v>36</v>
      </c>
    </row>
    <row r="256">
      <c r="C256">
        <f>LEFT(H256,8)&amp;"-"&amp;E256</f>
        <v/>
      </c>
      <c r="D256" t="inlineStr">
        <is>
          <t>Shasta</t>
        </is>
      </c>
      <c r="E256" t="inlineStr">
        <is>
          <t>Mountain</t>
        </is>
      </c>
      <c r="H256">
        <f>YEAR(L256)*10^8+MONTH(L256)*10^6+DAY(L256)*10^4+HOUR(L256)*100+MINUTE(L256)</f>
        <v/>
      </c>
      <c r="I256">
        <f>IF(HOUR(L256)&lt;12, YEAR(L256)*10^8+MONTH(L256)*10^6+DAY(L256)*10^4+(HOUR(L256)+12)*10^2 + MINUTE(L256), YEAR(L256)*10^8+MONTH(L256)*10^6+(DAY(L256)+1)*10^4+(HOUR(L256)-12)*10^2+MINUTE(L256))</f>
        <v/>
      </c>
      <c r="J256" s="39" t="n">
        <v>43699</v>
      </c>
      <c r="K256" s="40" t="n">
        <v>0.4597222222222222</v>
      </c>
      <c r="L256" s="39" t="n">
        <v>43699.45972222222</v>
      </c>
      <c r="M256" s="39" t="n">
        <v>43703</v>
      </c>
      <c r="N256" t="inlineStr">
        <is>
          <t>17:00</t>
        </is>
      </c>
      <c r="O256" s="39" t="n">
        <v>43703.70833333334</v>
      </c>
      <c r="P256" t="n">
        <v>600</v>
      </c>
      <c r="Q256" t="inlineStr">
        <is>
          <t>Under Investigation</t>
        </is>
      </c>
      <c r="R256" t="n">
        <v>14</v>
      </c>
      <c r="U256" t="n">
        <v>40.715556</v>
      </c>
      <c r="V256" t="n">
        <v>-122.241944</v>
      </c>
      <c r="W256" t="inlineStr">
        <is>
          <t>HFTD</t>
        </is>
      </c>
      <c r="X256">
        <f>IF(OR(ISNUMBER(FIND("Redwood Valley", E256)), AZ256, BC256), "HFRA", "non-HFRA")</f>
        <v/>
      </c>
      <c r="AF256" t="n">
        <v>871893</v>
      </c>
      <c r="AG256">
        <f>OR(AND(P256&gt;5000, P256&lt;&gt;""), AND(R256&gt;500, R256&lt;&gt;""), AND(T256&gt;0, T256&lt;&gt;""))</f>
        <v/>
      </c>
      <c r="AH256">
        <f>AND(OR(R256="", R256&lt;100),OR(AND(P256&gt;5000,P256&lt;&gt;""),AND(T256&gt;0,T256&lt;&gt;"")))</f>
        <v/>
      </c>
      <c r="AI256">
        <f>AND(AG256,AH256=FALSE)</f>
        <v/>
      </c>
      <c r="AJ256" t="n">
        <v>2019</v>
      </c>
      <c r="AK256" t="n">
        <v>8</v>
      </c>
      <c r="AL256" t="b">
        <v>0</v>
      </c>
      <c r="AM256">
        <f>IF(AND(T256&gt;0, T256&lt;&gt;""),1,0)</f>
        <v/>
      </c>
      <c r="AN256">
        <f>AND(AO256,AND(T256&gt;0,T256&lt;&gt;""))</f>
        <v/>
      </c>
      <c r="AO256">
        <f>AND(R256&gt;100, R256&lt;&gt;"")</f>
        <v/>
      </c>
      <c r="AP256">
        <f>AND(NOT(AN256),AO256)</f>
        <v/>
      </c>
      <c r="AQ256">
        <f>IF(AN256, "OEIS CAT - Destructive - Fatal", IF(AO256, IF(AG256, "OEIS CAT - Destructive - Non-fatal", "OEIS Non-CAT - Destructive - Non-fatal"), IF(AG256, "OEIS CAT - Large", "OEIS Non-CAT - Large")))</f>
        <v/>
      </c>
      <c r="AR256">
        <f>IF(AND(P256&lt;&gt;"", P256&gt;5000),1,0)</f>
        <v/>
      </c>
      <c r="AS256">
        <f>IF(AND(R256&lt;&gt;"", R256&gt;500),1,0)</f>
        <v/>
      </c>
      <c r="AT256">
        <f>IF(OR(R256="", R256&lt;=100),"structures &lt;= 100 ", IF(R256&gt;500, "structures &gt; 500", "100 &lt; structures &lt;= 500"))</f>
        <v/>
      </c>
      <c r="AU256">
        <f>IF(AND(T256&gt;0, T256&lt;&gt;""),"fatality &gt; 0", "fatality = 0")</f>
        <v/>
      </c>
      <c r="AV256">
        <f>IF(R256="",0, R256)</f>
        <v/>
      </c>
      <c r="AW256" t="b">
        <v>1</v>
      </c>
      <c r="AX256" t="b">
        <v>0</v>
      </c>
      <c r="AY256" t="b">
        <v>1</v>
      </c>
      <c r="AZ256" t="b">
        <v>1</v>
      </c>
      <c r="BA256" t="b">
        <v>0</v>
      </c>
      <c r="BB256" t="b">
        <v>1</v>
      </c>
      <c r="BC256" t="b">
        <v>1</v>
      </c>
      <c r="BF256" t="inlineStr">
        <is>
          <t>PG519</t>
        </is>
      </c>
      <c r="BG256" t="inlineStr">
        <is>
          <t>229</t>
        </is>
      </c>
      <c r="BH256" t="n">
        <v>4.16</v>
      </c>
      <c r="BI256" t="inlineStr">
        <is>
          <t>2019-08-22T17:10:00Z</t>
        </is>
      </c>
      <c r="BJ256" t="n">
        <v>31.56</v>
      </c>
      <c r="BK256" t="n">
        <v>36</v>
      </c>
      <c r="BL256" t="inlineStr">
        <is>
          <t>PG519</t>
        </is>
      </c>
      <c r="BM256" t="inlineStr">
        <is>
          <t>229</t>
        </is>
      </c>
      <c r="BN256" t="n">
        <v>4.16</v>
      </c>
      <c r="BO256" t="inlineStr">
        <is>
          <t>2019-08-22T17:10:00Z</t>
        </is>
      </c>
      <c r="BP256" t="n">
        <v>31.56</v>
      </c>
      <c r="BQ256" t="n">
        <v>93</v>
      </c>
    </row>
    <row r="257">
      <c r="C257">
        <f>LEFT(H257,8)&amp;"-"&amp;E257</f>
        <v/>
      </c>
      <c r="D257" t="inlineStr">
        <is>
          <t>Lassen</t>
        </is>
      </c>
      <c r="E257" t="inlineStr">
        <is>
          <t>Long Valley</t>
        </is>
      </c>
      <c r="H257">
        <f>YEAR(L257)*10^8+MONTH(L257)*10^6+DAY(L257)*10^4+HOUR(L257)*100+MINUTE(L257)</f>
        <v/>
      </c>
      <c r="I257">
        <f>IF(HOUR(L257)&lt;12, YEAR(L257)*10^8+MONTH(L257)*10^6+DAY(L257)*10^4+(HOUR(L257)+12)*10^2 + MINUTE(L257), YEAR(L257)*10^8+MONTH(L257)*10^6+(DAY(L257)+1)*10^4+(HOUR(L257)-12)*10^2+MINUTE(L257))</f>
        <v/>
      </c>
      <c r="J257" s="39" t="n">
        <v>43701</v>
      </c>
      <c r="K257" s="40" t="n">
        <v>0.7256944444444444</v>
      </c>
      <c r="L257" s="39" t="n">
        <v>43701.72569444445</v>
      </c>
      <c r="M257" s="39" t="n">
        <v>43704</v>
      </c>
      <c r="N257" t="inlineStr">
        <is>
          <t>09:01</t>
        </is>
      </c>
      <c r="O257" s="39" t="n">
        <v>43704.37569444445</v>
      </c>
      <c r="P257" t="n">
        <v>2438</v>
      </c>
      <c r="Q257" t="inlineStr">
        <is>
          <t>Under Investigation</t>
        </is>
      </c>
      <c r="T257" t="n">
        <v>0</v>
      </c>
      <c r="U257" t="n">
        <v>39.892222</v>
      </c>
      <c r="V257" t="n">
        <v>-120.029722</v>
      </c>
      <c r="W257" t="inlineStr">
        <is>
          <t>HFTD</t>
        </is>
      </c>
      <c r="X257">
        <f>IF(OR(ISNUMBER(FIND("Redwood Valley", E257)), AZ257, BC257), "HFRA", "non-HFRA")</f>
        <v/>
      </c>
      <c r="AG257">
        <f>OR(AND(P257&gt;5000, P257&lt;&gt;""), AND(R257&gt;500, R257&lt;&gt;""), AND(T257&gt;0, T257&lt;&gt;""))</f>
        <v/>
      </c>
      <c r="AH257">
        <f>AND(OR(R257="", R257&lt;100),OR(AND(P257&gt;5000,P257&lt;&gt;""),AND(T257&gt;0,T257&lt;&gt;"")))</f>
        <v/>
      </c>
      <c r="AI257">
        <f>AND(AG257,AH257=FALSE)</f>
        <v/>
      </c>
      <c r="AJ257" t="n">
        <v>2019</v>
      </c>
      <c r="AK257" t="n">
        <v>8</v>
      </c>
      <c r="AL257" t="b">
        <v>0</v>
      </c>
      <c r="AM257">
        <f>IF(AND(T257&gt;0, T257&lt;&gt;""),1,0)</f>
        <v/>
      </c>
      <c r="AN257">
        <f>AND(AO257,AND(T257&gt;0,T257&lt;&gt;""))</f>
        <v/>
      </c>
      <c r="AO257">
        <f>AND(R257&gt;100, R257&lt;&gt;"")</f>
        <v/>
      </c>
      <c r="AP257">
        <f>AND(NOT(AN257),AO257)</f>
        <v/>
      </c>
      <c r="AQ257">
        <f>IF(AN257, "OEIS CAT - Destructive - Fatal", IF(AO257, IF(AG257, "OEIS CAT - Destructive - Non-fatal", "OEIS Non-CAT - Destructive - Non-fatal"), IF(AG257, "OEIS CAT - Large", "OEIS Non-CAT - Large")))</f>
        <v/>
      </c>
      <c r="AR257">
        <f>IF(AND(P257&lt;&gt;"", P257&gt;5000),1,0)</f>
        <v/>
      </c>
      <c r="AS257">
        <f>IF(AND(R257&lt;&gt;"", R257&gt;500),1,0)</f>
        <v/>
      </c>
      <c r="AT257">
        <f>IF(OR(R257="", R257&lt;=100),"structures &lt;= 100 ", IF(R257&gt;500, "structures &gt; 500", "100 &lt; structures &lt;= 500"))</f>
        <v/>
      </c>
      <c r="AU257">
        <f>IF(AND(T257&gt;0, T257&lt;&gt;""),"fatality &gt; 0", "fatality = 0")</f>
        <v/>
      </c>
      <c r="AV257">
        <f>IF(R257="",0, R257)</f>
        <v/>
      </c>
      <c r="AW257" t="b">
        <v>1</v>
      </c>
      <c r="AX257" t="b">
        <v>0</v>
      </c>
      <c r="AY257" t="b">
        <v>1</v>
      </c>
      <c r="AZ257" t="b">
        <v>1</v>
      </c>
      <c r="BA257" t="b">
        <v>0</v>
      </c>
      <c r="BB257" t="b">
        <v>0</v>
      </c>
      <c r="BC257" t="b">
        <v>1</v>
      </c>
      <c r="BF257" t="inlineStr">
        <is>
          <t>AV084</t>
        </is>
      </c>
      <c r="BG257" t="inlineStr">
        <is>
          <t>65</t>
        </is>
      </c>
      <c r="BH257" t="n">
        <v>3.45</v>
      </c>
      <c r="BI257" t="inlineStr">
        <is>
          <t>2019-08-25T00:16:00Z</t>
        </is>
      </c>
      <c r="BJ257" t="n">
        <v>17</v>
      </c>
      <c r="BK257" t="n">
        <v>27</v>
      </c>
      <c r="BL257" t="inlineStr">
        <is>
          <t>AV084</t>
        </is>
      </c>
      <c r="BM257" t="inlineStr">
        <is>
          <t>65</t>
        </is>
      </c>
      <c r="BN257" t="n">
        <v>3.45</v>
      </c>
      <c r="BO257" t="inlineStr">
        <is>
          <t>2019-08-25T00:16:00Z</t>
        </is>
      </c>
      <c r="BP257" t="n">
        <v>17</v>
      </c>
      <c r="BQ257" t="n">
        <v>27</v>
      </c>
    </row>
    <row r="258">
      <c r="C258">
        <f>LEFT(H258,8)&amp;"-"&amp;E258</f>
        <v/>
      </c>
      <c r="D258" t="inlineStr">
        <is>
          <t>Lassen</t>
        </is>
      </c>
      <c r="E258" t="inlineStr">
        <is>
          <t>R-1</t>
        </is>
      </c>
      <c r="H258">
        <f>YEAR(L258)*10^8+MONTH(L258)*10^6+DAY(L258)*10^4+HOUR(L258)*100+MINUTE(L258)</f>
        <v/>
      </c>
      <c r="I258">
        <f>IF(HOUR(L258)&lt;12, YEAR(L258)*10^8+MONTH(L258)*10^6+DAY(L258)*10^4+(HOUR(L258)+12)*10^2 + MINUTE(L258), YEAR(L258)*10^8+MONTH(L258)*10^6+(DAY(L258)+1)*10^4+(HOUR(L258)-12)*10^2+MINUTE(L258))</f>
        <v/>
      </c>
      <c r="J258" s="39" t="n">
        <v>43705</v>
      </c>
      <c r="K258" s="40" t="n">
        <v>0.825</v>
      </c>
      <c r="L258" s="39" t="n">
        <v>43705.825</v>
      </c>
      <c r="M258" s="39" t="n">
        <v>43712</v>
      </c>
      <c r="N258" t="inlineStr">
        <is>
          <t>16:22</t>
        </is>
      </c>
      <c r="O258" s="39" t="n">
        <v>43712.68194444444</v>
      </c>
      <c r="P258" t="n">
        <v>3380</v>
      </c>
      <c r="Q258" t="inlineStr">
        <is>
          <t>Lightning</t>
        </is>
      </c>
      <c r="U258" t="n">
        <v>40.593</v>
      </c>
      <c r="V258" t="n">
        <v>-120.581</v>
      </c>
      <c r="W258" t="inlineStr">
        <is>
          <t>HFTD</t>
        </is>
      </c>
      <c r="X258">
        <f>IF(OR(ISNUMBER(FIND("Redwood Valley", E258)), AZ258, BC258), "HFRA", "non-HFRA")</f>
        <v/>
      </c>
      <c r="AG258">
        <f>OR(AND(P258&gt;5000, P258&lt;&gt;""), AND(R258&gt;500, R258&lt;&gt;""), AND(T258&gt;0, T258&lt;&gt;""))</f>
        <v/>
      </c>
      <c r="AH258">
        <f>AND(OR(R258="", R258&lt;100),OR(AND(P258&gt;5000,P258&lt;&gt;""),AND(T258&gt;0,T258&lt;&gt;"")))</f>
        <v/>
      </c>
      <c r="AI258">
        <f>AND(AG258,AH258=FALSE)</f>
        <v/>
      </c>
      <c r="AJ258" t="n">
        <v>2019</v>
      </c>
      <c r="AK258" t="n">
        <v>8</v>
      </c>
      <c r="AL258" t="b">
        <v>1</v>
      </c>
      <c r="AM258">
        <f>IF(AND(T258&gt;0, T258&lt;&gt;""),1,0)</f>
        <v/>
      </c>
      <c r="AN258">
        <f>AND(AO258,AND(T258&gt;0,T258&lt;&gt;""))</f>
        <v/>
      </c>
      <c r="AO258">
        <f>AND(R258&gt;100, R258&lt;&gt;"")</f>
        <v/>
      </c>
      <c r="AP258">
        <f>AND(NOT(AN258),AO258)</f>
        <v/>
      </c>
      <c r="AQ258">
        <f>IF(AN258, "OEIS CAT - Destructive - Fatal", IF(AO258, IF(AG258, "OEIS CAT - Destructive - Non-fatal", "OEIS Non-CAT - Destructive - Non-fatal"), IF(AG258, "OEIS CAT - Large", "OEIS Non-CAT - Large")))</f>
        <v/>
      </c>
      <c r="AR258">
        <f>IF(AND(P258&lt;&gt;"", P258&gt;5000),1,0)</f>
        <v/>
      </c>
      <c r="AS258">
        <f>IF(AND(R258&lt;&gt;"", R258&gt;500),1,0)</f>
        <v/>
      </c>
      <c r="AT258">
        <f>IF(OR(R258="", R258&lt;=100),"structures &lt;= 100 ", IF(R258&gt;500, "structures &gt; 500", "100 &lt; structures &lt;= 500"))</f>
        <v/>
      </c>
      <c r="AU258">
        <f>IF(AND(T258&gt;0, T258&lt;&gt;""),"fatality &gt; 0", "fatality = 0")</f>
        <v/>
      </c>
      <c r="AV258">
        <f>IF(R258="",0, R258)</f>
        <v/>
      </c>
      <c r="AW258" t="b">
        <v>1</v>
      </c>
      <c r="AX258" t="b">
        <v>0</v>
      </c>
      <c r="AY258" t="b">
        <v>1</v>
      </c>
      <c r="AZ258" t="b">
        <v>1</v>
      </c>
      <c r="BA258" t="b">
        <v>0</v>
      </c>
      <c r="BB258" t="b">
        <v>0</v>
      </c>
      <c r="BC258" t="b">
        <v>1</v>
      </c>
      <c r="BJ258" t="n">
        <v>0</v>
      </c>
      <c r="BK258" t="n">
        <v>0</v>
      </c>
      <c r="BL258" t="inlineStr">
        <is>
          <t>HLKC1</t>
        </is>
      </c>
      <c r="BM258" t="inlineStr">
        <is>
          <t>2</t>
        </is>
      </c>
      <c r="BN258" t="n">
        <v>5.81</v>
      </c>
      <c r="BO258" t="inlineStr">
        <is>
          <t>2019-08-29T02:40:00Z</t>
        </is>
      </c>
      <c r="BP258" t="n">
        <v>21</v>
      </c>
      <c r="BQ258" t="n">
        <v>2</v>
      </c>
    </row>
    <row r="259">
      <c r="C259">
        <f>LEFT(H259,8)&amp;"-"&amp;E259</f>
        <v/>
      </c>
      <c r="D259" t="inlineStr">
        <is>
          <t>Tulare</t>
        </is>
      </c>
      <c r="E259" t="inlineStr">
        <is>
          <t>Creek</t>
        </is>
      </c>
      <c r="H259">
        <f>YEAR(L259)*10^8+MONTH(L259)*10^6+DAY(L259)*10^4+HOUR(L259)*100+MINUTE(L259)</f>
        <v/>
      </c>
      <c r="I259">
        <f>IF(HOUR(L259)&lt;12, YEAR(L259)*10^8+MONTH(L259)*10^6+DAY(L259)*10^4+(HOUR(L259)+12)*10^2 + MINUTE(L259), YEAR(L259)*10^8+MONTH(L259)*10^6+(DAY(L259)+1)*10^4+(HOUR(L259)-12)*10^2+MINUTE(L259))</f>
        <v/>
      </c>
      <c r="J259" s="39" t="n">
        <v>43708</v>
      </c>
      <c r="K259" s="40" t="n">
        <v>0.6465277777777778</v>
      </c>
      <c r="L259" s="39" t="n">
        <v>43708.64652777778</v>
      </c>
      <c r="P259" t="n">
        <v>756</v>
      </c>
      <c r="Q259" t="inlineStr">
        <is>
          <t>Under Investigation</t>
        </is>
      </c>
      <c r="T259" t="n">
        <v>0</v>
      </c>
      <c r="U259" t="n">
        <v>36.40193</v>
      </c>
      <c r="V259" t="n">
        <v>-119.030621</v>
      </c>
      <c r="W259" t="inlineStr">
        <is>
          <t>non-HFTD</t>
        </is>
      </c>
      <c r="X259">
        <f>IF(OR(ISNUMBER(FIND("Redwood Valley", E259)), AZ259, BC259), "HFRA", "non-HFRA")</f>
        <v/>
      </c>
      <c r="AG259">
        <f>OR(AND(P259&gt;5000, P259&lt;&gt;""), AND(R259&gt;500, R259&lt;&gt;""), AND(T259&gt;0, T259&lt;&gt;""))</f>
        <v/>
      </c>
      <c r="AH259">
        <f>AND(OR(R259="", R259&lt;100),OR(AND(P259&gt;5000,P259&lt;&gt;""),AND(T259&gt;0,T259&lt;&gt;"")))</f>
        <v/>
      </c>
      <c r="AI259">
        <f>AND(AG259,AH259=FALSE)</f>
        <v/>
      </c>
      <c r="AJ259" t="n">
        <v>2019</v>
      </c>
      <c r="AK259" t="n">
        <v>8</v>
      </c>
      <c r="AL259" t="b">
        <v>0</v>
      </c>
      <c r="AM259">
        <f>IF(AND(T259&gt;0, T259&lt;&gt;""),1,0)</f>
        <v/>
      </c>
      <c r="AN259">
        <f>AND(AO259,AND(T259&gt;0,T259&lt;&gt;""))</f>
        <v/>
      </c>
      <c r="AO259">
        <f>AND(R259&gt;100, R259&lt;&gt;"")</f>
        <v/>
      </c>
      <c r="AP259">
        <f>AND(NOT(AN259),AO259)</f>
        <v/>
      </c>
      <c r="AQ259">
        <f>IF(AN259, "OEIS CAT - Destructive - Fatal", IF(AO259, IF(AG259, "OEIS CAT - Destructive - Non-fatal", "OEIS Non-CAT - Destructive - Non-fatal"), IF(AG259, "OEIS CAT - Large", "OEIS Non-CAT - Large")))</f>
        <v/>
      </c>
      <c r="AR259">
        <f>IF(AND(P259&lt;&gt;"", P259&gt;5000),1,0)</f>
        <v/>
      </c>
      <c r="AS259">
        <f>IF(AND(R259&lt;&gt;"", R259&gt;500),1,0)</f>
        <v/>
      </c>
      <c r="AT259">
        <f>IF(OR(R259="", R259&lt;=100),"structures &lt;= 100 ", IF(R259&gt;500, "structures &gt; 500", "100 &lt; structures &lt;= 500"))</f>
        <v/>
      </c>
      <c r="AU259">
        <f>IF(AND(T259&gt;0, T259&lt;&gt;""),"fatality &gt; 0", "fatality = 0")</f>
        <v/>
      </c>
      <c r="AV259">
        <f>IF(R259="",0, R259)</f>
        <v/>
      </c>
      <c r="AW259" t="b">
        <v>0</v>
      </c>
      <c r="AX259" t="b">
        <v>0</v>
      </c>
      <c r="AY259" t="b">
        <v>0</v>
      </c>
      <c r="AZ259" t="b">
        <v>0</v>
      </c>
      <c r="BA259" t="b">
        <v>0</v>
      </c>
      <c r="BB259" t="b">
        <v>0</v>
      </c>
      <c r="BC259" t="b">
        <v>0</v>
      </c>
      <c r="BF259" t="inlineStr">
        <is>
          <t>SE324</t>
        </is>
      </c>
      <c r="BG259" t="inlineStr">
        <is>
          <t>231</t>
        </is>
      </c>
      <c r="BH259" t="n">
        <v>1.21</v>
      </c>
      <c r="BI259" t="inlineStr">
        <is>
          <t>2019-08-31T21:50:00Z</t>
        </is>
      </c>
      <c r="BJ259" t="n">
        <v>14.16</v>
      </c>
      <c r="BK259" t="n">
        <v>36</v>
      </c>
      <c r="BL259" t="inlineStr">
        <is>
          <t>PG426</t>
        </is>
      </c>
      <c r="BM259" t="inlineStr">
        <is>
          <t>229</t>
        </is>
      </c>
      <c r="BN259" t="n">
        <v>6.56</v>
      </c>
      <c r="BO259" t="inlineStr">
        <is>
          <t>2019-08-31T23:00:00Z</t>
        </is>
      </c>
      <c r="BP259" t="n">
        <v>14.32</v>
      </c>
      <c r="BQ259" t="n">
        <v>100</v>
      </c>
    </row>
    <row r="260">
      <c r="C260">
        <f>LEFT(H260,8)&amp;"-"&amp;E260</f>
        <v/>
      </c>
      <c r="D260" t="inlineStr">
        <is>
          <t>Plumas</t>
        </is>
      </c>
      <c r="E260" t="inlineStr">
        <is>
          <t>Walker</t>
        </is>
      </c>
      <c r="H260">
        <f>YEAR(L260)*10^8+MONTH(L260)*10^6+DAY(L260)*10^4+HOUR(L260)*100+MINUTE(L260)</f>
        <v/>
      </c>
      <c r="I260">
        <f>IF(HOUR(L260)&lt;12, YEAR(L260)*10^8+MONTH(L260)*10^6+DAY(L260)*10^4+(HOUR(L260)+12)*10^2 + MINUTE(L260), YEAR(L260)*10^8+MONTH(L260)*10^6+(DAY(L260)+1)*10^4+(HOUR(L260)-12)*10^2+MINUTE(L260))</f>
        <v/>
      </c>
      <c r="J260" s="39" t="n">
        <v>43712</v>
      </c>
      <c r="K260" s="40" t="n">
        <v>0.6368055555555555</v>
      </c>
      <c r="L260" s="39" t="n">
        <v>43712.63680555556</v>
      </c>
      <c r="P260" t="n">
        <v>54612</v>
      </c>
      <c r="Q260" t="inlineStr">
        <is>
          <t>Under Investigation</t>
        </is>
      </c>
      <c r="T260" t="n">
        <v>0</v>
      </c>
      <c r="U260" t="n">
        <v>40.061389</v>
      </c>
      <c r="V260" t="n">
        <v>-120.680556</v>
      </c>
      <c r="W260" t="inlineStr">
        <is>
          <t>HFTD</t>
        </is>
      </c>
      <c r="X260">
        <f>IF(OR(ISNUMBER(FIND("Redwood Valley", E260)), AZ260, BC260), "HFRA", "non-HFRA")</f>
        <v/>
      </c>
      <c r="AG260">
        <f>OR(AND(P260&gt;5000, P260&lt;&gt;""), AND(R260&gt;500, R260&lt;&gt;""), AND(T260&gt;0, T260&lt;&gt;""))</f>
        <v/>
      </c>
      <c r="AH260">
        <f>AND(OR(R260="", R260&lt;100),OR(AND(P260&gt;5000,P260&lt;&gt;""),AND(T260&gt;0,T260&lt;&gt;"")))</f>
        <v/>
      </c>
      <c r="AI260">
        <f>AND(AG260,AH260=FALSE)</f>
        <v/>
      </c>
      <c r="AJ260" t="n">
        <v>2019</v>
      </c>
      <c r="AK260" t="n">
        <v>9</v>
      </c>
      <c r="AL260" t="b">
        <v>0</v>
      </c>
      <c r="AM260">
        <f>IF(AND(T260&gt;0, T260&lt;&gt;""),1,0)</f>
        <v/>
      </c>
      <c r="AN260">
        <f>AND(AO260,AND(T260&gt;0,T260&lt;&gt;""))</f>
        <v/>
      </c>
      <c r="AO260">
        <f>AND(R260&gt;100, R260&lt;&gt;"")</f>
        <v/>
      </c>
      <c r="AP260">
        <f>AND(NOT(AN260),AO260)</f>
        <v/>
      </c>
      <c r="AQ260">
        <f>IF(AN260, "OEIS CAT - Destructive - Fatal", IF(AO260, IF(AG260, "OEIS CAT - Destructive - Non-fatal", "OEIS Non-CAT - Destructive - Non-fatal"), IF(AG260, "OEIS CAT - Large", "OEIS Non-CAT - Large")))</f>
        <v/>
      </c>
      <c r="AR260">
        <f>IF(AND(P260&lt;&gt;"", P260&gt;5000),1,0)</f>
        <v/>
      </c>
      <c r="AS260">
        <f>IF(AND(R260&lt;&gt;"", R260&gt;500),1,0)</f>
        <v/>
      </c>
      <c r="AT260">
        <f>IF(OR(R260="", R260&lt;=100),"structures &lt;= 100 ", IF(R260&gt;500, "structures &gt; 500", "100 &lt; structures &lt;= 500"))</f>
        <v/>
      </c>
      <c r="AU260">
        <f>IF(AND(T260&gt;0, T260&lt;&gt;""),"fatality &gt; 0", "fatality = 0")</f>
        <v/>
      </c>
      <c r="AV260">
        <f>IF(R260="",0, R260)</f>
        <v/>
      </c>
      <c r="AW260" t="b">
        <v>1</v>
      </c>
      <c r="AX260" t="b">
        <v>0</v>
      </c>
      <c r="AY260" t="b">
        <v>1</v>
      </c>
      <c r="AZ260" t="b">
        <v>1</v>
      </c>
      <c r="BA260" t="b">
        <v>0</v>
      </c>
      <c r="BB260" t="b">
        <v>1</v>
      </c>
      <c r="BC260" t="b">
        <v>1</v>
      </c>
      <c r="BJ260" t="n">
        <v>0</v>
      </c>
      <c r="BK260" t="n">
        <v>0</v>
      </c>
      <c r="BP260" t="n">
        <v>0</v>
      </c>
      <c r="BQ260" t="n">
        <v>0</v>
      </c>
    </row>
    <row r="261">
      <c r="C261">
        <f>LEFT(H261,8)&amp;"-"&amp;E261</f>
        <v/>
      </c>
      <c r="D261" t="inlineStr">
        <is>
          <t>Tehama</t>
        </is>
      </c>
      <c r="E261" t="inlineStr">
        <is>
          <t>Red Bank</t>
        </is>
      </c>
      <c r="H261">
        <f>YEAR(L261)*10^8+MONTH(L261)*10^6+DAY(L261)*10^4+HOUR(L261)*100+MINUTE(L261)</f>
        <v/>
      </c>
      <c r="I261">
        <f>IF(HOUR(L261)&lt;12, YEAR(L261)*10^8+MONTH(L261)*10^6+DAY(L261)*10^4+(HOUR(L261)+12)*10^2 + MINUTE(L261), YEAR(L261)*10^8+MONTH(L261)*10^6+(DAY(L261)+1)*10^4+(HOUR(L261)-12)*10^2+MINUTE(L261))</f>
        <v/>
      </c>
      <c r="J261" s="39" t="n">
        <v>43713</v>
      </c>
      <c r="K261" s="40" t="n">
        <v>0.5548611111111111</v>
      </c>
      <c r="L261" s="39" t="n">
        <v>43713.55486111111</v>
      </c>
      <c r="M261" s="39" t="n">
        <v>43721</v>
      </c>
      <c r="N261" t="inlineStr">
        <is>
          <t>19:00</t>
        </is>
      </c>
      <c r="O261" s="39" t="n">
        <v>43721.79166666666</v>
      </c>
      <c r="P261" t="n">
        <v>8838</v>
      </c>
      <c r="Q261" t="inlineStr">
        <is>
          <t>Lightning</t>
        </is>
      </c>
      <c r="R261" t="n">
        <v>2</v>
      </c>
      <c r="T261" t="n">
        <v>0</v>
      </c>
      <c r="U261" t="n">
        <v>40.12</v>
      </c>
      <c r="V261" t="n">
        <v>-122.64</v>
      </c>
      <c r="W261" t="inlineStr">
        <is>
          <t>HFTD</t>
        </is>
      </c>
      <c r="X261">
        <f>IF(OR(ISNUMBER(FIND("Redwood Valley", E261)), AZ261, BC261), "HFRA", "non-HFRA")</f>
        <v/>
      </c>
      <c r="AG261">
        <f>OR(AND(P261&gt;5000, P261&lt;&gt;""), AND(R261&gt;500, R261&lt;&gt;""), AND(T261&gt;0, T261&lt;&gt;""))</f>
        <v/>
      </c>
      <c r="AH261">
        <f>AND(OR(R261="", R261&lt;100),OR(AND(P261&gt;5000,P261&lt;&gt;""),AND(T261&gt;0,T261&lt;&gt;"")))</f>
        <v/>
      </c>
      <c r="AI261">
        <f>AND(AG261,AH261=FALSE)</f>
        <v/>
      </c>
      <c r="AJ261" t="n">
        <v>2019</v>
      </c>
      <c r="AK261" t="n">
        <v>9</v>
      </c>
      <c r="AL261" t="b">
        <v>0</v>
      </c>
      <c r="AM261">
        <f>IF(AND(T261&gt;0, T261&lt;&gt;""),1,0)</f>
        <v/>
      </c>
      <c r="AN261">
        <f>AND(AO261,AND(T261&gt;0,T261&lt;&gt;""))</f>
        <v/>
      </c>
      <c r="AO261">
        <f>AND(R261&gt;100, R261&lt;&gt;"")</f>
        <v/>
      </c>
      <c r="AP261">
        <f>AND(NOT(AN261),AO261)</f>
        <v/>
      </c>
      <c r="AQ261">
        <f>IF(AN261, "OEIS CAT - Destructive - Fatal", IF(AO261, IF(AG261, "OEIS CAT - Destructive - Non-fatal", "OEIS Non-CAT - Destructive - Non-fatal"), IF(AG261, "OEIS CAT - Large", "OEIS Non-CAT - Large")))</f>
        <v/>
      </c>
      <c r="AR261">
        <f>IF(AND(P261&lt;&gt;"", P261&gt;5000),1,0)</f>
        <v/>
      </c>
      <c r="AS261">
        <f>IF(AND(R261&lt;&gt;"", R261&gt;500),1,0)</f>
        <v/>
      </c>
      <c r="AT261">
        <f>IF(OR(R261="", R261&lt;=100),"structures &lt;= 100 ", IF(R261&gt;500, "structures &gt; 500", "100 &lt; structures &lt;= 500"))</f>
        <v/>
      </c>
      <c r="AU261">
        <f>IF(AND(T261&gt;0, T261&lt;&gt;""),"fatality &gt; 0", "fatality = 0")</f>
        <v/>
      </c>
      <c r="AV261">
        <f>IF(R261="",0, R261)</f>
        <v/>
      </c>
      <c r="AW261" t="b">
        <v>1</v>
      </c>
      <c r="AX261" t="b">
        <v>0</v>
      </c>
      <c r="AY261" t="b">
        <v>1</v>
      </c>
      <c r="AZ261" t="b">
        <v>1</v>
      </c>
      <c r="BA261" t="b">
        <v>0</v>
      </c>
      <c r="BB261" t="b">
        <v>1</v>
      </c>
      <c r="BC261" t="b">
        <v>1</v>
      </c>
      <c r="BJ261" t="n">
        <v>0</v>
      </c>
      <c r="BK261" t="n">
        <v>0</v>
      </c>
      <c r="BP261" t="n">
        <v>0</v>
      </c>
      <c r="BQ261" t="n">
        <v>0</v>
      </c>
    </row>
    <row r="262">
      <c r="C262">
        <f>LEFT(H262,8)&amp;"-"&amp;E262</f>
        <v/>
      </c>
      <c r="D262" t="inlineStr">
        <is>
          <t>Tehama</t>
        </is>
      </c>
      <c r="E262" t="inlineStr">
        <is>
          <t>South</t>
        </is>
      </c>
      <c r="H262">
        <f>YEAR(L262)*10^8+MONTH(L262)*10^6+DAY(L262)*10^4+HOUR(L262)*100+MINUTE(L262)</f>
        <v/>
      </c>
      <c r="I262">
        <f>IF(HOUR(L262)&lt;12, YEAR(L262)*10^8+MONTH(L262)*10^6+DAY(L262)*10^4+(HOUR(L262)+12)*10^2 + MINUTE(L262), YEAR(L262)*10^8+MONTH(L262)*10^6+(DAY(L262)+1)*10^4+(HOUR(L262)-12)*10^2+MINUTE(L262))</f>
        <v/>
      </c>
      <c r="J262" s="39" t="n">
        <v>43713</v>
      </c>
      <c r="K262" s="40" t="n">
        <v>0.8326388888888889</v>
      </c>
      <c r="L262" s="39" t="n">
        <v>43713.83263888889</v>
      </c>
      <c r="M262" s="39" t="n">
        <v>43801</v>
      </c>
      <c r="N262" t="inlineStr">
        <is>
          <t>16:12</t>
        </is>
      </c>
      <c r="O262" s="39" t="n">
        <v>43801.675</v>
      </c>
      <c r="P262" t="n">
        <v>5332</v>
      </c>
      <c r="Q262" t="inlineStr">
        <is>
          <t>Lightning</t>
        </is>
      </c>
      <c r="U262" t="n">
        <v>40.109</v>
      </c>
      <c r="V262" t="n">
        <v>-122.789</v>
      </c>
      <c r="W262" t="inlineStr">
        <is>
          <t>HFTD</t>
        </is>
      </c>
      <c r="X262">
        <f>IF(OR(ISNUMBER(FIND("Redwood Valley", E262)), AZ262, BC262), "HFRA", "non-HFRA")</f>
        <v/>
      </c>
      <c r="AG262">
        <f>OR(AND(P262&gt;5000, P262&lt;&gt;""), AND(R262&gt;500, R262&lt;&gt;""), AND(T262&gt;0, T262&lt;&gt;""))</f>
        <v/>
      </c>
      <c r="AH262">
        <f>AND(OR(R262="", R262&lt;100),OR(AND(P262&gt;5000,P262&lt;&gt;""),AND(T262&gt;0,T262&lt;&gt;"")))</f>
        <v/>
      </c>
      <c r="AI262">
        <f>AND(AG262,AH262=FALSE)</f>
        <v/>
      </c>
      <c r="AJ262" t="n">
        <v>2019</v>
      </c>
      <c r="AK262" t="n">
        <v>9</v>
      </c>
      <c r="AL262" t="b">
        <v>0</v>
      </c>
      <c r="AM262">
        <f>IF(AND(T262&gt;0, T262&lt;&gt;""),1,0)</f>
        <v/>
      </c>
      <c r="AN262">
        <f>AND(AO262,AND(T262&gt;0,T262&lt;&gt;""))</f>
        <v/>
      </c>
      <c r="AO262">
        <f>AND(R262&gt;100, R262&lt;&gt;"")</f>
        <v/>
      </c>
      <c r="AP262">
        <f>AND(NOT(AN262),AO262)</f>
        <v/>
      </c>
      <c r="AQ262">
        <f>IF(AN262, "OEIS CAT - Destructive - Fatal", IF(AO262, IF(AG262, "OEIS CAT - Destructive - Non-fatal", "OEIS Non-CAT - Destructive - Non-fatal"), IF(AG262, "OEIS CAT - Large", "OEIS Non-CAT - Large")))</f>
        <v/>
      </c>
      <c r="AR262">
        <f>IF(AND(P262&lt;&gt;"", P262&gt;5000),1,0)</f>
        <v/>
      </c>
      <c r="AS262">
        <f>IF(AND(R262&lt;&gt;"", R262&gt;500),1,0)</f>
        <v/>
      </c>
      <c r="AT262">
        <f>IF(OR(R262="", R262&lt;=100),"structures &lt;= 100 ", IF(R262&gt;500, "structures &gt; 500", "100 &lt; structures &lt;= 500"))</f>
        <v/>
      </c>
      <c r="AU262">
        <f>IF(AND(T262&gt;0, T262&lt;&gt;""),"fatality &gt; 0", "fatality = 0")</f>
        <v/>
      </c>
      <c r="AV262">
        <f>IF(R262="",0, R262)</f>
        <v/>
      </c>
      <c r="AW262" t="b">
        <v>1</v>
      </c>
      <c r="AX262" t="b">
        <v>0</v>
      </c>
      <c r="AY262" t="b">
        <v>1</v>
      </c>
      <c r="AZ262" t="b">
        <v>1</v>
      </c>
      <c r="BA262" t="b">
        <v>0</v>
      </c>
      <c r="BB262" t="b">
        <v>1</v>
      </c>
      <c r="BC262" t="b">
        <v>1</v>
      </c>
      <c r="BJ262" t="n">
        <v>0</v>
      </c>
      <c r="BK262" t="n">
        <v>0</v>
      </c>
      <c r="BP262" t="n">
        <v>0</v>
      </c>
      <c r="BQ262" t="n">
        <v>0</v>
      </c>
    </row>
    <row r="263">
      <c r="B263" t="inlineStr">
        <is>
          <t>(3/22/2021) Corrected start date to  09/06/2019</t>
        </is>
      </c>
      <c r="C263">
        <f>LEFT(H263,8)&amp;"-"&amp;E263</f>
        <v/>
      </c>
      <c r="D263" t="inlineStr">
        <is>
          <t>Tulare</t>
        </is>
      </c>
      <c r="E263" t="inlineStr">
        <is>
          <t>Broder</t>
        </is>
      </c>
      <c r="H263">
        <f>YEAR(L263)*10^8+MONTH(L263)*10^6+DAY(L263)*10^4+HOUR(L263)*100+MINUTE(L263)</f>
        <v/>
      </c>
      <c r="I263">
        <f>IF(HOUR(L263)&lt;12, YEAR(L263)*10^8+MONTH(L263)*10^6+DAY(L263)*10^4+(HOUR(L263)+12)*10^2 + MINUTE(L263), YEAR(L263)*10^8+MONTH(L263)*10^6+(DAY(L263)+1)*10^4+(HOUR(L263)-12)*10^2+MINUTE(L263))</f>
        <v/>
      </c>
      <c r="J263" s="39" t="n">
        <v>43714</v>
      </c>
      <c r="K263" s="40" t="n">
        <v>0.5270833333333333</v>
      </c>
      <c r="L263" s="39" t="n">
        <v>43714.52708333333</v>
      </c>
      <c r="P263" t="n">
        <v>381</v>
      </c>
      <c r="Q263" t="inlineStr">
        <is>
          <t>Lightning</t>
        </is>
      </c>
      <c r="T263" t="n">
        <v>0</v>
      </c>
      <c r="U263" t="n">
        <v>36.151</v>
      </c>
      <c r="V263" t="n">
        <v>-118.185</v>
      </c>
      <c r="W263" t="inlineStr">
        <is>
          <t>HFTD</t>
        </is>
      </c>
      <c r="X263">
        <f>IF(OR(ISNUMBER(FIND("Redwood Valley", E263)), AZ263, BC263), "HFRA", "non-HFRA")</f>
        <v/>
      </c>
      <c r="AG263">
        <f>OR(AND(P263&gt;5000, P263&lt;&gt;""), AND(R263&gt;500, R263&lt;&gt;""), AND(T263&gt;0, T263&lt;&gt;""))</f>
        <v/>
      </c>
      <c r="AH263">
        <f>AND(OR(R263="", R263&lt;100),OR(AND(P263&gt;5000,P263&lt;&gt;""),AND(T263&gt;0,T263&lt;&gt;"")))</f>
        <v/>
      </c>
      <c r="AI263">
        <f>AND(AG263,AH263=FALSE)</f>
        <v/>
      </c>
      <c r="AJ263" t="n">
        <v>2019</v>
      </c>
      <c r="AK263" t="n">
        <v>9</v>
      </c>
      <c r="AL263" t="b">
        <v>0</v>
      </c>
      <c r="AM263">
        <f>IF(AND(T263&gt;0, T263&lt;&gt;""),1,0)</f>
        <v/>
      </c>
      <c r="AN263">
        <f>AND(AO263,AND(T263&gt;0,T263&lt;&gt;""))</f>
        <v/>
      </c>
      <c r="AO263">
        <f>AND(R263&gt;100, R263&lt;&gt;"")</f>
        <v/>
      </c>
      <c r="AP263">
        <f>AND(NOT(AN263),AO263)</f>
        <v/>
      </c>
      <c r="AQ263">
        <f>IF(AN263, "OEIS CAT - Destructive - Fatal", IF(AO263, IF(AG263, "OEIS CAT - Destructive - Non-fatal", "OEIS Non-CAT - Destructive - Non-fatal"), IF(AG263, "OEIS CAT - Large", "OEIS Non-CAT - Large")))</f>
        <v/>
      </c>
      <c r="AR263">
        <f>IF(AND(P263&lt;&gt;"", P263&gt;5000),1,0)</f>
        <v/>
      </c>
      <c r="AS263">
        <f>IF(AND(R263&lt;&gt;"", R263&gt;500),1,0)</f>
        <v/>
      </c>
      <c r="AT263">
        <f>IF(OR(R263="", R263&lt;=100),"structures &lt;= 100 ", IF(R263&gt;500, "structures &gt; 500", "100 &lt; structures &lt;= 500"))</f>
        <v/>
      </c>
      <c r="AU263">
        <f>IF(AND(T263&gt;0, T263&lt;&gt;""),"fatality &gt; 0", "fatality = 0")</f>
        <v/>
      </c>
      <c r="AV263">
        <f>IF(R263="",0, R263)</f>
        <v/>
      </c>
      <c r="AW263" t="b">
        <v>1</v>
      </c>
      <c r="AX263" t="b">
        <v>0</v>
      </c>
      <c r="AY263" t="b">
        <v>1</v>
      </c>
      <c r="AZ263" t="b">
        <v>1</v>
      </c>
      <c r="BA263" t="b">
        <v>0</v>
      </c>
      <c r="BB263" t="b">
        <v>1</v>
      </c>
      <c r="BC263" t="b">
        <v>1</v>
      </c>
      <c r="BJ263" t="n">
        <v>0</v>
      </c>
      <c r="BK263" t="n">
        <v>0</v>
      </c>
      <c r="BL263" t="inlineStr">
        <is>
          <t>BKRC1</t>
        </is>
      </c>
      <c r="BM263" t="inlineStr">
        <is>
          <t>2</t>
        </is>
      </c>
      <c r="BN263" t="n">
        <v>5.82</v>
      </c>
      <c r="BO263" t="inlineStr">
        <is>
          <t>2019-09-06T18:52:00Z</t>
        </is>
      </c>
      <c r="BP263" t="n">
        <v>12.01</v>
      </c>
      <c r="BQ263" t="n">
        <v>2</v>
      </c>
    </row>
    <row r="264">
      <c r="A264" t="inlineStr">
        <is>
          <t>Not in PG&amp;E service territory</t>
        </is>
      </c>
      <c r="C264">
        <f>LEFT(H264,8)&amp;"-"&amp;E264</f>
        <v/>
      </c>
      <c r="D264" t="inlineStr">
        <is>
          <t>Siskiyou</t>
        </is>
      </c>
      <c r="E264" t="inlineStr">
        <is>
          <t>Lime</t>
        </is>
      </c>
      <c r="H264">
        <f>YEAR(L264)*10^8+MONTH(L264)*10^6+DAY(L264)*10^4+HOUR(L264)*100+MINUTE(L264)</f>
        <v/>
      </c>
      <c r="I264">
        <f>IF(HOUR(L264)&lt;12, YEAR(L264)*10^8+MONTH(L264)*10^6+DAY(L264)*10^4+(HOUR(L264)+12)*10^2 + MINUTE(L264), YEAR(L264)*10^8+MONTH(L264)*10^6+(DAY(L264)+1)*10^4+(HOUR(L264)-12)*10^2+MINUTE(L264))</f>
        <v/>
      </c>
      <c r="J264" s="39" t="n">
        <v>43715</v>
      </c>
      <c r="K264" s="40" t="n">
        <v>0.3583333333333333</v>
      </c>
      <c r="L264" s="39" t="n">
        <v>43715.35833333333</v>
      </c>
      <c r="P264" t="n">
        <v>1872</v>
      </c>
      <c r="Q264" t="inlineStr">
        <is>
          <t>Lightning</t>
        </is>
      </c>
      <c r="T264" t="n">
        <v>0</v>
      </c>
      <c r="U264" t="n">
        <v>41.862237</v>
      </c>
      <c r="V264" t="n">
        <v>-122.662258</v>
      </c>
      <c r="W264" t="inlineStr">
        <is>
          <t>HFTD</t>
        </is>
      </c>
      <c r="X264">
        <f>IF(OR(ISNUMBER(FIND("Redwood Valley", E264)), AZ264, BC264), "HFRA", "non-HFRA")</f>
        <v/>
      </c>
      <c r="AG264">
        <f>OR(AND(P264&gt;5000, P264&lt;&gt;""), AND(R264&gt;500, R264&lt;&gt;""), AND(T264&gt;0, T264&lt;&gt;""))</f>
        <v/>
      </c>
      <c r="AH264">
        <f>AND(OR(R264="", R264&lt;100),OR(AND(P264&gt;5000,P264&lt;&gt;""),AND(T264&gt;0,T264&lt;&gt;"")))</f>
        <v/>
      </c>
      <c r="AI264">
        <f>AND(AG264,AH264=FALSE)</f>
        <v/>
      </c>
      <c r="AJ264" t="n">
        <v>2019</v>
      </c>
      <c r="AK264" t="n">
        <v>9</v>
      </c>
      <c r="AL264" t="b">
        <v>0</v>
      </c>
      <c r="AM264">
        <f>IF(AND(T264&gt;0, T264&lt;&gt;""),1,0)</f>
        <v/>
      </c>
      <c r="AN264">
        <f>AND(AO264,AND(T264&gt;0,T264&lt;&gt;""))</f>
        <v/>
      </c>
      <c r="AO264">
        <f>AND(R264&gt;100, R264&lt;&gt;"")</f>
        <v/>
      </c>
      <c r="AP264">
        <f>AND(NOT(AN264),AO264)</f>
        <v/>
      </c>
      <c r="AQ264">
        <f>IF(AN264, "OEIS CAT - Destructive - Fatal", IF(AO264, IF(AG264, "OEIS CAT - Destructive - Non-fatal", "OEIS Non-CAT - Destructive - Non-fatal"), IF(AG264, "OEIS CAT - Large", "OEIS Non-CAT - Large")))</f>
        <v/>
      </c>
      <c r="AR264">
        <f>IF(AND(P264&lt;&gt;"", P264&gt;5000),1,0)</f>
        <v/>
      </c>
      <c r="AS264">
        <f>IF(AND(R264&lt;&gt;"", R264&gt;500),1,0)</f>
        <v/>
      </c>
      <c r="AT264">
        <f>IF(OR(R264="", R264&lt;=100),"structures &lt;= 100 ", IF(R264&gt;500, "structures &gt; 500", "100 &lt; structures &lt;= 500"))</f>
        <v/>
      </c>
      <c r="AU264">
        <f>IF(AND(T264&gt;0, T264&lt;&gt;""),"fatality &gt; 0", "fatality = 0")</f>
        <v/>
      </c>
      <c r="AV264">
        <f>IF(R264="",0, R264)</f>
        <v/>
      </c>
      <c r="AW264" t="b">
        <v>1</v>
      </c>
      <c r="AX264" t="b">
        <v>0</v>
      </c>
      <c r="AY264" t="b">
        <v>1</v>
      </c>
      <c r="AZ264" t="b">
        <v>1</v>
      </c>
      <c r="BA264" t="b">
        <v>0</v>
      </c>
      <c r="BB264" t="b">
        <v>0</v>
      </c>
      <c r="BC264" t="b">
        <v>1</v>
      </c>
      <c r="BJ264" t="n">
        <v>0</v>
      </c>
      <c r="BK264" t="n">
        <v>0</v>
      </c>
      <c r="BL264" t="inlineStr">
        <is>
          <t>OKNC1</t>
        </is>
      </c>
      <c r="BM264" t="inlineStr">
        <is>
          <t>2</t>
        </is>
      </c>
      <c r="BN264" t="n">
        <v>9.81</v>
      </c>
      <c r="BO264" t="inlineStr">
        <is>
          <t>2019-09-07T16:22:00Z</t>
        </is>
      </c>
      <c r="BP264" t="n">
        <v>3</v>
      </c>
      <c r="BQ264" t="n">
        <v>2</v>
      </c>
    </row>
    <row r="265">
      <c r="C265">
        <f>LEFT(H265,8)&amp;"-"&amp;E265</f>
        <v/>
      </c>
      <c r="D265" t="inlineStr">
        <is>
          <t>Butte</t>
        </is>
      </c>
      <c r="E265" t="inlineStr">
        <is>
          <t>Swedes</t>
        </is>
      </c>
      <c r="H265">
        <f>YEAR(L265)*10^8+MONTH(L265)*10^6+DAY(L265)*10^4+HOUR(L265)*100+MINUTE(L265)</f>
        <v/>
      </c>
      <c r="I265">
        <f>IF(HOUR(L265)&lt;12, YEAR(L265)*10^8+MONTH(L265)*10^6+DAY(L265)*10^4+(HOUR(L265)+12)*10^2 + MINUTE(L265), YEAR(L265)*10^8+MONTH(L265)*10^6+(DAY(L265)+1)*10^4+(HOUR(L265)-12)*10^2+MINUTE(L265))</f>
        <v/>
      </c>
      <c r="J265" s="39" t="n">
        <v>43715</v>
      </c>
      <c r="K265" s="40" t="n">
        <v>0.6291666666666667</v>
      </c>
      <c r="L265" s="39" t="n">
        <v>43715.62916666667</v>
      </c>
      <c r="M265" s="39" t="n">
        <v>43721</v>
      </c>
      <c r="N265" t="inlineStr">
        <is>
          <t>19:00</t>
        </is>
      </c>
      <c r="O265" s="39" t="n">
        <v>43721.79166666666</v>
      </c>
      <c r="P265" t="n">
        <v>496</v>
      </c>
      <c r="Q265" t="inlineStr">
        <is>
          <t>Under Investigation</t>
        </is>
      </c>
      <c r="R265" t="n">
        <v>2</v>
      </c>
      <c r="T265" t="n">
        <v>0</v>
      </c>
      <c r="U265" t="n">
        <v>35.45296</v>
      </c>
      <c r="V265" t="n">
        <v>-121.412619</v>
      </c>
      <c r="W265" t="inlineStr">
        <is>
          <t>non-HFTD</t>
        </is>
      </c>
      <c r="X265">
        <f>IF(OR(ISNUMBER(FIND("Redwood Valley", E265)), AZ265, BC265), "HFRA", "non-HFRA")</f>
        <v/>
      </c>
      <c r="AF265" t="n">
        <v>2721</v>
      </c>
      <c r="AG265">
        <f>OR(AND(P265&gt;5000, P265&lt;&gt;""), AND(R265&gt;500, R265&lt;&gt;""), AND(T265&gt;0, T265&lt;&gt;""))</f>
        <v/>
      </c>
      <c r="AH265">
        <f>AND(OR(R265="", R265&lt;100),OR(AND(P265&gt;5000,P265&lt;&gt;""),AND(T265&gt;0,T265&lt;&gt;"")))</f>
        <v/>
      </c>
      <c r="AI265">
        <f>AND(AG265,AH265=FALSE)</f>
        <v/>
      </c>
      <c r="AJ265" t="n">
        <v>2019</v>
      </c>
      <c r="AK265" t="n">
        <v>9</v>
      </c>
      <c r="AL265" t="b">
        <v>0</v>
      </c>
      <c r="AM265">
        <f>IF(AND(T265&gt;0, T265&lt;&gt;""),1,0)</f>
        <v/>
      </c>
      <c r="AN265">
        <f>AND(AO265,AND(T265&gt;0,T265&lt;&gt;""))</f>
        <v/>
      </c>
      <c r="AO265">
        <f>AND(R265&gt;100, R265&lt;&gt;"")</f>
        <v/>
      </c>
      <c r="AP265">
        <f>AND(NOT(AN265),AO265)</f>
        <v/>
      </c>
      <c r="AQ265">
        <f>IF(AN265, "OEIS CAT - Destructive - Fatal", IF(AO265, IF(AG265, "OEIS CAT - Destructive - Non-fatal", "OEIS Non-CAT - Destructive - Non-fatal"), IF(AG265, "OEIS CAT - Large", "OEIS Non-CAT - Large")))</f>
        <v/>
      </c>
      <c r="AR265">
        <f>IF(AND(P265&lt;&gt;"", P265&gt;5000),1,0)</f>
        <v/>
      </c>
      <c r="AS265">
        <f>IF(AND(R265&lt;&gt;"", R265&gt;500),1,0)</f>
        <v/>
      </c>
      <c r="AT265">
        <f>IF(OR(R265="", R265&lt;=100),"structures &lt;= 100 ", IF(R265&gt;500, "structures &gt; 500", "100 &lt; structures &lt;= 500"))</f>
        <v/>
      </c>
      <c r="AU265">
        <f>IF(AND(T265&gt;0, T265&lt;&gt;""),"fatality &gt; 0", "fatality = 0")</f>
        <v/>
      </c>
      <c r="AV265">
        <f>IF(R265="",0, R265)</f>
        <v/>
      </c>
      <c r="AW265" t="b">
        <v>0</v>
      </c>
      <c r="AX265" t="b">
        <v>0</v>
      </c>
      <c r="AY265" t="b">
        <v>0</v>
      </c>
      <c r="AZ265" t="b">
        <v>0</v>
      </c>
      <c r="BA265" t="b">
        <v>0</v>
      </c>
      <c r="BB265" t="b">
        <v>0</v>
      </c>
      <c r="BC265" t="b">
        <v>0</v>
      </c>
      <c r="BJ265" t="n">
        <v>0</v>
      </c>
      <c r="BK265" t="n">
        <v>0</v>
      </c>
      <c r="BP265" t="n">
        <v>0</v>
      </c>
      <c r="BQ265" t="n">
        <v>0</v>
      </c>
    </row>
    <row r="266">
      <c r="C266">
        <f>LEFT(H266,8)&amp;"-"&amp;E266</f>
        <v/>
      </c>
      <c r="D266" t="inlineStr">
        <is>
          <t>Placer</t>
        </is>
      </c>
      <c r="E266" t="inlineStr">
        <is>
          <t>Baseline</t>
        </is>
      </c>
      <c r="H266">
        <f>YEAR(L266)*10^8+MONTH(L266)*10^6+DAY(L266)*10^4+HOUR(L266)*100+MINUTE(L266)</f>
        <v/>
      </c>
      <c r="I266">
        <f>IF(HOUR(L266)&lt;12, YEAR(L266)*10^8+MONTH(L266)*10^6+DAY(L266)*10^4+(HOUR(L266)+12)*10^2 + MINUTE(L266), YEAR(L266)*10^8+MONTH(L266)*10^6+(DAY(L266)+1)*10^4+(HOUR(L266)-12)*10^2+MINUTE(L266))</f>
        <v/>
      </c>
      <c r="J266" s="39" t="n">
        <v>43728</v>
      </c>
      <c r="K266" s="40" t="n">
        <v>0.6263888888888889</v>
      </c>
      <c r="L266" s="39" t="n">
        <v>43728.62638888889</v>
      </c>
      <c r="P266" t="n">
        <v>604</v>
      </c>
      <c r="Q266" t="inlineStr">
        <is>
          <t>Under Investigation</t>
        </is>
      </c>
      <c r="T266" t="n">
        <v>0</v>
      </c>
      <c r="U266" t="n">
        <v>38.751648</v>
      </c>
      <c r="V266" t="n">
        <v>-121.432636</v>
      </c>
      <c r="W266" t="inlineStr">
        <is>
          <t>non-HFTD</t>
        </is>
      </c>
      <c r="X266">
        <f>IF(OR(ISNUMBER(FIND("Redwood Valley", E266)), AZ266, BC266), "HFRA", "non-HFRA")</f>
        <v/>
      </c>
      <c r="AG266">
        <f>OR(AND(P266&gt;5000, P266&lt;&gt;""), AND(R266&gt;500, R266&lt;&gt;""), AND(T266&gt;0, T266&lt;&gt;""))</f>
        <v/>
      </c>
      <c r="AH266">
        <f>AND(OR(R266="", R266&lt;100),OR(AND(P266&gt;5000,P266&lt;&gt;""),AND(T266&gt;0,T266&lt;&gt;"")))</f>
        <v/>
      </c>
      <c r="AI266">
        <f>AND(AG266,AH266=FALSE)</f>
        <v/>
      </c>
      <c r="AJ266" t="n">
        <v>2019</v>
      </c>
      <c r="AK266" t="n">
        <v>9</v>
      </c>
      <c r="AL266" t="b">
        <v>0</v>
      </c>
      <c r="AM266">
        <f>IF(AND(T266&gt;0, T266&lt;&gt;""),1,0)</f>
        <v/>
      </c>
      <c r="AN266">
        <f>AND(AO266,AND(T266&gt;0,T266&lt;&gt;""))</f>
        <v/>
      </c>
      <c r="AO266">
        <f>AND(R266&gt;100, R266&lt;&gt;"")</f>
        <v/>
      </c>
      <c r="AP266">
        <f>AND(NOT(AN266),AO266)</f>
        <v/>
      </c>
      <c r="AQ266">
        <f>IF(AN266, "OEIS CAT - Destructive - Fatal", IF(AO266, IF(AG266, "OEIS CAT - Destructive - Non-fatal", "OEIS Non-CAT - Destructive - Non-fatal"), IF(AG266, "OEIS CAT - Large", "OEIS Non-CAT - Large")))</f>
        <v/>
      </c>
      <c r="AR266">
        <f>IF(AND(P266&lt;&gt;"", P266&gt;5000),1,0)</f>
        <v/>
      </c>
      <c r="AS266">
        <f>IF(AND(R266&lt;&gt;"", R266&gt;500),1,0)</f>
        <v/>
      </c>
      <c r="AT266">
        <f>IF(OR(R266="", R266&lt;=100),"structures &lt;= 100 ", IF(R266&gt;500, "structures &gt; 500", "100 &lt; structures &lt;= 500"))</f>
        <v/>
      </c>
      <c r="AU266">
        <f>IF(AND(T266&gt;0, T266&lt;&gt;""),"fatality &gt; 0", "fatality = 0")</f>
        <v/>
      </c>
      <c r="AV266">
        <f>IF(R266="",0, R266)</f>
        <v/>
      </c>
      <c r="AW266" t="b">
        <v>0</v>
      </c>
      <c r="AX266" t="b">
        <v>0</v>
      </c>
      <c r="AY266" t="b">
        <v>0</v>
      </c>
      <c r="AZ266" t="b">
        <v>0</v>
      </c>
      <c r="BA266" t="b">
        <v>0</v>
      </c>
      <c r="BB266" t="b">
        <v>0</v>
      </c>
      <c r="BC266" t="b">
        <v>0</v>
      </c>
      <c r="BJ266" t="n">
        <v>0</v>
      </c>
      <c r="BK266" t="n">
        <v>0</v>
      </c>
      <c r="BL266" t="inlineStr">
        <is>
          <t>KSMF</t>
        </is>
      </c>
      <c r="BM266" t="inlineStr">
        <is>
          <t>1</t>
        </is>
      </c>
      <c r="BN266" t="n">
        <v>9.42</v>
      </c>
      <c r="BO266" t="inlineStr">
        <is>
          <t>2019-09-20T21:53:00Z</t>
        </is>
      </c>
      <c r="BP266" t="n">
        <v>20.71</v>
      </c>
      <c r="BQ266" t="n">
        <v>54</v>
      </c>
    </row>
    <row r="267">
      <c r="C267">
        <f>LEFT(H267,8)&amp;"-"&amp;E267</f>
        <v/>
      </c>
      <c r="D267" t="inlineStr">
        <is>
          <t>Butte</t>
        </is>
      </c>
      <c r="E267" t="inlineStr">
        <is>
          <t>Hwy</t>
        </is>
      </c>
      <c r="H267">
        <f>YEAR(L267)*10^8+MONTH(L267)*10^6+DAY(L267)*10^4+HOUR(L267)*100+MINUTE(L267)</f>
        <v/>
      </c>
      <c r="I267">
        <f>IF(HOUR(L267)&lt;12, YEAR(L267)*10^8+MONTH(L267)*10^6+DAY(L267)*10^4+(HOUR(L267)+12)*10^2 + MINUTE(L267), YEAR(L267)*10^8+MONTH(L267)*10^6+(DAY(L267)+1)*10^4+(HOUR(L267)-12)*10^2+MINUTE(L267))</f>
        <v/>
      </c>
      <c r="J267" s="39" t="n">
        <v>43736</v>
      </c>
      <c r="K267" s="40" t="n">
        <v>0.7416666666666667</v>
      </c>
      <c r="L267" s="39" t="n">
        <v>43736.74166666667</v>
      </c>
      <c r="M267" s="39" t="n">
        <v>43736</v>
      </c>
      <c r="N267" t="inlineStr">
        <is>
          <t>18:40</t>
        </is>
      </c>
      <c r="O267" s="39" t="n">
        <v>43736.77777777778</v>
      </c>
      <c r="P267" t="n">
        <v>300</v>
      </c>
      <c r="Q267" t="inlineStr">
        <is>
          <t>Under Investigation</t>
        </is>
      </c>
      <c r="T267" t="n">
        <v>0</v>
      </c>
      <c r="U267" t="n">
        <v>39.622137</v>
      </c>
      <c r="V267" t="n">
        <v>-121.693472</v>
      </c>
      <c r="W267" t="inlineStr">
        <is>
          <t>non-HFTD</t>
        </is>
      </c>
      <c r="X267">
        <f>IF(OR(ISNUMBER(FIND("Redwood Valley", E267)), AZ267, BC267), "HFRA", "non-HFRA")</f>
        <v/>
      </c>
      <c r="Y267" t="inlineStr">
        <is>
          <t>Yes</t>
        </is>
      </c>
      <c r="Z267" t="inlineStr">
        <is>
          <t>Yes</t>
        </is>
      </c>
      <c r="AA267" t="n">
        <v>20191140</v>
      </c>
      <c r="AC267" t="inlineStr">
        <is>
          <t>628264</t>
        </is>
      </c>
      <c r="AG267">
        <f>OR(AND(P267&gt;5000, P267&lt;&gt;""), AND(R267&gt;500, R267&lt;&gt;""), AND(T267&gt;0, T267&lt;&gt;""))</f>
        <v/>
      </c>
      <c r="AH267">
        <f>AND(OR(R267="", R267&lt;100),OR(AND(P267&gt;5000,P267&lt;&gt;""),AND(T267&gt;0,T267&lt;&gt;"")))</f>
        <v/>
      </c>
      <c r="AI267">
        <f>AND(AG267,AH267=FALSE)</f>
        <v/>
      </c>
      <c r="AJ267" t="n">
        <v>2019</v>
      </c>
      <c r="AK267" t="n">
        <v>9</v>
      </c>
      <c r="AL267" t="b">
        <v>0</v>
      </c>
      <c r="AM267">
        <f>IF(AND(T267&gt;0, T267&lt;&gt;""),1,0)</f>
        <v/>
      </c>
      <c r="AN267">
        <f>AND(AO267,AND(T267&gt;0,T267&lt;&gt;""))</f>
        <v/>
      </c>
      <c r="AO267">
        <f>AND(R267&gt;100, R267&lt;&gt;"")</f>
        <v/>
      </c>
      <c r="AP267">
        <f>AND(NOT(AN267),AO267)</f>
        <v/>
      </c>
      <c r="AQ267">
        <f>IF(AN267, "OEIS CAT - Destructive - Fatal", IF(AO267, IF(AG267, "OEIS CAT - Destructive - Non-fatal", "OEIS Non-CAT - Destructive - Non-fatal"), IF(AG267, "OEIS CAT - Large", "OEIS Non-CAT - Large")))</f>
        <v/>
      </c>
      <c r="AR267">
        <f>IF(AND(P267&lt;&gt;"", P267&gt;5000),1,0)</f>
        <v/>
      </c>
      <c r="AS267">
        <f>IF(AND(R267&lt;&gt;"", R267&gt;500),1,0)</f>
        <v/>
      </c>
      <c r="AT267">
        <f>IF(OR(R267="", R267&lt;=100),"structures &lt;= 100 ", IF(R267&gt;500, "structures &gt; 500", "100 &lt; structures &lt;= 500"))</f>
        <v/>
      </c>
      <c r="AU267">
        <f>IF(AND(T267&gt;0, T267&lt;&gt;""),"fatality &gt; 0", "fatality = 0")</f>
        <v/>
      </c>
      <c r="AV267">
        <f>IF(R267="",0, R267)</f>
        <v/>
      </c>
      <c r="AW267" t="b">
        <v>0</v>
      </c>
      <c r="AX267" t="b">
        <v>0</v>
      </c>
      <c r="AY267" t="b">
        <v>0</v>
      </c>
      <c r="AZ267" t="b">
        <v>0</v>
      </c>
      <c r="BA267" t="b">
        <v>0</v>
      </c>
      <c r="BB267" t="b">
        <v>0</v>
      </c>
      <c r="BC267" t="b">
        <v>0</v>
      </c>
      <c r="BF267" t="inlineStr">
        <is>
          <t>CICC1</t>
        </is>
      </c>
      <c r="BG267" t="inlineStr">
        <is>
          <t>2</t>
        </is>
      </c>
      <c r="BH267" t="n">
        <v>3.82</v>
      </c>
      <c r="BI267" t="inlineStr">
        <is>
          <t>2019-09-28T23:54:00Z</t>
        </is>
      </c>
      <c r="BJ267" t="n">
        <v>21</v>
      </c>
      <c r="BK267" t="n">
        <v>2</v>
      </c>
      <c r="BL267" t="inlineStr">
        <is>
          <t>PG339</t>
        </is>
      </c>
      <c r="BM267" t="inlineStr">
        <is>
          <t>229</t>
        </is>
      </c>
      <c r="BN267" t="n">
        <v>9.550000000000001</v>
      </c>
      <c r="BO267" t="inlineStr">
        <is>
          <t>2019-09-29T01:10:00Z</t>
        </is>
      </c>
      <c r="BP267" t="n">
        <v>30.04</v>
      </c>
      <c r="BQ267" t="n">
        <v>93</v>
      </c>
    </row>
    <row r="268">
      <c r="C268">
        <f>LEFT(H268,8)&amp;"-"&amp;E268</f>
        <v/>
      </c>
      <c r="D268" t="inlineStr">
        <is>
          <t>Mariposa</t>
        </is>
      </c>
      <c r="E268" t="inlineStr">
        <is>
          <t>Briceburg</t>
        </is>
      </c>
      <c r="H268">
        <f>YEAR(L268)*10^8+MONTH(L268)*10^6+DAY(L268)*10^4+HOUR(L268)*100+MINUTE(L268)</f>
        <v/>
      </c>
      <c r="I268">
        <f>IF(HOUR(L268)&lt;12, YEAR(L268)*10^8+MONTH(L268)*10^6+DAY(L268)*10^4+(HOUR(L268)+12)*10^2 + MINUTE(L268), YEAR(L268)*10^8+MONTH(L268)*10^6+(DAY(L268)+1)*10^4+(HOUR(L268)-12)*10^2+MINUTE(L268))</f>
        <v/>
      </c>
      <c r="J268" s="39" t="n">
        <v>43744</v>
      </c>
      <c r="K268" s="40" t="n">
        <v>0.6770833333333334</v>
      </c>
      <c r="L268" s="39" t="n">
        <v>43744.67708333334</v>
      </c>
      <c r="P268" t="n">
        <v>5563</v>
      </c>
      <c r="R268" t="n">
        <v>1</v>
      </c>
      <c r="T268" t="n">
        <v>0</v>
      </c>
      <c r="U268" t="n">
        <v>37.604638</v>
      </c>
      <c r="V268" t="n">
        <v>-119.96606</v>
      </c>
      <c r="W268" t="inlineStr">
        <is>
          <t>HFTD</t>
        </is>
      </c>
      <c r="X268">
        <f>IF(OR(ISNUMBER(FIND("Redwood Valley", E268)), AZ268, BC268), "HFRA", "non-HFRA")</f>
        <v/>
      </c>
      <c r="AG268">
        <f>OR(AND(P268&gt;5000, P268&lt;&gt;""), AND(R268&gt;500, R268&lt;&gt;""), AND(T268&gt;0, T268&lt;&gt;""))</f>
        <v/>
      </c>
      <c r="AH268">
        <f>AND(OR(R268="", R268&lt;100),OR(AND(P268&gt;5000,P268&lt;&gt;""),AND(T268&gt;0,T268&lt;&gt;"")))</f>
        <v/>
      </c>
      <c r="AI268">
        <f>AND(AG268,AH268=FALSE)</f>
        <v/>
      </c>
      <c r="AJ268" t="n">
        <v>2019</v>
      </c>
      <c r="AK268" t="n">
        <v>10</v>
      </c>
      <c r="AL268" t="b">
        <v>0</v>
      </c>
      <c r="AM268">
        <f>IF(AND(T268&gt;0, T268&lt;&gt;""),1,0)</f>
        <v/>
      </c>
      <c r="AN268">
        <f>AND(AO268,AND(T268&gt;0,T268&lt;&gt;""))</f>
        <v/>
      </c>
      <c r="AO268">
        <f>AND(R268&gt;100, R268&lt;&gt;"")</f>
        <v/>
      </c>
      <c r="AP268">
        <f>AND(NOT(AN268),AO268)</f>
        <v/>
      </c>
      <c r="AQ268">
        <f>IF(AN268, "OEIS CAT - Destructive - Fatal", IF(AO268, IF(AG268, "OEIS CAT - Destructive - Non-fatal", "OEIS Non-CAT - Destructive - Non-fatal"), IF(AG268, "OEIS CAT - Large", "OEIS Non-CAT - Large")))</f>
        <v/>
      </c>
      <c r="AR268">
        <f>IF(AND(P268&lt;&gt;"", P268&gt;5000),1,0)</f>
        <v/>
      </c>
      <c r="AS268">
        <f>IF(AND(R268&lt;&gt;"", R268&gt;500),1,0)</f>
        <v/>
      </c>
      <c r="AT268">
        <f>IF(OR(R268="", R268&lt;=100),"structures &lt;= 100 ", IF(R268&gt;500, "structures &gt; 500", "100 &lt; structures &lt;= 500"))</f>
        <v/>
      </c>
      <c r="AU268">
        <f>IF(AND(T268&gt;0, T268&lt;&gt;""),"fatality &gt; 0", "fatality = 0")</f>
        <v/>
      </c>
      <c r="AV268">
        <f>IF(R268="",0, R268)</f>
        <v/>
      </c>
      <c r="AW268" t="b">
        <v>0</v>
      </c>
      <c r="AX268" t="b">
        <v>1</v>
      </c>
      <c r="AY268" t="b">
        <v>1</v>
      </c>
      <c r="AZ268" t="b">
        <v>1</v>
      </c>
      <c r="BA268" t="b">
        <v>0</v>
      </c>
      <c r="BB268" t="b">
        <v>1</v>
      </c>
      <c r="BC268" t="b">
        <v>1</v>
      </c>
      <c r="BF268" t="inlineStr">
        <is>
          <t>PG421</t>
        </is>
      </c>
      <c r="BG268" t="inlineStr">
        <is>
          <t>229</t>
        </is>
      </c>
      <c r="BH268" t="n">
        <v>4.27</v>
      </c>
      <c r="BI268" t="inlineStr">
        <is>
          <t>2019-10-06T22:50:00Z</t>
        </is>
      </c>
      <c r="BJ268" t="n">
        <v>7.96</v>
      </c>
      <c r="BK268" t="n">
        <v>12</v>
      </c>
      <c r="BL268" t="inlineStr">
        <is>
          <t>PG575</t>
        </is>
      </c>
      <c r="BM268" t="inlineStr">
        <is>
          <t>229</t>
        </is>
      </c>
      <c r="BN268" t="n">
        <v>6.85</v>
      </c>
      <c r="BO268" t="inlineStr">
        <is>
          <t>2019-10-06T23:20:00Z</t>
        </is>
      </c>
      <c r="BP268" t="n">
        <v>15.86</v>
      </c>
      <c r="BQ268" t="n">
        <v>66</v>
      </c>
    </row>
    <row r="269">
      <c r="C269">
        <f>LEFT(H269,8)&amp;"-"&amp;E269</f>
        <v/>
      </c>
      <c r="D269" t="inlineStr">
        <is>
          <t>Napa</t>
        </is>
      </c>
      <c r="E269" t="inlineStr">
        <is>
          <t>American</t>
        </is>
      </c>
      <c r="H269">
        <f>YEAR(L269)*10^8+MONTH(L269)*10^6+DAY(L269)*10^4+HOUR(L269)*100+MINUTE(L269)</f>
        <v/>
      </c>
      <c r="I269">
        <f>IF(HOUR(L269)&lt;12, YEAR(L269)*10^8+MONTH(L269)*10^6+DAY(L269)*10^4+(HOUR(L269)+12)*10^2 + MINUTE(L269), YEAR(L269)*10^8+MONTH(L269)*10^6+(DAY(L269)+1)*10^4+(HOUR(L269)-12)*10^2+MINUTE(L269))</f>
        <v/>
      </c>
      <c r="J269" s="39" t="n">
        <v>43744</v>
      </c>
      <c r="K269" s="40" t="n">
        <v>0.6916666666666667</v>
      </c>
      <c r="L269" s="39" t="n">
        <v>43744.69166666667</v>
      </c>
      <c r="M269" s="39" t="n">
        <v>43745</v>
      </c>
      <c r="N269" t="inlineStr">
        <is>
          <t>18:34</t>
        </is>
      </c>
      <c r="O269" s="39" t="n">
        <v>43745.77361111111</v>
      </c>
      <c r="P269" t="n">
        <v>526</v>
      </c>
      <c r="R269" t="n">
        <v>1</v>
      </c>
      <c r="T269" t="n">
        <v>0</v>
      </c>
      <c r="U269" t="n">
        <v>38.165873</v>
      </c>
      <c r="V269" t="n">
        <v>-122.211671</v>
      </c>
      <c r="W269" t="inlineStr">
        <is>
          <t>non-HFTD</t>
        </is>
      </c>
      <c r="X269">
        <f>IF(OR(ISNUMBER(FIND("Redwood Valley", E269)), AZ269, BC269), "HFRA", "non-HFRA")</f>
        <v/>
      </c>
      <c r="AG269">
        <f>OR(AND(P269&gt;5000, P269&lt;&gt;""), AND(R269&gt;500, R269&lt;&gt;""), AND(T269&gt;0, T269&lt;&gt;""))</f>
        <v/>
      </c>
      <c r="AH269">
        <f>AND(OR(R269="", R269&lt;100),OR(AND(P269&gt;5000,P269&lt;&gt;""),AND(T269&gt;0,T269&lt;&gt;"")))</f>
        <v/>
      </c>
      <c r="AI269">
        <f>AND(AG269,AH269=FALSE)</f>
        <v/>
      </c>
      <c r="AJ269" t="n">
        <v>2019</v>
      </c>
      <c r="AK269" t="n">
        <v>10</v>
      </c>
      <c r="AL269" t="b">
        <v>0</v>
      </c>
      <c r="AM269">
        <f>IF(AND(T269&gt;0, T269&lt;&gt;""),1,0)</f>
        <v/>
      </c>
      <c r="AN269">
        <f>AND(AO269,AND(T269&gt;0,T269&lt;&gt;""))</f>
        <v/>
      </c>
      <c r="AO269">
        <f>AND(R269&gt;100, R269&lt;&gt;"")</f>
        <v/>
      </c>
      <c r="AP269">
        <f>AND(NOT(AN269),AO269)</f>
        <v/>
      </c>
      <c r="AQ269">
        <f>IF(AN269, "OEIS CAT - Destructive - Fatal", IF(AO269, IF(AG269, "OEIS CAT - Destructive - Non-fatal", "OEIS Non-CAT - Destructive - Non-fatal"), IF(AG269, "OEIS CAT - Large", "OEIS Non-CAT - Large")))</f>
        <v/>
      </c>
      <c r="AR269">
        <f>IF(AND(P269&lt;&gt;"", P269&gt;5000),1,0)</f>
        <v/>
      </c>
      <c r="AS269">
        <f>IF(AND(R269&lt;&gt;"", R269&gt;500),1,0)</f>
        <v/>
      </c>
      <c r="AT269">
        <f>IF(OR(R269="", R269&lt;=100),"structures &lt;= 100 ", IF(R269&gt;500, "structures &gt; 500", "100 &lt; structures &lt;= 500"))</f>
        <v/>
      </c>
      <c r="AU269">
        <f>IF(AND(T269&gt;0, T269&lt;&gt;""),"fatality &gt; 0", "fatality = 0")</f>
        <v/>
      </c>
      <c r="AV269">
        <f>IF(R269="",0, R269)</f>
        <v/>
      </c>
      <c r="AW269" t="b">
        <v>0</v>
      </c>
      <c r="AX269" t="b">
        <v>0</v>
      </c>
      <c r="AY269" t="b">
        <v>0</v>
      </c>
      <c r="AZ269" t="b">
        <v>0</v>
      </c>
      <c r="BA269" t="b">
        <v>0</v>
      </c>
      <c r="BB269" t="b">
        <v>0</v>
      </c>
      <c r="BC269" t="b">
        <v>0</v>
      </c>
      <c r="BF269" t="inlineStr">
        <is>
          <t>F1818</t>
        </is>
      </c>
      <c r="BG269" t="inlineStr">
        <is>
          <t>65</t>
        </is>
      </c>
      <c r="BH269" t="n">
        <v>4.72</v>
      </c>
      <c r="BI269" t="inlineStr">
        <is>
          <t>2019-10-06T22:39:00Z</t>
        </is>
      </c>
      <c r="BJ269" t="n">
        <v>18.99</v>
      </c>
      <c r="BK269" t="n">
        <v>42</v>
      </c>
      <c r="BL269" t="inlineStr">
        <is>
          <t>F1818</t>
        </is>
      </c>
      <c r="BM269" t="inlineStr">
        <is>
          <t>65</t>
        </is>
      </c>
      <c r="BN269" t="n">
        <v>4.72</v>
      </c>
      <c r="BO269" t="inlineStr">
        <is>
          <t>2019-10-06T22:39:00Z</t>
        </is>
      </c>
      <c r="BP269" t="n">
        <v>18.99</v>
      </c>
      <c r="BQ269" t="n">
        <v>82</v>
      </c>
    </row>
    <row r="270">
      <c r="C270">
        <f>LEFT(H270,8)&amp;"-"&amp;E270</f>
        <v/>
      </c>
      <c r="D270" t="inlineStr">
        <is>
          <t>El Dorado</t>
        </is>
      </c>
      <c r="E270" t="inlineStr">
        <is>
          <t>Caples</t>
        </is>
      </c>
      <c r="H270">
        <f>YEAR(L270)*10^8+MONTH(L270)*10^6+DAY(L270)*10^4+HOUR(L270)*100+MINUTE(L270)</f>
        <v/>
      </c>
      <c r="I270">
        <f>IF(HOUR(L270)&lt;12, YEAR(L270)*10^8+MONTH(L270)*10^6+DAY(L270)*10^4+(HOUR(L270)+12)*10^2 + MINUTE(L270), YEAR(L270)*10^8+MONTH(L270)*10^6+(DAY(L270)+1)*10^4+(HOUR(L270)-12)*10^2+MINUTE(L270))</f>
        <v/>
      </c>
      <c r="J270" s="39" t="n">
        <v>43749</v>
      </c>
      <c r="K270" s="40" t="n">
        <v>0.5326388888888889</v>
      </c>
      <c r="L270" s="39" t="n">
        <v>43749.53263888889</v>
      </c>
      <c r="P270" t="n">
        <v>3435</v>
      </c>
      <c r="T270" t="n">
        <v>0</v>
      </c>
      <c r="U270" t="n">
        <v>38.724</v>
      </c>
      <c r="V270" t="n">
        <v>-120.145</v>
      </c>
      <c r="W270" t="inlineStr">
        <is>
          <t>HFTD</t>
        </is>
      </c>
      <c r="X270">
        <f>IF(OR(ISNUMBER(FIND("Redwood Valley", E270)), AZ270, BC270), "HFRA", "non-HFRA")</f>
        <v/>
      </c>
      <c r="AG270">
        <f>OR(AND(P270&gt;5000, P270&lt;&gt;""), AND(R270&gt;500, R270&lt;&gt;""), AND(T270&gt;0, T270&lt;&gt;""))</f>
        <v/>
      </c>
      <c r="AH270">
        <f>AND(OR(R270="", R270&lt;100),OR(AND(P270&gt;5000,P270&lt;&gt;""),AND(T270&gt;0,T270&lt;&gt;"")))</f>
        <v/>
      </c>
      <c r="AI270">
        <f>AND(AG270,AH270=FALSE)</f>
        <v/>
      </c>
      <c r="AJ270" t="n">
        <v>2019</v>
      </c>
      <c r="AK270" t="n">
        <v>10</v>
      </c>
      <c r="AL270" t="b">
        <v>0</v>
      </c>
      <c r="AM270">
        <f>IF(AND(T270&gt;0, T270&lt;&gt;""),1,0)</f>
        <v/>
      </c>
      <c r="AN270">
        <f>AND(AO270,AND(T270&gt;0,T270&lt;&gt;""))</f>
        <v/>
      </c>
      <c r="AO270">
        <f>AND(R270&gt;100, R270&lt;&gt;"")</f>
        <v/>
      </c>
      <c r="AP270">
        <f>AND(NOT(AN270),AO270)</f>
        <v/>
      </c>
      <c r="AQ270">
        <f>IF(AN270, "OEIS CAT - Destructive - Fatal", IF(AO270, IF(AG270, "OEIS CAT - Destructive - Non-fatal", "OEIS Non-CAT - Destructive - Non-fatal"), IF(AG270, "OEIS CAT - Large", "OEIS Non-CAT - Large")))</f>
        <v/>
      </c>
      <c r="AR270">
        <f>IF(AND(P270&lt;&gt;"", P270&gt;5000),1,0)</f>
        <v/>
      </c>
      <c r="AS270">
        <f>IF(AND(R270&lt;&gt;"", R270&gt;500),1,0)</f>
        <v/>
      </c>
      <c r="AT270">
        <f>IF(OR(R270="", R270&lt;=100),"structures &lt;= 100 ", IF(R270&gt;500, "structures &gt; 500", "100 &lt; structures &lt;= 500"))</f>
        <v/>
      </c>
      <c r="AU270">
        <f>IF(AND(T270&gt;0, T270&lt;&gt;""),"fatality &gt; 0", "fatality = 0")</f>
        <v/>
      </c>
      <c r="AV270">
        <f>IF(R270="",0, R270)</f>
        <v/>
      </c>
      <c r="AW270" t="b">
        <v>1</v>
      </c>
      <c r="AX270" t="b">
        <v>0</v>
      </c>
      <c r="AY270" t="b">
        <v>1</v>
      </c>
      <c r="AZ270" t="b">
        <v>1</v>
      </c>
      <c r="BA270" t="b">
        <v>0</v>
      </c>
      <c r="BB270" t="b">
        <v>1</v>
      </c>
      <c r="BC270" t="b">
        <v>1</v>
      </c>
      <c r="BJ270" t="n">
        <v>0</v>
      </c>
      <c r="BK270" t="n">
        <v>0</v>
      </c>
      <c r="BL270" t="inlineStr">
        <is>
          <t>OWNC1</t>
        </is>
      </c>
      <c r="BM270" t="inlineStr">
        <is>
          <t>2</t>
        </is>
      </c>
      <c r="BN270" t="n">
        <v>5.27</v>
      </c>
      <c r="BO270" t="inlineStr">
        <is>
          <t>2019-10-11T20:02:00Z</t>
        </is>
      </c>
      <c r="BP270" t="n">
        <v>10</v>
      </c>
      <c r="BQ270" t="n">
        <v>28</v>
      </c>
    </row>
    <row r="271">
      <c r="C271">
        <f>LEFT(H271,8)&amp;"-"&amp;E271</f>
        <v/>
      </c>
      <c r="D271" t="inlineStr">
        <is>
          <t>Santa Barbara</t>
        </is>
      </c>
      <c r="E271" t="inlineStr">
        <is>
          <t>Real</t>
        </is>
      </c>
      <c r="H271">
        <f>YEAR(L271)*10^8+MONTH(L271)*10^6+DAY(L271)*10^4+HOUR(L271)*100+MINUTE(L271)</f>
        <v/>
      </c>
      <c r="I271">
        <f>IF(HOUR(L271)&lt;12, YEAR(L271)*10^8+MONTH(L271)*10^6+DAY(L271)*10^4+(HOUR(L271)+12)*10^2 + MINUTE(L271), YEAR(L271)*10^8+MONTH(L271)*10^6+(DAY(L271)+1)*10^4+(HOUR(L271)-12)*10^2+MINUTE(L271))</f>
        <v/>
      </c>
      <c r="J271" s="39" t="n">
        <v>43755</v>
      </c>
      <c r="K271" s="40" t="n">
        <v>0.6881944444444444</v>
      </c>
      <c r="L271" s="39" t="n">
        <v>43755.68819444445</v>
      </c>
      <c r="M271" s="39" t="n">
        <v>43759</v>
      </c>
      <c r="N271" t="inlineStr">
        <is>
          <t>06:00</t>
        </is>
      </c>
      <c r="O271" s="39" t="n">
        <v>43759.25</v>
      </c>
      <c r="P271" t="n">
        <v>420</v>
      </c>
      <c r="T271" t="n">
        <v>0</v>
      </c>
      <c r="U271" t="n">
        <v>34.484722</v>
      </c>
      <c r="V271" t="n">
        <v>-120.190833</v>
      </c>
      <c r="W271" t="inlineStr">
        <is>
          <t>HFTD</t>
        </is>
      </c>
      <c r="X271">
        <f>IF(OR(ISNUMBER(FIND("Redwood Valley", E271)), AZ271, BC271), "HFRA", "non-HFRA")</f>
        <v/>
      </c>
      <c r="AG271">
        <f>OR(AND(P271&gt;5000, P271&lt;&gt;""), AND(R271&gt;500, R271&lt;&gt;""), AND(T271&gt;0, T271&lt;&gt;""))</f>
        <v/>
      </c>
      <c r="AH271">
        <f>AND(OR(R271="", R271&lt;100),OR(AND(P271&gt;5000,P271&lt;&gt;""),AND(T271&gt;0,T271&lt;&gt;"")))</f>
        <v/>
      </c>
      <c r="AI271">
        <f>AND(AG271,AH271=FALSE)</f>
        <v/>
      </c>
      <c r="AJ271" t="n">
        <v>2019</v>
      </c>
      <c r="AK271" t="n">
        <v>10</v>
      </c>
      <c r="AL271" t="b">
        <v>0</v>
      </c>
      <c r="AM271">
        <f>IF(AND(T271&gt;0, T271&lt;&gt;""),1,0)</f>
        <v/>
      </c>
      <c r="AN271">
        <f>AND(AO271,AND(T271&gt;0,T271&lt;&gt;""))</f>
        <v/>
      </c>
      <c r="AO271">
        <f>AND(R271&gt;100, R271&lt;&gt;"")</f>
        <v/>
      </c>
      <c r="AP271">
        <f>AND(NOT(AN271),AO271)</f>
        <v/>
      </c>
      <c r="AQ271">
        <f>IF(AN271, "OEIS CAT - Destructive - Fatal", IF(AO271, IF(AG271, "OEIS CAT - Destructive - Non-fatal", "OEIS Non-CAT - Destructive - Non-fatal"), IF(AG271, "OEIS CAT - Large", "OEIS Non-CAT - Large")))</f>
        <v/>
      </c>
      <c r="AR271">
        <f>IF(AND(P271&lt;&gt;"", P271&gt;5000),1,0)</f>
        <v/>
      </c>
      <c r="AS271">
        <f>IF(AND(R271&lt;&gt;"", R271&gt;500),1,0)</f>
        <v/>
      </c>
      <c r="AT271">
        <f>IF(OR(R271="", R271&lt;=100),"structures &lt;= 100 ", IF(R271&gt;500, "structures &gt; 500", "100 &lt; structures &lt;= 500"))</f>
        <v/>
      </c>
      <c r="AU271">
        <f>IF(AND(T271&gt;0, T271&lt;&gt;""),"fatality &gt; 0", "fatality = 0")</f>
        <v/>
      </c>
      <c r="AV271">
        <f>IF(R271="",0, R271)</f>
        <v/>
      </c>
      <c r="AW271" t="b">
        <v>1</v>
      </c>
      <c r="AX271" t="b">
        <v>0</v>
      </c>
      <c r="AY271" t="b">
        <v>1</v>
      </c>
      <c r="AZ271" t="b">
        <v>1</v>
      </c>
      <c r="BA271" t="b">
        <v>0</v>
      </c>
      <c r="BB271" t="b">
        <v>1</v>
      </c>
      <c r="BC271" t="b">
        <v>1</v>
      </c>
      <c r="BF271" t="inlineStr">
        <is>
          <t>GVTC1</t>
        </is>
      </c>
      <c r="BG271" t="inlineStr">
        <is>
          <t>2</t>
        </is>
      </c>
      <c r="BH271" t="n">
        <v>2.57</v>
      </c>
      <c r="BI271" t="inlineStr">
        <is>
          <t>2019-10-18T00:09:00Z</t>
        </is>
      </c>
      <c r="BJ271" t="n">
        <v>53.02</v>
      </c>
      <c r="BK271" t="n">
        <v>15</v>
      </c>
      <c r="BL271" t="inlineStr">
        <is>
          <t>GVTC1</t>
        </is>
      </c>
      <c r="BM271" t="inlineStr">
        <is>
          <t>2</t>
        </is>
      </c>
      <c r="BN271" t="n">
        <v>2.57</v>
      </c>
      <c r="BO271" t="inlineStr">
        <is>
          <t>2019-10-18T00:09:00Z</t>
        </is>
      </c>
      <c r="BP271" t="n">
        <v>53.02</v>
      </c>
      <c r="BQ271" t="n">
        <v>60</v>
      </c>
    </row>
    <row r="272">
      <c r="C272">
        <f>LEFT(H272,8)&amp;"-"&amp;E272</f>
        <v/>
      </c>
      <c r="D272" t="inlineStr">
        <is>
          <t>Sonoma</t>
        </is>
      </c>
      <c r="E272" t="inlineStr">
        <is>
          <t>Kincade</t>
        </is>
      </c>
      <c r="H272">
        <f>YEAR(L272)*10^8+MONTH(L272)*10^6+DAY(L272)*10^4+HOUR(L272)*100+MINUTE(L272)</f>
        <v/>
      </c>
      <c r="I272">
        <f>IF(HOUR(L272)&lt;12, YEAR(L272)*10^8+MONTH(L272)*10^6+DAY(L272)*10^4+(HOUR(L272)+12)*10^2 + MINUTE(L272), YEAR(L272)*10^8+MONTH(L272)*10^6+(DAY(L272)+1)*10^4+(HOUR(L272)-12)*10^2+MINUTE(L272))</f>
        <v/>
      </c>
      <c r="J272" s="39" t="n">
        <v>43761</v>
      </c>
      <c r="K272" s="40" t="n">
        <v>0.89375</v>
      </c>
      <c r="L272" s="39" t="n">
        <v>43761.89375</v>
      </c>
      <c r="M272" s="39" t="n">
        <v>43775</v>
      </c>
      <c r="N272" t="inlineStr">
        <is>
          <t>19:00</t>
        </is>
      </c>
      <c r="O272" s="39" t="n">
        <v>43775.79166666666</v>
      </c>
      <c r="P272" t="n">
        <v>77758</v>
      </c>
      <c r="Q272" t="inlineStr">
        <is>
          <t>Electrical Power</t>
        </is>
      </c>
      <c r="R272" t="n">
        <v>374</v>
      </c>
      <c r="S272" t="n">
        <v>60</v>
      </c>
      <c r="T272" t="n">
        <v>0</v>
      </c>
      <c r="U272" t="n">
        <v>38.792458</v>
      </c>
      <c r="V272" t="n">
        <v>-122.780053</v>
      </c>
      <c r="W272" t="inlineStr">
        <is>
          <t>HFTD</t>
        </is>
      </c>
      <c r="X272">
        <f>IF(OR(ISNUMBER(FIND("Redwood Valley", E272)), AZ272, BC272), "HFRA", "non-HFRA")</f>
        <v/>
      </c>
      <c r="Y272" t="inlineStr">
        <is>
          <t>Yes</t>
        </is>
      </c>
      <c r="Z272" t="inlineStr">
        <is>
          <t>Yes</t>
        </is>
      </c>
      <c r="AA272" t="n">
        <v>20191611</v>
      </c>
      <c r="AB272" t="inlineStr">
        <is>
          <t>EI191023A</t>
        </is>
      </c>
      <c r="AE272" t="inlineStr">
        <is>
          <t>INT-12817</t>
        </is>
      </c>
      <c r="AF272" t="n">
        <v>1272117</v>
      </c>
      <c r="AG272">
        <f>OR(AND(P272&gt;5000, P272&lt;&gt;""), AND(R272&gt;500, R272&lt;&gt;""), AND(T272&gt;0, T272&lt;&gt;""))</f>
        <v/>
      </c>
      <c r="AH272">
        <f>AND(OR(R272="", R272&lt;100),OR(AND(P272&gt;5000,P272&lt;&gt;""),AND(T272&gt;0,T272&lt;&gt;"")))</f>
        <v/>
      </c>
      <c r="AI272">
        <f>AND(AG272,AH272=FALSE)</f>
        <v/>
      </c>
      <c r="AJ272" t="n">
        <v>2019</v>
      </c>
      <c r="AK272" t="n">
        <v>10</v>
      </c>
      <c r="AL272" t="b">
        <v>1</v>
      </c>
      <c r="AM272">
        <f>IF(AND(T272&gt;0, T272&lt;&gt;""),1,0)</f>
        <v/>
      </c>
      <c r="AN272">
        <f>AND(AO272,AND(T272&gt;0,T272&lt;&gt;""))</f>
        <v/>
      </c>
      <c r="AO272">
        <f>AND(R272&gt;100, R272&lt;&gt;"")</f>
        <v/>
      </c>
      <c r="AP272">
        <f>AND(NOT(AN272),AO272)</f>
        <v/>
      </c>
      <c r="AQ272">
        <f>IF(AN272, "OEIS CAT - Destructive - Fatal", IF(AO272, IF(AG272, "OEIS CAT - Destructive - Non-fatal", "OEIS Non-CAT - Destructive - Non-fatal"), IF(AG272, "OEIS CAT - Large", "OEIS Non-CAT - Large")))</f>
        <v/>
      </c>
      <c r="AR272">
        <f>IF(AND(P272&lt;&gt;"", P272&gt;5000),1,0)</f>
        <v/>
      </c>
      <c r="AS272">
        <f>IF(AND(R272&lt;&gt;"", R272&gt;500),1,0)</f>
        <v/>
      </c>
      <c r="AT272">
        <f>IF(OR(R272="", R272&lt;=100),"structures &lt;= 100 ", IF(R272&gt;500, "structures &gt; 500", "100 &lt; structures &lt;= 500"))</f>
        <v/>
      </c>
      <c r="AU272">
        <f>IF(AND(T272&gt;0, T272&lt;&gt;""),"fatality &gt; 0", "fatality = 0")</f>
        <v/>
      </c>
      <c r="AV272">
        <f>IF(R272="",0, R272)</f>
        <v/>
      </c>
      <c r="AW272" t="b">
        <v>0</v>
      </c>
      <c r="AX272" t="b">
        <v>1</v>
      </c>
      <c r="AY272" t="b">
        <v>1</v>
      </c>
      <c r="AZ272" t="b">
        <v>1</v>
      </c>
      <c r="BA272" t="b">
        <v>0</v>
      </c>
      <c r="BB272" t="b">
        <v>1</v>
      </c>
      <c r="BC272" t="b">
        <v>1</v>
      </c>
      <c r="BF272" t="inlineStr">
        <is>
          <t>PG305</t>
        </is>
      </c>
      <c r="BG272" t="inlineStr">
        <is>
          <t>229</t>
        </is>
      </c>
      <c r="BH272" t="n">
        <v>2.18</v>
      </c>
      <c r="BI272" t="inlineStr">
        <is>
          <t>2019-10-24T05:10:00Z</t>
        </is>
      </c>
      <c r="BJ272" t="n">
        <v>79.63</v>
      </c>
      <c r="BK272" t="n">
        <v>84</v>
      </c>
      <c r="BL272" t="inlineStr">
        <is>
          <t>PG305</t>
        </is>
      </c>
      <c r="BM272" t="inlineStr">
        <is>
          <t>229</t>
        </is>
      </c>
      <c r="BN272" t="n">
        <v>2.18</v>
      </c>
      <c r="BO272" t="inlineStr">
        <is>
          <t>2019-10-24T05:10:00Z</t>
        </is>
      </c>
      <c r="BP272" t="n">
        <v>79.63</v>
      </c>
      <c r="BQ272" t="n">
        <v>196</v>
      </c>
    </row>
    <row r="273">
      <c r="C273">
        <f>LEFT(H273,8)&amp;"-"&amp;E273</f>
        <v/>
      </c>
      <c r="D273" t="inlineStr">
        <is>
          <t>Tehama</t>
        </is>
      </c>
      <c r="E273" t="inlineStr">
        <is>
          <t>Rawson</t>
        </is>
      </c>
      <c r="H273">
        <f>YEAR(L273)*10^8+MONTH(L273)*10^6+DAY(L273)*10^4+HOUR(L273)*100+MINUTE(L273)</f>
        <v/>
      </c>
      <c r="I273">
        <f>IF(HOUR(L273)&lt;12, YEAR(L273)*10^8+MONTH(L273)*10^6+DAY(L273)*10^4+(HOUR(L273)+12)*10^2 + MINUTE(L273), YEAR(L273)*10^8+MONTH(L273)*10^6+(DAY(L273)+1)*10^4+(HOUR(L273)-12)*10^2+MINUTE(L273))</f>
        <v/>
      </c>
      <c r="J273" s="39" t="n">
        <v>43764</v>
      </c>
      <c r="K273" s="40" t="n">
        <v>0.1159722222222222</v>
      </c>
      <c r="L273" s="39" t="n">
        <v>43764.11597222222</v>
      </c>
      <c r="M273" s="39" t="n">
        <v>43766</v>
      </c>
      <c r="N273" t="inlineStr">
        <is>
          <t>07:22</t>
        </is>
      </c>
      <c r="O273" s="39" t="n">
        <v>43766.30694444444</v>
      </c>
      <c r="P273" t="n">
        <v>605</v>
      </c>
      <c r="T273" t="n">
        <v>0</v>
      </c>
      <c r="U273" t="n">
        <v>40.00171</v>
      </c>
      <c r="V273" t="n">
        <v>-122.25421</v>
      </c>
      <c r="W273" t="inlineStr">
        <is>
          <t>non-HFTD</t>
        </is>
      </c>
      <c r="X273">
        <f>IF(OR(ISNUMBER(FIND("Redwood Valley", E273)), AZ273, BC273), "HFRA", "non-HFRA")</f>
        <v/>
      </c>
      <c r="AF273" t="n">
        <v>20988</v>
      </c>
      <c r="AG273">
        <f>OR(AND(P273&gt;5000, P273&lt;&gt;""), AND(R273&gt;500, R273&lt;&gt;""), AND(T273&gt;0, T273&lt;&gt;""))</f>
        <v/>
      </c>
      <c r="AH273">
        <f>AND(OR(R273="", R273&lt;100),OR(AND(P273&gt;5000,P273&lt;&gt;""),AND(T273&gt;0,T273&lt;&gt;"")))</f>
        <v/>
      </c>
      <c r="AI273">
        <f>AND(AG273,AH273=FALSE)</f>
        <v/>
      </c>
      <c r="AJ273" t="n">
        <v>2019</v>
      </c>
      <c r="AK273" t="n">
        <v>10</v>
      </c>
      <c r="AL273" t="b">
        <v>1</v>
      </c>
      <c r="AM273">
        <f>IF(AND(T273&gt;0, T273&lt;&gt;""),1,0)</f>
        <v/>
      </c>
      <c r="AN273">
        <f>AND(AO273,AND(T273&gt;0,T273&lt;&gt;""))</f>
        <v/>
      </c>
      <c r="AO273">
        <f>AND(R273&gt;100, R273&lt;&gt;"")</f>
        <v/>
      </c>
      <c r="AP273">
        <f>AND(NOT(AN273),AO273)</f>
        <v/>
      </c>
      <c r="AQ273">
        <f>IF(AN273, "OEIS CAT - Destructive - Fatal", IF(AO273, IF(AG273, "OEIS CAT - Destructive - Non-fatal", "OEIS Non-CAT - Destructive - Non-fatal"), IF(AG273, "OEIS CAT - Large", "OEIS Non-CAT - Large")))</f>
        <v/>
      </c>
      <c r="AR273">
        <f>IF(AND(P273&lt;&gt;"", P273&gt;5000),1,0)</f>
        <v/>
      </c>
      <c r="AS273">
        <f>IF(AND(R273&lt;&gt;"", R273&gt;500),1,0)</f>
        <v/>
      </c>
      <c r="AT273">
        <f>IF(OR(R273="", R273&lt;=100),"structures &lt;= 100 ", IF(R273&gt;500, "structures &gt; 500", "100 &lt; structures &lt;= 500"))</f>
        <v/>
      </c>
      <c r="AU273">
        <f>IF(AND(T273&gt;0, T273&lt;&gt;""),"fatality &gt; 0", "fatality = 0")</f>
        <v/>
      </c>
      <c r="AV273">
        <f>IF(R273="",0, R273)</f>
        <v/>
      </c>
      <c r="AW273" t="b">
        <v>0</v>
      </c>
      <c r="AX273" t="b">
        <v>0</v>
      </c>
      <c r="AY273" t="b">
        <v>0</v>
      </c>
      <c r="AZ273" t="b">
        <v>0</v>
      </c>
      <c r="BA273" t="b">
        <v>0</v>
      </c>
      <c r="BB273" t="b">
        <v>0</v>
      </c>
      <c r="BC273" t="b">
        <v>0</v>
      </c>
      <c r="BJ273" t="n">
        <v>0</v>
      </c>
      <c r="BK273" t="n">
        <v>0</v>
      </c>
      <c r="BL273" t="inlineStr">
        <is>
          <t>PG603</t>
        </is>
      </c>
      <c r="BM273" t="inlineStr">
        <is>
          <t>229</t>
        </is>
      </c>
      <c r="BN273" t="n">
        <v>8.039999999999999</v>
      </c>
      <c r="BO273" t="inlineStr">
        <is>
          <t>2019-10-26T10:00:00Z</t>
        </is>
      </c>
      <c r="BP273" t="n">
        <v>8.119999999999999</v>
      </c>
      <c r="BQ273" t="n">
        <v>14</v>
      </c>
    </row>
    <row r="274">
      <c r="C274">
        <f>LEFT(H274,8)&amp;"-"&amp;E274</f>
        <v/>
      </c>
      <c r="D274" t="inlineStr">
        <is>
          <t>Mendocino</t>
        </is>
      </c>
      <c r="E274" t="inlineStr">
        <is>
          <t>Burris</t>
        </is>
      </c>
      <c r="H274">
        <f>YEAR(L274)*10^8+MONTH(L274)*10^6+DAY(L274)*10^4+HOUR(L274)*100+MINUTE(L274)</f>
        <v/>
      </c>
      <c r="I274">
        <f>IF(HOUR(L274)&lt;12, YEAR(L274)*10^8+MONTH(L274)*10^6+DAY(L274)*10^4+(HOUR(L274)+12)*10^2 + MINUTE(L274), YEAR(L274)*10^8+MONTH(L274)*10^6+(DAY(L274)+1)*10^4+(HOUR(L274)-12)*10^2+MINUTE(L274))</f>
        <v/>
      </c>
      <c r="J274" s="39" t="n">
        <v>43765</v>
      </c>
      <c r="K274" s="40" t="n">
        <v>0.6208333333333333</v>
      </c>
      <c r="L274" s="39" t="n">
        <v>43765.62083333333</v>
      </c>
      <c r="M274" s="39" t="n">
        <v>43772</v>
      </c>
      <c r="N274" t="inlineStr">
        <is>
          <t>18:52</t>
        </is>
      </c>
      <c r="O274" s="39" t="n">
        <v>43772.78611111111</v>
      </c>
      <c r="P274" t="n">
        <v>703</v>
      </c>
      <c r="T274" t="n">
        <v>0</v>
      </c>
      <c r="U274" t="n">
        <v>39.22431</v>
      </c>
      <c r="V274" t="n">
        <v>-123.12887</v>
      </c>
      <c r="W274" t="inlineStr">
        <is>
          <t>HFTD</t>
        </is>
      </c>
      <c r="X274">
        <f>IF(OR(ISNUMBER(FIND("Redwood Valley", E274)), AZ274, BC274), "HFRA", "non-HFRA")</f>
        <v/>
      </c>
      <c r="AG274">
        <f>OR(AND(P274&gt;5000, P274&lt;&gt;""), AND(R274&gt;500, R274&lt;&gt;""), AND(T274&gt;0, T274&lt;&gt;""))</f>
        <v/>
      </c>
      <c r="AH274">
        <f>AND(OR(R274="", R274&lt;100),OR(AND(P274&gt;5000,P274&lt;&gt;""),AND(T274&gt;0,T274&lt;&gt;"")))</f>
        <v/>
      </c>
      <c r="AI274">
        <f>AND(AG274,AH274=FALSE)</f>
        <v/>
      </c>
      <c r="AJ274" t="n">
        <v>2019</v>
      </c>
      <c r="AK274" t="n">
        <v>10</v>
      </c>
      <c r="AL274" t="b">
        <v>1</v>
      </c>
      <c r="AM274">
        <f>IF(AND(T274&gt;0, T274&lt;&gt;""),1,0)</f>
        <v/>
      </c>
      <c r="AN274">
        <f>AND(AO274,AND(T274&gt;0,T274&lt;&gt;""))</f>
        <v/>
      </c>
      <c r="AO274">
        <f>AND(R274&gt;100, R274&lt;&gt;"")</f>
        <v/>
      </c>
      <c r="AP274">
        <f>AND(NOT(AN274),AO274)</f>
        <v/>
      </c>
      <c r="AQ274">
        <f>IF(AN274, "OEIS CAT - Destructive - Fatal", IF(AO274, IF(AG274, "OEIS CAT - Destructive - Non-fatal", "OEIS Non-CAT - Destructive - Non-fatal"), IF(AG274, "OEIS CAT - Large", "OEIS Non-CAT - Large")))</f>
        <v/>
      </c>
      <c r="AR274">
        <f>IF(AND(P274&lt;&gt;"", P274&gt;5000),1,0)</f>
        <v/>
      </c>
      <c r="AS274">
        <f>IF(AND(R274&lt;&gt;"", R274&gt;500),1,0)</f>
        <v/>
      </c>
      <c r="AT274">
        <f>IF(OR(R274="", R274&lt;=100),"structures &lt;= 100 ", IF(R274&gt;500, "structures &gt; 500", "100 &lt; structures &lt;= 500"))</f>
        <v/>
      </c>
      <c r="AU274">
        <f>IF(AND(T274&gt;0, T274&lt;&gt;""),"fatality &gt; 0", "fatality = 0")</f>
        <v/>
      </c>
      <c r="AV274">
        <f>IF(R274="",0, R274)</f>
        <v/>
      </c>
      <c r="AW274" t="b">
        <v>1</v>
      </c>
      <c r="AX274" t="b">
        <v>0</v>
      </c>
      <c r="AY274" t="b">
        <v>1</v>
      </c>
      <c r="AZ274" t="b">
        <v>1</v>
      </c>
      <c r="BA274" t="b">
        <v>0</v>
      </c>
      <c r="BB274" t="b">
        <v>1</v>
      </c>
      <c r="BC274" t="b">
        <v>1</v>
      </c>
      <c r="BF274" t="inlineStr">
        <is>
          <t>PG187</t>
        </is>
      </c>
      <c r="BG274" t="inlineStr">
        <is>
          <t>229</t>
        </is>
      </c>
      <c r="BH274" t="n">
        <v>2.58</v>
      </c>
      <c r="BI274" t="inlineStr">
        <is>
          <t>2019-10-27T21:10:00Z</t>
        </is>
      </c>
      <c r="BJ274" t="n">
        <v>38.36</v>
      </c>
      <c r="BK274" t="n">
        <v>12</v>
      </c>
      <c r="BL274" t="inlineStr">
        <is>
          <t>PG187</t>
        </is>
      </c>
      <c r="BM274" t="inlineStr">
        <is>
          <t>229</t>
        </is>
      </c>
      <c r="BN274" t="n">
        <v>2.58</v>
      </c>
      <c r="BO274" t="inlineStr">
        <is>
          <t>2019-10-27T21:10:00Z</t>
        </is>
      </c>
      <c r="BP274" t="n">
        <v>38.36</v>
      </c>
      <c r="BQ274" t="n">
        <v>86</v>
      </c>
    </row>
    <row r="275">
      <c r="C275">
        <f>LEFT(H275,8)&amp;"-"&amp;E275</f>
        <v/>
      </c>
      <c r="D275" t="inlineStr">
        <is>
          <t>Solano</t>
        </is>
      </c>
      <c r="E275" t="inlineStr">
        <is>
          <t>Grizzly</t>
        </is>
      </c>
      <c r="H275">
        <f>YEAR(L275)*10^8+MONTH(L275)*10^6+DAY(L275)*10^4+HOUR(L275)*100+MINUTE(L275)</f>
        <v/>
      </c>
      <c r="I275">
        <f>IF(HOUR(L275)&lt;12, YEAR(L275)*10^8+MONTH(L275)*10^6+DAY(L275)*10^4+(HOUR(L275)+12)*10^2 + MINUTE(L275), YEAR(L275)*10^8+MONTH(L275)*10^6+(DAY(L275)+1)*10^4+(HOUR(L275)-12)*10^2+MINUTE(L275))</f>
        <v/>
      </c>
      <c r="J275" s="39" t="n">
        <v>43765</v>
      </c>
      <c r="K275" s="40" t="n">
        <v>0.6222222222222222</v>
      </c>
      <c r="L275" s="39" t="n">
        <v>43765.62222222222</v>
      </c>
      <c r="P275" t="n">
        <v>2400</v>
      </c>
      <c r="Q275" t="inlineStr">
        <is>
          <t>Electrical Power</t>
        </is>
      </c>
      <c r="U275" t="n">
        <v>38.1430245</v>
      </c>
      <c r="V275" t="n">
        <v>-121.958302</v>
      </c>
      <c r="W275" t="inlineStr">
        <is>
          <t>non-HFTD</t>
        </is>
      </c>
      <c r="X275">
        <f>IF(OR(ISNUMBER(FIND("Redwood Valley", E275)), AZ275, BC275), "HFRA", "non-HFRA")</f>
        <v/>
      </c>
      <c r="Y275" t="inlineStr">
        <is>
          <t>Yes</t>
        </is>
      </c>
      <c r="Z275" t="inlineStr">
        <is>
          <t>Yes</t>
        </is>
      </c>
      <c r="AA275" t="n">
        <v>20191324</v>
      </c>
      <c r="AB275" t="inlineStr">
        <is>
          <t>EI191027J</t>
        </is>
      </c>
      <c r="AC275" t="inlineStr">
        <is>
          <t>689855, 690154</t>
        </is>
      </c>
      <c r="AD275" t="inlineStr">
        <is>
          <t>19-0117497</t>
        </is>
      </c>
      <c r="AF275" t="n">
        <v>202824</v>
      </c>
      <c r="AG275">
        <f>OR(AND(P275&gt;5000, P275&lt;&gt;""), AND(R275&gt;500, R275&lt;&gt;""), AND(T275&gt;0, T275&lt;&gt;""))</f>
        <v/>
      </c>
      <c r="AH275">
        <f>AND(OR(R275="", R275&lt;100),OR(AND(P275&gt;5000,P275&lt;&gt;""),AND(T275&gt;0,T275&lt;&gt;"")))</f>
        <v/>
      </c>
      <c r="AI275">
        <f>AND(AG275,AH275=FALSE)</f>
        <v/>
      </c>
      <c r="AJ275" t="n">
        <v>2019</v>
      </c>
      <c r="AK275" t="n">
        <v>10</v>
      </c>
      <c r="AL275" t="b">
        <v>1</v>
      </c>
      <c r="AM275">
        <f>IF(AND(T275&gt;0, T275&lt;&gt;""),1,0)</f>
        <v/>
      </c>
      <c r="AN275">
        <f>AND(AO275,AND(T275&gt;0,T275&lt;&gt;""))</f>
        <v/>
      </c>
      <c r="AO275">
        <f>AND(R275&gt;100, R275&lt;&gt;"")</f>
        <v/>
      </c>
      <c r="AP275">
        <f>AND(NOT(AN275),AO275)</f>
        <v/>
      </c>
      <c r="AQ275">
        <f>IF(AN275, "OEIS CAT - Destructive - Fatal", IF(AO275, IF(AG275, "OEIS CAT - Destructive - Non-fatal", "OEIS Non-CAT - Destructive - Non-fatal"), IF(AG275, "OEIS CAT - Large", "OEIS Non-CAT - Large")))</f>
        <v/>
      </c>
      <c r="AR275">
        <f>IF(AND(P275&lt;&gt;"", P275&gt;5000),1,0)</f>
        <v/>
      </c>
      <c r="AS275">
        <f>IF(AND(R275&lt;&gt;"", R275&gt;500),1,0)</f>
        <v/>
      </c>
      <c r="AT275">
        <f>IF(OR(R275="", R275&lt;=100),"structures &lt;= 100 ", IF(R275&gt;500, "structures &gt; 500", "100 &lt; structures &lt;= 500"))</f>
        <v/>
      </c>
      <c r="AU275">
        <f>IF(AND(T275&gt;0, T275&lt;&gt;""),"fatality &gt; 0", "fatality = 0")</f>
        <v/>
      </c>
      <c r="AV275">
        <f>IF(R275="",0, R275)</f>
        <v/>
      </c>
      <c r="AW275" t="b">
        <v>0</v>
      </c>
      <c r="AX275" t="b">
        <v>0</v>
      </c>
      <c r="AY275" t="b">
        <v>0</v>
      </c>
      <c r="AZ275" t="b">
        <v>0</v>
      </c>
      <c r="BA275" t="b">
        <v>0</v>
      </c>
      <c r="BB275" t="b">
        <v>0</v>
      </c>
      <c r="BC275" t="b">
        <v>0</v>
      </c>
      <c r="BJ275" t="n">
        <v>0</v>
      </c>
      <c r="BK275" t="n">
        <v>0</v>
      </c>
      <c r="BL275" t="inlineStr">
        <is>
          <t>F1818</t>
        </is>
      </c>
      <c r="BM275" t="inlineStr">
        <is>
          <t>65</t>
        </is>
      </c>
      <c r="BN275" t="n">
        <v>9.140000000000001</v>
      </c>
      <c r="BO275" t="inlineStr">
        <is>
          <t>2019-10-27T22:49:00Z</t>
        </is>
      </c>
      <c r="BP275" t="n">
        <v>53.02</v>
      </c>
      <c r="BQ275" t="n">
        <v>142</v>
      </c>
    </row>
    <row r="276">
      <c r="C276">
        <f>LEFT(H276,8)&amp;"-"&amp;E276</f>
        <v/>
      </c>
      <c r="D276" t="inlineStr">
        <is>
          <t>Tehama</t>
        </is>
      </c>
      <c r="E276" t="inlineStr">
        <is>
          <t>Ranch</t>
        </is>
      </c>
      <c r="H276">
        <f>YEAR(L276)*10^8+MONTH(L276)*10^6+DAY(L276)*10^4+HOUR(L276)*100+MINUTE(L276)</f>
        <v/>
      </c>
      <c r="I276">
        <f>IF(HOUR(L276)&lt;12, YEAR(L276)*10^8+MONTH(L276)*10^6+DAY(L276)*10^4+(HOUR(L276)+12)*10^2 + MINUTE(L276), YEAR(L276)*10^8+MONTH(L276)*10^6+(DAY(L276)+1)*10^4+(HOUR(L276)-12)*10^2+MINUTE(L276))</f>
        <v/>
      </c>
      <c r="J276" s="39" t="n">
        <v>43772</v>
      </c>
      <c r="K276" s="40" t="n">
        <v>0.5944444444444444</v>
      </c>
      <c r="L276" s="39" t="n">
        <v>43772.59444444445</v>
      </c>
      <c r="M276" s="39" t="n">
        <v>43783</v>
      </c>
      <c r="N276" t="inlineStr">
        <is>
          <t>18:02</t>
        </is>
      </c>
      <c r="O276" s="39" t="n">
        <v>43783.75138888889</v>
      </c>
      <c r="P276" t="n">
        <v>2534</v>
      </c>
      <c r="T276" t="n">
        <v>0</v>
      </c>
      <c r="U276" t="n">
        <v>40.036379</v>
      </c>
      <c r="V276" t="n">
        <v>-122.637837</v>
      </c>
      <c r="W276" t="inlineStr">
        <is>
          <t>HFTD</t>
        </is>
      </c>
      <c r="X276">
        <f>IF(OR(ISNUMBER(FIND("Redwood Valley", E276)), AZ276, BC276), "HFRA", "non-HFRA")</f>
        <v/>
      </c>
      <c r="AG276">
        <f>OR(AND(P276&gt;5000, P276&lt;&gt;""), AND(R276&gt;500, R276&lt;&gt;""), AND(T276&gt;0, T276&lt;&gt;""))</f>
        <v/>
      </c>
      <c r="AH276">
        <f>AND(OR(R276="", R276&lt;100),OR(AND(P276&gt;5000,P276&lt;&gt;""),AND(T276&gt;0,T276&lt;&gt;"")))</f>
        <v/>
      </c>
      <c r="AI276">
        <f>AND(AG276,AH276=FALSE)</f>
        <v/>
      </c>
      <c r="AJ276" t="n">
        <v>2019</v>
      </c>
      <c r="AK276" t="n">
        <v>11</v>
      </c>
      <c r="AL276" t="b">
        <v>0</v>
      </c>
      <c r="AM276">
        <f>IF(AND(T276&gt;0, T276&lt;&gt;""),1,0)</f>
        <v/>
      </c>
      <c r="AN276">
        <f>AND(AO276,AND(T276&gt;0,T276&lt;&gt;""))</f>
        <v/>
      </c>
      <c r="AO276">
        <f>AND(R276&gt;100, R276&lt;&gt;"")</f>
        <v/>
      </c>
      <c r="AP276">
        <f>AND(NOT(AN276),AO276)</f>
        <v/>
      </c>
      <c r="AQ276">
        <f>IF(AN276, "OEIS CAT - Destructive - Fatal", IF(AO276, IF(AG276, "OEIS CAT - Destructive - Non-fatal", "OEIS Non-CAT - Destructive - Non-fatal"), IF(AG276, "OEIS CAT - Large", "OEIS Non-CAT - Large")))</f>
        <v/>
      </c>
      <c r="AR276">
        <f>IF(AND(P276&lt;&gt;"", P276&gt;5000),1,0)</f>
        <v/>
      </c>
      <c r="AS276">
        <f>IF(AND(R276&lt;&gt;"", R276&gt;500),1,0)</f>
        <v/>
      </c>
      <c r="AT276">
        <f>IF(OR(R276="", R276&lt;=100),"structures &lt;= 100 ", IF(R276&gt;500, "structures &gt; 500", "100 &lt; structures &lt;= 500"))</f>
        <v/>
      </c>
      <c r="AU276">
        <f>IF(AND(T276&gt;0, T276&lt;&gt;""),"fatality &gt; 0", "fatality = 0")</f>
        <v/>
      </c>
      <c r="AV276">
        <f>IF(R276="",0, R276)</f>
        <v/>
      </c>
      <c r="AW276" t="b">
        <v>1</v>
      </c>
      <c r="AX276" t="b">
        <v>0</v>
      </c>
      <c r="AY276" t="b">
        <v>1</v>
      </c>
      <c r="AZ276" t="b">
        <v>1</v>
      </c>
      <c r="BA276" t="b">
        <v>0</v>
      </c>
      <c r="BB276" t="b">
        <v>1</v>
      </c>
      <c r="BC276" t="b">
        <v>1</v>
      </c>
      <c r="BF276" t="inlineStr">
        <is>
          <t>PG336</t>
        </is>
      </c>
      <c r="BG276" t="inlineStr">
        <is>
          <t>229</t>
        </is>
      </c>
      <c r="BH276" t="n">
        <v>4.53</v>
      </c>
      <c r="BI276" t="inlineStr">
        <is>
          <t>2019-11-03T22:00:00Z</t>
        </is>
      </c>
      <c r="BJ276" t="n">
        <v>8.25</v>
      </c>
      <c r="BK276" t="n">
        <v>12</v>
      </c>
      <c r="BL276" t="inlineStr">
        <is>
          <t>PG336</t>
        </is>
      </c>
      <c r="BM276" t="inlineStr">
        <is>
          <t>229</t>
        </is>
      </c>
      <c r="BN276" t="n">
        <v>4.53</v>
      </c>
      <c r="BO276" t="inlineStr">
        <is>
          <t>2019-11-03T22:00:00Z</t>
        </is>
      </c>
      <c r="BP276" t="n">
        <v>8.25</v>
      </c>
      <c r="BQ276" t="n">
        <v>14</v>
      </c>
    </row>
    <row r="277">
      <c r="C277">
        <f>LEFT(H277,8)&amp;"-"&amp;E277</f>
        <v/>
      </c>
      <c r="D277" t="inlineStr">
        <is>
          <t>Placer</t>
        </is>
      </c>
      <c r="E277" t="inlineStr">
        <is>
          <t>Foothills</t>
        </is>
      </c>
      <c r="H277">
        <f>YEAR(L277)*10^8+MONTH(L277)*10^6+DAY(L277)*10^4+HOUR(L277)*100+MINUTE(L277)</f>
        <v/>
      </c>
      <c r="I277">
        <f>IF(HOUR(L277)&lt;12, YEAR(L277)*10^8+MONTH(L277)*10^6+DAY(L277)*10^4+(HOUR(L277)+12)*10^2 + MINUTE(L277), YEAR(L277)*10^8+MONTH(L277)*10^6+(DAY(L277)+1)*10^4+(HOUR(L277)-12)*10^2+MINUTE(L277))</f>
        <v/>
      </c>
      <c r="J277" s="39" t="n">
        <v>43794</v>
      </c>
      <c r="K277" s="40" t="n">
        <v>0.5270833333333333</v>
      </c>
      <c r="L277" s="39" t="n">
        <v>43794.52708333333</v>
      </c>
      <c r="P277" t="n">
        <v>355</v>
      </c>
      <c r="T277" t="n">
        <v>0</v>
      </c>
      <c r="U277" t="n">
        <v>38.838992</v>
      </c>
      <c r="V277" t="n">
        <v>-121.325842</v>
      </c>
      <c r="W277" t="inlineStr">
        <is>
          <t>non-HFTD</t>
        </is>
      </c>
      <c r="X277">
        <f>IF(OR(ISNUMBER(FIND("Redwood Valley", E277)), AZ277, BC277), "HFRA", "non-HFRA")</f>
        <v/>
      </c>
      <c r="AG277">
        <f>OR(AND(P277&gt;5000, P277&lt;&gt;""), AND(R277&gt;500, R277&lt;&gt;""), AND(T277&gt;0, T277&lt;&gt;""))</f>
        <v/>
      </c>
      <c r="AH277">
        <f>AND(OR(R277="", R277&lt;100),OR(AND(P277&gt;5000,P277&lt;&gt;""),AND(T277&gt;0,T277&lt;&gt;"")))</f>
        <v/>
      </c>
      <c r="AI277">
        <f>AND(AG277,AH277=FALSE)</f>
        <v/>
      </c>
      <c r="AJ277" t="n">
        <v>2019</v>
      </c>
      <c r="AK277" t="n">
        <v>11</v>
      </c>
      <c r="AL277" t="b">
        <v>0</v>
      </c>
      <c r="AM277">
        <f>IF(AND(T277&gt;0, T277&lt;&gt;""),1,0)</f>
        <v/>
      </c>
      <c r="AN277">
        <f>AND(AO277,AND(T277&gt;0,T277&lt;&gt;""))</f>
        <v/>
      </c>
      <c r="AO277">
        <f>AND(R277&gt;100, R277&lt;&gt;"")</f>
        <v/>
      </c>
      <c r="AP277">
        <f>AND(NOT(AN277),AO277)</f>
        <v/>
      </c>
      <c r="AQ277">
        <f>IF(AN277, "OEIS CAT - Destructive - Fatal", IF(AO277, IF(AG277, "OEIS CAT - Destructive - Non-fatal", "OEIS Non-CAT - Destructive - Non-fatal"), IF(AG277, "OEIS CAT - Large", "OEIS Non-CAT - Large")))</f>
        <v/>
      </c>
      <c r="AR277">
        <f>IF(AND(P277&lt;&gt;"", P277&gt;5000),1,0)</f>
        <v/>
      </c>
      <c r="AS277">
        <f>IF(AND(R277&lt;&gt;"", R277&gt;500),1,0)</f>
        <v/>
      </c>
      <c r="AT277">
        <f>IF(OR(R277="", R277&lt;=100),"structures &lt;= 100 ", IF(R277&gt;500, "structures &gt; 500", "100 &lt; structures &lt;= 500"))</f>
        <v/>
      </c>
      <c r="AU277">
        <f>IF(AND(T277&gt;0, T277&lt;&gt;""),"fatality &gt; 0", "fatality = 0")</f>
        <v/>
      </c>
      <c r="AV277">
        <f>IF(R277="",0, R277)</f>
        <v/>
      </c>
      <c r="AW277" t="b">
        <v>0</v>
      </c>
      <c r="AX277" t="b">
        <v>0</v>
      </c>
      <c r="AY277" t="b">
        <v>0</v>
      </c>
      <c r="AZ277" t="b">
        <v>0</v>
      </c>
      <c r="BA277" t="b">
        <v>0</v>
      </c>
      <c r="BB277" t="b">
        <v>0</v>
      </c>
      <c r="BC277" t="b">
        <v>0</v>
      </c>
      <c r="BF277" t="inlineStr">
        <is>
          <t>LICC1</t>
        </is>
      </c>
      <c r="BG277" t="inlineStr">
        <is>
          <t>2</t>
        </is>
      </c>
      <c r="BH277" t="n">
        <v>4.31</v>
      </c>
      <c r="BI277" t="inlineStr">
        <is>
          <t>2019-11-25T21:13:00Z</t>
        </is>
      </c>
      <c r="BJ277" t="n">
        <v>31</v>
      </c>
      <c r="BK277" t="n">
        <v>35</v>
      </c>
      <c r="BL277" t="inlineStr">
        <is>
          <t>KLHM</t>
        </is>
      </c>
      <c r="BM277" t="inlineStr">
        <is>
          <t>1</t>
        </is>
      </c>
      <c r="BN277" t="n">
        <v>5.04</v>
      </c>
      <c r="BO277" t="inlineStr">
        <is>
          <t>2019-11-25T20:35:00Z</t>
        </is>
      </c>
      <c r="BP277" t="n">
        <v>31.07</v>
      </c>
      <c r="BQ277" t="n">
        <v>68</v>
      </c>
    </row>
    <row r="278">
      <c r="C278">
        <f>LEFT(H278,8)&amp;"-"&amp;E278</f>
        <v/>
      </c>
      <c r="D278" t="inlineStr">
        <is>
          <t>Santa Barbara</t>
        </is>
      </c>
      <c r="E278" t="inlineStr">
        <is>
          <t>Cave</t>
        </is>
      </c>
      <c r="H278">
        <f>YEAR(L278)*10^8+MONTH(L278)*10^6+DAY(L278)*10^4+HOUR(L278)*100+MINUTE(L278)</f>
        <v/>
      </c>
      <c r="I278">
        <f>IF(HOUR(L278)&lt;12, YEAR(L278)*10^8+MONTH(L278)*10^6+DAY(L278)*10^4+(HOUR(L278)+12)*10^2 + MINUTE(L278), YEAR(L278)*10^8+MONTH(L278)*10^6+(DAY(L278)+1)*10^4+(HOUR(L278)-12)*10^2+MINUTE(L278))</f>
        <v/>
      </c>
      <c r="J278" s="39" t="n">
        <v>43794</v>
      </c>
      <c r="K278" s="40" t="n">
        <v>0.8326388888888889</v>
      </c>
      <c r="L278" s="39" t="n">
        <v>43794.83263888889</v>
      </c>
      <c r="M278" s="39" t="n">
        <v>43813</v>
      </c>
      <c r="N278" t="inlineStr">
        <is>
          <t>08:22</t>
        </is>
      </c>
      <c r="O278" s="39" t="n">
        <v>43813.34861111111</v>
      </c>
      <c r="P278" t="n">
        <v>3126</v>
      </c>
      <c r="U278" t="n">
        <v>34.5025</v>
      </c>
      <c r="V278" t="n">
        <v>-119.785</v>
      </c>
      <c r="W278" t="inlineStr">
        <is>
          <t>HFTD</t>
        </is>
      </c>
      <c r="X278">
        <f>IF(OR(ISNUMBER(FIND("Redwood Valley", E278)), AZ278, BC278), "HFRA", "non-HFRA")</f>
        <v/>
      </c>
      <c r="AG278">
        <f>OR(AND(P278&gt;5000, P278&lt;&gt;""), AND(R278&gt;500, R278&lt;&gt;""), AND(T278&gt;0, T278&lt;&gt;""))</f>
        <v/>
      </c>
      <c r="AH278">
        <f>AND(OR(R278="", R278&lt;100),OR(AND(P278&gt;5000,P278&lt;&gt;""),AND(T278&gt;0,T278&lt;&gt;"")))</f>
        <v/>
      </c>
      <c r="AI278">
        <f>AND(AG278,AH278=FALSE)</f>
        <v/>
      </c>
      <c r="AJ278" t="n">
        <v>2019</v>
      </c>
      <c r="AK278" t="n">
        <v>11</v>
      </c>
      <c r="AL278" t="b">
        <v>0</v>
      </c>
      <c r="AM278">
        <f>IF(AND(T278&gt;0, T278&lt;&gt;""),1,0)</f>
        <v/>
      </c>
      <c r="AN278">
        <f>AND(AO278,AND(T278&gt;0,T278&lt;&gt;""))</f>
        <v/>
      </c>
      <c r="AO278">
        <f>AND(R278&gt;100, R278&lt;&gt;"")</f>
        <v/>
      </c>
      <c r="AP278">
        <f>AND(NOT(AN278),AO278)</f>
        <v/>
      </c>
      <c r="AQ278">
        <f>IF(AN278, "OEIS CAT - Destructive - Fatal", IF(AO278, IF(AG278, "OEIS CAT - Destructive - Non-fatal", "OEIS Non-CAT - Destructive - Non-fatal"), IF(AG278, "OEIS CAT - Large", "OEIS Non-CAT - Large")))</f>
        <v/>
      </c>
      <c r="AR278">
        <f>IF(AND(P278&lt;&gt;"", P278&gt;5000),1,0)</f>
        <v/>
      </c>
      <c r="AS278">
        <f>IF(AND(R278&lt;&gt;"", R278&gt;500),1,0)</f>
        <v/>
      </c>
      <c r="AT278">
        <f>IF(OR(R278="", R278&lt;=100),"structures &lt;= 100 ", IF(R278&gt;500, "structures &gt; 500", "100 &lt; structures &lt;= 500"))</f>
        <v/>
      </c>
      <c r="AU278">
        <f>IF(AND(T278&gt;0, T278&lt;&gt;""),"fatality &gt; 0", "fatality = 0")</f>
        <v/>
      </c>
      <c r="AV278">
        <f>IF(R278="",0, R278)</f>
        <v/>
      </c>
      <c r="AW278" t="b">
        <v>0</v>
      </c>
      <c r="AX278" t="b">
        <v>1</v>
      </c>
      <c r="AY278" t="b">
        <v>1</v>
      </c>
      <c r="AZ278" t="b">
        <v>1</v>
      </c>
      <c r="BA278" t="b">
        <v>0</v>
      </c>
      <c r="BB278" t="b">
        <v>1</v>
      </c>
      <c r="BC278" t="b">
        <v>1</v>
      </c>
      <c r="BF278" t="inlineStr">
        <is>
          <t>AV377</t>
        </is>
      </c>
      <c r="BG278" t="inlineStr">
        <is>
          <t>65</t>
        </is>
      </c>
      <c r="BH278" t="n">
        <v>4.13</v>
      </c>
      <c r="BI278" t="inlineStr">
        <is>
          <t>2019-11-26T04:45:00Z</t>
        </is>
      </c>
      <c r="BJ278" t="n">
        <v>55.99</v>
      </c>
      <c r="BK278" t="n">
        <v>240</v>
      </c>
      <c r="BL278" t="inlineStr">
        <is>
          <t>MTIC1</t>
        </is>
      </c>
      <c r="BM278" t="inlineStr">
        <is>
          <t>2</t>
        </is>
      </c>
      <c r="BN278" t="n">
        <v>8.25</v>
      </c>
      <c r="BO278" t="inlineStr">
        <is>
          <t>2019-11-26T03:47:00Z</t>
        </is>
      </c>
      <c r="BP278" t="n">
        <v>82.01000000000001</v>
      </c>
      <c r="BQ278" t="n">
        <v>395</v>
      </c>
    </row>
    <row r="279">
      <c r="C279">
        <f>LEFT(H279,8)&amp;"-"&amp;E279</f>
        <v/>
      </c>
      <c r="D279" t="inlineStr">
        <is>
          <t>Kings</t>
        </is>
      </c>
      <c r="E279" t="inlineStr">
        <is>
          <t>Interstate 5</t>
        </is>
      </c>
      <c r="H279">
        <f>YEAR(L279)*10^8+MONTH(L279)*10^6+DAY(L279)*10^4+HOUR(L279)*100+MINUTE(L279)</f>
        <v/>
      </c>
      <c r="I279">
        <f>IF(HOUR(L279)&lt;12, YEAR(L279)*10^8+MONTH(L279)*10^6+DAY(L279)*10^4+(HOUR(L279)+12)*10^2 + MINUTE(L279), YEAR(L279)*10^8+MONTH(L279)*10^6+(DAY(L279)+1)*10^4+(HOUR(L279)-12)*10^2+MINUTE(L279))</f>
        <v/>
      </c>
      <c r="J279" s="39" t="n">
        <v>43954</v>
      </c>
      <c r="K279" s="40" t="n">
        <v>0.6611111111111111</v>
      </c>
      <c r="L279" s="39" t="n">
        <v>43954.66111111111</v>
      </c>
      <c r="M279" s="39" t="n">
        <v>43954</v>
      </c>
      <c r="N279" t="inlineStr">
        <is>
          <t>13:31</t>
        </is>
      </c>
      <c r="O279" s="39" t="n">
        <v>43954.56319444445</v>
      </c>
      <c r="P279" t="n">
        <v>2060</v>
      </c>
      <c r="Q279" t="inlineStr">
        <is>
          <t>Under Investigation</t>
        </is>
      </c>
      <c r="R279" t="n">
        <v>0</v>
      </c>
      <c r="S279" t="n">
        <v>0</v>
      </c>
      <c r="T279" t="n">
        <v>0</v>
      </c>
      <c r="U279" t="n">
        <v>36.075003</v>
      </c>
      <c r="V279" t="n">
        <v>-120.106407</v>
      </c>
      <c r="W279" t="inlineStr">
        <is>
          <t>non-HFTD</t>
        </is>
      </c>
      <c r="X279">
        <f>IF(OR(ISNUMBER(FIND("Redwood Valley", E279)), AZ279, BC279), "HFRA", "non-HFRA")</f>
        <v/>
      </c>
      <c r="AG279">
        <f>OR(AND(P279&gt;5000, P279&lt;&gt;""), AND(R279&gt;500, R279&lt;&gt;""), AND(T279&gt;0, T279&lt;&gt;""))</f>
        <v/>
      </c>
      <c r="AH279">
        <f>AND(OR(R279="", R279&lt;100),OR(AND(P279&gt;5000,P279&lt;&gt;""),AND(T279&gt;0,T279&lt;&gt;"")))</f>
        <v/>
      </c>
      <c r="AI279">
        <f>AND(AG279,AH279=FALSE)</f>
        <v/>
      </c>
      <c r="AJ279" t="n">
        <v>2020</v>
      </c>
      <c r="AK279" t="n">
        <v>5</v>
      </c>
      <c r="AL279" t="b">
        <v>0</v>
      </c>
      <c r="AM279">
        <f>IF(AND(T279&gt;0, T279&lt;&gt;""),1,0)</f>
        <v/>
      </c>
      <c r="AN279">
        <f>AND(AO279,AND(T279&gt;0,T279&lt;&gt;""))</f>
        <v/>
      </c>
      <c r="AO279">
        <f>AND(R279&gt;100, R279&lt;&gt;"")</f>
        <v/>
      </c>
      <c r="AP279">
        <f>AND(NOT(AN279),AO279)</f>
        <v/>
      </c>
      <c r="AQ279">
        <f>IF(AN279, "OEIS CAT - Destructive - Fatal", IF(AO279, IF(AG279, "OEIS CAT - Destructive - Non-fatal", "OEIS Non-CAT - Destructive - Non-fatal"), IF(AG279, "OEIS CAT - Large", "OEIS Non-CAT - Large")))</f>
        <v/>
      </c>
      <c r="AR279">
        <f>IF(AND(P279&lt;&gt;"", P279&gt;5000),1,0)</f>
        <v/>
      </c>
      <c r="AS279">
        <f>IF(AND(R279&lt;&gt;"", R279&gt;500),1,0)</f>
        <v/>
      </c>
      <c r="AT279">
        <f>IF(OR(R279="", R279&lt;=100),"structures &lt;= 100 ", IF(R279&gt;500, "structures &gt; 500", "100 &lt; structures &lt;= 500"))</f>
        <v/>
      </c>
      <c r="AU279">
        <f>IF(AND(T279&gt;0, T279&lt;&gt;""),"fatality &gt; 0", "fatality = 0")</f>
        <v/>
      </c>
      <c r="AV279">
        <f>IF(R279="",0, R279)</f>
        <v/>
      </c>
      <c r="AW279" t="b">
        <v>0</v>
      </c>
      <c r="AX279" t="b">
        <v>0</v>
      </c>
      <c r="AY279" t="b">
        <v>0</v>
      </c>
      <c r="AZ279" t="b">
        <v>0</v>
      </c>
      <c r="BA279" t="b">
        <v>0</v>
      </c>
      <c r="BB279" t="b">
        <v>0</v>
      </c>
      <c r="BC279" t="b">
        <v>0</v>
      </c>
      <c r="BF279" t="inlineStr">
        <is>
          <t>KTLC1</t>
        </is>
      </c>
      <c r="BG279" t="inlineStr">
        <is>
          <t>2</t>
        </is>
      </c>
      <c r="BH279" t="n">
        <v>4.18</v>
      </c>
      <c r="BI279" t="inlineStr">
        <is>
          <t>2020-05-03T23:50:00Z</t>
        </is>
      </c>
      <c r="BJ279" t="n">
        <v>24</v>
      </c>
      <c r="BK279" t="n">
        <v>43</v>
      </c>
      <c r="BL279" t="inlineStr">
        <is>
          <t>KTLC1</t>
        </is>
      </c>
      <c r="BM279" t="inlineStr">
        <is>
          <t>2</t>
        </is>
      </c>
      <c r="BN279" t="n">
        <v>4.18</v>
      </c>
      <c r="BO279" t="inlineStr">
        <is>
          <t>2020-05-03T23:50:00Z</t>
        </is>
      </c>
      <c r="BP279" t="n">
        <v>24</v>
      </c>
      <c r="BQ279" t="n">
        <v>138</v>
      </c>
    </row>
    <row r="280">
      <c r="C280">
        <f>LEFT(H280,8)&amp;"-"&amp;E280</f>
        <v/>
      </c>
      <c r="D280" t="inlineStr">
        <is>
          <t>San Luis Obispo</t>
        </is>
      </c>
      <c r="E280" t="inlineStr">
        <is>
          <t>Range</t>
        </is>
      </c>
      <c r="H280">
        <f>YEAR(L280)*10^8+MONTH(L280)*10^6+DAY(L280)*10^4+HOUR(L280)*100+MINUTE(L280)</f>
        <v/>
      </c>
      <c r="I280">
        <f>IF(HOUR(L280)&lt;12, YEAR(L280)*10^8+MONTH(L280)*10^6+DAY(L280)*10^4+(HOUR(L280)+12)*10^2 + MINUTE(L280), YEAR(L280)*10^8+MONTH(L280)*10^6+(DAY(L280)+1)*10^4+(HOUR(L280)-12)*10^2+MINUTE(L280))</f>
        <v/>
      </c>
      <c r="J280" s="39" t="n">
        <v>43978</v>
      </c>
      <c r="K280" s="40" t="n">
        <v>0.8145833333333333</v>
      </c>
      <c r="L280" s="39" t="n">
        <v>43978.81458333333</v>
      </c>
      <c r="M280" s="39" t="n">
        <v>43979</v>
      </c>
      <c r="N280" t="inlineStr">
        <is>
          <t>06:45</t>
        </is>
      </c>
      <c r="O280" s="39" t="n">
        <v>43979.28125</v>
      </c>
      <c r="P280" t="n">
        <v>5000</v>
      </c>
      <c r="Q280" t="inlineStr">
        <is>
          <t>Under Investigation</t>
        </is>
      </c>
      <c r="R280" t="n">
        <v>0</v>
      </c>
      <c r="S280" t="n">
        <v>0</v>
      </c>
      <c r="T280" t="n">
        <v>0</v>
      </c>
      <c r="U280" t="n">
        <v>35.34237</v>
      </c>
      <c r="V280" t="n">
        <v>-120.70524</v>
      </c>
      <c r="W280" t="inlineStr">
        <is>
          <t>HFTD</t>
        </is>
      </c>
      <c r="X280">
        <f>IF(OR(ISNUMBER(FIND("Redwood Valley", E280)), AZ280, BC280), "HFRA", "non-HFRA")</f>
        <v/>
      </c>
      <c r="AG280">
        <f>OR(AND(P280&gt;5000, P280&lt;&gt;""), AND(R280&gt;500, R280&lt;&gt;""), AND(T280&gt;0, T280&lt;&gt;""))</f>
        <v/>
      </c>
      <c r="AH280">
        <f>AND(OR(R280="", R280&lt;100),OR(AND(P280&gt;5000,P280&lt;&gt;""),AND(T280&gt;0,T280&lt;&gt;"")))</f>
        <v/>
      </c>
      <c r="AI280">
        <f>AND(AG280,AH280=FALSE)</f>
        <v/>
      </c>
      <c r="AJ280" t="n">
        <v>2020</v>
      </c>
      <c r="AK280" t="n">
        <v>5</v>
      </c>
      <c r="AL280" t="b">
        <v>0</v>
      </c>
      <c r="AM280">
        <f>IF(AND(T280&gt;0, T280&lt;&gt;""),1,0)</f>
        <v/>
      </c>
      <c r="AN280">
        <f>AND(AO280,AND(T280&gt;0,T280&lt;&gt;""))</f>
        <v/>
      </c>
      <c r="AO280">
        <f>AND(R280&gt;100, R280&lt;&gt;"")</f>
        <v/>
      </c>
      <c r="AP280">
        <f>AND(NOT(AN280),AO280)</f>
        <v/>
      </c>
      <c r="AQ280">
        <f>IF(AN280, "OEIS CAT - Destructive - Fatal", IF(AO280, IF(AG280, "OEIS CAT - Destructive - Non-fatal", "OEIS Non-CAT - Destructive - Non-fatal"), IF(AG280, "OEIS CAT - Large", "OEIS Non-CAT - Large")))</f>
        <v/>
      </c>
      <c r="AR280">
        <f>IF(AND(P280&lt;&gt;"", P280&gt;5000),1,0)</f>
        <v/>
      </c>
      <c r="AS280">
        <f>IF(AND(R280&lt;&gt;"", R280&gt;500),1,0)</f>
        <v/>
      </c>
      <c r="AT280">
        <f>IF(OR(R280="", R280&lt;=100),"structures &lt;= 100 ", IF(R280&gt;500, "structures &gt; 500", "100 &lt; structures &lt;= 500"))</f>
        <v/>
      </c>
      <c r="AU280">
        <f>IF(AND(T280&gt;0, T280&lt;&gt;""),"fatality &gt; 0", "fatality = 0")</f>
        <v/>
      </c>
      <c r="AV280">
        <f>IF(R280="",0, R280)</f>
        <v/>
      </c>
      <c r="AW280" t="b">
        <v>1</v>
      </c>
      <c r="AX280" t="b">
        <v>0</v>
      </c>
      <c r="AY280" t="b">
        <v>1</v>
      </c>
      <c r="AZ280" t="b">
        <v>1</v>
      </c>
      <c r="BA280" t="b">
        <v>0</v>
      </c>
      <c r="BB280" t="b">
        <v>1</v>
      </c>
      <c r="BC280" t="b">
        <v>1</v>
      </c>
      <c r="BF280" t="inlineStr">
        <is>
          <t>PG223</t>
        </is>
      </c>
      <c r="BG280" t="inlineStr">
        <is>
          <t>229</t>
        </is>
      </c>
      <c r="BH280" t="n">
        <v>3.6</v>
      </c>
      <c r="BI280" t="inlineStr">
        <is>
          <t>2020-05-28T01:50:00Z</t>
        </is>
      </c>
      <c r="BJ280" t="n">
        <v>29.8</v>
      </c>
      <c r="BK280" t="n">
        <v>26</v>
      </c>
      <c r="BL280" t="inlineStr">
        <is>
          <t>PG210</t>
        </is>
      </c>
      <c r="BM280" t="inlineStr">
        <is>
          <t>229</t>
        </is>
      </c>
      <c r="BN280" t="n">
        <v>7.19</v>
      </c>
      <c r="BO280" t="inlineStr">
        <is>
          <t>2020-05-28T01:40:00Z</t>
        </is>
      </c>
      <c r="BP280" t="n">
        <v>32.88</v>
      </c>
      <c r="BQ280" t="n">
        <v>182</v>
      </c>
    </row>
    <row r="281">
      <c r="C281">
        <f>LEFT(H281,8)&amp;"-"&amp;E281</f>
        <v/>
      </c>
      <c r="D281" t="inlineStr">
        <is>
          <t>Santa Barbara</t>
        </is>
      </c>
      <c r="E281" t="inlineStr">
        <is>
          <t>Scorpion</t>
        </is>
      </c>
      <c r="H281">
        <f>YEAR(L281)*10^8+MONTH(L281)*10^6+DAY(L281)*10^4+HOUR(L281)*100+MINUTE(L281)</f>
        <v/>
      </c>
      <c r="I281">
        <f>IF(HOUR(L281)&lt;12, YEAR(L281)*10^8+MONTH(L281)*10^6+DAY(L281)*10^4+(HOUR(L281)+12)*10^2 + MINUTE(L281), YEAR(L281)*10^8+MONTH(L281)*10^6+(DAY(L281)+1)*10^4+(HOUR(L281)-12)*10^2+MINUTE(L281))</f>
        <v/>
      </c>
      <c r="J281" s="39" t="n">
        <v>43982</v>
      </c>
      <c r="K281" s="40" t="n">
        <v>0.75625</v>
      </c>
      <c r="L281" s="39" t="n">
        <v>43982.75625</v>
      </c>
      <c r="P281" t="n">
        <v>1395</v>
      </c>
      <c r="Q281" t="inlineStr">
        <is>
          <t>Under Investigation</t>
        </is>
      </c>
      <c r="R281" t="n">
        <v>0</v>
      </c>
      <c r="S281" t="n">
        <v>0</v>
      </c>
      <c r="T281" t="n">
        <v>0</v>
      </c>
      <c r="U281" t="n">
        <v>34.01389</v>
      </c>
      <c r="V281" t="n">
        <v>-119.74577</v>
      </c>
      <c r="W281" t="inlineStr">
        <is>
          <t>non-HFTD</t>
        </is>
      </c>
      <c r="X281">
        <f>IF(OR(ISNUMBER(FIND("Redwood Valley", E281)), AZ281, BC281), "HFRA", "non-HFRA")</f>
        <v/>
      </c>
      <c r="AG281">
        <f>OR(AND(P281&gt;5000, P281&lt;&gt;""), AND(R281&gt;500, R281&lt;&gt;""), AND(T281&gt;0, T281&lt;&gt;""))</f>
        <v/>
      </c>
      <c r="AH281">
        <f>AND(OR(R281="", R281&lt;100),OR(AND(P281&gt;5000,P281&lt;&gt;""),AND(T281&gt;0,T281&lt;&gt;"")))</f>
        <v/>
      </c>
      <c r="AI281">
        <f>AND(AG281,AH281=FALSE)</f>
        <v/>
      </c>
      <c r="AJ281" t="n">
        <v>2020</v>
      </c>
      <c r="AK281" t="n">
        <v>5</v>
      </c>
      <c r="AL281" t="b">
        <v>0</v>
      </c>
      <c r="AM281">
        <f>IF(AND(T281&gt;0, T281&lt;&gt;""),1,0)</f>
        <v/>
      </c>
      <c r="AN281">
        <f>AND(AO281,AND(T281&gt;0,T281&lt;&gt;""))</f>
        <v/>
      </c>
      <c r="AO281">
        <f>AND(R281&gt;100, R281&lt;&gt;"")</f>
        <v/>
      </c>
      <c r="AP281">
        <f>AND(NOT(AN281),AO281)</f>
        <v/>
      </c>
      <c r="AQ281">
        <f>IF(AN281, "OEIS CAT - Destructive - Fatal", IF(AO281, IF(AG281, "OEIS CAT - Destructive - Non-fatal", "OEIS Non-CAT - Destructive - Non-fatal"), IF(AG281, "OEIS CAT - Large", "OEIS Non-CAT - Large")))</f>
        <v/>
      </c>
      <c r="AR281">
        <f>IF(AND(P281&lt;&gt;"", P281&gt;5000),1,0)</f>
        <v/>
      </c>
      <c r="AS281">
        <f>IF(AND(R281&lt;&gt;"", R281&gt;500),1,0)</f>
        <v/>
      </c>
      <c r="AT281">
        <f>IF(OR(R281="", R281&lt;=100),"structures &lt;= 100 ", IF(R281&gt;500, "structures &gt; 500", "100 &lt; structures &lt;= 500"))</f>
        <v/>
      </c>
      <c r="AU281">
        <f>IF(AND(T281&gt;0, T281&lt;&gt;""),"fatality &gt; 0", "fatality = 0")</f>
        <v/>
      </c>
      <c r="AV281">
        <f>IF(R281="",0, R281)</f>
        <v/>
      </c>
      <c r="AW281" t="b">
        <v>0</v>
      </c>
      <c r="AX281" t="b">
        <v>0</v>
      </c>
      <c r="AY281" t="b">
        <v>0</v>
      </c>
      <c r="AZ281" t="b">
        <v>0</v>
      </c>
      <c r="BA281" t="b">
        <v>0</v>
      </c>
      <c r="BB281" t="b">
        <v>0</v>
      </c>
      <c r="BC281" t="b">
        <v>0</v>
      </c>
      <c r="BF281" t="inlineStr">
        <is>
          <t>SNCC1</t>
        </is>
      </c>
      <c r="BG281" t="inlineStr">
        <is>
          <t>2</t>
        </is>
      </c>
      <c r="BH281" t="n">
        <v>2.22</v>
      </c>
      <c r="BI281" t="inlineStr">
        <is>
          <t>2020-06-01T01:13:00Z</t>
        </is>
      </c>
      <c r="BJ281" t="n">
        <v>19</v>
      </c>
      <c r="BK281" t="n">
        <v>14</v>
      </c>
      <c r="BL281" t="inlineStr">
        <is>
          <t>SNCC1</t>
        </is>
      </c>
      <c r="BM281" t="inlineStr">
        <is>
          <t>2</t>
        </is>
      </c>
      <c r="BN281" t="n">
        <v>2.22</v>
      </c>
      <c r="BO281" t="inlineStr">
        <is>
          <t>2020-06-01T01:13:00Z</t>
        </is>
      </c>
      <c r="BP281" t="n">
        <v>19</v>
      </c>
      <c r="BQ281" t="n">
        <v>14</v>
      </c>
    </row>
    <row r="282">
      <c r="C282">
        <f>LEFT(H282,8)&amp;"-"&amp;E282</f>
        <v/>
      </c>
      <c r="D282" t="inlineStr">
        <is>
          <t>Placer</t>
        </is>
      </c>
      <c r="E282" t="inlineStr">
        <is>
          <t>Amoruso</t>
        </is>
      </c>
      <c r="H282">
        <f>YEAR(L282)*10^8+MONTH(L282)*10^6+DAY(L282)*10^4+HOUR(L282)*100+MINUTE(L282)</f>
        <v/>
      </c>
      <c r="I282">
        <f>IF(HOUR(L282)&lt;12, YEAR(L282)*10^8+MONTH(L282)*10^6+DAY(L282)*10^4+(HOUR(L282)+12)*10^2 + MINUTE(L282), YEAR(L282)*10^8+MONTH(L282)*10^6+(DAY(L282)+1)*10^4+(HOUR(L282)-12)*10^2+MINUTE(L282))</f>
        <v/>
      </c>
      <c r="J282" s="39" t="n">
        <v>43983</v>
      </c>
      <c r="K282" s="40" t="n">
        <v>0.6611111111111111</v>
      </c>
      <c r="L282" s="39" t="n">
        <v>43983.66111111111</v>
      </c>
      <c r="P282" t="n">
        <v>650</v>
      </c>
      <c r="Q282" t="inlineStr">
        <is>
          <t>Under Investigation</t>
        </is>
      </c>
      <c r="R282" t="n">
        <v>0</v>
      </c>
      <c r="S282" t="n">
        <v>0</v>
      </c>
      <c r="T282" t="n">
        <v>0</v>
      </c>
      <c r="U282" t="n">
        <v>38.824371</v>
      </c>
      <c r="V282" t="n">
        <v>-121.390862</v>
      </c>
      <c r="W282" t="inlineStr">
        <is>
          <t>non-HFTD</t>
        </is>
      </c>
      <c r="X282">
        <f>IF(OR(ISNUMBER(FIND("Redwood Valley", E282)), AZ282, BC282), "HFRA", "non-HFRA")</f>
        <v/>
      </c>
      <c r="AG282">
        <f>OR(AND(P282&gt;5000, P282&lt;&gt;""), AND(R282&gt;500, R282&lt;&gt;""), AND(T282&gt;0, T282&lt;&gt;""))</f>
        <v/>
      </c>
      <c r="AH282">
        <f>AND(OR(R282="", R282&lt;100),OR(AND(P282&gt;5000,P282&lt;&gt;""),AND(T282&gt;0,T282&lt;&gt;"")))</f>
        <v/>
      </c>
      <c r="AI282">
        <f>AND(AG282,AH282=FALSE)</f>
        <v/>
      </c>
      <c r="AJ282" t="n">
        <v>2020</v>
      </c>
      <c r="AK282" t="n">
        <v>6</v>
      </c>
      <c r="AL282" t="b">
        <v>0</v>
      </c>
      <c r="AM282">
        <f>IF(AND(T282&gt;0, T282&lt;&gt;""),1,0)</f>
        <v/>
      </c>
      <c r="AN282">
        <f>AND(AO282,AND(T282&gt;0,T282&lt;&gt;""))</f>
        <v/>
      </c>
      <c r="AO282">
        <f>AND(R282&gt;100, R282&lt;&gt;"")</f>
        <v/>
      </c>
      <c r="AP282">
        <f>AND(NOT(AN282),AO282)</f>
        <v/>
      </c>
      <c r="AQ282">
        <f>IF(AN282, "OEIS CAT - Destructive - Fatal", IF(AO282, IF(AG282, "OEIS CAT - Destructive - Non-fatal", "OEIS Non-CAT - Destructive - Non-fatal"), IF(AG282, "OEIS CAT - Large", "OEIS Non-CAT - Large")))</f>
        <v/>
      </c>
      <c r="AR282">
        <f>IF(AND(P282&lt;&gt;"", P282&gt;5000),1,0)</f>
        <v/>
      </c>
      <c r="AS282">
        <f>IF(AND(R282&lt;&gt;"", R282&gt;500),1,0)</f>
        <v/>
      </c>
      <c r="AT282">
        <f>IF(OR(R282="", R282&lt;=100),"structures &lt;= 100 ", IF(R282&gt;500, "structures &gt; 500", "100 &lt; structures &lt;= 500"))</f>
        <v/>
      </c>
      <c r="AU282">
        <f>IF(AND(T282&gt;0, T282&lt;&gt;""),"fatality &gt; 0", "fatality = 0")</f>
        <v/>
      </c>
      <c r="AV282">
        <f>IF(R282="",0, R282)</f>
        <v/>
      </c>
      <c r="AW282" t="b">
        <v>0</v>
      </c>
      <c r="AX282" t="b">
        <v>0</v>
      </c>
      <c r="AY282" t="b">
        <v>0</v>
      </c>
      <c r="AZ282" t="b">
        <v>0</v>
      </c>
      <c r="BA282" t="b">
        <v>0</v>
      </c>
      <c r="BB282" t="b">
        <v>0</v>
      </c>
      <c r="BC282" t="b">
        <v>0</v>
      </c>
      <c r="BJ282" t="n">
        <v>0</v>
      </c>
      <c r="BK282" t="n">
        <v>0</v>
      </c>
      <c r="BL282" t="inlineStr">
        <is>
          <t>LICC1</t>
        </is>
      </c>
      <c r="BM282" t="inlineStr">
        <is>
          <t>2</t>
        </is>
      </c>
      <c r="BN282" t="n">
        <v>7.74</v>
      </c>
      <c r="BO282" t="inlineStr">
        <is>
          <t>2020-06-01T23:13:00Z</t>
        </is>
      </c>
      <c r="BP282" t="n">
        <v>12</v>
      </c>
      <c r="BQ282" t="n">
        <v>48</v>
      </c>
    </row>
    <row r="283">
      <c r="C283">
        <f>LEFT(H283,8)&amp;"-"&amp;E283</f>
        <v/>
      </c>
      <c r="D283" t="inlineStr">
        <is>
          <t>Solano</t>
        </is>
      </c>
      <c r="E283" t="inlineStr">
        <is>
          <t>Wildlife</t>
        </is>
      </c>
      <c r="H283">
        <f>YEAR(L283)*10^8+MONTH(L283)*10^6+DAY(L283)*10^4+HOUR(L283)*100+MINUTE(L283)</f>
        <v/>
      </c>
      <c r="I283">
        <f>IF(HOUR(L283)&lt;12, YEAR(L283)*10^8+MONTH(L283)*10^6+DAY(L283)*10^4+(HOUR(L283)+12)*10^2 + MINUTE(L283), YEAR(L283)*10^8+MONTH(L283)*10^6+(DAY(L283)+1)*10^4+(HOUR(L283)-12)*10^2+MINUTE(L283))</f>
        <v/>
      </c>
      <c r="J283" s="39" t="n">
        <v>43985</v>
      </c>
      <c r="K283" s="40" t="n">
        <v>0.7680555555555556</v>
      </c>
      <c r="L283" s="39" t="n">
        <v>43985.76805555556</v>
      </c>
      <c r="M283" s="39" t="n">
        <v>43986</v>
      </c>
      <c r="N283" t="inlineStr">
        <is>
          <t>09:26</t>
        </is>
      </c>
      <c r="O283" s="39" t="n">
        <v>43986.39305555556</v>
      </c>
      <c r="P283" t="n">
        <v>300</v>
      </c>
      <c r="Q283" t="inlineStr">
        <is>
          <t>Under Investigation</t>
        </is>
      </c>
      <c r="R283" t="n">
        <v>0</v>
      </c>
      <c r="S283" t="n">
        <v>0</v>
      </c>
      <c r="T283" t="n">
        <v>0</v>
      </c>
      <c r="U283" t="n">
        <v>38.232281</v>
      </c>
      <c r="V283" t="n">
        <v>-122.042199</v>
      </c>
      <c r="W283" t="inlineStr">
        <is>
          <t>non-HFTD</t>
        </is>
      </c>
      <c r="X283">
        <f>IF(OR(ISNUMBER(FIND("Redwood Valley", E283)), AZ283, BC283), "HFRA", "non-HFRA")</f>
        <v/>
      </c>
      <c r="AF283" t="n">
        <v>179183</v>
      </c>
      <c r="AG283">
        <f>OR(AND(P283&gt;5000, P283&lt;&gt;""), AND(R283&gt;500, R283&lt;&gt;""), AND(T283&gt;0, T283&lt;&gt;""))</f>
        <v/>
      </c>
      <c r="AH283">
        <f>AND(OR(R283="", R283&lt;100),OR(AND(P283&gt;5000,P283&lt;&gt;""),AND(T283&gt;0,T283&lt;&gt;"")))</f>
        <v/>
      </c>
      <c r="AI283">
        <f>AND(AG283,AH283=FALSE)</f>
        <v/>
      </c>
      <c r="AJ283" t="n">
        <v>2020</v>
      </c>
      <c r="AK283" t="n">
        <v>6</v>
      </c>
      <c r="AL283" t="b">
        <v>0</v>
      </c>
      <c r="AM283">
        <f>IF(AND(T283&gt;0, T283&lt;&gt;""),1,0)</f>
        <v/>
      </c>
      <c r="AN283">
        <f>AND(AO283,AND(T283&gt;0,T283&lt;&gt;""))</f>
        <v/>
      </c>
      <c r="AO283">
        <f>AND(R283&gt;100, R283&lt;&gt;"")</f>
        <v/>
      </c>
      <c r="AP283">
        <f>AND(NOT(AN283),AO283)</f>
        <v/>
      </c>
      <c r="AQ283">
        <f>IF(AN283, "OEIS CAT - Destructive - Fatal", IF(AO283, IF(AG283, "OEIS CAT - Destructive - Non-fatal", "OEIS Non-CAT - Destructive - Non-fatal"), IF(AG283, "OEIS CAT - Large", "OEIS Non-CAT - Large")))</f>
        <v/>
      </c>
      <c r="AR283">
        <f>IF(AND(P283&lt;&gt;"", P283&gt;5000),1,0)</f>
        <v/>
      </c>
      <c r="AS283">
        <f>IF(AND(R283&lt;&gt;"", R283&gt;500),1,0)</f>
        <v/>
      </c>
      <c r="AT283">
        <f>IF(OR(R283="", R283&lt;=100),"structures &lt;= 100 ", IF(R283&gt;500, "structures &gt; 500", "100 &lt; structures &lt;= 500"))</f>
        <v/>
      </c>
      <c r="AU283">
        <f>IF(AND(T283&gt;0, T283&lt;&gt;""),"fatality &gt; 0", "fatality = 0")</f>
        <v/>
      </c>
      <c r="AV283">
        <f>IF(R283="",0, R283)</f>
        <v/>
      </c>
      <c r="AW283" t="b">
        <v>0</v>
      </c>
      <c r="AX283" t="b">
        <v>0</v>
      </c>
      <c r="AY283" t="b">
        <v>0</v>
      </c>
      <c r="AZ283" t="b">
        <v>0</v>
      </c>
      <c r="BA283" t="b">
        <v>0</v>
      </c>
      <c r="BB283" t="b">
        <v>0</v>
      </c>
      <c r="BC283" t="b">
        <v>0</v>
      </c>
      <c r="BF283" t="inlineStr">
        <is>
          <t>SFXC1</t>
        </is>
      </c>
      <c r="BG283" t="inlineStr">
        <is>
          <t>188</t>
        </is>
      </c>
      <c r="BH283" t="n">
        <v>1.13</v>
      </c>
      <c r="BI283" t="inlineStr">
        <is>
          <t>2020-06-04T01:00:00Z</t>
        </is>
      </c>
      <c r="BJ283" t="n">
        <v>22.77</v>
      </c>
      <c r="BK283" t="n">
        <v>31</v>
      </c>
      <c r="BL283" t="inlineStr">
        <is>
          <t>F1818</t>
        </is>
      </c>
      <c r="BM283" t="inlineStr">
        <is>
          <t>65</t>
        </is>
      </c>
      <c r="BN283" t="n">
        <v>6.93</v>
      </c>
      <c r="BO283" t="inlineStr">
        <is>
          <t>2020-06-04T00:54:00Z</t>
        </is>
      </c>
      <c r="BP283" t="n">
        <v>38</v>
      </c>
      <c r="BQ283" t="n">
        <v>100</v>
      </c>
    </row>
    <row r="284">
      <c r="C284">
        <f>LEFT(H284,8)&amp;"-"&amp;E284</f>
        <v/>
      </c>
      <c r="D284" t="inlineStr">
        <is>
          <t>Solano</t>
        </is>
      </c>
      <c r="E284" t="inlineStr">
        <is>
          <t>Quail</t>
        </is>
      </c>
      <c r="H284">
        <f>YEAR(L284)*10^8+MONTH(L284)*10^6+DAY(L284)*10^4+HOUR(L284)*100+MINUTE(L284)</f>
        <v/>
      </c>
      <c r="I284">
        <f>IF(HOUR(L284)&lt;12, YEAR(L284)*10^8+MONTH(L284)*10^6+DAY(L284)*10^4+(HOUR(L284)+12)*10^2 + MINUTE(L284), YEAR(L284)*10^8+MONTH(L284)*10^6+(DAY(L284)+1)*10^4+(HOUR(L284)-12)*10^2+MINUTE(L284))</f>
        <v/>
      </c>
      <c r="J284" s="39" t="n">
        <v>43988</v>
      </c>
      <c r="K284" s="40" t="n">
        <v>0.6916666666666667</v>
      </c>
      <c r="L284" s="39" t="n">
        <v>43988.69166666667</v>
      </c>
      <c r="M284" s="39" t="n">
        <v>43992</v>
      </c>
      <c r="N284" t="inlineStr">
        <is>
          <t>07:48</t>
        </is>
      </c>
      <c r="O284" s="39" t="n">
        <v>43992.325</v>
      </c>
      <c r="P284" t="n">
        <v>1837</v>
      </c>
      <c r="Q284" t="inlineStr">
        <is>
          <t>Under Investigation</t>
        </is>
      </c>
      <c r="R284" t="n">
        <v>3</v>
      </c>
      <c r="S284" t="n">
        <v>0</v>
      </c>
      <c r="T284" t="n">
        <v>0</v>
      </c>
      <c r="U284" t="n">
        <v>38.470809</v>
      </c>
      <c r="V284" t="n">
        <v>-122.038208</v>
      </c>
      <c r="W284" t="inlineStr">
        <is>
          <t>HFTD</t>
        </is>
      </c>
      <c r="X284">
        <f>IF(OR(ISNUMBER(FIND("Redwood Valley", E284)), AZ284, BC284), "HFRA", "non-HFRA")</f>
        <v/>
      </c>
      <c r="AG284">
        <f>OR(AND(P284&gt;5000, P284&lt;&gt;""), AND(R284&gt;500, R284&lt;&gt;""), AND(T284&gt;0, T284&lt;&gt;""))</f>
        <v/>
      </c>
      <c r="AH284">
        <f>AND(OR(R284="", R284&lt;100),OR(AND(P284&gt;5000,P284&lt;&gt;""),AND(T284&gt;0,T284&lt;&gt;"")))</f>
        <v/>
      </c>
      <c r="AI284">
        <f>AND(AG284,AH284=FALSE)</f>
        <v/>
      </c>
      <c r="AJ284" t="n">
        <v>2020</v>
      </c>
      <c r="AK284" t="n">
        <v>6</v>
      </c>
      <c r="AL284" t="b">
        <v>0</v>
      </c>
      <c r="AM284">
        <f>IF(AND(T284&gt;0, T284&lt;&gt;""),1,0)</f>
        <v/>
      </c>
      <c r="AN284">
        <f>AND(AO284,AND(T284&gt;0,T284&lt;&gt;""))</f>
        <v/>
      </c>
      <c r="AO284">
        <f>AND(R284&gt;100, R284&lt;&gt;"")</f>
        <v/>
      </c>
      <c r="AP284">
        <f>AND(NOT(AN284),AO284)</f>
        <v/>
      </c>
      <c r="AQ284">
        <f>IF(AN284, "OEIS CAT - Destructive - Fatal", IF(AO284, IF(AG284, "OEIS CAT - Destructive - Non-fatal", "OEIS Non-CAT - Destructive - Non-fatal"), IF(AG284, "OEIS CAT - Large", "OEIS Non-CAT - Large")))</f>
        <v/>
      </c>
      <c r="AR284">
        <f>IF(AND(P284&lt;&gt;"", P284&gt;5000),1,0)</f>
        <v/>
      </c>
      <c r="AS284">
        <f>IF(AND(R284&lt;&gt;"", R284&gt;500),1,0)</f>
        <v/>
      </c>
      <c r="AT284">
        <f>IF(OR(R284="", R284&lt;=100),"structures &lt;= 100 ", IF(R284&gt;500, "structures &gt; 500", "100 &lt; structures &lt;= 500"))</f>
        <v/>
      </c>
      <c r="AU284">
        <f>IF(AND(T284&gt;0, T284&lt;&gt;""),"fatality &gt; 0", "fatality = 0")</f>
        <v/>
      </c>
      <c r="AV284">
        <f>IF(R284="",0, R284)</f>
        <v/>
      </c>
      <c r="AW284" t="b">
        <v>1</v>
      </c>
      <c r="AX284" t="b">
        <v>0</v>
      </c>
      <c r="AY284" t="b">
        <v>1</v>
      </c>
      <c r="AZ284" t="b">
        <v>1</v>
      </c>
      <c r="BA284" t="b">
        <v>0</v>
      </c>
      <c r="BB284" t="b">
        <v>1</v>
      </c>
      <c r="BC284" t="b">
        <v>1</v>
      </c>
      <c r="BF284" t="inlineStr">
        <is>
          <t>TG583</t>
        </is>
      </c>
      <c r="BG284" t="inlineStr">
        <is>
          <t>1008</t>
        </is>
      </c>
      <c r="BH284" t="n">
        <v>4.25</v>
      </c>
      <c r="BI284" t="inlineStr">
        <is>
          <t>2020-06-07T00:20:00Z</t>
        </is>
      </c>
      <c r="BJ284" t="n">
        <v>33.1</v>
      </c>
      <c r="BK284" t="n">
        <v>24</v>
      </c>
      <c r="BL284" t="inlineStr">
        <is>
          <t>HF006</t>
        </is>
      </c>
      <c r="BM284" t="inlineStr">
        <is>
          <t>224</t>
        </is>
      </c>
      <c r="BN284" t="n">
        <v>6.09</v>
      </c>
      <c r="BO284" t="inlineStr">
        <is>
          <t>2020-06-07T00:15:00Z</t>
        </is>
      </c>
      <c r="BP284" t="n">
        <v>47.87</v>
      </c>
      <c r="BQ284" t="n">
        <v>92</v>
      </c>
    </row>
    <row r="285">
      <c r="C285">
        <f>LEFT(H285,8)&amp;"-"&amp;E285</f>
        <v/>
      </c>
      <c r="D285" t="inlineStr">
        <is>
          <t>Sacramento</t>
        </is>
      </c>
      <c r="E285" t="inlineStr">
        <is>
          <t>Grant</t>
        </is>
      </c>
      <c r="H285">
        <f>YEAR(L285)*10^8+MONTH(L285)*10^6+DAY(L285)*10^4+HOUR(L285)*100+MINUTE(L285)</f>
        <v/>
      </c>
      <c r="I285">
        <f>IF(HOUR(L285)&lt;12, YEAR(L285)*10^8+MONTH(L285)*10^6+DAY(L285)*10^4+(HOUR(L285)+12)*10^2 + MINUTE(L285), YEAR(L285)*10^8+MONTH(L285)*10^6+(DAY(L285)+1)*10^4+(HOUR(L285)-12)*10^2+MINUTE(L285))</f>
        <v/>
      </c>
      <c r="J285" s="39" t="n">
        <v>43994</v>
      </c>
      <c r="K285" s="40" t="n">
        <v>0.5284722222222222</v>
      </c>
      <c r="L285" s="39" t="n">
        <v>43994.52847222222</v>
      </c>
      <c r="M285" s="39" t="n">
        <v>43999</v>
      </c>
      <c r="N285" t="inlineStr">
        <is>
          <t>08:11</t>
        </is>
      </c>
      <c r="O285" s="39" t="n">
        <v>43999.34097222222</v>
      </c>
      <c r="P285" t="n">
        <v>5042</v>
      </c>
      <c r="Q285" t="inlineStr">
        <is>
          <t>Under Investigation</t>
        </is>
      </c>
      <c r="R285" t="n">
        <v>0</v>
      </c>
      <c r="S285" t="n">
        <v>1</v>
      </c>
      <c r="T285" t="n">
        <v>0</v>
      </c>
      <c r="U285" t="n">
        <v>38.520981</v>
      </c>
      <c r="V285" t="n">
        <v>-121.201927</v>
      </c>
      <c r="W285" t="inlineStr">
        <is>
          <t>non-HFTD</t>
        </is>
      </c>
      <c r="X285">
        <f>IF(OR(ISNUMBER(FIND("Redwood Valley", E285)), AZ285, BC285), "HFRA", "non-HFRA")</f>
        <v/>
      </c>
      <c r="AG285">
        <f>OR(AND(P285&gt;5000, P285&lt;&gt;""), AND(R285&gt;500, R285&lt;&gt;""), AND(T285&gt;0, T285&lt;&gt;""))</f>
        <v/>
      </c>
      <c r="AH285">
        <f>AND(OR(R285="", R285&lt;100),OR(AND(P285&gt;5000,P285&lt;&gt;""),AND(T285&gt;0,T285&lt;&gt;"")))</f>
        <v/>
      </c>
      <c r="AI285">
        <f>AND(AG285,AH285=FALSE)</f>
        <v/>
      </c>
      <c r="AJ285" t="n">
        <v>2020</v>
      </c>
      <c r="AK285" t="n">
        <v>6</v>
      </c>
      <c r="AL285" t="b">
        <v>0</v>
      </c>
      <c r="AM285">
        <f>IF(AND(T285&gt;0, T285&lt;&gt;""),1,0)</f>
        <v/>
      </c>
      <c r="AN285">
        <f>AND(AO285,AND(T285&gt;0,T285&lt;&gt;""))</f>
        <v/>
      </c>
      <c r="AO285">
        <f>AND(R285&gt;100, R285&lt;&gt;"")</f>
        <v/>
      </c>
      <c r="AP285">
        <f>AND(NOT(AN285),AO285)</f>
        <v/>
      </c>
      <c r="AQ285">
        <f>IF(AN285, "OEIS CAT - Destructive - Fatal", IF(AO285, IF(AG285, "OEIS CAT - Destructive - Non-fatal", "OEIS Non-CAT - Destructive - Non-fatal"), IF(AG285, "OEIS CAT - Large", "OEIS Non-CAT - Large")))</f>
        <v/>
      </c>
      <c r="AR285">
        <f>IF(AND(P285&lt;&gt;"", P285&gt;5000),1,0)</f>
        <v/>
      </c>
      <c r="AS285">
        <f>IF(AND(R285&lt;&gt;"", R285&gt;500),1,0)</f>
        <v/>
      </c>
      <c r="AT285">
        <f>IF(OR(R285="", R285&lt;=100),"structures &lt;= 100 ", IF(R285&gt;500, "structures &gt; 500", "100 &lt; structures &lt;= 500"))</f>
        <v/>
      </c>
      <c r="AU285">
        <f>IF(AND(T285&gt;0, T285&lt;&gt;""),"fatality &gt; 0", "fatality = 0")</f>
        <v/>
      </c>
      <c r="AV285">
        <f>IF(R285="",0, R285)</f>
        <v/>
      </c>
      <c r="AW285" t="b">
        <v>0</v>
      </c>
      <c r="AX285" t="b">
        <v>0</v>
      </c>
      <c r="AY285" t="b">
        <v>0</v>
      </c>
      <c r="AZ285" t="b">
        <v>0</v>
      </c>
      <c r="BA285" t="b">
        <v>0</v>
      </c>
      <c r="BB285" t="b">
        <v>0</v>
      </c>
      <c r="BC285" t="b">
        <v>0</v>
      </c>
      <c r="BF285" t="inlineStr">
        <is>
          <t>SLHWW</t>
        </is>
      </c>
      <c r="BG285" t="inlineStr">
        <is>
          <t>223</t>
        </is>
      </c>
      <c r="BH285" t="n">
        <v>3.36</v>
      </c>
      <c r="BI285" t="inlineStr">
        <is>
          <t>2020-06-12T20:15:00Z</t>
        </is>
      </c>
      <c r="BJ285" t="n">
        <v>23.88</v>
      </c>
      <c r="BK285" t="n">
        <v>32</v>
      </c>
      <c r="BL285" t="inlineStr">
        <is>
          <t>SLHWW</t>
        </is>
      </c>
      <c r="BM285" t="inlineStr">
        <is>
          <t>223</t>
        </is>
      </c>
      <c r="BN285" t="n">
        <v>3.36</v>
      </c>
      <c r="BO285" t="inlineStr">
        <is>
          <t>2020-06-12T20:15:00Z</t>
        </is>
      </c>
      <c r="BP285" t="n">
        <v>23.88</v>
      </c>
      <c r="BQ285" t="n">
        <v>98</v>
      </c>
    </row>
    <row r="286">
      <c r="C286">
        <f>LEFT(H286,8)&amp;"-"&amp;E286</f>
        <v/>
      </c>
      <c r="D286" t="inlineStr">
        <is>
          <t>Santa Barbara</t>
        </is>
      </c>
      <c r="E286" t="inlineStr">
        <is>
          <t>Drum</t>
        </is>
      </c>
      <c r="H286">
        <f>YEAR(L286)*10^8+MONTH(L286)*10^6+DAY(L286)*10^4+HOUR(L286)*100+MINUTE(L286)</f>
        <v/>
      </c>
      <c r="I286">
        <f>IF(HOUR(L286)&lt;12, YEAR(L286)*10^8+MONTH(L286)*10^6+DAY(L286)*10^4+(HOUR(L286)+12)*10^2 + MINUTE(L286), YEAR(L286)*10^8+MONTH(L286)*10^6+(DAY(L286)+1)*10^4+(HOUR(L286)-12)*10^2+MINUTE(L286))</f>
        <v/>
      </c>
      <c r="J286" s="39" t="n">
        <v>43996</v>
      </c>
      <c r="K286" s="40" t="n">
        <v>0.6270833333333333</v>
      </c>
      <c r="L286" s="39" t="n">
        <v>43996.62708333333</v>
      </c>
      <c r="P286" t="n">
        <v>696</v>
      </c>
      <c r="Q286" t="inlineStr">
        <is>
          <t>Electrical Power</t>
        </is>
      </c>
      <c r="R286" t="n">
        <v>0</v>
      </c>
      <c r="S286" t="n">
        <v>0</v>
      </c>
      <c r="T286" t="n">
        <v>0</v>
      </c>
      <c r="U286" t="n">
        <v>34.63309</v>
      </c>
      <c r="V286" t="n">
        <v>-120.28867</v>
      </c>
      <c r="W286" t="inlineStr">
        <is>
          <t>HFTD</t>
        </is>
      </c>
      <c r="X286">
        <f>IF(OR(ISNUMBER(FIND("Redwood Valley", E286)), AZ286, BC286), "HFRA", "non-HFRA")</f>
        <v/>
      </c>
      <c r="Y286" t="inlineStr">
        <is>
          <t>Yes</t>
        </is>
      </c>
      <c r="Z286" t="inlineStr">
        <is>
          <t>Yes</t>
        </is>
      </c>
      <c r="AA286" t="n">
        <v>20200585</v>
      </c>
      <c r="AB286" t="inlineStr">
        <is>
          <t>EI200614A</t>
        </is>
      </c>
      <c r="AD286" t="inlineStr">
        <is>
          <t>20-0061004</t>
        </is>
      </c>
      <c r="AF286" t="n">
        <v>66502</v>
      </c>
      <c r="AG286">
        <f>OR(AND(P286&gt;5000, P286&lt;&gt;""), AND(R286&gt;500, R286&lt;&gt;""), AND(T286&gt;0, T286&lt;&gt;""))</f>
        <v/>
      </c>
      <c r="AH286">
        <f>AND(OR(R286="", R286&lt;100),OR(AND(P286&gt;5000,P286&lt;&gt;""),AND(T286&gt;0,T286&lt;&gt;"")))</f>
        <v/>
      </c>
      <c r="AI286">
        <f>AND(AG286,AH286=FALSE)</f>
        <v/>
      </c>
      <c r="AJ286" t="n">
        <v>2020</v>
      </c>
      <c r="AK286" t="n">
        <v>6</v>
      </c>
      <c r="AL286" t="b">
        <v>0</v>
      </c>
      <c r="AM286">
        <f>IF(AND(T286&gt;0, T286&lt;&gt;""),1,0)</f>
        <v/>
      </c>
      <c r="AN286">
        <f>AND(AO286,AND(T286&gt;0,T286&lt;&gt;""))</f>
        <v/>
      </c>
      <c r="AO286">
        <f>AND(R286&gt;100, R286&lt;&gt;"")</f>
        <v/>
      </c>
      <c r="AP286">
        <f>AND(NOT(AN286),AO286)</f>
        <v/>
      </c>
      <c r="AQ286">
        <f>IF(AN286, "OEIS CAT - Destructive - Fatal", IF(AO286, IF(AG286, "OEIS CAT - Destructive - Non-fatal", "OEIS Non-CAT - Destructive - Non-fatal"), IF(AG286, "OEIS CAT - Large", "OEIS Non-CAT - Large")))</f>
        <v/>
      </c>
      <c r="AR286">
        <f>IF(AND(P286&lt;&gt;"", P286&gt;5000),1,0)</f>
        <v/>
      </c>
      <c r="AS286">
        <f>IF(AND(R286&lt;&gt;"", R286&gt;500),1,0)</f>
        <v/>
      </c>
      <c r="AT286">
        <f>IF(OR(R286="", R286&lt;=100),"structures &lt;= 100 ", IF(R286&gt;500, "structures &gt; 500", "100 &lt; structures &lt;= 500"))</f>
        <v/>
      </c>
      <c r="AU286">
        <f>IF(AND(T286&gt;0, T286&lt;&gt;""),"fatality &gt; 0", "fatality = 0")</f>
        <v/>
      </c>
      <c r="AV286">
        <f>IF(R286="",0, R286)</f>
        <v/>
      </c>
      <c r="AW286" t="b">
        <v>1</v>
      </c>
      <c r="AX286" t="b">
        <v>0</v>
      </c>
      <c r="AY286" t="b">
        <v>1</v>
      </c>
      <c r="AZ286" t="b">
        <v>1</v>
      </c>
      <c r="BA286" t="b">
        <v>0</v>
      </c>
      <c r="BB286" t="b">
        <v>1</v>
      </c>
      <c r="BC286" t="b">
        <v>1</v>
      </c>
      <c r="BF286" t="inlineStr">
        <is>
          <t>PG765</t>
        </is>
      </c>
      <c r="BG286" t="inlineStr">
        <is>
          <t>229</t>
        </is>
      </c>
      <c r="BH286" t="n">
        <v>1.32</v>
      </c>
      <c r="BI286" t="inlineStr">
        <is>
          <t>2020-06-14T21:40:00Z</t>
        </is>
      </c>
      <c r="BJ286" t="n">
        <v>29.67</v>
      </c>
      <c r="BK286" t="n">
        <v>12</v>
      </c>
      <c r="BL286" t="inlineStr">
        <is>
          <t>PG778</t>
        </is>
      </c>
      <c r="BM286" t="inlineStr">
        <is>
          <t>229</t>
        </is>
      </c>
      <c r="BN286" t="n">
        <v>8.74</v>
      </c>
      <c r="BO286" t="inlineStr">
        <is>
          <t>2020-06-14T22:50:00Z</t>
        </is>
      </c>
      <c r="BP286" t="n">
        <v>38.5</v>
      </c>
      <c r="BQ286" t="n">
        <v>62</v>
      </c>
    </row>
    <row r="287">
      <c r="C287">
        <f>LEFT(H287,8)&amp;"-"&amp;E287</f>
        <v/>
      </c>
      <c r="D287" t="inlineStr">
        <is>
          <t>San Luis Obispo</t>
        </is>
      </c>
      <c r="E287" t="inlineStr">
        <is>
          <t>Avila</t>
        </is>
      </c>
      <c r="H287">
        <f>YEAR(L287)*10^8+MONTH(L287)*10^6+DAY(L287)*10^4+HOUR(L287)*100+MINUTE(L287)</f>
        <v/>
      </c>
      <c r="I287">
        <f>IF(HOUR(L287)&lt;12, YEAR(L287)*10^8+MONTH(L287)*10^6+DAY(L287)*10^4+(HOUR(L287)+12)*10^2 + MINUTE(L287), YEAR(L287)*10^8+MONTH(L287)*10^6+(DAY(L287)+1)*10^4+(HOUR(L287)-12)*10^2+MINUTE(L287))</f>
        <v/>
      </c>
      <c r="J287" s="39" t="n">
        <v>43997</v>
      </c>
      <c r="K287" s="40" t="n">
        <v>0.6972222222222222</v>
      </c>
      <c r="L287" s="39" t="n">
        <v>43997.69722222222</v>
      </c>
      <c r="M287" s="39" t="n">
        <v>44001</v>
      </c>
      <c r="N287" t="inlineStr">
        <is>
          <t>07:27</t>
        </is>
      </c>
      <c r="O287" s="39" t="n">
        <v>44001.31041666667</v>
      </c>
      <c r="P287" t="n">
        <v>445</v>
      </c>
      <c r="Q287" t="inlineStr">
        <is>
          <t>Under Investigation</t>
        </is>
      </c>
      <c r="R287" t="n">
        <v>0</v>
      </c>
      <c r="S287" t="n">
        <v>0</v>
      </c>
      <c r="T287" t="n">
        <v>0</v>
      </c>
      <c r="U287" t="n">
        <v>35.17977</v>
      </c>
      <c r="V287" t="n">
        <v>-120.69959</v>
      </c>
      <c r="W287" t="inlineStr">
        <is>
          <t>HFTD</t>
        </is>
      </c>
      <c r="X287">
        <f>IF(OR(ISNUMBER(FIND("Redwood Valley", E287)), AZ287, BC287), "HFRA", "non-HFRA")</f>
        <v/>
      </c>
      <c r="AF287" t="n">
        <v>4869</v>
      </c>
      <c r="AG287">
        <f>OR(AND(P287&gt;5000, P287&lt;&gt;""), AND(R287&gt;500, R287&lt;&gt;""), AND(T287&gt;0, T287&lt;&gt;""))</f>
        <v/>
      </c>
      <c r="AH287">
        <f>AND(OR(R287="", R287&lt;100),OR(AND(P287&gt;5000,P287&lt;&gt;""),AND(T287&gt;0,T287&lt;&gt;"")))</f>
        <v/>
      </c>
      <c r="AI287">
        <f>AND(AG287,AH287=FALSE)</f>
        <v/>
      </c>
      <c r="AJ287" t="n">
        <v>2020</v>
      </c>
      <c r="AK287" t="n">
        <v>6</v>
      </c>
      <c r="AL287" t="b">
        <v>0</v>
      </c>
      <c r="AM287">
        <f>IF(AND(T287&gt;0, T287&lt;&gt;""),1,0)</f>
        <v/>
      </c>
      <c r="AN287">
        <f>AND(AO287,AND(T287&gt;0,T287&lt;&gt;""))</f>
        <v/>
      </c>
      <c r="AO287">
        <f>AND(R287&gt;100, R287&lt;&gt;"")</f>
        <v/>
      </c>
      <c r="AP287">
        <f>AND(NOT(AN287),AO287)</f>
        <v/>
      </c>
      <c r="AQ287">
        <f>IF(AN287, "OEIS CAT - Destructive - Fatal", IF(AO287, IF(AG287, "OEIS CAT - Destructive - Non-fatal", "OEIS Non-CAT - Destructive - Non-fatal"), IF(AG287, "OEIS CAT - Large", "OEIS Non-CAT - Large")))</f>
        <v/>
      </c>
      <c r="AR287">
        <f>IF(AND(P287&lt;&gt;"", P287&gt;5000),1,0)</f>
        <v/>
      </c>
      <c r="AS287">
        <f>IF(AND(R287&lt;&gt;"", R287&gt;500),1,0)</f>
        <v/>
      </c>
      <c r="AT287">
        <f>IF(OR(R287="", R287&lt;=100),"structures &lt;= 100 ", IF(R287&gt;500, "structures &gt; 500", "100 &lt; structures &lt;= 500"))</f>
        <v/>
      </c>
      <c r="AU287">
        <f>IF(AND(T287&gt;0, T287&lt;&gt;""),"fatality &gt; 0", "fatality = 0")</f>
        <v/>
      </c>
      <c r="AV287">
        <f>IF(R287="",0, R287)</f>
        <v/>
      </c>
      <c r="AW287" t="b">
        <v>1</v>
      </c>
      <c r="AX287" t="b">
        <v>0</v>
      </c>
      <c r="AY287" t="b">
        <v>0</v>
      </c>
      <c r="AZ287" t="b">
        <v>0</v>
      </c>
      <c r="BA287" t="b">
        <v>0</v>
      </c>
      <c r="BB287" t="b">
        <v>1</v>
      </c>
      <c r="BC287" t="b">
        <v>1</v>
      </c>
      <c r="BF287" t="inlineStr">
        <is>
          <t>PSLC1</t>
        </is>
      </c>
      <c r="BG287" t="inlineStr">
        <is>
          <t>122</t>
        </is>
      </c>
      <c r="BH287" t="n">
        <v>3.42</v>
      </c>
      <c r="BI287" t="inlineStr">
        <is>
          <t>2020-06-15T23:36:00Z</t>
        </is>
      </c>
      <c r="BJ287" t="n">
        <v>40.97</v>
      </c>
      <c r="BK287" t="n">
        <v>51</v>
      </c>
      <c r="BL287" t="inlineStr">
        <is>
          <t>PSLC1</t>
        </is>
      </c>
      <c r="BM287" t="inlineStr">
        <is>
          <t>122</t>
        </is>
      </c>
      <c r="BN287" t="n">
        <v>3.42</v>
      </c>
      <c r="BO287" t="inlineStr">
        <is>
          <t>2020-06-15T23:36:00Z</t>
        </is>
      </c>
      <c r="BP287" t="n">
        <v>40.97</v>
      </c>
      <c r="BQ287" t="n">
        <v>179</v>
      </c>
    </row>
    <row r="288">
      <c r="C288">
        <f>LEFT(H288,8)&amp;"-"&amp;E288</f>
        <v/>
      </c>
      <c r="D288" t="inlineStr">
        <is>
          <t>San Benito</t>
        </is>
      </c>
      <c r="E288" t="inlineStr">
        <is>
          <t>Bitter</t>
        </is>
      </c>
      <c r="H288">
        <f>YEAR(L288)*10^8+MONTH(L288)*10^6+DAY(L288)*10^4+HOUR(L288)*100+MINUTE(L288)</f>
        <v/>
      </c>
      <c r="I288">
        <f>IF(HOUR(L288)&lt;12, YEAR(L288)*10^8+MONTH(L288)*10^6+DAY(L288)*10^4+(HOUR(L288)+12)*10^2 + MINUTE(L288), YEAR(L288)*10^8+MONTH(L288)*10^6+(DAY(L288)+1)*10^4+(HOUR(L288)-12)*10^2+MINUTE(L288))</f>
        <v/>
      </c>
      <c r="J288" s="39" t="n">
        <v>43998</v>
      </c>
      <c r="K288" s="40" t="n">
        <v>0.5909722222222222</v>
      </c>
      <c r="L288" s="39" t="n">
        <v>43998.59097222222</v>
      </c>
      <c r="M288" s="39" t="n">
        <v>44003</v>
      </c>
      <c r="N288" t="inlineStr">
        <is>
          <t>19:27</t>
        </is>
      </c>
      <c r="O288" s="39" t="n">
        <v>44003.81041666667</v>
      </c>
      <c r="P288" t="n">
        <v>895</v>
      </c>
      <c r="Q288" t="inlineStr">
        <is>
          <t>Under Investigation</t>
        </is>
      </c>
      <c r="R288" t="n">
        <v>0</v>
      </c>
      <c r="S288" t="n">
        <v>0</v>
      </c>
      <c r="T288" t="n">
        <v>0</v>
      </c>
      <c r="U288" t="n">
        <v>36.3011</v>
      </c>
      <c r="V288" t="n">
        <v>-120.92925</v>
      </c>
      <c r="W288" t="inlineStr">
        <is>
          <t>non-HFTD</t>
        </is>
      </c>
      <c r="X288">
        <f>IF(OR(ISNUMBER(FIND("Redwood Valley", E288)), AZ288, BC288), "HFRA", "non-HFRA")</f>
        <v/>
      </c>
      <c r="AG288">
        <f>OR(AND(P288&gt;5000, P288&lt;&gt;""), AND(R288&gt;500, R288&lt;&gt;""), AND(T288&gt;0, T288&lt;&gt;""))</f>
        <v/>
      </c>
      <c r="AH288">
        <f>AND(OR(R288="", R288&lt;100),OR(AND(P288&gt;5000,P288&lt;&gt;""),AND(T288&gt;0,T288&lt;&gt;"")))</f>
        <v/>
      </c>
      <c r="AI288">
        <f>AND(AG288,AH288=FALSE)</f>
        <v/>
      </c>
      <c r="AJ288" t="n">
        <v>2020</v>
      </c>
      <c r="AK288" t="n">
        <v>6</v>
      </c>
      <c r="AL288" t="b">
        <v>0</v>
      </c>
      <c r="AM288">
        <f>IF(AND(T288&gt;0, T288&lt;&gt;""),1,0)</f>
        <v/>
      </c>
      <c r="AN288">
        <f>AND(AO288,AND(T288&gt;0,T288&lt;&gt;""))</f>
        <v/>
      </c>
      <c r="AO288">
        <f>AND(R288&gt;100, R288&lt;&gt;"")</f>
        <v/>
      </c>
      <c r="AP288">
        <f>AND(NOT(AN288),AO288)</f>
        <v/>
      </c>
      <c r="AQ288">
        <f>IF(AN288, "OEIS CAT - Destructive - Fatal", IF(AO288, IF(AG288, "OEIS CAT - Destructive - Non-fatal", "OEIS Non-CAT - Destructive - Non-fatal"), IF(AG288, "OEIS CAT - Large", "OEIS Non-CAT - Large")))</f>
        <v/>
      </c>
      <c r="AR288">
        <f>IF(AND(P288&lt;&gt;"", P288&gt;5000),1,0)</f>
        <v/>
      </c>
      <c r="AS288">
        <f>IF(AND(R288&lt;&gt;"", R288&gt;500),1,0)</f>
        <v/>
      </c>
      <c r="AT288">
        <f>IF(OR(R288="", R288&lt;=100),"structures &lt;= 100 ", IF(R288&gt;500, "structures &gt; 500", "100 &lt; structures &lt;= 500"))</f>
        <v/>
      </c>
      <c r="AU288">
        <f>IF(AND(T288&gt;0, T288&lt;&gt;""),"fatality &gt; 0", "fatality = 0")</f>
        <v/>
      </c>
      <c r="AV288">
        <f>IF(R288="",0, R288)</f>
        <v/>
      </c>
      <c r="AW288" t="b">
        <v>0</v>
      </c>
      <c r="AX288" t="b">
        <v>0</v>
      </c>
      <c r="AY288" t="b">
        <v>0</v>
      </c>
      <c r="AZ288" t="b">
        <v>0</v>
      </c>
      <c r="BA288" t="b">
        <v>0</v>
      </c>
      <c r="BB288" t="b">
        <v>0</v>
      </c>
      <c r="BC288" t="b">
        <v>0</v>
      </c>
      <c r="BJ288" t="n">
        <v>0</v>
      </c>
      <c r="BK288" t="n">
        <v>0</v>
      </c>
      <c r="BL288" t="inlineStr">
        <is>
          <t>HDZC1</t>
        </is>
      </c>
      <c r="BM288" t="inlineStr">
        <is>
          <t>2</t>
        </is>
      </c>
      <c r="BN288" t="n">
        <v>6.95</v>
      </c>
      <c r="BO288" t="inlineStr">
        <is>
          <t>2020-06-16T22:07:00Z</t>
        </is>
      </c>
      <c r="BP288" t="n">
        <v>22</v>
      </c>
      <c r="BQ288" t="n">
        <v>16</v>
      </c>
    </row>
    <row r="289">
      <c r="C289">
        <f>LEFT(H289,8)&amp;"-"&amp;E289</f>
        <v/>
      </c>
      <c r="D289" t="inlineStr">
        <is>
          <t>Calaveras</t>
        </is>
      </c>
      <c r="E289" t="inlineStr">
        <is>
          <t>Walker</t>
        </is>
      </c>
      <c r="H289">
        <f>YEAR(L289)*10^8+MONTH(L289)*10^6+DAY(L289)*10^4+HOUR(L289)*100+MINUTE(L289)</f>
        <v/>
      </c>
      <c r="I289">
        <f>IF(HOUR(L289)&lt;12, YEAR(L289)*10^8+MONTH(L289)*10^6+DAY(L289)*10^4+(HOUR(L289)+12)*10^2 + MINUTE(L289), YEAR(L289)*10^8+MONTH(L289)*10^6+(DAY(L289)+1)*10^4+(HOUR(L289)-12)*10^2+MINUTE(L289))</f>
        <v/>
      </c>
      <c r="J289" s="39" t="n">
        <v>43998</v>
      </c>
      <c r="K289" s="40" t="n">
        <v>0.7069444444444445</v>
      </c>
      <c r="L289" s="39" t="n">
        <v>43998.70694444444</v>
      </c>
      <c r="M289" s="39" t="n">
        <v>44002</v>
      </c>
      <c r="N289" t="inlineStr">
        <is>
          <t>19:10</t>
        </is>
      </c>
      <c r="O289" s="39" t="n">
        <v>44002.79861111111</v>
      </c>
      <c r="P289" t="n">
        <v>1455</v>
      </c>
      <c r="Q289" t="inlineStr">
        <is>
          <t>Under Investigation</t>
        </is>
      </c>
      <c r="R289" t="n">
        <v>2</v>
      </c>
      <c r="S289" t="n">
        <v>0</v>
      </c>
      <c r="T289" t="n">
        <v>0</v>
      </c>
      <c r="U289" t="n">
        <v>38.07741</v>
      </c>
      <c r="V289" t="n">
        <v>-120.72958</v>
      </c>
      <c r="W289" t="inlineStr">
        <is>
          <t>HFTD</t>
        </is>
      </c>
      <c r="X289">
        <f>IF(OR(ISNUMBER(FIND("Redwood Valley", E289)), AZ289, BC289), "HFRA", "non-HFRA")</f>
        <v/>
      </c>
      <c r="AG289">
        <f>OR(AND(P289&gt;5000, P289&lt;&gt;""), AND(R289&gt;500, R289&lt;&gt;""), AND(T289&gt;0, T289&lt;&gt;""))</f>
        <v/>
      </c>
      <c r="AH289">
        <f>AND(OR(R289="", R289&lt;100),OR(AND(P289&gt;5000,P289&lt;&gt;""),AND(T289&gt;0,T289&lt;&gt;"")))</f>
        <v/>
      </c>
      <c r="AI289">
        <f>AND(AG289,AH289=FALSE)</f>
        <v/>
      </c>
      <c r="AJ289" t="n">
        <v>2020</v>
      </c>
      <c r="AK289" t="n">
        <v>6</v>
      </c>
      <c r="AL289" t="b">
        <v>0</v>
      </c>
      <c r="AM289">
        <f>IF(AND(T289&gt;0, T289&lt;&gt;""),1,0)</f>
        <v/>
      </c>
      <c r="AN289">
        <f>AND(AO289,AND(T289&gt;0,T289&lt;&gt;""))</f>
        <v/>
      </c>
      <c r="AO289">
        <f>AND(R289&gt;100, R289&lt;&gt;"")</f>
        <v/>
      </c>
      <c r="AP289">
        <f>AND(NOT(AN289),AO289)</f>
        <v/>
      </c>
      <c r="AQ289">
        <f>IF(AN289, "OEIS CAT - Destructive - Fatal", IF(AO289, IF(AG289, "OEIS CAT - Destructive - Non-fatal", "OEIS Non-CAT - Destructive - Non-fatal"), IF(AG289, "OEIS CAT - Large", "OEIS Non-CAT - Large")))</f>
        <v/>
      </c>
      <c r="AR289">
        <f>IF(AND(P289&lt;&gt;"", P289&gt;5000),1,0)</f>
        <v/>
      </c>
      <c r="AS289">
        <f>IF(AND(R289&lt;&gt;"", R289&gt;500),1,0)</f>
        <v/>
      </c>
      <c r="AT289">
        <f>IF(OR(R289="", R289&lt;=100),"structures &lt;= 100 ", IF(R289&gt;500, "structures &gt; 500", "100 &lt; structures &lt;= 500"))</f>
        <v/>
      </c>
      <c r="AU289">
        <f>IF(AND(T289&gt;0, T289&lt;&gt;""),"fatality &gt; 0", "fatality = 0")</f>
        <v/>
      </c>
      <c r="AV289">
        <f>IF(R289="",0, R289)</f>
        <v/>
      </c>
      <c r="AW289" t="b">
        <v>1</v>
      </c>
      <c r="AX289" t="b">
        <v>0</v>
      </c>
      <c r="AY289" t="b">
        <v>1</v>
      </c>
      <c r="AZ289" t="b">
        <v>1</v>
      </c>
      <c r="BA289" t="b">
        <v>0</v>
      </c>
      <c r="BB289" t="b">
        <v>1</v>
      </c>
      <c r="BC289" t="b">
        <v>1</v>
      </c>
      <c r="BD289" t="n">
        <v>1743364</v>
      </c>
      <c r="BE289" t="inlineStr">
        <is>
          <t>https://upload.wikimedia.org/wikipedia/commons/c/c9/2020_National_Large_Incident_YTD_Report.pdf</t>
        </is>
      </c>
      <c r="BF289" t="inlineStr">
        <is>
          <t>PG314</t>
        </is>
      </c>
      <c r="BG289" t="inlineStr">
        <is>
          <t>229</t>
        </is>
      </c>
      <c r="BH289" t="n">
        <v>0.88</v>
      </c>
      <c r="BI289" t="inlineStr">
        <is>
          <t>2020-06-16T23:30:00Z</t>
        </is>
      </c>
      <c r="BJ289" t="n">
        <v>17.17</v>
      </c>
      <c r="BK289" t="n">
        <v>48</v>
      </c>
      <c r="BL289" t="inlineStr">
        <is>
          <t>PG334</t>
        </is>
      </c>
      <c r="BM289" t="inlineStr">
        <is>
          <t>229</t>
        </is>
      </c>
      <c r="BN289" t="n">
        <v>7.66</v>
      </c>
      <c r="BO289" t="inlineStr">
        <is>
          <t>2020-06-16T23:50:00Z</t>
        </is>
      </c>
      <c r="BP289" t="n">
        <v>21.64</v>
      </c>
      <c r="BQ289" t="n">
        <v>134</v>
      </c>
    </row>
    <row r="290">
      <c r="C290">
        <f>LEFT(H290,8)&amp;"-"&amp;E290</f>
        <v/>
      </c>
      <c r="D290" t="inlineStr">
        <is>
          <t>Tulare</t>
        </is>
      </c>
      <c r="E290" t="inlineStr">
        <is>
          <t>Grade</t>
        </is>
      </c>
      <c r="H290">
        <f>YEAR(L290)*10^8+MONTH(L290)*10^6+DAY(L290)*10^4+HOUR(L290)*100+MINUTE(L290)</f>
        <v/>
      </c>
      <c r="I290">
        <f>IF(HOUR(L290)&lt;12, YEAR(L290)*10^8+MONTH(L290)*10^6+DAY(L290)*10^4+(HOUR(L290)+12)*10^2 + MINUTE(L290), YEAR(L290)*10^8+MONTH(L290)*10^6+(DAY(L290)+1)*10^4+(HOUR(L290)-12)*10^2+MINUTE(L290))</f>
        <v/>
      </c>
      <c r="J290" s="39" t="n">
        <v>44004</v>
      </c>
      <c r="K290" s="40" t="n">
        <v>0.3444444444444444</v>
      </c>
      <c r="L290" s="39" t="n">
        <v>44004.34444444445</v>
      </c>
      <c r="M290" s="39" t="n">
        <v>44008</v>
      </c>
      <c r="N290" t="inlineStr">
        <is>
          <t>06:39</t>
        </is>
      </c>
      <c r="O290" s="39" t="n">
        <v>44008.27708333333</v>
      </c>
      <c r="P290" t="n">
        <v>1050</v>
      </c>
      <c r="Q290" t="inlineStr">
        <is>
          <t>Under Investigation</t>
        </is>
      </c>
      <c r="R290" t="n">
        <v>0</v>
      </c>
      <c r="S290" t="n">
        <v>0</v>
      </c>
      <c r="T290" t="n">
        <v>0</v>
      </c>
      <c r="U290" t="n">
        <v>36.5537</v>
      </c>
      <c r="V290" t="n">
        <v>-119.19677</v>
      </c>
      <c r="W290" t="inlineStr">
        <is>
          <t>non-HFTD</t>
        </is>
      </c>
      <c r="X290">
        <f>IF(OR(ISNUMBER(FIND("Redwood Valley", E290)), AZ290, BC290), "HFRA", "non-HFRA")</f>
        <v/>
      </c>
      <c r="AG290">
        <f>OR(AND(P290&gt;5000, P290&lt;&gt;""), AND(R290&gt;500, R290&lt;&gt;""), AND(T290&gt;0, T290&lt;&gt;""))</f>
        <v/>
      </c>
      <c r="AH290">
        <f>AND(OR(R290="", R290&lt;100),OR(AND(P290&gt;5000,P290&lt;&gt;""),AND(T290&gt;0,T290&lt;&gt;"")))</f>
        <v/>
      </c>
      <c r="AI290">
        <f>AND(AG290,AH290=FALSE)</f>
        <v/>
      </c>
      <c r="AJ290" t="n">
        <v>2020</v>
      </c>
      <c r="AK290" t="n">
        <v>6</v>
      </c>
      <c r="AL290" t="b">
        <v>0</v>
      </c>
      <c r="AM290">
        <f>IF(AND(T290&gt;0, T290&lt;&gt;""),1,0)</f>
        <v/>
      </c>
      <c r="AN290">
        <f>AND(AO290,AND(T290&gt;0,T290&lt;&gt;""))</f>
        <v/>
      </c>
      <c r="AO290">
        <f>AND(R290&gt;100, R290&lt;&gt;"")</f>
        <v/>
      </c>
      <c r="AP290">
        <f>AND(NOT(AN290),AO290)</f>
        <v/>
      </c>
      <c r="AQ290">
        <f>IF(AN290, "OEIS CAT - Destructive - Fatal", IF(AO290, IF(AG290, "OEIS CAT - Destructive - Non-fatal", "OEIS Non-CAT - Destructive - Non-fatal"), IF(AG290, "OEIS CAT - Large", "OEIS Non-CAT - Large")))</f>
        <v/>
      </c>
      <c r="AR290">
        <f>IF(AND(P290&lt;&gt;"", P290&gt;5000),1,0)</f>
        <v/>
      </c>
      <c r="AS290">
        <f>IF(AND(R290&lt;&gt;"", R290&gt;500),1,0)</f>
        <v/>
      </c>
      <c r="AT290">
        <f>IF(OR(R290="", R290&lt;=100),"structures &lt;= 100 ", IF(R290&gt;500, "structures &gt; 500", "100 &lt; structures &lt;= 500"))</f>
        <v/>
      </c>
      <c r="AU290">
        <f>IF(AND(T290&gt;0, T290&lt;&gt;""),"fatality &gt; 0", "fatality = 0")</f>
        <v/>
      </c>
      <c r="AV290">
        <f>IF(R290="",0, R290)</f>
        <v/>
      </c>
      <c r="AW290" t="b">
        <v>0</v>
      </c>
      <c r="AX290" t="b">
        <v>0</v>
      </c>
      <c r="AY290" t="b">
        <v>0</v>
      </c>
      <c r="AZ290" t="b">
        <v>0</v>
      </c>
      <c r="BA290" t="b">
        <v>0</v>
      </c>
      <c r="BB290" t="b">
        <v>0</v>
      </c>
      <c r="BC290" t="b">
        <v>0</v>
      </c>
      <c r="BF290" t="inlineStr">
        <is>
          <t>PG327</t>
        </is>
      </c>
      <c r="BG290" t="inlineStr">
        <is>
          <t>229</t>
        </is>
      </c>
      <c r="BH290" t="n">
        <v>4.9</v>
      </c>
      <c r="BI290" t="inlineStr">
        <is>
          <t>2020-06-22T16:10:00Z</t>
        </is>
      </c>
      <c r="BJ290" t="n">
        <v>13.74</v>
      </c>
      <c r="BK290" t="n">
        <v>24</v>
      </c>
      <c r="BL290" t="inlineStr">
        <is>
          <t>PG327</t>
        </is>
      </c>
      <c r="BM290" t="inlineStr">
        <is>
          <t>229</t>
        </is>
      </c>
      <c r="BN290" t="n">
        <v>4.9</v>
      </c>
      <c r="BO290" t="inlineStr">
        <is>
          <t>2020-06-22T16:10:00Z</t>
        </is>
      </c>
      <c r="BP290" t="n">
        <v>13.74</v>
      </c>
      <c r="BQ290" t="n">
        <v>48</v>
      </c>
    </row>
    <row r="291">
      <c r="C291">
        <f>LEFT(H291,8)&amp;"-"&amp;E291</f>
        <v/>
      </c>
      <c r="D291" t="inlineStr">
        <is>
          <t>Monterey</t>
        </is>
      </c>
      <c r="E291" t="inlineStr">
        <is>
          <t>Rico</t>
        </is>
      </c>
      <c r="H291">
        <f>YEAR(L291)*10^8+MONTH(L291)*10^6+DAY(L291)*10^4+HOUR(L291)*100+MINUTE(L291)</f>
        <v/>
      </c>
      <c r="I291">
        <f>IF(HOUR(L291)&lt;12, YEAR(L291)*10^8+MONTH(L291)*10^6+DAY(L291)*10^4+(HOUR(L291)+12)*10^2 + MINUTE(L291), YEAR(L291)*10^8+MONTH(L291)*10^6+(DAY(L291)+1)*10^4+(HOUR(L291)-12)*10^2+MINUTE(L291))</f>
        <v/>
      </c>
      <c r="J291" s="39" t="n">
        <v>44004</v>
      </c>
      <c r="K291" s="40" t="n">
        <v>0.6631944444444444</v>
      </c>
      <c r="L291" s="39" t="n">
        <v>44004.66319444445</v>
      </c>
      <c r="M291" s="39" t="n">
        <v>44005</v>
      </c>
      <c r="N291" t="inlineStr">
        <is>
          <t>07:07</t>
        </is>
      </c>
      <c r="O291" s="39" t="n">
        <v>44005.29652777778</v>
      </c>
      <c r="P291" t="n">
        <v>338</v>
      </c>
      <c r="Q291" t="inlineStr">
        <is>
          <t>Under Investigation</t>
        </is>
      </c>
      <c r="R291" t="n">
        <v>0</v>
      </c>
      <c r="S291" t="n">
        <v>0</v>
      </c>
      <c r="T291" t="n">
        <v>0</v>
      </c>
      <c r="U291" t="n">
        <v>35.9789</v>
      </c>
      <c r="V291" t="n">
        <v>-120.87858</v>
      </c>
      <c r="W291" t="inlineStr">
        <is>
          <t>non-HFTD</t>
        </is>
      </c>
      <c r="X291">
        <f>IF(OR(ISNUMBER(FIND("Redwood Valley", E291)), AZ291, BC291), "HFRA", "non-HFRA")</f>
        <v/>
      </c>
      <c r="AG291">
        <f>OR(AND(P291&gt;5000, P291&lt;&gt;""), AND(R291&gt;500, R291&lt;&gt;""), AND(T291&gt;0, T291&lt;&gt;""))</f>
        <v/>
      </c>
      <c r="AH291">
        <f>AND(OR(R291="", R291&lt;100),OR(AND(P291&gt;5000,P291&lt;&gt;""),AND(T291&gt;0,T291&lt;&gt;"")))</f>
        <v/>
      </c>
      <c r="AI291">
        <f>AND(AG291,AH291=FALSE)</f>
        <v/>
      </c>
      <c r="AJ291" t="n">
        <v>2020</v>
      </c>
      <c r="AK291" t="n">
        <v>6</v>
      </c>
      <c r="AL291" t="b">
        <v>0</v>
      </c>
      <c r="AM291">
        <f>IF(AND(T291&gt;0, T291&lt;&gt;""),1,0)</f>
        <v/>
      </c>
      <c r="AN291">
        <f>AND(AO291,AND(T291&gt;0,T291&lt;&gt;""))</f>
        <v/>
      </c>
      <c r="AO291">
        <f>AND(R291&gt;100, R291&lt;&gt;"")</f>
        <v/>
      </c>
      <c r="AP291">
        <f>AND(NOT(AN291),AO291)</f>
        <v/>
      </c>
      <c r="AQ291">
        <f>IF(AN291, "OEIS CAT - Destructive - Fatal", IF(AO291, IF(AG291, "OEIS CAT - Destructive - Non-fatal", "OEIS Non-CAT - Destructive - Non-fatal"), IF(AG291, "OEIS CAT - Large", "OEIS Non-CAT - Large")))</f>
        <v/>
      </c>
      <c r="AR291">
        <f>IF(AND(P291&lt;&gt;"", P291&gt;5000),1,0)</f>
        <v/>
      </c>
      <c r="AS291">
        <f>IF(AND(R291&lt;&gt;"", R291&gt;500),1,0)</f>
        <v/>
      </c>
      <c r="AT291">
        <f>IF(OR(R291="", R291&lt;=100),"structures &lt;= 100 ", IF(R291&gt;500, "structures &gt; 500", "100 &lt; structures &lt;= 500"))</f>
        <v/>
      </c>
      <c r="AU291">
        <f>IF(AND(T291&gt;0, T291&lt;&gt;""),"fatality &gt; 0", "fatality = 0")</f>
        <v/>
      </c>
      <c r="AV291">
        <f>IF(R291="",0, R291)</f>
        <v/>
      </c>
      <c r="AW291" t="b">
        <v>0</v>
      </c>
      <c r="AX291" t="b">
        <v>0</v>
      </c>
      <c r="AY291" t="b">
        <v>0</v>
      </c>
      <c r="AZ291" t="b">
        <v>0</v>
      </c>
      <c r="BA291" t="b">
        <v>0</v>
      </c>
      <c r="BB291" t="b">
        <v>0</v>
      </c>
      <c r="BC291" t="b">
        <v>0</v>
      </c>
      <c r="BJ291" t="n">
        <v>0</v>
      </c>
      <c r="BK291" t="n">
        <v>0</v>
      </c>
      <c r="BL291" t="inlineStr">
        <is>
          <t>PG360</t>
        </is>
      </c>
      <c r="BM291" t="inlineStr">
        <is>
          <t>229</t>
        </is>
      </c>
      <c r="BN291" t="n">
        <v>7.17</v>
      </c>
      <c r="BO291" t="inlineStr">
        <is>
          <t>2020-06-22T22:10:00Z</t>
        </is>
      </c>
      <c r="BP291" t="n">
        <v>17.1</v>
      </c>
      <c r="BQ291" t="n">
        <v>26</v>
      </c>
    </row>
    <row r="292">
      <c r="C292">
        <f>LEFT(H292,8)&amp;"-"&amp;E292</f>
        <v/>
      </c>
      <c r="D292" t="inlineStr">
        <is>
          <t>Lassen</t>
        </is>
      </c>
      <c r="E292" t="inlineStr">
        <is>
          <t>R-2</t>
        </is>
      </c>
      <c r="H292">
        <f>YEAR(L292)*10^8+MONTH(L292)*10^6+DAY(L292)*10^4+HOUR(L292)*100+MINUTE(L292)</f>
        <v/>
      </c>
      <c r="I292">
        <f>IF(HOUR(L292)&lt;12, YEAR(L292)*10^8+MONTH(L292)*10^6+DAY(L292)*10^4+(HOUR(L292)+12)*10^2 + MINUTE(L292), YEAR(L292)*10^8+MONTH(L292)*10^6+(DAY(L292)+1)*10^4+(HOUR(L292)-12)*10^2+MINUTE(L292))</f>
        <v/>
      </c>
      <c r="J292" s="39" t="n">
        <v>44005</v>
      </c>
      <c r="K292" s="40" t="n">
        <v>0.8833333333333333</v>
      </c>
      <c r="L292" s="39" t="n">
        <v>44005.88333333333</v>
      </c>
      <c r="M292" s="39" t="n">
        <v>44008</v>
      </c>
      <c r="N292" t="inlineStr">
        <is>
          <t>18:00</t>
        </is>
      </c>
      <c r="O292" s="39" t="n">
        <v>44008.75</v>
      </c>
      <c r="P292" t="n">
        <v>563</v>
      </c>
      <c r="Q292" t="inlineStr">
        <is>
          <t>Under Investigation</t>
        </is>
      </c>
      <c r="R292" t="n">
        <v>0</v>
      </c>
      <c r="S292" t="n">
        <v>0</v>
      </c>
      <c r="T292" t="n">
        <v>0</v>
      </c>
      <c r="U292" t="n">
        <v>40.43203</v>
      </c>
      <c r="V292" t="n">
        <v>-120.28147</v>
      </c>
      <c r="W292" t="inlineStr">
        <is>
          <t>HFTD</t>
        </is>
      </c>
      <c r="X292">
        <f>IF(OR(ISNUMBER(FIND("Redwood Valley", E292)), AZ292, BC292), "HFRA", "non-HFRA")</f>
        <v/>
      </c>
      <c r="AG292">
        <f>OR(AND(P292&gt;5000, P292&lt;&gt;""), AND(R292&gt;500, R292&lt;&gt;""), AND(T292&gt;0, T292&lt;&gt;""))</f>
        <v/>
      </c>
      <c r="AH292">
        <f>AND(OR(R292="", R292&lt;100),OR(AND(P292&gt;5000,P292&lt;&gt;""),AND(T292&gt;0,T292&lt;&gt;"")))</f>
        <v/>
      </c>
      <c r="AI292">
        <f>AND(AG292,AH292=FALSE)</f>
        <v/>
      </c>
      <c r="AJ292" t="n">
        <v>2020</v>
      </c>
      <c r="AK292" t="n">
        <v>6</v>
      </c>
      <c r="AL292" t="b">
        <v>0</v>
      </c>
      <c r="AM292">
        <f>IF(AND(T292&gt;0, T292&lt;&gt;""),1,0)</f>
        <v/>
      </c>
      <c r="AN292">
        <f>AND(AO292,AND(T292&gt;0,T292&lt;&gt;""))</f>
        <v/>
      </c>
      <c r="AO292">
        <f>AND(R292&gt;100, R292&lt;&gt;"")</f>
        <v/>
      </c>
      <c r="AP292">
        <f>AND(NOT(AN292),AO292)</f>
        <v/>
      </c>
      <c r="AQ292">
        <f>IF(AN292, "OEIS CAT - Destructive - Fatal", IF(AO292, IF(AG292, "OEIS CAT - Destructive - Non-fatal", "OEIS Non-CAT - Destructive - Non-fatal"), IF(AG292, "OEIS CAT - Large", "OEIS Non-CAT - Large")))</f>
        <v/>
      </c>
      <c r="AR292">
        <f>IF(AND(P292&lt;&gt;"", P292&gt;5000),1,0)</f>
        <v/>
      </c>
      <c r="AS292">
        <f>IF(AND(R292&lt;&gt;"", R292&gt;500),1,0)</f>
        <v/>
      </c>
      <c r="AT292">
        <f>IF(OR(R292="", R292&lt;=100),"structures &lt;= 100 ", IF(R292&gt;500, "structures &gt; 500", "100 &lt; structures &lt;= 500"))</f>
        <v/>
      </c>
      <c r="AU292">
        <f>IF(AND(T292&gt;0, T292&lt;&gt;""),"fatality &gt; 0", "fatality = 0")</f>
        <v/>
      </c>
      <c r="AV292">
        <f>IF(R292="",0, R292)</f>
        <v/>
      </c>
      <c r="AW292" t="b">
        <v>1</v>
      </c>
      <c r="AX292" t="b">
        <v>0</v>
      </c>
      <c r="AY292" t="b">
        <v>1</v>
      </c>
      <c r="AZ292" t="b">
        <v>1</v>
      </c>
      <c r="BA292" t="b">
        <v>0</v>
      </c>
      <c r="BB292" t="b">
        <v>0</v>
      </c>
      <c r="BC292" t="b">
        <v>1</v>
      </c>
      <c r="BJ292" t="n">
        <v>0</v>
      </c>
      <c r="BK292" t="n">
        <v>0</v>
      </c>
      <c r="BL292" t="inlineStr">
        <is>
          <t>BUFC1</t>
        </is>
      </c>
      <c r="BM292" t="inlineStr">
        <is>
          <t>2</t>
        </is>
      </c>
      <c r="BN292" t="n">
        <v>9.390000000000001</v>
      </c>
      <c r="BO292" t="inlineStr">
        <is>
          <t>2020-06-24T04:40:00Z</t>
        </is>
      </c>
      <c r="BP292" t="n">
        <v>31</v>
      </c>
      <c r="BQ292" t="n">
        <v>2</v>
      </c>
    </row>
    <row r="293">
      <c r="C293">
        <f>LEFT(H293,8)&amp;"-"&amp;E293</f>
        <v/>
      </c>
      <c r="D293" t="inlineStr">
        <is>
          <t>Merced</t>
        </is>
      </c>
      <c r="E293" t="inlineStr">
        <is>
          <t>Pass</t>
        </is>
      </c>
      <c r="H293">
        <f>YEAR(L293)*10^8+MONTH(L293)*10^6+DAY(L293)*10^4+HOUR(L293)*100+MINUTE(L293)</f>
        <v/>
      </c>
      <c r="I293">
        <f>IF(HOUR(L293)&lt;12, YEAR(L293)*10^8+MONTH(L293)*10^6+DAY(L293)*10^4+(HOUR(L293)+12)*10^2 + MINUTE(L293), YEAR(L293)*10^8+MONTH(L293)*10^6+(DAY(L293)+1)*10^4+(HOUR(L293)-12)*10^2+MINUTE(L293))</f>
        <v/>
      </c>
      <c r="J293" s="39" t="n">
        <v>44010</v>
      </c>
      <c r="K293" s="40" t="n">
        <v>0.5611111111111111</v>
      </c>
      <c r="L293" s="39" t="n">
        <v>44010.56111111111</v>
      </c>
      <c r="M293" s="39" t="n">
        <v>44015</v>
      </c>
      <c r="N293" t="inlineStr">
        <is>
          <t>07:34</t>
        </is>
      </c>
      <c r="O293" s="39" t="n">
        <v>44015.31527777778</v>
      </c>
      <c r="P293" t="n">
        <v>2192</v>
      </c>
      <c r="Q293" t="inlineStr">
        <is>
          <t>Under Investigation</t>
        </is>
      </c>
      <c r="R293" t="n">
        <v>0</v>
      </c>
      <c r="S293" t="n">
        <v>0</v>
      </c>
      <c r="T293" t="n">
        <v>0</v>
      </c>
      <c r="U293" t="n">
        <v>37.06641</v>
      </c>
      <c r="V293" t="n">
        <v>-121.21912</v>
      </c>
      <c r="W293" t="inlineStr">
        <is>
          <t>HFTD</t>
        </is>
      </c>
      <c r="X293">
        <f>IF(OR(ISNUMBER(FIND("Redwood Valley", E293)), AZ293, BC293), "HFRA", "non-HFRA")</f>
        <v/>
      </c>
      <c r="AG293">
        <f>OR(AND(P293&gt;5000, P293&lt;&gt;""), AND(R293&gt;500, R293&lt;&gt;""), AND(T293&gt;0, T293&lt;&gt;""))</f>
        <v/>
      </c>
      <c r="AH293">
        <f>AND(OR(R293="", R293&lt;100),OR(AND(P293&gt;5000,P293&lt;&gt;""),AND(T293&gt;0,T293&lt;&gt;"")))</f>
        <v/>
      </c>
      <c r="AI293">
        <f>AND(AG293,AH293=FALSE)</f>
        <v/>
      </c>
      <c r="AJ293" t="n">
        <v>2020</v>
      </c>
      <c r="AK293" t="n">
        <v>6</v>
      </c>
      <c r="AL293" t="b">
        <v>0</v>
      </c>
      <c r="AM293">
        <f>IF(AND(T293&gt;0, T293&lt;&gt;""),1,0)</f>
        <v/>
      </c>
      <c r="AN293">
        <f>AND(AO293,AND(T293&gt;0,T293&lt;&gt;""))</f>
        <v/>
      </c>
      <c r="AO293">
        <f>AND(R293&gt;100, R293&lt;&gt;"")</f>
        <v/>
      </c>
      <c r="AP293">
        <f>AND(NOT(AN293),AO293)</f>
        <v/>
      </c>
      <c r="AQ293">
        <f>IF(AN293, "OEIS CAT - Destructive - Fatal", IF(AO293, IF(AG293, "OEIS CAT - Destructive - Non-fatal", "OEIS Non-CAT - Destructive - Non-fatal"), IF(AG293, "OEIS CAT - Large", "OEIS Non-CAT - Large")))</f>
        <v/>
      </c>
      <c r="AR293">
        <f>IF(AND(P293&lt;&gt;"", P293&gt;5000),1,0)</f>
        <v/>
      </c>
      <c r="AS293">
        <f>IF(AND(R293&lt;&gt;"", R293&gt;500),1,0)</f>
        <v/>
      </c>
      <c r="AT293">
        <f>IF(OR(R293="", R293&lt;=100),"structures &lt;= 100 ", IF(R293&gt;500, "structures &gt; 500", "100 &lt; structures &lt;= 500"))</f>
        <v/>
      </c>
      <c r="AU293">
        <f>IF(AND(T293&gt;0, T293&lt;&gt;""),"fatality &gt; 0", "fatality = 0")</f>
        <v/>
      </c>
      <c r="AV293">
        <f>IF(R293="",0, R293)</f>
        <v/>
      </c>
      <c r="AW293" t="b">
        <v>1</v>
      </c>
      <c r="AX293" t="b">
        <v>0</v>
      </c>
      <c r="AY293" t="b">
        <v>1</v>
      </c>
      <c r="AZ293" t="b">
        <v>1</v>
      </c>
      <c r="BA293" t="b">
        <v>0</v>
      </c>
      <c r="BB293" t="b">
        <v>1</v>
      </c>
      <c r="BC293" t="b">
        <v>1</v>
      </c>
      <c r="BF293" t="inlineStr">
        <is>
          <t>AT423</t>
        </is>
      </c>
      <c r="BG293" t="inlineStr">
        <is>
          <t>65</t>
        </is>
      </c>
      <c r="BH293" t="n">
        <v>2.36</v>
      </c>
      <c r="BI293" t="inlineStr">
        <is>
          <t>2020-06-28T20:34:00Z</t>
        </is>
      </c>
      <c r="BJ293" t="n">
        <v>51</v>
      </c>
      <c r="BK293" t="n">
        <v>48</v>
      </c>
      <c r="BL293" t="inlineStr">
        <is>
          <t>AT423</t>
        </is>
      </c>
      <c r="BM293" t="inlineStr">
        <is>
          <t>65</t>
        </is>
      </c>
      <c r="BN293" t="n">
        <v>2.36</v>
      </c>
      <c r="BO293" t="inlineStr">
        <is>
          <t>2020-06-28T20:34:00Z</t>
        </is>
      </c>
      <c r="BP293" t="n">
        <v>51</v>
      </c>
      <c r="BQ293" t="n">
        <v>62</v>
      </c>
    </row>
    <row r="294">
      <c r="C294">
        <f>LEFT(H294,8)&amp;"-"&amp;E294</f>
        <v/>
      </c>
      <c r="D294" t="inlineStr">
        <is>
          <t>Kern</t>
        </is>
      </c>
      <c r="E294" t="inlineStr">
        <is>
          <t>Bena</t>
        </is>
      </c>
      <c r="H294">
        <f>YEAR(L294)*10^8+MONTH(L294)*10^6+DAY(L294)*10^4+HOUR(L294)*100+MINUTE(L294)</f>
        <v/>
      </c>
      <c r="I294">
        <f>IF(HOUR(L294)&lt;12, YEAR(L294)*10^8+MONTH(L294)*10^6+DAY(L294)*10^4+(HOUR(L294)+12)*10^2 + MINUTE(L294), YEAR(L294)*10^8+MONTH(L294)*10^6+(DAY(L294)+1)*10^4+(HOUR(L294)-12)*10^2+MINUTE(L294))</f>
        <v/>
      </c>
      <c r="J294" s="39" t="n">
        <v>44013</v>
      </c>
      <c r="K294" s="40" t="n">
        <v>0.6888888888888889</v>
      </c>
      <c r="L294" s="39" t="n">
        <v>44013.68888888889</v>
      </c>
      <c r="M294" s="39" t="n">
        <v>44015</v>
      </c>
      <c r="N294" t="inlineStr">
        <is>
          <t>07:30</t>
        </is>
      </c>
      <c r="O294" s="39" t="n">
        <v>44015.3125</v>
      </c>
      <c r="P294" t="n">
        <v>2900</v>
      </c>
      <c r="R294" t="n">
        <v>0</v>
      </c>
      <c r="S294" t="n">
        <v>0</v>
      </c>
      <c r="T294" t="n">
        <v>0</v>
      </c>
      <c r="U294" t="n">
        <v>35.310132</v>
      </c>
      <c r="V294" t="n">
        <v>-118.702732</v>
      </c>
      <c r="W294" t="inlineStr">
        <is>
          <t>HFTD</t>
        </is>
      </c>
      <c r="X294">
        <f>IF(OR(ISNUMBER(FIND("Redwood Valley", E294)), AZ294, BC294), "HFRA", "non-HFRA")</f>
        <v/>
      </c>
      <c r="AG294">
        <f>OR(AND(P294&gt;5000, P294&lt;&gt;""), AND(R294&gt;500, R294&lt;&gt;""), AND(T294&gt;0, T294&lt;&gt;""))</f>
        <v/>
      </c>
      <c r="AH294">
        <f>AND(OR(R294="", R294&lt;100),OR(AND(P294&gt;5000,P294&lt;&gt;""),AND(T294&gt;0,T294&lt;&gt;"")))</f>
        <v/>
      </c>
      <c r="AI294">
        <f>AND(AG294,AH294=FALSE)</f>
        <v/>
      </c>
      <c r="AJ294" t="n">
        <v>2020</v>
      </c>
      <c r="AK294" t="n">
        <v>7</v>
      </c>
      <c r="AL294" t="b">
        <v>0</v>
      </c>
      <c r="AM294">
        <f>IF(AND(T294&gt;0, T294&lt;&gt;""),1,0)</f>
        <v/>
      </c>
      <c r="AN294">
        <f>AND(AO294,AND(T294&gt;0,T294&lt;&gt;""))</f>
        <v/>
      </c>
      <c r="AO294">
        <f>AND(R294&gt;100, R294&lt;&gt;"")</f>
        <v/>
      </c>
      <c r="AP294">
        <f>AND(NOT(AN294),AO294)</f>
        <v/>
      </c>
      <c r="AQ294">
        <f>IF(AN294, "OEIS CAT - Destructive - Fatal", IF(AO294, IF(AG294, "OEIS CAT - Destructive - Non-fatal", "OEIS Non-CAT - Destructive - Non-fatal"), IF(AG294, "OEIS CAT - Large", "OEIS Non-CAT - Large")))</f>
        <v/>
      </c>
      <c r="AR294">
        <f>IF(AND(P294&lt;&gt;"", P294&gt;5000),1,0)</f>
        <v/>
      </c>
      <c r="AS294">
        <f>IF(AND(R294&lt;&gt;"", R294&gt;500),1,0)</f>
        <v/>
      </c>
      <c r="AT294">
        <f>IF(OR(R294="", R294&lt;=100),"structures &lt;= 100 ", IF(R294&gt;500, "structures &gt; 500", "100 &lt; structures &lt;= 500"))</f>
        <v/>
      </c>
      <c r="AU294">
        <f>IF(AND(T294&gt;0, T294&lt;&gt;""),"fatality &gt; 0", "fatality = 0")</f>
        <v/>
      </c>
      <c r="AV294">
        <f>IF(R294="",0, R294)</f>
        <v/>
      </c>
      <c r="AW294" t="b">
        <v>1</v>
      </c>
      <c r="AX294" t="b">
        <v>0</v>
      </c>
      <c r="AY294" t="b">
        <v>1</v>
      </c>
      <c r="AZ294" t="b">
        <v>1</v>
      </c>
      <c r="BA294" t="b">
        <v>0</v>
      </c>
      <c r="BB294" t="b">
        <v>1</v>
      </c>
      <c r="BC294" t="b">
        <v>1</v>
      </c>
      <c r="BF294" t="inlineStr">
        <is>
          <t>PG449</t>
        </is>
      </c>
      <c r="BG294" t="inlineStr">
        <is>
          <t>229</t>
        </is>
      </c>
      <c r="BH294" t="n">
        <v>4.1</v>
      </c>
      <c r="BI294" t="inlineStr">
        <is>
          <t>2020-07-01T23:30:00Z</t>
        </is>
      </c>
      <c r="BJ294" t="n">
        <v>25.43</v>
      </c>
      <c r="BK294" t="n">
        <v>25</v>
      </c>
      <c r="BL294" t="inlineStr">
        <is>
          <t>PG449</t>
        </is>
      </c>
      <c r="BM294" t="inlineStr">
        <is>
          <t>229</t>
        </is>
      </c>
      <c r="BN294" t="n">
        <v>4.1</v>
      </c>
      <c r="BO294" t="inlineStr">
        <is>
          <t>2020-07-01T23:30:00Z</t>
        </is>
      </c>
      <c r="BP294" t="n">
        <v>25.43</v>
      </c>
      <c r="BQ294" t="n">
        <v>108</v>
      </c>
    </row>
    <row r="295">
      <c r="C295">
        <f>LEFT(H295,8)&amp;"-"&amp;E295</f>
        <v/>
      </c>
      <c r="D295" t="inlineStr">
        <is>
          <t>Madera</t>
        </is>
      </c>
      <c r="E295" t="inlineStr">
        <is>
          <t>Bonadelle</t>
        </is>
      </c>
      <c r="H295">
        <f>YEAR(L295)*10^8+MONTH(L295)*10^6+DAY(L295)*10^4+HOUR(L295)*100+MINUTE(L295)</f>
        <v/>
      </c>
      <c r="I295">
        <f>IF(HOUR(L295)&lt;12, YEAR(L295)*10^8+MONTH(L295)*10^6+DAY(L295)*10^4+(HOUR(L295)+12)*10^2 + MINUTE(L295), YEAR(L295)*10^8+MONTH(L295)*10^6+(DAY(L295)+1)*10^4+(HOUR(L295)-12)*10^2+MINUTE(L295))</f>
        <v/>
      </c>
      <c r="J295" s="39" t="n">
        <v>44014</v>
      </c>
      <c r="K295" s="40" t="n">
        <v>0.64375</v>
      </c>
      <c r="L295" s="39" t="n">
        <v>44014.64375</v>
      </c>
      <c r="M295" s="39" t="n">
        <v>44015</v>
      </c>
      <c r="N295" t="inlineStr">
        <is>
          <t>07:33</t>
        </is>
      </c>
      <c r="O295" s="39" t="n">
        <v>44015.31458333333</v>
      </c>
      <c r="P295" t="n">
        <v>597</v>
      </c>
      <c r="R295" t="n">
        <v>0</v>
      </c>
      <c r="S295" t="n">
        <v>0</v>
      </c>
      <c r="T295" t="n">
        <v>0</v>
      </c>
      <c r="U295" t="n">
        <v>36.9678542</v>
      </c>
      <c r="V295" t="n">
        <v>-119.9252132</v>
      </c>
      <c r="W295" t="inlineStr">
        <is>
          <t>non-HFTD</t>
        </is>
      </c>
      <c r="X295">
        <f>IF(OR(ISNUMBER(FIND("Redwood Valley", E295)), AZ295, BC295), "HFRA", "non-HFRA")</f>
        <v/>
      </c>
      <c r="AG295">
        <f>OR(AND(P295&gt;5000, P295&lt;&gt;""), AND(R295&gt;500, R295&lt;&gt;""), AND(T295&gt;0, T295&lt;&gt;""))</f>
        <v/>
      </c>
      <c r="AH295">
        <f>AND(OR(R295="", R295&lt;100),OR(AND(P295&gt;5000,P295&lt;&gt;""),AND(T295&gt;0,T295&lt;&gt;"")))</f>
        <v/>
      </c>
      <c r="AI295">
        <f>AND(AG295,AH295=FALSE)</f>
        <v/>
      </c>
      <c r="AJ295" t="n">
        <v>2020</v>
      </c>
      <c r="AK295" t="n">
        <v>7</v>
      </c>
      <c r="AL295" t="b">
        <v>0</v>
      </c>
      <c r="AM295">
        <f>IF(AND(T295&gt;0, T295&lt;&gt;""),1,0)</f>
        <v/>
      </c>
      <c r="AN295">
        <f>AND(AO295,AND(T295&gt;0,T295&lt;&gt;""))</f>
        <v/>
      </c>
      <c r="AO295">
        <f>AND(R295&gt;100, R295&lt;&gt;"")</f>
        <v/>
      </c>
      <c r="AP295">
        <f>AND(NOT(AN295),AO295)</f>
        <v/>
      </c>
      <c r="AQ295">
        <f>IF(AN295, "OEIS CAT - Destructive - Fatal", IF(AO295, IF(AG295, "OEIS CAT - Destructive - Non-fatal", "OEIS Non-CAT - Destructive - Non-fatal"), IF(AG295, "OEIS CAT - Large", "OEIS Non-CAT - Large")))</f>
        <v/>
      </c>
      <c r="AR295">
        <f>IF(AND(P295&lt;&gt;"", P295&gt;5000),1,0)</f>
        <v/>
      </c>
      <c r="AS295">
        <f>IF(AND(R295&lt;&gt;"", R295&gt;500),1,0)</f>
        <v/>
      </c>
      <c r="AT295">
        <f>IF(OR(R295="", R295&lt;=100),"structures &lt;= 100 ", IF(R295&gt;500, "structures &gt; 500", "100 &lt; structures &lt;= 500"))</f>
        <v/>
      </c>
      <c r="AU295">
        <f>IF(AND(T295&gt;0, T295&lt;&gt;""),"fatality &gt; 0", "fatality = 0")</f>
        <v/>
      </c>
      <c r="AV295">
        <f>IF(R295="",0, R295)</f>
        <v/>
      </c>
      <c r="AW295" t="b">
        <v>0</v>
      </c>
      <c r="AX295" t="b">
        <v>0</v>
      </c>
      <c r="AY295" t="b">
        <v>0</v>
      </c>
      <c r="AZ295" t="b">
        <v>0</v>
      </c>
      <c r="BA295" t="b">
        <v>0</v>
      </c>
      <c r="BB295" t="b">
        <v>0</v>
      </c>
      <c r="BC295" t="b">
        <v>0</v>
      </c>
      <c r="BJ295" t="n">
        <v>0</v>
      </c>
      <c r="BK295" t="n">
        <v>0</v>
      </c>
      <c r="BL295" t="inlineStr">
        <is>
          <t>CF078</t>
        </is>
      </c>
      <c r="BM295" t="inlineStr">
        <is>
          <t>59</t>
        </is>
      </c>
      <c r="BN295" t="n">
        <v>8.130000000000001</v>
      </c>
      <c r="BO295" t="inlineStr">
        <is>
          <t>2020-07-02T21:49:00Z</t>
        </is>
      </c>
      <c r="BP295" t="n">
        <v>14.76</v>
      </c>
      <c r="BQ295" t="n">
        <v>120</v>
      </c>
    </row>
    <row r="296">
      <c r="C296">
        <f>LEFT(H296,8)&amp;"-"&amp;E296</f>
        <v/>
      </c>
      <c r="D296" t="inlineStr">
        <is>
          <t>San Luis Obispo</t>
        </is>
      </c>
      <c r="E296" t="inlineStr">
        <is>
          <t>Lake</t>
        </is>
      </c>
      <c r="H296">
        <f>YEAR(L296)*10^8+MONTH(L296)*10^6+DAY(L296)*10^4+HOUR(L296)*100+MINUTE(L296)</f>
        <v/>
      </c>
      <c r="I296">
        <f>IF(HOUR(L296)&lt;12, YEAR(L296)*10^8+MONTH(L296)*10^6+DAY(L296)*10^4+(HOUR(L296)+12)*10^2 + MINUTE(L296), YEAR(L296)*10^8+MONTH(L296)*10^6+(DAY(L296)+1)*10^4+(HOUR(L296)-12)*10^2+MINUTE(L296))</f>
        <v/>
      </c>
      <c r="J296" s="39" t="n">
        <v>44017</v>
      </c>
      <c r="K296" s="40" t="n">
        <v>0.2979166666666667</v>
      </c>
      <c r="L296" s="39" t="n">
        <v>44017.29791666667</v>
      </c>
      <c r="P296" t="n">
        <v>588</v>
      </c>
      <c r="R296" t="n">
        <v>0</v>
      </c>
      <c r="S296" t="n">
        <v>0</v>
      </c>
      <c r="T296" t="n">
        <v>0</v>
      </c>
      <c r="U296" t="n">
        <v>35.351065</v>
      </c>
      <c r="V296" t="n">
        <v>-120.00485</v>
      </c>
      <c r="W296" t="inlineStr">
        <is>
          <t>non-HFTD</t>
        </is>
      </c>
      <c r="X296">
        <f>IF(OR(ISNUMBER(FIND("Redwood Valley", E296)), AZ296, BC296), "HFRA", "non-HFRA")</f>
        <v/>
      </c>
      <c r="AG296">
        <f>OR(AND(P296&gt;5000, P296&lt;&gt;""), AND(R296&gt;500, R296&lt;&gt;""), AND(T296&gt;0, T296&lt;&gt;""))</f>
        <v/>
      </c>
      <c r="AH296">
        <f>AND(OR(R296="", R296&lt;100),OR(AND(P296&gt;5000,P296&lt;&gt;""),AND(T296&gt;0,T296&lt;&gt;"")))</f>
        <v/>
      </c>
      <c r="AI296">
        <f>AND(AG296,AH296=FALSE)</f>
        <v/>
      </c>
      <c r="AJ296" t="n">
        <v>2020</v>
      </c>
      <c r="AK296" t="n">
        <v>7</v>
      </c>
      <c r="AL296" t="b">
        <v>0</v>
      </c>
      <c r="AM296">
        <f>IF(AND(T296&gt;0, T296&lt;&gt;""),1,0)</f>
        <v/>
      </c>
      <c r="AN296">
        <f>AND(AO296,AND(T296&gt;0,T296&lt;&gt;""))</f>
        <v/>
      </c>
      <c r="AO296">
        <f>AND(R296&gt;100, R296&lt;&gt;"")</f>
        <v/>
      </c>
      <c r="AP296">
        <f>AND(NOT(AN296),AO296)</f>
        <v/>
      </c>
      <c r="AQ296">
        <f>IF(AN296, "OEIS CAT - Destructive - Fatal", IF(AO296, IF(AG296, "OEIS CAT - Destructive - Non-fatal", "OEIS Non-CAT - Destructive - Non-fatal"), IF(AG296, "OEIS CAT - Large", "OEIS Non-CAT - Large")))</f>
        <v/>
      </c>
      <c r="AR296">
        <f>IF(AND(P296&lt;&gt;"", P296&gt;5000),1,0)</f>
        <v/>
      </c>
      <c r="AS296">
        <f>IF(AND(R296&lt;&gt;"", R296&gt;500),1,0)</f>
        <v/>
      </c>
      <c r="AT296">
        <f>IF(OR(R296="", R296&lt;=100),"structures &lt;= 100 ", IF(R296&gt;500, "structures &gt; 500", "100 &lt; structures &lt;= 500"))</f>
        <v/>
      </c>
      <c r="AU296">
        <f>IF(AND(T296&gt;0, T296&lt;&gt;""),"fatality &gt; 0", "fatality = 0")</f>
        <v/>
      </c>
      <c r="AV296">
        <f>IF(R296="",0, R296)</f>
        <v/>
      </c>
      <c r="AW296" t="b">
        <v>0</v>
      </c>
      <c r="AX296" t="b">
        <v>0</v>
      </c>
      <c r="AY296" t="b">
        <v>0</v>
      </c>
      <c r="AZ296" t="b">
        <v>0</v>
      </c>
      <c r="BA296" t="b">
        <v>0</v>
      </c>
      <c r="BB296" t="b">
        <v>0</v>
      </c>
      <c r="BC296" t="b">
        <v>0</v>
      </c>
      <c r="BJ296" t="n">
        <v>0</v>
      </c>
      <c r="BK296" t="n">
        <v>0</v>
      </c>
      <c r="BL296" t="inlineStr">
        <is>
          <t>PG907</t>
        </is>
      </c>
      <c r="BM296" t="inlineStr">
        <is>
          <t>229</t>
        </is>
      </c>
      <c r="BN296" t="n">
        <v>6.77</v>
      </c>
      <c r="BO296" t="inlineStr">
        <is>
          <t>2020-07-05T14:00:00Z</t>
        </is>
      </c>
      <c r="BP296" t="n">
        <v>13.59</v>
      </c>
      <c r="BQ296" t="n">
        <v>24</v>
      </c>
    </row>
    <row r="297">
      <c r="C297">
        <f>LEFT(H297,8)&amp;"-"&amp;E297</f>
        <v/>
      </c>
      <c r="D297" t="inlineStr">
        <is>
          <t>Santa Clara</t>
        </is>
      </c>
      <c r="E297" t="inlineStr">
        <is>
          <t>Park</t>
        </is>
      </c>
      <c r="H297">
        <f>YEAR(L297)*10^8+MONTH(L297)*10^6+DAY(L297)*10^4+HOUR(L297)*100+MINUTE(L297)</f>
        <v/>
      </c>
      <c r="I297">
        <f>IF(HOUR(L297)&lt;12, YEAR(L297)*10^8+MONTH(L297)*10^6+DAY(L297)*10^4+(HOUR(L297)+12)*10^2 + MINUTE(L297), YEAR(L297)*10^8+MONTH(L297)*10^6+(DAY(L297)+1)*10^4+(HOUR(L297)-12)*10^2+MINUTE(L297))</f>
        <v/>
      </c>
      <c r="J297" s="39" t="n">
        <v>44017</v>
      </c>
      <c r="K297" s="40" t="n">
        <v>0.3006944444444444</v>
      </c>
      <c r="L297" s="39" t="n">
        <v>44017.30069444444</v>
      </c>
      <c r="M297" s="39" t="n">
        <v>44018</v>
      </c>
      <c r="N297" t="inlineStr">
        <is>
          <t>19:23</t>
        </is>
      </c>
      <c r="O297" s="39" t="n">
        <v>44018.80763888889</v>
      </c>
      <c r="P297" t="n">
        <v>343</v>
      </c>
      <c r="Q297" t="inlineStr">
        <is>
          <t>Under Investigation</t>
        </is>
      </c>
      <c r="R297" t="n">
        <v>0</v>
      </c>
      <c r="S297" t="n">
        <v>0</v>
      </c>
      <c r="T297" t="n">
        <v>0</v>
      </c>
      <c r="U297" t="n">
        <v>37.166733</v>
      </c>
      <c r="V297" t="n">
        <v>-121.567505</v>
      </c>
      <c r="W297" t="inlineStr">
        <is>
          <t>HFTD</t>
        </is>
      </c>
      <c r="X297">
        <f>IF(OR(ISNUMBER(FIND("Redwood Valley", E297)), AZ297, BC297), "HFRA", "non-HFRA")</f>
        <v/>
      </c>
      <c r="AG297">
        <f>OR(AND(P297&gt;5000, P297&lt;&gt;""), AND(R297&gt;500, R297&lt;&gt;""), AND(T297&gt;0, T297&lt;&gt;""))</f>
        <v/>
      </c>
      <c r="AH297">
        <f>AND(OR(R297="", R297&lt;100),OR(AND(P297&gt;5000,P297&lt;&gt;""),AND(T297&gt;0,T297&lt;&gt;"")))</f>
        <v/>
      </c>
      <c r="AI297">
        <f>AND(AG297,AH297=FALSE)</f>
        <v/>
      </c>
      <c r="AJ297" t="n">
        <v>2020</v>
      </c>
      <c r="AK297" t="n">
        <v>7</v>
      </c>
      <c r="AL297" t="b">
        <v>0</v>
      </c>
      <c r="AM297">
        <f>IF(AND(T297&gt;0, T297&lt;&gt;""),1,0)</f>
        <v/>
      </c>
      <c r="AN297">
        <f>AND(AO297,AND(T297&gt;0,T297&lt;&gt;""))</f>
        <v/>
      </c>
      <c r="AO297">
        <f>AND(R297&gt;100, R297&lt;&gt;"")</f>
        <v/>
      </c>
      <c r="AP297">
        <f>AND(NOT(AN297),AO297)</f>
        <v/>
      </c>
      <c r="AQ297">
        <f>IF(AN297, "OEIS CAT - Destructive - Fatal", IF(AO297, IF(AG297, "OEIS CAT - Destructive - Non-fatal", "OEIS Non-CAT - Destructive - Non-fatal"), IF(AG297, "OEIS CAT - Large", "OEIS Non-CAT - Large")))</f>
        <v/>
      </c>
      <c r="AR297">
        <f>IF(AND(P297&lt;&gt;"", P297&gt;5000),1,0)</f>
        <v/>
      </c>
      <c r="AS297">
        <f>IF(AND(R297&lt;&gt;"", R297&gt;500),1,0)</f>
        <v/>
      </c>
      <c r="AT297">
        <f>IF(OR(R297="", R297&lt;=100),"structures &lt;= 100 ", IF(R297&gt;500, "structures &gt; 500", "100 &lt; structures &lt;= 500"))</f>
        <v/>
      </c>
      <c r="AU297">
        <f>IF(AND(T297&gt;0, T297&lt;&gt;""),"fatality &gt; 0", "fatality = 0")</f>
        <v/>
      </c>
      <c r="AV297">
        <f>IF(R297="",0, R297)</f>
        <v/>
      </c>
      <c r="AW297" t="b">
        <v>1</v>
      </c>
      <c r="AX297" t="b">
        <v>0</v>
      </c>
      <c r="AY297" t="b">
        <v>1</v>
      </c>
      <c r="AZ297" t="b">
        <v>1</v>
      </c>
      <c r="BA297" t="b">
        <v>0</v>
      </c>
      <c r="BB297" t="b">
        <v>1</v>
      </c>
      <c r="BC297" t="b">
        <v>1</v>
      </c>
      <c r="BF297" t="inlineStr">
        <is>
          <t>CZRC1</t>
        </is>
      </c>
      <c r="BG297" t="inlineStr">
        <is>
          <t>2</t>
        </is>
      </c>
      <c r="BH297" t="n">
        <v>2.15</v>
      </c>
      <c r="BI297" t="inlineStr">
        <is>
          <t>2020-07-05T15:02:00Z</t>
        </is>
      </c>
      <c r="BJ297" t="n">
        <v>8</v>
      </c>
      <c r="BK297" t="n">
        <v>29</v>
      </c>
      <c r="BL297" t="inlineStr">
        <is>
          <t>CZRC1</t>
        </is>
      </c>
      <c r="BM297" t="inlineStr">
        <is>
          <t>2</t>
        </is>
      </c>
      <c r="BN297" t="n">
        <v>2.15</v>
      </c>
      <c r="BO297" t="inlineStr">
        <is>
          <t>2020-07-05T15:02:00Z</t>
        </is>
      </c>
      <c r="BP297" t="n">
        <v>8</v>
      </c>
      <c r="BQ297" t="n">
        <v>116</v>
      </c>
    </row>
    <row r="298">
      <c r="C298">
        <f>LEFT(H298,8)&amp;"-"&amp;E298</f>
        <v/>
      </c>
      <c r="D298" t="inlineStr">
        <is>
          <t>Santa Clara</t>
        </is>
      </c>
      <c r="E298" t="inlineStr">
        <is>
          <t>Crews</t>
        </is>
      </c>
      <c r="H298">
        <f>YEAR(L298)*10^8+MONTH(L298)*10^6+DAY(L298)*10^4+HOUR(L298)*100+MINUTE(L298)</f>
        <v/>
      </c>
      <c r="I298">
        <f>IF(HOUR(L298)&lt;12, YEAR(L298)*10^8+MONTH(L298)*10^6+DAY(L298)*10^4+(HOUR(L298)+12)*10^2 + MINUTE(L298), YEAR(L298)*10^8+MONTH(L298)*10^6+(DAY(L298)+1)*10^4+(HOUR(L298)-12)*10^2+MINUTE(L298))</f>
        <v/>
      </c>
      <c r="J298" s="39" t="n">
        <v>44017</v>
      </c>
      <c r="K298" s="40" t="n">
        <v>0.6215277777777778</v>
      </c>
      <c r="L298" s="39" t="n">
        <v>44017.62152777778</v>
      </c>
      <c r="M298" s="39" t="n">
        <v>44025</v>
      </c>
      <c r="N298" t="inlineStr">
        <is>
          <t>19:06</t>
        </is>
      </c>
      <c r="O298" s="39" t="n">
        <v>44025.79583333333</v>
      </c>
      <c r="P298" t="n">
        <v>5513</v>
      </c>
      <c r="Q298" t="inlineStr">
        <is>
          <t>Under Investigation</t>
        </is>
      </c>
      <c r="R298" t="n">
        <v>7</v>
      </c>
      <c r="S298" t="n">
        <v>0</v>
      </c>
      <c r="T298" t="n">
        <v>0</v>
      </c>
      <c r="U298" t="n">
        <v>37.034839</v>
      </c>
      <c r="V298" t="n">
        <v>-121.501532</v>
      </c>
      <c r="W298" t="inlineStr">
        <is>
          <t>HFTD</t>
        </is>
      </c>
      <c r="X298">
        <f>IF(OR(ISNUMBER(FIND("Redwood Valley", E298)), AZ298, BC298), "HFRA", "non-HFRA")</f>
        <v/>
      </c>
      <c r="AF298" t="n">
        <v>146783</v>
      </c>
      <c r="AG298">
        <f>OR(AND(P298&gt;5000, P298&lt;&gt;""), AND(R298&gt;500, R298&lt;&gt;""), AND(T298&gt;0, T298&lt;&gt;""))</f>
        <v/>
      </c>
      <c r="AH298">
        <f>AND(OR(R298="", R298&lt;100),OR(AND(P298&gt;5000,P298&lt;&gt;""),AND(T298&gt;0,T298&lt;&gt;"")))</f>
        <v/>
      </c>
      <c r="AI298">
        <f>AND(AG298,AH298=FALSE)</f>
        <v/>
      </c>
      <c r="AJ298" t="n">
        <v>2020</v>
      </c>
      <c r="AK298" t="n">
        <v>7</v>
      </c>
      <c r="AL298" t="b">
        <v>0</v>
      </c>
      <c r="AM298">
        <f>IF(AND(T298&gt;0, T298&lt;&gt;""),1,0)</f>
        <v/>
      </c>
      <c r="AN298">
        <f>AND(AO298,AND(T298&gt;0,T298&lt;&gt;""))</f>
        <v/>
      </c>
      <c r="AO298">
        <f>AND(R298&gt;100, R298&lt;&gt;"")</f>
        <v/>
      </c>
      <c r="AP298">
        <f>AND(NOT(AN298),AO298)</f>
        <v/>
      </c>
      <c r="AQ298">
        <f>IF(AN298, "OEIS CAT - Destructive - Fatal", IF(AO298, IF(AG298, "OEIS CAT - Destructive - Non-fatal", "OEIS Non-CAT - Destructive - Non-fatal"), IF(AG298, "OEIS CAT - Large", "OEIS Non-CAT - Large")))</f>
        <v/>
      </c>
      <c r="AR298">
        <f>IF(AND(P298&lt;&gt;"", P298&gt;5000),1,0)</f>
        <v/>
      </c>
      <c r="AS298">
        <f>IF(AND(R298&lt;&gt;"", R298&gt;500),1,0)</f>
        <v/>
      </c>
      <c r="AT298">
        <f>IF(OR(R298="", R298&lt;=100),"structures &lt;= 100 ", IF(R298&gt;500, "structures &gt; 500", "100 &lt; structures &lt;= 500"))</f>
        <v/>
      </c>
      <c r="AU298">
        <f>IF(AND(T298&gt;0, T298&lt;&gt;""),"fatality &gt; 0", "fatality = 0")</f>
        <v/>
      </c>
      <c r="AV298">
        <f>IF(R298="",0, R298)</f>
        <v/>
      </c>
      <c r="AW298" t="b">
        <v>1</v>
      </c>
      <c r="AX298" t="b">
        <v>0</v>
      </c>
      <c r="AY298" t="b">
        <v>1</v>
      </c>
      <c r="AZ298" t="b">
        <v>1</v>
      </c>
      <c r="BA298" t="b">
        <v>0</v>
      </c>
      <c r="BB298" t="b">
        <v>1</v>
      </c>
      <c r="BC298" t="b">
        <v>1</v>
      </c>
      <c r="BF298" t="inlineStr">
        <is>
          <t>PG509</t>
        </is>
      </c>
      <c r="BG298" t="inlineStr">
        <is>
          <t>229</t>
        </is>
      </c>
      <c r="BH298" t="n">
        <v>2.69</v>
      </c>
      <c r="BI298" t="inlineStr">
        <is>
          <t>2020-07-05T22:50:00Z</t>
        </is>
      </c>
      <c r="BJ298" t="n">
        <v>23.97</v>
      </c>
      <c r="BK298" t="n">
        <v>73</v>
      </c>
      <c r="BL298" t="inlineStr">
        <is>
          <t>PG509</t>
        </is>
      </c>
      <c r="BM298" t="inlineStr">
        <is>
          <t>229</t>
        </is>
      </c>
      <c r="BN298" t="n">
        <v>2.69</v>
      </c>
      <c r="BO298" t="inlineStr">
        <is>
          <t>2020-07-05T22:50:00Z</t>
        </is>
      </c>
      <c r="BP298" t="n">
        <v>23.97</v>
      </c>
      <c r="BQ298" t="n">
        <v>143</v>
      </c>
    </row>
    <row r="299">
      <c r="C299">
        <f>LEFT(H299,8)&amp;"-"&amp;E299</f>
        <v/>
      </c>
      <c r="D299" t="inlineStr">
        <is>
          <t>Fresno</t>
        </is>
      </c>
      <c r="E299" t="inlineStr">
        <is>
          <t>Mineral</t>
        </is>
      </c>
      <c r="H299">
        <f>YEAR(L299)*10^8+MONTH(L299)*10^6+DAY(L299)*10^4+HOUR(L299)*100+MINUTE(L299)</f>
        <v/>
      </c>
      <c r="I299">
        <f>IF(HOUR(L299)&lt;12, YEAR(L299)*10^8+MONTH(L299)*10^6+DAY(L299)*10^4+(HOUR(L299)+12)*10^2 + MINUTE(L299), YEAR(L299)*10^8+MONTH(L299)*10^6+(DAY(L299)+1)*10^4+(HOUR(L299)-12)*10^2+MINUTE(L299))</f>
        <v/>
      </c>
      <c r="J299" s="39" t="n">
        <v>44025</v>
      </c>
      <c r="K299" s="40" t="n">
        <v>0.6944444444444444</v>
      </c>
      <c r="L299" s="39" t="n">
        <v>44025.69444444445</v>
      </c>
      <c r="M299" s="39" t="n">
        <v>44038</v>
      </c>
      <c r="N299" t="inlineStr">
        <is>
          <t>19:41</t>
        </is>
      </c>
      <c r="O299" s="39" t="n">
        <v>44038.82013888889</v>
      </c>
      <c r="P299" t="n">
        <v>29667</v>
      </c>
      <c r="Q299" t="inlineStr">
        <is>
          <t>Under Investigation</t>
        </is>
      </c>
      <c r="R299" t="n">
        <v>7</v>
      </c>
      <c r="S299" t="n">
        <v>0</v>
      </c>
      <c r="T299" t="n">
        <v>0</v>
      </c>
      <c r="U299" t="n">
        <v>36.09493</v>
      </c>
      <c r="V299" t="n">
        <v>-120.52193</v>
      </c>
      <c r="W299" t="inlineStr">
        <is>
          <t>non-HFTD</t>
        </is>
      </c>
      <c r="X299">
        <f>IF(OR(ISNUMBER(FIND("Redwood Valley", E299)), AZ299, BC299), "HFRA", "non-HFRA")</f>
        <v/>
      </c>
      <c r="AF299" t="n">
        <v>381650</v>
      </c>
      <c r="AG299">
        <f>OR(AND(P299&gt;5000, P299&lt;&gt;""), AND(R299&gt;500, R299&lt;&gt;""), AND(T299&gt;0, T299&lt;&gt;""))</f>
        <v/>
      </c>
      <c r="AH299">
        <f>AND(OR(R299="", R299&lt;100),OR(AND(P299&gt;5000,P299&lt;&gt;""),AND(T299&gt;0,T299&lt;&gt;"")))</f>
        <v/>
      </c>
      <c r="AI299">
        <f>AND(AG299,AH299=FALSE)</f>
        <v/>
      </c>
      <c r="AJ299" t="n">
        <v>2020</v>
      </c>
      <c r="AK299" t="n">
        <v>7</v>
      </c>
      <c r="AL299" t="b">
        <v>0</v>
      </c>
      <c r="AM299">
        <f>IF(AND(T299&gt;0, T299&lt;&gt;""),1,0)</f>
        <v/>
      </c>
      <c r="AN299">
        <f>AND(AO299,AND(T299&gt;0,T299&lt;&gt;""))</f>
        <v/>
      </c>
      <c r="AO299">
        <f>AND(R299&gt;100, R299&lt;&gt;"")</f>
        <v/>
      </c>
      <c r="AP299">
        <f>AND(NOT(AN299),AO299)</f>
        <v/>
      </c>
      <c r="AQ299">
        <f>IF(AN299, "OEIS CAT - Destructive - Fatal", IF(AO299, IF(AG299, "OEIS CAT - Destructive - Non-fatal", "OEIS Non-CAT - Destructive - Non-fatal"), IF(AG299, "OEIS CAT - Large", "OEIS Non-CAT - Large")))</f>
        <v/>
      </c>
      <c r="AR299">
        <f>IF(AND(P299&lt;&gt;"", P299&gt;5000),1,0)</f>
        <v/>
      </c>
      <c r="AS299">
        <f>IF(AND(R299&lt;&gt;"", R299&gt;500),1,0)</f>
        <v/>
      </c>
      <c r="AT299">
        <f>IF(OR(R299="", R299&lt;=100),"structures &lt;= 100 ", IF(R299&gt;500, "structures &gt; 500", "100 &lt; structures &lt;= 500"))</f>
        <v/>
      </c>
      <c r="AU299">
        <f>IF(AND(T299&gt;0, T299&lt;&gt;""),"fatality &gt; 0", "fatality = 0")</f>
        <v/>
      </c>
      <c r="AV299">
        <f>IF(R299="",0, R299)</f>
        <v/>
      </c>
      <c r="AW299" t="b">
        <v>0</v>
      </c>
      <c r="AX299" t="b">
        <v>0</v>
      </c>
      <c r="AY299" t="b">
        <v>1</v>
      </c>
      <c r="AZ299" t="b">
        <v>1</v>
      </c>
      <c r="BA299" t="b">
        <v>1</v>
      </c>
      <c r="BB299" t="b">
        <v>0</v>
      </c>
      <c r="BC299" t="b">
        <v>1</v>
      </c>
      <c r="BJ299" t="n">
        <v>0</v>
      </c>
      <c r="BK299" t="n">
        <v>0</v>
      </c>
      <c r="BL299" t="inlineStr">
        <is>
          <t>LDEC1</t>
        </is>
      </c>
      <c r="BM299" t="inlineStr">
        <is>
          <t>2</t>
        </is>
      </c>
      <c r="BN299" t="n">
        <v>6.25</v>
      </c>
      <c r="BO299" t="inlineStr">
        <is>
          <t>2020-07-13T23:20:00Z</t>
        </is>
      </c>
      <c r="BP299" t="n">
        <v>27</v>
      </c>
      <c r="BQ299" t="n">
        <v>41</v>
      </c>
    </row>
    <row r="300">
      <c r="C300">
        <f>LEFT(H300,8)&amp;"-"&amp;E300</f>
        <v/>
      </c>
      <c r="D300" t="inlineStr">
        <is>
          <t>San Benito</t>
        </is>
      </c>
      <c r="E300" t="inlineStr">
        <is>
          <t>Coyote</t>
        </is>
      </c>
      <c r="H300">
        <f>YEAR(L300)*10^8+MONTH(L300)*10^6+DAY(L300)*10^4+HOUR(L300)*100+MINUTE(L300)</f>
        <v/>
      </c>
      <c r="I300">
        <f>IF(HOUR(L300)&lt;12, YEAR(L300)*10^8+MONTH(L300)*10^6+DAY(L300)*10^4+(HOUR(L300)+12)*10^2 + MINUTE(L300), YEAR(L300)*10^8+MONTH(L300)*10^6+(DAY(L300)+1)*10^4+(HOUR(L300)-12)*10^2+MINUTE(L300))</f>
        <v/>
      </c>
      <c r="J300" s="39" t="n">
        <v>44027</v>
      </c>
      <c r="K300" s="40" t="n">
        <v>0.5861111111111111</v>
      </c>
      <c r="L300" s="39" t="n">
        <v>44027.58611111111</v>
      </c>
      <c r="M300" s="39" t="n">
        <v>44030</v>
      </c>
      <c r="N300" t="inlineStr">
        <is>
          <t>07:36</t>
        </is>
      </c>
      <c r="O300" s="39" t="n">
        <v>44030.31666666667</v>
      </c>
      <c r="P300" t="n">
        <v>1508</v>
      </c>
      <c r="R300" t="n">
        <v>0</v>
      </c>
      <c r="S300" t="n">
        <v>0</v>
      </c>
      <c r="T300" t="n">
        <v>0</v>
      </c>
      <c r="U300" t="n">
        <v>36.653</v>
      </c>
      <c r="V300" t="n">
        <v>-121.04401</v>
      </c>
      <c r="W300" t="inlineStr">
        <is>
          <t>HFTD</t>
        </is>
      </c>
      <c r="X300">
        <f>IF(OR(ISNUMBER(FIND("Redwood Valley", E300)), AZ300, BC300), "HFRA", "non-HFRA")</f>
        <v/>
      </c>
      <c r="AG300">
        <f>OR(AND(P300&gt;5000, P300&lt;&gt;""), AND(R300&gt;500, R300&lt;&gt;""), AND(T300&gt;0, T300&lt;&gt;""))</f>
        <v/>
      </c>
      <c r="AH300">
        <f>AND(OR(R300="", R300&lt;100),OR(AND(P300&gt;5000,P300&lt;&gt;""),AND(T300&gt;0,T300&lt;&gt;"")))</f>
        <v/>
      </c>
      <c r="AI300">
        <f>AND(AG300,AH300=FALSE)</f>
        <v/>
      </c>
      <c r="AJ300" t="n">
        <v>2020</v>
      </c>
      <c r="AK300" t="n">
        <v>7</v>
      </c>
      <c r="AL300" t="b">
        <v>0</v>
      </c>
      <c r="AM300">
        <f>IF(AND(T300&gt;0, T300&lt;&gt;""),1,0)</f>
        <v/>
      </c>
      <c r="AN300">
        <f>AND(AO300,AND(T300&gt;0,T300&lt;&gt;""))</f>
        <v/>
      </c>
      <c r="AO300">
        <f>AND(R300&gt;100, R300&lt;&gt;"")</f>
        <v/>
      </c>
      <c r="AP300">
        <f>AND(NOT(AN300),AO300)</f>
        <v/>
      </c>
      <c r="AQ300">
        <f>IF(AN300, "OEIS CAT - Destructive - Fatal", IF(AO300, IF(AG300, "OEIS CAT - Destructive - Non-fatal", "OEIS Non-CAT - Destructive - Non-fatal"), IF(AG300, "OEIS CAT - Large", "OEIS Non-CAT - Large")))</f>
        <v/>
      </c>
      <c r="AR300">
        <f>IF(AND(P300&lt;&gt;"", P300&gt;5000),1,0)</f>
        <v/>
      </c>
      <c r="AS300">
        <f>IF(AND(R300&lt;&gt;"", R300&gt;500),1,0)</f>
        <v/>
      </c>
      <c r="AT300">
        <f>IF(OR(R300="", R300&lt;=100),"structures &lt;= 100 ", IF(R300&gt;500, "structures &gt; 500", "100 &lt; structures &lt;= 500"))</f>
        <v/>
      </c>
      <c r="AU300">
        <f>IF(AND(T300&gt;0, T300&lt;&gt;""),"fatality &gt; 0", "fatality = 0")</f>
        <v/>
      </c>
      <c r="AV300">
        <f>IF(R300="",0, R300)</f>
        <v/>
      </c>
      <c r="AW300" t="b">
        <v>1</v>
      </c>
      <c r="AX300" t="b">
        <v>0</v>
      </c>
      <c r="AY300" t="b">
        <v>1</v>
      </c>
      <c r="AZ300" t="b">
        <v>1</v>
      </c>
      <c r="BA300" t="b">
        <v>0</v>
      </c>
      <c r="BB300" t="b">
        <v>1</v>
      </c>
      <c r="BC300" t="b">
        <v>1</v>
      </c>
      <c r="BF300" t="inlineStr">
        <is>
          <t>PG391</t>
        </is>
      </c>
      <c r="BG300" t="inlineStr">
        <is>
          <t>229</t>
        </is>
      </c>
      <c r="BH300" t="n">
        <v>2.88</v>
      </c>
      <c r="BI300" t="inlineStr">
        <is>
          <t>2020-07-15T21:30:00Z</t>
        </is>
      </c>
      <c r="BJ300" t="n">
        <v>13.23</v>
      </c>
      <c r="BK300" t="n">
        <v>12</v>
      </c>
      <c r="BL300" t="inlineStr">
        <is>
          <t>PG836</t>
        </is>
      </c>
      <c r="BM300" t="inlineStr">
        <is>
          <t>229</t>
        </is>
      </c>
      <c r="BN300" t="n">
        <v>8.91</v>
      </c>
      <c r="BO300" t="inlineStr">
        <is>
          <t>2020-07-15T22:00:00Z</t>
        </is>
      </c>
      <c r="BP300" t="n">
        <v>22.36</v>
      </c>
      <c r="BQ300" t="n">
        <v>36</v>
      </c>
    </row>
    <row r="301">
      <c r="C301">
        <f>LEFT(H301,8)&amp;"-"&amp;E301</f>
        <v/>
      </c>
      <c r="D301" t="inlineStr">
        <is>
          <t>Yuba</t>
        </is>
      </c>
      <c r="E301" t="inlineStr">
        <is>
          <t>Valley</t>
        </is>
      </c>
      <c r="H301">
        <f>YEAR(L301)*10^8+MONTH(L301)*10^6+DAY(L301)*10^4+HOUR(L301)*100+MINUTE(L301)</f>
        <v/>
      </c>
      <c r="I301">
        <f>IF(HOUR(L301)&lt;12, YEAR(L301)*10^8+MONTH(L301)*10^6+DAY(L301)*10^4+(HOUR(L301)+12)*10^2 + MINUTE(L301), YEAR(L301)*10^8+MONTH(L301)*10^6+(DAY(L301)+1)*10^4+(HOUR(L301)-12)*10^2+MINUTE(L301))</f>
        <v/>
      </c>
      <c r="J301" s="39" t="n">
        <v>44027</v>
      </c>
      <c r="K301" s="40" t="n">
        <v>0.7208333333333333</v>
      </c>
      <c r="L301" s="39" t="n">
        <v>44027.72083333333</v>
      </c>
      <c r="M301" s="39" t="n">
        <v>44027</v>
      </c>
      <c r="N301" t="inlineStr">
        <is>
          <t>19:11</t>
        </is>
      </c>
      <c r="O301" s="39" t="n">
        <v>44027.79930555556</v>
      </c>
      <c r="P301" t="n">
        <v>500</v>
      </c>
      <c r="R301" t="n">
        <v>0</v>
      </c>
      <c r="S301" t="n">
        <v>0</v>
      </c>
      <c r="T301" t="n">
        <v>0</v>
      </c>
      <c r="U301" t="n">
        <v>39.10112</v>
      </c>
      <c r="V301" t="n">
        <v>-121.33589</v>
      </c>
      <c r="W301" t="inlineStr">
        <is>
          <t>non-HFTD</t>
        </is>
      </c>
      <c r="X301">
        <f>IF(OR(ISNUMBER(FIND("Redwood Valley", E301)), AZ301, BC301), "HFRA", "non-HFRA")</f>
        <v/>
      </c>
      <c r="AG301">
        <f>OR(AND(P301&gt;5000, P301&lt;&gt;""), AND(R301&gt;500, R301&lt;&gt;""), AND(T301&gt;0, T301&lt;&gt;""))</f>
        <v/>
      </c>
      <c r="AH301">
        <f>AND(OR(R301="", R301&lt;100),OR(AND(P301&gt;5000,P301&lt;&gt;""),AND(T301&gt;0,T301&lt;&gt;"")))</f>
        <v/>
      </c>
      <c r="AI301">
        <f>AND(AG301,AH301=FALSE)</f>
        <v/>
      </c>
      <c r="AJ301" t="n">
        <v>2020</v>
      </c>
      <c r="AK301" t="n">
        <v>7</v>
      </c>
      <c r="AL301" t="b">
        <v>0</v>
      </c>
      <c r="AM301">
        <f>IF(AND(T301&gt;0, T301&lt;&gt;""),1,0)</f>
        <v/>
      </c>
      <c r="AN301">
        <f>AND(AO301,AND(T301&gt;0,T301&lt;&gt;""))</f>
        <v/>
      </c>
      <c r="AO301">
        <f>AND(R301&gt;100, R301&lt;&gt;"")</f>
        <v/>
      </c>
      <c r="AP301">
        <f>AND(NOT(AN301),AO301)</f>
        <v/>
      </c>
      <c r="AQ301">
        <f>IF(AN301, "OEIS CAT - Destructive - Fatal", IF(AO301, IF(AG301, "OEIS CAT - Destructive - Non-fatal", "OEIS Non-CAT - Destructive - Non-fatal"), IF(AG301, "OEIS CAT - Large", "OEIS Non-CAT - Large")))</f>
        <v/>
      </c>
      <c r="AR301">
        <f>IF(AND(P301&lt;&gt;"", P301&gt;5000),1,0)</f>
        <v/>
      </c>
      <c r="AS301">
        <f>IF(AND(R301&lt;&gt;"", R301&gt;500),1,0)</f>
        <v/>
      </c>
      <c r="AT301">
        <f>IF(OR(R301="", R301&lt;=100),"structures &lt;= 100 ", IF(R301&gt;500, "structures &gt; 500", "100 &lt; structures &lt;= 500"))</f>
        <v/>
      </c>
      <c r="AU301">
        <f>IF(AND(T301&gt;0, T301&lt;&gt;""),"fatality &gt; 0", "fatality = 0")</f>
        <v/>
      </c>
      <c r="AV301">
        <f>IF(R301="",0, R301)</f>
        <v/>
      </c>
      <c r="AW301" t="b">
        <v>0</v>
      </c>
      <c r="AX301" t="b">
        <v>0</v>
      </c>
      <c r="AY301" t="b">
        <v>0</v>
      </c>
      <c r="AZ301" t="b">
        <v>0</v>
      </c>
      <c r="BA301" t="b">
        <v>0</v>
      </c>
      <c r="BB301" t="b">
        <v>0</v>
      </c>
      <c r="BC301" t="b">
        <v>0</v>
      </c>
      <c r="BJ301" t="n">
        <v>0</v>
      </c>
      <c r="BK301" t="n">
        <v>0</v>
      </c>
      <c r="BL301" t="inlineStr">
        <is>
          <t>D7902</t>
        </is>
      </c>
      <c r="BM301" t="inlineStr">
        <is>
          <t>65</t>
        </is>
      </c>
      <c r="BN301" t="n">
        <v>7.51</v>
      </c>
      <c r="BO301" t="inlineStr">
        <is>
          <t>2020-07-16T01:10:00Z</t>
        </is>
      </c>
      <c r="BP301" t="n">
        <v>18</v>
      </c>
      <c r="BQ301" t="n">
        <v>72</v>
      </c>
    </row>
    <row r="302">
      <c r="A302" t="inlineStr">
        <is>
          <t>Not in PG&amp;E service territory</t>
        </is>
      </c>
      <c r="C302">
        <f>LEFT(H302,8)&amp;"-"&amp;E302</f>
        <v/>
      </c>
      <c r="D302" t="inlineStr">
        <is>
          <t>Siskiyou</t>
        </is>
      </c>
      <c r="E302" t="inlineStr">
        <is>
          <t>Badger</t>
        </is>
      </c>
      <c r="H302">
        <f>YEAR(L302)*10^8+MONTH(L302)*10^6+DAY(L302)*10^4+HOUR(L302)*100+MINUTE(L302)</f>
        <v/>
      </c>
      <c r="I302">
        <f>IF(HOUR(L302)&lt;12, YEAR(L302)*10^8+MONTH(L302)*10^6+DAY(L302)*10^4+(HOUR(L302)+12)*10^2 + MINUTE(L302), YEAR(L302)*10^8+MONTH(L302)*10^6+(DAY(L302)+1)*10^4+(HOUR(L302)-12)*10^2+MINUTE(L302))</f>
        <v/>
      </c>
      <c r="J302" s="39" t="n">
        <v>44030</v>
      </c>
      <c r="K302" s="40" t="n">
        <v>0.7208333333333333</v>
      </c>
      <c r="L302" s="39" t="n">
        <v>44030.72083333333</v>
      </c>
      <c r="M302" s="39" t="n">
        <v>44040</v>
      </c>
      <c r="N302" t="inlineStr">
        <is>
          <t>18:21</t>
        </is>
      </c>
      <c r="O302" s="39" t="n">
        <v>44040.76458333333</v>
      </c>
      <c r="P302" t="n">
        <v>557</v>
      </c>
      <c r="Q302" t="inlineStr">
        <is>
          <t>Under Investigation</t>
        </is>
      </c>
      <c r="R302" t="n">
        <v>0</v>
      </c>
      <c r="S302" t="n">
        <v>0</v>
      </c>
      <c r="T302" t="n">
        <v>0</v>
      </c>
      <c r="U302" t="n">
        <v>41.79319</v>
      </c>
      <c r="V302" t="n">
        <v>-122.69296</v>
      </c>
      <c r="W302" t="inlineStr">
        <is>
          <t>HFTD</t>
        </is>
      </c>
      <c r="X302">
        <f>IF(OR(ISNUMBER(FIND("Redwood Valley", E302)), AZ302, BC302), "HFRA", "non-HFRA")</f>
        <v/>
      </c>
      <c r="AG302">
        <f>OR(AND(P302&gt;5000, P302&lt;&gt;""), AND(R302&gt;500, R302&lt;&gt;""), AND(T302&gt;0, T302&lt;&gt;""))</f>
        <v/>
      </c>
      <c r="AH302">
        <f>AND(OR(R302="", R302&lt;100),OR(AND(P302&gt;5000,P302&lt;&gt;""),AND(T302&gt;0,T302&lt;&gt;"")))</f>
        <v/>
      </c>
      <c r="AI302">
        <f>AND(AG302,AH302=FALSE)</f>
        <v/>
      </c>
      <c r="AJ302" t="n">
        <v>2020</v>
      </c>
      <c r="AK302" t="n">
        <v>7</v>
      </c>
      <c r="AL302" t="b">
        <v>0</v>
      </c>
      <c r="AM302">
        <f>IF(AND(T302&gt;0, T302&lt;&gt;""),1,0)</f>
        <v/>
      </c>
      <c r="AN302">
        <f>AND(AO302,AND(T302&gt;0,T302&lt;&gt;""))</f>
        <v/>
      </c>
      <c r="AO302">
        <f>AND(R302&gt;100, R302&lt;&gt;"")</f>
        <v/>
      </c>
      <c r="AP302">
        <f>AND(NOT(AN302),AO302)</f>
        <v/>
      </c>
      <c r="AQ302">
        <f>IF(AN302, "OEIS CAT - Destructive - Fatal", IF(AO302, IF(AG302, "OEIS CAT - Destructive - Non-fatal", "OEIS Non-CAT - Destructive - Non-fatal"), IF(AG302, "OEIS CAT - Large", "OEIS Non-CAT - Large")))</f>
        <v/>
      </c>
      <c r="AR302">
        <f>IF(AND(P302&lt;&gt;"", P302&gt;5000),1,0)</f>
        <v/>
      </c>
      <c r="AS302">
        <f>IF(AND(R302&lt;&gt;"", R302&gt;500),1,0)</f>
        <v/>
      </c>
      <c r="AT302">
        <f>IF(OR(R302="", R302&lt;=100),"structures &lt;= 100 ", IF(R302&gt;500, "structures &gt; 500", "100 &lt; structures &lt;= 500"))</f>
        <v/>
      </c>
      <c r="AU302">
        <f>IF(AND(T302&gt;0, T302&lt;&gt;""),"fatality &gt; 0", "fatality = 0")</f>
        <v/>
      </c>
      <c r="AV302">
        <f>IF(R302="",0, R302)</f>
        <v/>
      </c>
      <c r="AW302" t="b">
        <v>1</v>
      </c>
      <c r="AX302" t="b">
        <v>0</v>
      </c>
      <c r="AY302" t="b">
        <v>1</v>
      </c>
      <c r="AZ302" t="b">
        <v>1</v>
      </c>
      <c r="BA302" t="b">
        <v>0</v>
      </c>
      <c r="BB302" t="b">
        <v>0</v>
      </c>
      <c r="BC302" t="b">
        <v>1</v>
      </c>
      <c r="BJ302" t="n">
        <v>0</v>
      </c>
      <c r="BK302" t="n">
        <v>0</v>
      </c>
      <c r="BL302" t="inlineStr">
        <is>
          <t>CF114</t>
        </is>
      </c>
      <c r="BM302" t="inlineStr">
        <is>
          <t>59</t>
        </is>
      </c>
      <c r="BN302" t="n">
        <v>7.51</v>
      </c>
      <c r="BO302" t="inlineStr">
        <is>
          <t>2020-07-19T01:16:00Z</t>
        </is>
      </c>
      <c r="BP302" t="n">
        <v>22.82</v>
      </c>
      <c r="BQ302" t="n">
        <v>20</v>
      </c>
    </row>
    <row r="303">
      <c r="C303">
        <f>LEFT(H303,8)&amp;"-"&amp;E303</f>
        <v/>
      </c>
      <c r="D303" t="inlineStr">
        <is>
          <t>Lassen</t>
        </is>
      </c>
      <c r="E303" t="inlineStr">
        <is>
          <t>Hog</t>
        </is>
      </c>
      <c r="H303">
        <f>YEAR(L303)*10^8+MONTH(L303)*10^6+DAY(L303)*10^4+HOUR(L303)*100+MINUTE(L303)</f>
        <v/>
      </c>
      <c r="I303">
        <f>IF(HOUR(L303)&lt;12, YEAR(L303)*10^8+MONTH(L303)*10^6+DAY(L303)*10^4+(HOUR(L303)+12)*10^2 + MINUTE(L303), YEAR(L303)*10^8+MONTH(L303)*10^6+(DAY(L303)+1)*10^4+(HOUR(L303)-12)*10^2+MINUTE(L303))</f>
        <v/>
      </c>
      <c r="J303" s="39" t="n">
        <v>44030</v>
      </c>
      <c r="K303" s="40" t="n">
        <v>0.7277777777777777</v>
      </c>
      <c r="L303" s="39" t="n">
        <v>44030.72777777778</v>
      </c>
      <c r="M303" s="39" t="n">
        <v>44060</v>
      </c>
      <c r="N303" t="inlineStr">
        <is>
          <t>21:07</t>
        </is>
      </c>
      <c r="O303" s="39" t="n">
        <v>44060.87986111111</v>
      </c>
      <c r="P303" t="n">
        <v>9564</v>
      </c>
      <c r="Q303" t="inlineStr">
        <is>
          <t>Under Investigation</t>
        </is>
      </c>
      <c r="R303" t="n">
        <v>2</v>
      </c>
      <c r="S303" t="n">
        <v>0</v>
      </c>
      <c r="T303" t="n">
        <v>0</v>
      </c>
      <c r="U303" t="n">
        <v>40.420886</v>
      </c>
      <c r="V303" t="n">
        <v>-120.86375</v>
      </c>
      <c r="W303" t="inlineStr">
        <is>
          <t>HFTD</t>
        </is>
      </c>
      <c r="X303">
        <f>IF(OR(ISNUMBER(FIND("Redwood Valley", E303)), AZ303, BC303), "HFRA", "non-HFRA")</f>
        <v/>
      </c>
      <c r="AG303">
        <f>OR(AND(P303&gt;5000, P303&lt;&gt;""), AND(R303&gt;500, R303&lt;&gt;""), AND(T303&gt;0, T303&lt;&gt;""))</f>
        <v/>
      </c>
      <c r="AH303">
        <f>AND(OR(R303="", R303&lt;100),OR(AND(P303&gt;5000,P303&lt;&gt;""),AND(T303&gt;0,T303&lt;&gt;"")))</f>
        <v/>
      </c>
      <c r="AI303">
        <f>AND(AG303,AH303=FALSE)</f>
        <v/>
      </c>
      <c r="AJ303" t="n">
        <v>2020</v>
      </c>
      <c r="AK303" t="n">
        <v>7</v>
      </c>
      <c r="AL303" t="b">
        <v>0</v>
      </c>
      <c r="AM303">
        <f>IF(AND(T303&gt;0, T303&lt;&gt;""),1,0)</f>
        <v/>
      </c>
      <c r="AN303">
        <f>AND(AO303,AND(T303&gt;0,T303&lt;&gt;""))</f>
        <v/>
      </c>
      <c r="AO303">
        <f>AND(R303&gt;100, R303&lt;&gt;"")</f>
        <v/>
      </c>
      <c r="AP303">
        <f>AND(NOT(AN303),AO303)</f>
        <v/>
      </c>
      <c r="AQ303">
        <f>IF(AN303, "OEIS CAT - Destructive - Fatal", IF(AO303, IF(AG303, "OEIS CAT - Destructive - Non-fatal", "OEIS Non-CAT - Destructive - Non-fatal"), IF(AG303, "OEIS CAT - Large", "OEIS Non-CAT - Large")))</f>
        <v/>
      </c>
      <c r="AR303">
        <f>IF(AND(P303&lt;&gt;"", P303&gt;5000),1,0)</f>
        <v/>
      </c>
      <c r="AS303">
        <f>IF(AND(R303&lt;&gt;"", R303&gt;500),1,0)</f>
        <v/>
      </c>
      <c r="AT303">
        <f>IF(OR(R303="", R303&lt;=100),"structures &lt;= 100 ", IF(R303&gt;500, "structures &gt; 500", "100 &lt; structures &lt;= 500"))</f>
        <v/>
      </c>
      <c r="AU303">
        <f>IF(AND(T303&gt;0, T303&lt;&gt;""),"fatality &gt; 0", "fatality = 0")</f>
        <v/>
      </c>
      <c r="AV303">
        <f>IF(R303="",0, R303)</f>
        <v/>
      </c>
      <c r="AW303" t="b">
        <v>1</v>
      </c>
      <c r="AX303" t="b">
        <v>0</v>
      </c>
      <c r="AY303" t="b">
        <v>1</v>
      </c>
      <c r="AZ303" t="b">
        <v>1</v>
      </c>
      <c r="BA303" t="b">
        <v>0</v>
      </c>
      <c r="BB303" t="b">
        <v>1</v>
      </c>
      <c r="BC303" t="b">
        <v>1</v>
      </c>
      <c r="BF303" t="inlineStr">
        <is>
          <t>CTFPE</t>
        </is>
      </c>
      <c r="BG303" t="inlineStr">
        <is>
          <t>59</t>
        </is>
      </c>
      <c r="BH303" t="n">
        <v>3.81</v>
      </c>
      <c r="BI303" t="inlineStr">
        <is>
          <t>2020-07-19T00:08:00Z</t>
        </is>
      </c>
      <c r="BJ303" t="n">
        <v>8.5</v>
      </c>
      <c r="BK303" t="n">
        <v>32</v>
      </c>
      <c r="BL303" t="inlineStr">
        <is>
          <t>WWDC1</t>
        </is>
      </c>
      <c r="BM303" t="inlineStr">
        <is>
          <t>2</t>
        </is>
      </c>
      <c r="BN303" t="n">
        <v>8.220000000000001</v>
      </c>
      <c r="BO303" t="inlineStr">
        <is>
          <t>2020-07-18T23:56:00Z</t>
        </is>
      </c>
      <c r="BP303" t="n">
        <v>11</v>
      </c>
      <c r="BQ303" t="n">
        <v>34</v>
      </c>
    </row>
    <row r="304">
      <c r="C304">
        <f>LEFT(H304,8)&amp;"-"&amp;E304</f>
        <v/>
      </c>
      <c r="D304" t="inlineStr">
        <is>
          <t>Shasta</t>
        </is>
      </c>
      <c r="E304" t="inlineStr">
        <is>
          <t>Platina</t>
        </is>
      </c>
      <c r="H304">
        <f>YEAR(L304)*10^8+MONTH(L304)*10^6+DAY(L304)*10^4+HOUR(L304)*100+MINUTE(L304)</f>
        <v/>
      </c>
      <c r="I304">
        <f>IF(HOUR(L304)&lt;12, YEAR(L304)*10^8+MONTH(L304)*10^6+DAY(L304)*10^4+(HOUR(L304)+12)*10^2 + MINUTE(L304), YEAR(L304)*10^8+MONTH(L304)*10^6+(DAY(L304)+1)*10^4+(HOUR(L304)-12)*10^2+MINUTE(L304))</f>
        <v/>
      </c>
      <c r="J304" s="39" t="n">
        <v>44031</v>
      </c>
      <c r="K304" s="40" t="n">
        <v>0.7118055555555556</v>
      </c>
      <c r="L304" s="39" t="n">
        <v>44031.71180555555</v>
      </c>
      <c r="M304" s="39" t="n">
        <v>44039</v>
      </c>
      <c r="N304" t="inlineStr">
        <is>
          <t>19:20</t>
        </is>
      </c>
      <c r="O304" s="39" t="n">
        <v>44039.80555555555</v>
      </c>
      <c r="P304" t="n">
        <v>340</v>
      </c>
      <c r="Q304" t="inlineStr">
        <is>
          <t>Under Investigation</t>
        </is>
      </c>
      <c r="R304" t="n">
        <v>0</v>
      </c>
      <c r="S304" t="n">
        <v>0</v>
      </c>
      <c r="T304" t="n">
        <v>0</v>
      </c>
      <c r="U304" t="n">
        <v>40.462621</v>
      </c>
      <c r="V304" t="n">
        <v>-122.792645</v>
      </c>
      <c r="W304" t="inlineStr">
        <is>
          <t>HFTD</t>
        </is>
      </c>
      <c r="X304">
        <f>IF(OR(ISNUMBER(FIND("Redwood Valley", E304)), AZ304, BC304), "HFRA", "non-HFRA")</f>
        <v/>
      </c>
      <c r="AG304">
        <f>OR(AND(P304&gt;5000, P304&lt;&gt;""), AND(R304&gt;500, R304&lt;&gt;""), AND(T304&gt;0, T304&lt;&gt;""))</f>
        <v/>
      </c>
      <c r="AH304">
        <f>AND(OR(R304="", R304&lt;100),OR(AND(P304&gt;5000,P304&lt;&gt;""),AND(T304&gt;0,T304&lt;&gt;"")))</f>
        <v/>
      </c>
      <c r="AI304">
        <f>AND(AG304,AH304=FALSE)</f>
        <v/>
      </c>
      <c r="AJ304" t="n">
        <v>2020</v>
      </c>
      <c r="AK304" t="n">
        <v>7</v>
      </c>
      <c r="AL304" t="b">
        <v>0</v>
      </c>
      <c r="AM304">
        <f>IF(AND(T304&gt;0, T304&lt;&gt;""),1,0)</f>
        <v/>
      </c>
      <c r="AN304">
        <f>AND(AO304,AND(T304&gt;0,T304&lt;&gt;""))</f>
        <v/>
      </c>
      <c r="AO304">
        <f>AND(R304&gt;100, R304&lt;&gt;"")</f>
        <v/>
      </c>
      <c r="AP304">
        <f>AND(NOT(AN304),AO304)</f>
        <v/>
      </c>
      <c r="AQ304">
        <f>IF(AN304, "OEIS CAT - Destructive - Fatal", IF(AO304, IF(AG304, "OEIS CAT - Destructive - Non-fatal", "OEIS Non-CAT - Destructive - Non-fatal"), IF(AG304, "OEIS CAT - Large", "OEIS Non-CAT - Large")))</f>
        <v/>
      </c>
      <c r="AR304">
        <f>IF(AND(P304&lt;&gt;"", P304&gt;5000),1,0)</f>
        <v/>
      </c>
      <c r="AS304">
        <f>IF(AND(R304&lt;&gt;"", R304&gt;500),1,0)</f>
        <v/>
      </c>
      <c r="AT304">
        <f>IF(OR(R304="", R304&lt;=100),"structures &lt;= 100 ", IF(R304&gt;500, "structures &gt; 500", "100 &lt; structures &lt;= 500"))</f>
        <v/>
      </c>
      <c r="AU304">
        <f>IF(AND(T304&gt;0, T304&lt;&gt;""),"fatality &gt; 0", "fatality = 0")</f>
        <v/>
      </c>
      <c r="AV304">
        <f>IF(R304="",0, R304)</f>
        <v/>
      </c>
      <c r="AW304" t="b">
        <v>1</v>
      </c>
      <c r="AX304" t="b">
        <v>0</v>
      </c>
      <c r="AY304" t="b">
        <v>1</v>
      </c>
      <c r="AZ304" t="b">
        <v>1</v>
      </c>
      <c r="BA304" t="b">
        <v>0</v>
      </c>
      <c r="BB304" t="b">
        <v>1</v>
      </c>
      <c r="BC304" t="b">
        <v>1</v>
      </c>
      <c r="BF304" t="inlineStr">
        <is>
          <t>PLIC1</t>
        </is>
      </c>
      <c r="BG304" t="inlineStr">
        <is>
          <t>2</t>
        </is>
      </c>
      <c r="BH304" t="n">
        <v>2.64</v>
      </c>
      <c r="BI304" t="inlineStr">
        <is>
          <t>2020-07-20T00:54:00Z</t>
        </is>
      </c>
      <c r="BJ304" t="n">
        <v>20</v>
      </c>
      <c r="BK304" t="n">
        <v>2</v>
      </c>
      <c r="BL304" t="inlineStr">
        <is>
          <t>PG768</t>
        </is>
      </c>
      <c r="BM304" t="inlineStr">
        <is>
          <t>229</t>
        </is>
      </c>
      <c r="BN304" t="n">
        <v>8.44</v>
      </c>
      <c r="BO304" t="inlineStr">
        <is>
          <t>2020-07-20T00:20:00Z</t>
        </is>
      </c>
      <c r="BP304" t="n">
        <v>25.5</v>
      </c>
      <c r="BQ304" t="n">
        <v>62</v>
      </c>
    </row>
    <row r="305">
      <c r="C305">
        <f>LEFT(H305,8)&amp;"-"&amp;E305</f>
        <v/>
      </c>
      <c r="D305" t="inlineStr">
        <is>
          <t>Lassen</t>
        </is>
      </c>
      <c r="E305" t="inlineStr">
        <is>
          <t>Gold</t>
        </is>
      </c>
      <c r="H305">
        <f>YEAR(L305)*10^8+MONTH(L305)*10^6+DAY(L305)*10^4+HOUR(L305)*100+MINUTE(L305)</f>
        <v/>
      </c>
      <c r="I305">
        <f>IF(HOUR(L305)&lt;12, YEAR(L305)*10^8+MONTH(L305)*10^6+DAY(L305)*10^4+(HOUR(L305)+12)*10^2 + MINUTE(L305), YEAR(L305)*10^8+MONTH(L305)*10^6+(DAY(L305)+1)*10^4+(HOUR(L305)-12)*10^2+MINUTE(L305))</f>
        <v/>
      </c>
      <c r="J305" s="39" t="n">
        <v>44032</v>
      </c>
      <c r="K305" s="40" t="n">
        <v>0.5916666666666667</v>
      </c>
      <c r="L305" s="39" t="n">
        <v>44032.59166666667</v>
      </c>
      <c r="M305" s="39" t="n">
        <v>44055</v>
      </c>
      <c r="N305" t="inlineStr">
        <is>
          <t>19:21</t>
        </is>
      </c>
      <c r="O305" s="39" t="n">
        <v>44055.80625</v>
      </c>
      <c r="P305" t="n">
        <v>22634</v>
      </c>
      <c r="Q305" t="inlineStr">
        <is>
          <t>Under Investigation</t>
        </is>
      </c>
      <c r="R305" t="n">
        <v>13</v>
      </c>
      <c r="S305" t="n">
        <v>5</v>
      </c>
      <c r="T305" t="n">
        <v>0</v>
      </c>
      <c r="U305" t="n">
        <v>41.11037</v>
      </c>
      <c r="V305" t="n">
        <v>-120.923293</v>
      </c>
      <c r="W305" t="inlineStr">
        <is>
          <t>HFTD</t>
        </is>
      </c>
      <c r="X305">
        <f>IF(OR(ISNUMBER(FIND("Redwood Valley", E305)), AZ305, BC305), "HFRA", "non-HFRA")</f>
        <v/>
      </c>
      <c r="AG305">
        <f>OR(AND(P305&gt;5000, P305&lt;&gt;""), AND(R305&gt;500, R305&lt;&gt;""), AND(T305&gt;0, T305&lt;&gt;""))</f>
        <v/>
      </c>
      <c r="AH305">
        <f>AND(OR(R305="", R305&lt;100),OR(AND(P305&gt;5000,P305&lt;&gt;""),AND(T305&gt;0,T305&lt;&gt;"")))</f>
        <v/>
      </c>
      <c r="AI305">
        <f>AND(AG305,AH305=FALSE)</f>
        <v/>
      </c>
      <c r="AJ305" t="n">
        <v>2020</v>
      </c>
      <c r="AK305" t="n">
        <v>7</v>
      </c>
      <c r="AL305" t="b">
        <v>0</v>
      </c>
      <c r="AM305">
        <f>IF(AND(T305&gt;0, T305&lt;&gt;""),1,0)</f>
        <v/>
      </c>
      <c r="AN305">
        <f>AND(AO305,AND(T305&gt;0,T305&lt;&gt;""))</f>
        <v/>
      </c>
      <c r="AO305">
        <f>AND(R305&gt;100, R305&lt;&gt;"")</f>
        <v/>
      </c>
      <c r="AP305">
        <f>AND(NOT(AN305),AO305)</f>
        <v/>
      </c>
      <c r="AQ305">
        <f>IF(AN305, "OEIS CAT - Destructive - Fatal", IF(AO305, IF(AG305, "OEIS CAT - Destructive - Non-fatal", "OEIS Non-CAT - Destructive - Non-fatal"), IF(AG305, "OEIS CAT - Large", "OEIS Non-CAT - Large")))</f>
        <v/>
      </c>
      <c r="AR305">
        <f>IF(AND(P305&lt;&gt;"", P305&gt;5000),1,0)</f>
        <v/>
      </c>
      <c r="AS305">
        <f>IF(AND(R305&lt;&gt;"", R305&gt;500),1,0)</f>
        <v/>
      </c>
      <c r="AT305">
        <f>IF(OR(R305="", R305&lt;=100),"structures &lt;= 100 ", IF(R305&gt;500, "structures &gt; 500", "100 &lt; structures &lt;= 500"))</f>
        <v/>
      </c>
      <c r="AU305">
        <f>IF(AND(T305&gt;0, T305&lt;&gt;""),"fatality &gt; 0", "fatality = 0")</f>
        <v/>
      </c>
      <c r="AV305">
        <f>IF(R305="",0, R305)</f>
        <v/>
      </c>
      <c r="AW305" t="b">
        <v>1</v>
      </c>
      <c r="AX305" t="b">
        <v>0</v>
      </c>
      <c r="AY305" t="b">
        <v>1</v>
      </c>
      <c r="AZ305" t="b">
        <v>1</v>
      </c>
      <c r="BA305" t="b">
        <v>0</v>
      </c>
      <c r="BB305" t="b">
        <v>1</v>
      </c>
      <c r="BC305" t="b">
        <v>1</v>
      </c>
      <c r="BJ305" t="n">
        <v>0</v>
      </c>
      <c r="BK305" t="n">
        <v>0</v>
      </c>
      <c r="BP305" t="n">
        <v>0</v>
      </c>
      <c r="BQ305" t="n">
        <v>0</v>
      </c>
    </row>
    <row r="306">
      <c r="A306" t="inlineStr">
        <is>
          <t>Not in PG&amp;E service territory</t>
        </is>
      </c>
      <c r="C306">
        <f>LEFT(H306,8)&amp;"-"&amp;E306</f>
        <v/>
      </c>
      <c r="D306" t="inlineStr">
        <is>
          <t>Siskiyou And Modoc</t>
        </is>
      </c>
      <c r="E306" t="inlineStr">
        <is>
          <t>July Complex</t>
        </is>
      </c>
      <c r="H306">
        <f>YEAR(L306)*10^8+MONTH(L306)*10^6+DAY(L306)*10^4+HOUR(L306)*100+MINUTE(L306)</f>
        <v/>
      </c>
      <c r="I306">
        <f>IF(HOUR(L306)&lt;12, YEAR(L306)*10^8+MONTH(L306)*10^6+DAY(L306)*10^4+(HOUR(L306)+12)*10^2 + MINUTE(L306), YEAR(L306)*10^8+MONTH(L306)*10^6+(DAY(L306)+1)*10^4+(HOUR(L306)-12)*10^2+MINUTE(L306))</f>
        <v/>
      </c>
      <c r="J306" s="39" t="n">
        <v>44036</v>
      </c>
      <c r="K306" s="40" t="n">
        <v>0.3145833333333333</v>
      </c>
      <c r="L306" s="39" t="n">
        <v>44036.31458333333</v>
      </c>
      <c r="M306" s="39" t="n">
        <v>44063</v>
      </c>
      <c r="N306" t="inlineStr">
        <is>
          <t>14:27</t>
        </is>
      </c>
      <c r="O306" s="39" t="n">
        <v>44063.60208333333</v>
      </c>
      <c r="P306" t="n">
        <v>83261</v>
      </c>
      <c r="Q306" t="inlineStr">
        <is>
          <t>Under Investigation</t>
        </is>
      </c>
      <c r="R306" t="n">
        <v>15</v>
      </c>
      <c r="S306" t="n">
        <v>0</v>
      </c>
      <c r="T306" t="n">
        <v>0</v>
      </c>
      <c r="U306" t="n">
        <v>41.699</v>
      </c>
      <c r="V306" t="n">
        <v>-121.477</v>
      </c>
      <c r="W306" t="inlineStr">
        <is>
          <t>non-HFTD</t>
        </is>
      </c>
      <c r="X306">
        <f>IF(OR(ISNUMBER(FIND("Redwood Valley", E306)), AZ306, BC306), "HFRA", "non-HFRA")</f>
        <v/>
      </c>
      <c r="AG306">
        <f>OR(AND(P306&gt;5000, P306&lt;&gt;""), AND(R306&gt;500, R306&lt;&gt;""), AND(T306&gt;0, T306&lt;&gt;""))</f>
        <v/>
      </c>
      <c r="AH306">
        <f>AND(OR(R306="", R306&lt;100),OR(AND(P306&gt;5000,P306&lt;&gt;""),AND(T306&gt;0,T306&lt;&gt;"")))</f>
        <v/>
      </c>
      <c r="AI306">
        <f>AND(AG306,AH306=FALSE)</f>
        <v/>
      </c>
      <c r="AJ306" t="n">
        <v>2020</v>
      </c>
      <c r="AK306" t="n">
        <v>7</v>
      </c>
      <c r="AL306" t="b">
        <v>0</v>
      </c>
      <c r="AM306">
        <f>IF(AND(T306&gt;0, T306&lt;&gt;""),1,0)</f>
        <v/>
      </c>
      <c r="AN306">
        <f>AND(AO306,AND(T306&gt;0,T306&lt;&gt;""))</f>
        <v/>
      </c>
      <c r="AO306">
        <f>AND(R306&gt;100, R306&lt;&gt;"")</f>
        <v/>
      </c>
      <c r="AP306">
        <f>AND(NOT(AN306),AO306)</f>
        <v/>
      </c>
      <c r="AQ306">
        <f>IF(AN306, "OEIS CAT - Destructive - Fatal", IF(AO306, IF(AG306, "OEIS CAT - Destructive - Non-fatal", "OEIS Non-CAT - Destructive - Non-fatal"), IF(AG306, "OEIS CAT - Large", "OEIS Non-CAT - Large")))</f>
        <v/>
      </c>
      <c r="AR306">
        <f>IF(AND(P306&lt;&gt;"", P306&gt;5000),1,0)</f>
        <v/>
      </c>
      <c r="AS306">
        <f>IF(AND(R306&lt;&gt;"", R306&gt;500),1,0)</f>
        <v/>
      </c>
      <c r="AT306">
        <f>IF(OR(R306="", R306&lt;=100),"structures &lt;= 100 ", IF(R306&gt;500, "structures &gt; 500", "100 &lt; structures &lt;= 500"))</f>
        <v/>
      </c>
      <c r="AU306">
        <f>IF(AND(T306&gt;0, T306&lt;&gt;""),"fatality &gt; 0", "fatality = 0")</f>
        <v/>
      </c>
      <c r="AV306">
        <f>IF(R306="",0, R306)</f>
        <v/>
      </c>
      <c r="AW306" t="b">
        <v>0</v>
      </c>
      <c r="AX306" t="b">
        <v>0</v>
      </c>
      <c r="AY306" t="b">
        <v>0</v>
      </c>
      <c r="AZ306" t="b">
        <v>0</v>
      </c>
      <c r="BA306" t="b">
        <v>0</v>
      </c>
      <c r="BB306" t="b">
        <v>0</v>
      </c>
      <c r="BC306" t="b">
        <v>0</v>
      </c>
      <c r="BD306" t="n">
        <v>35000000</v>
      </c>
      <c r="BE306" t="inlineStr">
        <is>
          <t>https://upload.wikimedia.org/wikipedia/commons/c/c9/2020_National_Large_Incident_YTD_Report.pdf</t>
        </is>
      </c>
      <c r="BF306" t="inlineStr">
        <is>
          <t>IDWC1</t>
        </is>
      </c>
      <c r="BG306" t="inlineStr">
        <is>
          <t>2</t>
        </is>
      </c>
      <c r="BH306" t="n">
        <v>1.75</v>
      </c>
      <c r="BI306" t="inlineStr">
        <is>
          <t>2020-07-24T14:01:00Z</t>
        </is>
      </c>
      <c r="BJ306" t="n">
        <v>9</v>
      </c>
      <c r="BK306" t="n">
        <v>2</v>
      </c>
      <c r="BL306" t="inlineStr">
        <is>
          <t>IDWC1</t>
        </is>
      </c>
      <c r="BM306" t="inlineStr">
        <is>
          <t>2</t>
        </is>
      </c>
      <c r="BN306" t="n">
        <v>1.75</v>
      </c>
      <c r="BO306" t="inlineStr">
        <is>
          <t>2020-07-24T14:01:00Z</t>
        </is>
      </c>
      <c r="BP306" t="n">
        <v>9</v>
      </c>
      <c r="BQ306" t="n">
        <v>2</v>
      </c>
    </row>
    <row r="307">
      <c r="C307">
        <f>LEFT(H307,8)&amp;"-"&amp;E307</f>
        <v/>
      </c>
      <c r="D307" t="inlineStr">
        <is>
          <t>Merced</t>
        </is>
      </c>
      <c r="E307" t="inlineStr">
        <is>
          <t>Cottonwood</t>
        </is>
      </c>
      <c r="H307">
        <f>YEAR(L307)*10^8+MONTH(L307)*10^6+DAY(L307)*10^4+HOUR(L307)*100+MINUTE(L307)</f>
        <v/>
      </c>
      <c r="I307">
        <f>IF(HOUR(L307)&lt;12, YEAR(L307)*10^8+MONTH(L307)*10^6+DAY(L307)*10^4+(HOUR(L307)+12)*10^2 + MINUTE(L307), YEAR(L307)*10^8+MONTH(L307)*10^6+(DAY(L307)+1)*10^4+(HOUR(L307)-12)*10^2+MINUTE(L307))</f>
        <v/>
      </c>
      <c r="J307" s="39" t="n">
        <v>44039</v>
      </c>
      <c r="K307" s="40" t="n">
        <v>0.3944444444444444</v>
      </c>
      <c r="L307" s="39" t="n">
        <v>44039.39444444444</v>
      </c>
      <c r="P307" t="n">
        <v>788</v>
      </c>
      <c r="Q307" t="inlineStr">
        <is>
          <t>Under Investigation</t>
        </is>
      </c>
      <c r="R307" t="n">
        <v>0</v>
      </c>
      <c r="S307" t="n">
        <v>0</v>
      </c>
      <c r="T307" t="n">
        <v>0</v>
      </c>
      <c r="U307" t="n">
        <v>37.083806</v>
      </c>
      <c r="V307" t="n">
        <v>-121.101634</v>
      </c>
      <c r="W307" t="inlineStr">
        <is>
          <t>non-HFTD</t>
        </is>
      </c>
      <c r="X307">
        <f>IF(OR(ISNUMBER(FIND("Redwood Valley", E307)), AZ307, BC307), "HFRA", "non-HFRA")</f>
        <v/>
      </c>
      <c r="AG307">
        <f>OR(AND(P307&gt;5000, P307&lt;&gt;""), AND(R307&gt;500, R307&lt;&gt;""), AND(T307&gt;0, T307&lt;&gt;""))</f>
        <v/>
      </c>
      <c r="AH307">
        <f>AND(OR(R307="", R307&lt;100),OR(AND(P307&gt;5000,P307&lt;&gt;""),AND(T307&gt;0,T307&lt;&gt;"")))</f>
        <v/>
      </c>
      <c r="AI307">
        <f>AND(AG307,AH307=FALSE)</f>
        <v/>
      </c>
      <c r="AJ307" t="n">
        <v>2020</v>
      </c>
      <c r="AK307" t="n">
        <v>7</v>
      </c>
      <c r="AL307" t="b">
        <v>0</v>
      </c>
      <c r="AM307">
        <f>IF(AND(T307&gt;0, T307&lt;&gt;""),1,0)</f>
        <v/>
      </c>
      <c r="AN307">
        <f>AND(AO307,AND(T307&gt;0,T307&lt;&gt;""))</f>
        <v/>
      </c>
      <c r="AO307">
        <f>AND(R307&gt;100, R307&lt;&gt;"")</f>
        <v/>
      </c>
      <c r="AP307">
        <f>AND(NOT(AN307),AO307)</f>
        <v/>
      </c>
      <c r="AQ307">
        <f>IF(AN307, "OEIS CAT - Destructive - Fatal", IF(AO307, IF(AG307, "OEIS CAT - Destructive - Non-fatal", "OEIS Non-CAT - Destructive - Non-fatal"), IF(AG307, "OEIS CAT - Large", "OEIS Non-CAT - Large")))</f>
        <v/>
      </c>
      <c r="AR307">
        <f>IF(AND(P307&lt;&gt;"", P307&gt;5000),1,0)</f>
        <v/>
      </c>
      <c r="AS307">
        <f>IF(AND(R307&lt;&gt;"", R307&gt;500),1,0)</f>
        <v/>
      </c>
      <c r="AT307">
        <f>IF(OR(R307="", R307&lt;=100),"structures &lt;= 100 ", IF(R307&gt;500, "structures &gt; 500", "100 &lt; structures &lt;= 500"))</f>
        <v/>
      </c>
      <c r="AU307">
        <f>IF(AND(T307&gt;0, T307&lt;&gt;""),"fatality &gt; 0", "fatality = 0")</f>
        <v/>
      </c>
      <c r="AV307">
        <f>IF(R307="",0, R307)</f>
        <v/>
      </c>
      <c r="AW307" t="b">
        <v>0</v>
      </c>
      <c r="AX307" t="b">
        <v>0</v>
      </c>
      <c r="AY307" t="b">
        <v>1</v>
      </c>
      <c r="AZ307" t="b">
        <v>1</v>
      </c>
      <c r="BA307" t="b">
        <v>1</v>
      </c>
      <c r="BB307" t="b">
        <v>0</v>
      </c>
      <c r="BC307" t="b">
        <v>1</v>
      </c>
      <c r="BF307" t="inlineStr">
        <is>
          <t>SLRC1</t>
        </is>
      </c>
      <c r="BG307" t="inlineStr">
        <is>
          <t>2</t>
        </is>
      </c>
      <c r="BH307" t="n">
        <v>3.34</v>
      </c>
      <c r="BI307" t="inlineStr">
        <is>
          <t>2020-07-27T17:02:00Z</t>
        </is>
      </c>
      <c r="BJ307" t="n">
        <v>14.01</v>
      </c>
      <c r="BK307" t="n">
        <v>2</v>
      </c>
      <c r="BL307" t="inlineStr">
        <is>
          <t>AT423</t>
        </is>
      </c>
      <c r="BM307" t="inlineStr">
        <is>
          <t>65</t>
        </is>
      </c>
      <c r="BN307" t="n">
        <v>5.49</v>
      </c>
      <c r="BO307" t="inlineStr">
        <is>
          <t>2020-07-27T16:09:00Z</t>
        </is>
      </c>
      <c r="BP307" t="n">
        <v>20</v>
      </c>
      <c r="BQ307" t="n">
        <v>36</v>
      </c>
    </row>
    <row r="308">
      <c r="C308">
        <f>LEFT(H308,8)&amp;"-"&amp;E308</f>
        <v/>
      </c>
      <c r="D308" t="inlineStr">
        <is>
          <t>San Luis Obispo</t>
        </is>
      </c>
      <c r="E308" t="inlineStr">
        <is>
          <t>Branch</t>
        </is>
      </c>
      <c r="H308">
        <f>YEAR(L308)*10^8+MONTH(L308)*10^6+DAY(L308)*10^4+HOUR(L308)*100+MINUTE(L308)</f>
        <v/>
      </c>
      <c r="I308">
        <f>IF(HOUR(L308)&lt;12, YEAR(L308)*10^8+MONTH(L308)*10^6+DAY(L308)*10^4+(HOUR(L308)+12)*10^2 + MINUTE(L308), YEAR(L308)*10^8+MONTH(L308)*10^6+(DAY(L308)+1)*10^4+(HOUR(L308)-12)*10^2+MINUTE(L308))</f>
        <v/>
      </c>
      <c r="J308" s="39" t="n">
        <v>44040</v>
      </c>
      <c r="K308" s="40" t="n">
        <v>0.6243055555555556</v>
      </c>
      <c r="L308" s="39" t="n">
        <v>44040.62430555555</v>
      </c>
      <c r="M308" s="39" t="n">
        <v>44044</v>
      </c>
      <c r="N308" t="inlineStr">
        <is>
          <t>19:45</t>
        </is>
      </c>
      <c r="O308" s="39" t="n">
        <v>44044.82291666666</v>
      </c>
      <c r="P308" t="n">
        <v>3022</v>
      </c>
      <c r="Q308" t="inlineStr">
        <is>
          <t>Under Investigation</t>
        </is>
      </c>
      <c r="R308" t="n">
        <v>0</v>
      </c>
      <c r="S308" t="n">
        <v>0</v>
      </c>
      <c r="T308" t="n">
        <v>0</v>
      </c>
      <c r="U308" t="n">
        <v>35.35146</v>
      </c>
      <c r="V308" t="n">
        <v>-120.00521</v>
      </c>
      <c r="W308" t="inlineStr">
        <is>
          <t>non-HFTD</t>
        </is>
      </c>
      <c r="X308">
        <f>IF(OR(ISNUMBER(FIND("Redwood Valley", E308)), AZ308, BC308), "HFRA", "non-HFRA")</f>
        <v/>
      </c>
      <c r="AF308" t="n">
        <v>30802</v>
      </c>
      <c r="AG308">
        <f>OR(AND(P308&gt;5000, P308&lt;&gt;""), AND(R308&gt;500, R308&lt;&gt;""), AND(T308&gt;0, T308&lt;&gt;""))</f>
        <v/>
      </c>
      <c r="AH308">
        <f>AND(OR(R308="", R308&lt;100),OR(AND(P308&gt;5000,P308&lt;&gt;""),AND(T308&gt;0,T308&lt;&gt;"")))</f>
        <v/>
      </c>
      <c r="AI308">
        <f>AND(AG308,AH308=FALSE)</f>
        <v/>
      </c>
      <c r="AJ308" t="n">
        <v>2020</v>
      </c>
      <c r="AK308" t="n">
        <v>7</v>
      </c>
      <c r="AL308" t="b">
        <v>0</v>
      </c>
      <c r="AM308">
        <f>IF(AND(T308&gt;0, T308&lt;&gt;""),1,0)</f>
        <v/>
      </c>
      <c r="AN308">
        <f>AND(AO308,AND(T308&gt;0,T308&lt;&gt;""))</f>
        <v/>
      </c>
      <c r="AO308">
        <f>AND(R308&gt;100, R308&lt;&gt;"")</f>
        <v/>
      </c>
      <c r="AP308">
        <f>AND(NOT(AN308),AO308)</f>
        <v/>
      </c>
      <c r="AQ308">
        <f>IF(AN308, "OEIS CAT - Destructive - Fatal", IF(AO308, IF(AG308, "OEIS CAT - Destructive - Non-fatal", "OEIS Non-CAT - Destructive - Non-fatal"), IF(AG308, "OEIS CAT - Large", "OEIS Non-CAT - Large")))</f>
        <v/>
      </c>
      <c r="AR308">
        <f>IF(AND(P308&lt;&gt;"", P308&gt;5000),1,0)</f>
        <v/>
      </c>
      <c r="AS308">
        <f>IF(AND(R308&lt;&gt;"", R308&gt;500),1,0)</f>
        <v/>
      </c>
      <c r="AT308">
        <f>IF(OR(R308="", R308&lt;=100),"structures &lt;= 100 ", IF(R308&gt;500, "structures &gt; 500", "100 &lt; structures &lt;= 500"))</f>
        <v/>
      </c>
      <c r="AU308">
        <f>IF(AND(T308&gt;0, T308&lt;&gt;""),"fatality &gt; 0", "fatality = 0")</f>
        <v/>
      </c>
      <c r="AV308">
        <f>IF(R308="",0, R308)</f>
        <v/>
      </c>
      <c r="AW308" t="b">
        <v>0</v>
      </c>
      <c r="AX308" t="b">
        <v>0</v>
      </c>
      <c r="AY308" t="b">
        <v>0</v>
      </c>
      <c r="AZ308" t="b">
        <v>0</v>
      </c>
      <c r="BA308" t="b">
        <v>0</v>
      </c>
      <c r="BB308" t="b">
        <v>0</v>
      </c>
      <c r="BC308" t="b">
        <v>0</v>
      </c>
      <c r="BJ308" t="n">
        <v>0</v>
      </c>
      <c r="BK308" t="n">
        <v>0</v>
      </c>
      <c r="BL308" t="inlineStr">
        <is>
          <t>PG907</t>
        </is>
      </c>
      <c r="BM308" t="inlineStr">
        <is>
          <t>229</t>
        </is>
      </c>
      <c r="BN308" t="n">
        <v>6.75</v>
      </c>
      <c r="BO308" t="inlineStr">
        <is>
          <t>2020-07-28T22:10:00Z</t>
        </is>
      </c>
      <c r="BP308" t="n">
        <v>25.43</v>
      </c>
      <c r="BQ308" t="n">
        <v>24</v>
      </c>
    </row>
    <row r="309">
      <c r="C309">
        <f>LEFT(H309,8)&amp;"-"&amp;E309</f>
        <v/>
      </c>
      <c r="D309" t="inlineStr">
        <is>
          <t>Sacramento</t>
        </is>
      </c>
      <c r="E309" t="inlineStr">
        <is>
          <t>Clay</t>
        </is>
      </c>
      <c r="H309">
        <f>YEAR(L309)*10^8+MONTH(L309)*10^6+DAY(L309)*10^4+HOUR(L309)*100+MINUTE(L309)</f>
        <v/>
      </c>
      <c r="I309">
        <f>IF(HOUR(L309)&lt;12, YEAR(L309)*10^8+MONTH(L309)*10^6+DAY(L309)*10^4+(HOUR(L309)+12)*10^2 + MINUTE(L309), YEAR(L309)*10^8+MONTH(L309)*10^6+(DAY(L309)+1)*10^4+(HOUR(L309)-12)*10^2+MINUTE(L309))</f>
        <v/>
      </c>
      <c r="J309" s="39" t="n">
        <v>44041</v>
      </c>
      <c r="K309" s="40" t="n">
        <v>0.7534722222222222</v>
      </c>
      <c r="L309" s="39" t="n">
        <v>44041.75347222222</v>
      </c>
      <c r="M309" s="39" t="n">
        <v>44042</v>
      </c>
      <c r="N309" t="inlineStr">
        <is>
          <t>07:27</t>
        </is>
      </c>
      <c r="O309" s="39" t="n">
        <v>44042.31041666667</v>
      </c>
      <c r="P309" t="n">
        <v>730</v>
      </c>
      <c r="Q309" t="inlineStr">
        <is>
          <t>Under Investigation</t>
        </is>
      </c>
      <c r="R309" t="n">
        <v>0</v>
      </c>
      <c r="S309" t="n">
        <v>0</v>
      </c>
      <c r="T309" t="n">
        <v>0</v>
      </c>
      <c r="U309" t="n">
        <v>38.40329</v>
      </c>
      <c r="V309" t="n">
        <v>-121.17197</v>
      </c>
      <c r="W309" t="inlineStr">
        <is>
          <t>non-HFTD</t>
        </is>
      </c>
      <c r="X309">
        <f>IF(OR(ISNUMBER(FIND("Redwood Valley", E309)), AZ309, BC309), "HFRA", "non-HFRA")</f>
        <v/>
      </c>
      <c r="AG309">
        <f>OR(AND(P309&gt;5000, P309&lt;&gt;""), AND(R309&gt;500, R309&lt;&gt;""), AND(T309&gt;0, T309&lt;&gt;""))</f>
        <v/>
      </c>
      <c r="AH309">
        <f>AND(OR(R309="", R309&lt;100),OR(AND(P309&gt;5000,P309&lt;&gt;""),AND(T309&gt;0,T309&lt;&gt;"")))</f>
        <v/>
      </c>
      <c r="AI309">
        <f>AND(AG309,AH309=FALSE)</f>
        <v/>
      </c>
      <c r="AJ309" t="n">
        <v>2020</v>
      </c>
      <c r="AK309" t="n">
        <v>7</v>
      </c>
      <c r="AL309" t="b">
        <v>0</v>
      </c>
      <c r="AM309">
        <f>IF(AND(T309&gt;0, T309&lt;&gt;""),1,0)</f>
        <v/>
      </c>
      <c r="AN309">
        <f>AND(AO309,AND(T309&gt;0,T309&lt;&gt;""))</f>
        <v/>
      </c>
      <c r="AO309">
        <f>AND(R309&gt;100, R309&lt;&gt;"")</f>
        <v/>
      </c>
      <c r="AP309">
        <f>AND(NOT(AN309),AO309)</f>
        <v/>
      </c>
      <c r="AQ309">
        <f>IF(AN309, "OEIS CAT - Destructive - Fatal", IF(AO309, IF(AG309, "OEIS CAT - Destructive - Non-fatal", "OEIS Non-CAT - Destructive - Non-fatal"), IF(AG309, "OEIS CAT - Large", "OEIS Non-CAT - Large")))</f>
        <v/>
      </c>
      <c r="AR309">
        <f>IF(AND(P309&lt;&gt;"", P309&gt;5000),1,0)</f>
        <v/>
      </c>
      <c r="AS309">
        <f>IF(AND(R309&lt;&gt;"", R309&gt;500),1,0)</f>
        <v/>
      </c>
      <c r="AT309">
        <f>IF(OR(R309="", R309&lt;=100),"structures &lt;= 100 ", IF(R309&gt;500, "structures &gt; 500", "100 &lt; structures &lt;= 500"))</f>
        <v/>
      </c>
      <c r="AU309">
        <f>IF(AND(T309&gt;0, T309&lt;&gt;""),"fatality &gt; 0", "fatality = 0")</f>
        <v/>
      </c>
      <c r="AV309">
        <f>IF(R309="",0, R309)</f>
        <v/>
      </c>
      <c r="AW309" t="b">
        <v>0</v>
      </c>
      <c r="AX309" t="b">
        <v>0</v>
      </c>
      <c r="AY309" t="b">
        <v>0</v>
      </c>
      <c r="AZ309" t="b">
        <v>0</v>
      </c>
      <c r="BA309" t="b">
        <v>0</v>
      </c>
      <c r="BB309" t="b">
        <v>0</v>
      </c>
      <c r="BC309" t="b">
        <v>0</v>
      </c>
      <c r="BJ309" t="n">
        <v>0</v>
      </c>
      <c r="BK309" t="n">
        <v>0</v>
      </c>
      <c r="BL309" t="inlineStr">
        <is>
          <t>SILWW</t>
        </is>
      </c>
      <c r="BM309" t="inlineStr">
        <is>
          <t>223</t>
        </is>
      </c>
      <c r="BN309" t="n">
        <v>8.17</v>
      </c>
      <c r="BO309" t="inlineStr">
        <is>
          <t>2020-07-30T01:30:00Z</t>
        </is>
      </c>
      <c r="BP309" t="n">
        <v>15.89</v>
      </c>
      <c r="BQ309" t="n">
        <v>72</v>
      </c>
    </row>
    <row r="310">
      <c r="C310">
        <f>LEFT(H310,8)&amp;"-"&amp;E310</f>
        <v/>
      </c>
      <c r="D310" t="inlineStr">
        <is>
          <t>Tehama</t>
        </is>
      </c>
      <c r="E310" t="inlineStr">
        <is>
          <t>Stump</t>
        </is>
      </c>
      <c r="H310">
        <f>YEAR(L310)*10^8+MONTH(L310)*10^6+DAY(L310)*10^4+HOUR(L310)*100+MINUTE(L310)</f>
        <v/>
      </c>
      <c r="I310">
        <f>IF(HOUR(L310)&lt;12, YEAR(L310)*10^8+MONTH(L310)*10^6+DAY(L310)*10^4+(HOUR(L310)+12)*10^2 + MINUTE(L310), YEAR(L310)*10^8+MONTH(L310)*10^6+(DAY(L310)+1)*10^4+(HOUR(L310)-12)*10^2+MINUTE(L310))</f>
        <v/>
      </c>
      <c r="J310" s="39" t="n">
        <v>44044</v>
      </c>
      <c r="K310" s="40" t="n">
        <v>0.69375</v>
      </c>
      <c r="L310" s="39" t="n">
        <v>44044.69375</v>
      </c>
      <c r="M310" s="39" t="n">
        <v>44088</v>
      </c>
      <c r="N310" t="inlineStr">
        <is>
          <t>14:25</t>
        </is>
      </c>
      <c r="O310" s="39" t="n">
        <v>44088.60069444445</v>
      </c>
      <c r="P310" t="n">
        <v>684</v>
      </c>
      <c r="R310" t="n">
        <v>0</v>
      </c>
      <c r="S310" t="n">
        <v>0</v>
      </c>
      <c r="T310" t="n">
        <v>0</v>
      </c>
      <c r="U310" t="n">
        <v>40.34659</v>
      </c>
      <c r="V310" t="n">
        <v>-121.6415</v>
      </c>
      <c r="W310" t="inlineStr">
        <is>
          <t>HFTD</t>
        </is>
      </c>
      <c r="X310">
        <f>IF(OR(ISNUMBER(FIND("Redwood Valley", E310)), AZ310, BC310), "HFRA", "non-HFRA")</f>
        <v/>
      </c>
      <c r="AG310">
        <f>OR(AND(P310&gt;5000, P310&lt;&gt;""), AND(R310&gt;500, R310&lt;&gt;""), AND(T310&gt;0, T310&lt;&gt;""))</f>
        <v/>
      </c>
      <c r="AH310">
        <f>AND(OR(R310="", R310&lt;100),OR(AND(P310&gt;5000,P310&lt;&gt;""),AND(T310&gt;0,T310&lt;&gt;"")))</f>
        <v/>
      </c>
      <c r="AI310">
        <f>AND(AG310,AH310=FALSE)</f>
        <v/>
      </c>
      <c r="AJ310" t="n">
        <v>2020</v>
      </c>
      <c r="AK310" t="n">
        <v>8</v>
      </c>
      <c r="AL310" t="b">
        <v>0</v>
      </c>
      <c r="AM310">
        <f>IF(AND(T310&gt;0, T310&lt;&gt;""),1,0)</f>
        <v/>
      </c>
      <c r="AN310">
        <f>AND(AO310,AND(T310&gt;0,T310&lt;&gt;""))</f>
        <v/>
      </c>
      <c r="AO310">
        <f>AND(R310&gt;100, R310&lt;&gt;"")</f>
        <v/>
      </c>
      <c r="AP310">
        <f>AND(NOT(AN310),AO310)</f>
        <v/>
      </c>
      <c r="AQ310">
        <f>IF(AN310, "OEIS CAT - Destructive - Fatal", IF(AO310, IF(AG310, "OEIS CAT - Destructive - Non-fatal", "OEIS Non-CAT - Destructive - Non-fatal"), IF(AG310, "OEIS CAT - Large", "OEIS Non-CAT - Large")))</f>
        <v/>
      </c>
      <c r="AR310">
        <f>IF(AND(P310&lt;&gt;"", P310&gt;5000),1,0)</f>
        <v/>
      </c>
      <c r="AS310">
        <f>IF(AND(R310&lt;&gt;"", R310&gt;500),1,0)</f>
        <v/>
      </c>
      <c r="AT310">
        <f>IF(OR(R310="", R310&lt;=100),"structures &lt;= 100 ", IF(R310&gt;500, "structures &gt; 500", "100 &lt; structures &lt;= 500"))</f>
        <v/>
      </c>
      <c r="AU310">
        <f>IF(AND(T310&gt;0, T310&lt;&gt;""),"fatality &gt; 0", "fatality = 0")</f>
        <v/>
      </c>
      <c r="AV310">
        <f>IF(R310="",0, R310)</f>
        <v/>
      </c>
      <c r="AW310" t="b">
        <v>1</v>
      </c>
      <c r="AX310" t="b">
        <v>0</v>
      </c>
      <c r="AY310" t="b">
        <v>1</v>
      </c>
      <c r="AZ310" t="b">
        <v>1</v>
      </c>
      <c r="BA310" t="b">
        <v>0</v>
      </c>
      <c r="BB310" t="b">
        <v>1</v>
      </c>
      <c r="BC310" t="b">
        <v>1</v>
      </c>
      <c r="BF310" t="inlineStr">
        <is>
          <t>LSNC1</t>
        </is>
      </c>
      <c r="BG310" t="inlineStr">
        <is>
          <t>2</t>
        </is>
      </c>
      <c r="BH310" t="n">
        <v>3.81</v>
      </c>
      <c r="BI310" t="inlineStr">
        <is>
          <t>2020-08-01T23:50:00Z</t>
        </is>
      </c>
      <c r="BJ310" t="n">
        <v>7</v>
      </c>
      <c r="BK310" t="n">
        <v>2</v>
      </c>
      <c r="BL310" t="inlineStr">
        <is>
          <t>PG193</t>
        </is>
      </c>
      <c r="BM310" t="inlineStr">
        <is>
          <t>229</t>
        </is>
      </c>
      <c r="BN310" t="n">
        <v>7.99</v>
      </c>
      <c r="BO310" t="inlineStr">
        <is>
          <t>2020-08-02T00:00:00Z</t>
        </is>
      </c>
      <c r="BP310" t="n">
        <v>15.12</v>
      </c>
      <c r="BQ310" t="n">
        <v>38</v>
      </c>
    </row>
    <row r="311">
      <c r="C311">
        <f>LEFT(H311,8)&amp;"-"&amp;E311</f>
        <v/>
      </c>
      <c r="D311" t="inlineStr">
        <is>
          <t>San Luis Obispo</t>
        </is>
      </c>
      <c r="E311" t="inlineStr">
        <is>
          <t>Pond</t>
        </is>
      </c>
      <c r="H311">
        <f>YEAR(L311)*10^8+MONTH(L311)*10^6+DAY(L311)*10^4+HOUR(L311)*100+MINUTE(L311)</f>
        <v/>
      </c>
      <c r="I311">
        <f>IF(HOUR(L311)&lt;12, YEAR(L311)*10^8+MONTH(L311)*10^6+DAY(L311)*10^4+(HOUR(L311)+12)*10^2 + MINUTE(L311), YEAR(L311)*10^8+MONTH(L311)*10^6+(DAY(L311)+1)*10^4+(HOUR(L311)-12)*10^2+MINUTE(L311))</f>
        <v/>
      </c>
      <c r="J311" s="39" t="n">
        <v>44044</v>
      </c>
      <c r="K311" s="40" t="n">
        <v>0.7805555555555556</v>
      </c>
      <c r="L311" s="39" t="n">
        <v>44044.78055555555</v>
      </c>
      <c r="M311" s="39" t="n">
        <v>44052</v>
      </c>
      <c r="N311" t="inlineStr">
        <is>
          <t>19:17</t>
        </is>
      </c>
      <c r="O311" s="39" t="n">
        <v>44052.80347222222</v>
      </c>
      <c r="P311" t="n">
        <v>1962</v>
      </c>
      <c r="R311" t="n">
        <v>1</v>
      </c>
      <c r="S311" t="n">
        <v>1</v>
      </c>
      <c r="T311" t="n">
        <v>0</v>
      </c>
      <c r="U311" t="n">
        <v>35.43128</v>
      </c>
      <c r="V311" t="n">
        <v>-120.47346</v>
      </c>
      <c r="W311" t="inlineStr">
        <is>
          <t>HFTD</t>
        </is>
      </c>
      <c r="X311">
        <f>IF(OR(ISNUMBER(FIND("Redwood Valley", E311)), AZ311, BC311), "HFRA", "non-HFRA")</f>
        <v/>
      </c>
      <c r="AF311" t="n">
        <v>147490</v>
      </c>
      <c r="AG311">
        <f>OR(AND(P311&gt;5000, P311&lt;&gt;""), AND(R311&gt;500, R311&lt;&gt;""), AND(T311&gt;0, T311&lt;&gt;""))</f>
        <v/>
      </c>
      <c r="AH311">
        <f>AND(OR(R311="", R311&lt;100),OR(AND(P311&gt;5000,P311&lt;&gt;""),AND(T311&gt;0,T311&lt;&gt;"")))</f>
        <v/>
      </c>
      <c r="AI311">
        <f>AND(AG311,AH311=FALSE)</f>
        <v/>
      </c>
      <c r="AJ311" t="n">
        <v>2020</v>
      </c>
      <c r="AK311" t="n">
        <v>8</v>
      </c>
      <c r="AL311" t="b">
        <v>0</v>
      </c>
      <c r="AM311">
        <f>IF(AND(T311&gt;0, T311&lt;&gt;""),1,0)</f>
        <v/>
      </c>
      <c r="AN311">
        <f>AND(AO311,AND(T311&gt;0,T311&lt;&gt;""))</f>
        <v/>
      </c>
      <c r="AO311">
        <f>AND(R311&gt;100, R311&lt;&gt;"")</f>
        <v/>
      </c>
      <c r="AP311">
        <f>AND(NOT(AN311),AO311)</f>
        <v/>
      </c>
      <c r="AQ311">
        <f>IF(AN311, "OEIS CAT - Destructive - Fatal", IF(AO311, IF(AG311, "OEIS CAT - Destructive - Non-fatal", "OEIS Non-CAT - Destructive - Non-fatal"), IF(AG311, "OEIS CAT - Large", "OEIS Non-CAT - Large")))</f>
        <v/>
      </c>
      <c r="AR311">
        <f>IF(AND(P311&lt;&gt;"", P311&gt;5000),1,0)</f>
        <v/>
      </c>
      <c r="AS311">
        <f>IF(AND(R311&lt;&gt;"", R311&gt;500),1,0)</f>
        <v/>
      </c>
      <c r="AT311">
        <f>IF(OR(R311="", R311&lt;=100),"structures &lt;= 100 ", IF(R311&gt;500, "structures &gt; 500", "100 &lt; structures &lt;= 500"))</f>
        <v/>
      </c>
      <c r="AU311">
        <f>IF(AND(T311&gt;0, T311&lt;&gt;""),"fatality &gt; 0", "fatality = 0")</f>
        <v/>
      </c>
      <c r="AV311">
        <f>IF(R311="",0, R311)</f>
        <v/>
      </c>
      <c r="AW311" t="b">
        <v>1</v>
      </c>
      <c r="AX311" t="b">
        <v>0</v>
      </c>
      <c r="AY311" t="b">
        <v>1</v>
      </c>
      <c r="AZ311" t="b">
        <v>1</v>
      </c>
      <c r="BA311" t="b">
        <v>0</v>
      </c>
      <c r="BB311" t="b">
        <v>1</v>
      </c>
      <c r="BC311" t="b">
        <v>1</v>
      </c>
      <c r="BF311" t="inlineStr">
        <is>
          <t>PG190</t>
        </is>
      </c>
      <c r="BG311" t="inlineStr">
        <is>
          <t>229</t>
        </is>
      </c>
      <c r="BH311" t="n">
        <v>3.18</v>
      </c>
      <c r="BI311" t="inlineStr">
        <is>
          <t>2020-08-02T01:10:00Z</t>
        </is>
      </c>
      <c r="BJ311" t="n">
        <v>16.22</v>
      </c>
      <c r="BK311" t="n">
        <v>60</v>
      </c>
      <c r="BL311" t="inlineStr">
        <is>
          <t>E2260</t>
        </is>
      </c>
      <c r="BM311" t="inlineStr">
        <is>
          <t>65</t>
        </is>
      </c>
      <c r="BN311" t="n">
        <v>8.93</v>
      </c>
      <c r="BO311" t="inlineStr">
        <is>
          <t>2020-08-02T01:44:00Z</t>
        </is>
      </c>
      <c r="BP311" t="n">
        <v>17</v>
      </c>
      <c r="BQ311" t="n">
        <v>133</v>
      </c>
    </row>
    <row r="312">
      <c r="C312">
        <f>LEFT(H312,8)&amp;"-"&amp;E312</f>
        <v/>
      </c>
      <c r="D312" t="inlineStr">
        <is>
          <t>Lassen</t>
        </is>
      </c>
      <c r="E312" t="inlineStr">
        <is>
          <t>North</t>
        </is>
      </c>
      <c r="H312">
        <f>YEAR(L312)*10^8+MONTH(L312)*10^6+DAY(L312)*10^4+HOUR(L312)*100+MINUTE(L312)</f>
        <v/>
      </c>
      <c r="I312">
        <f>IF(HOUR(L312)&lt;12, YEAR(L312)*10^8+MONTH(L312)*10^6+DAY(L312)*10^4+(HOUR(L312)+12)*10^2 + MINUTE(L312), YEAR(L312)*10^8+MONTH(L312)*10^6+(DAY(L312)+1)*10^4+(HOUR(L312)-12)*10^2+MINUTE(L312))</f>
        <v/>
      </c>
      <c r="J312" s="39" t="n">
        <v>44045</v>
      </c>
      <c r="K312" s="40" t="n">
        <v>0.7020833333333333</v>
      </c>
      <c r="L312" s="39" t="n">
        <v>44045.70208333333</v>
      </c>
      <c r="M312" s="39" t="n">
        <v>44053</v>
      </c>
      <c r="N312" t="inlineStr">
        <is>
          <t>11:27</t>
        </is>
      </c>
      <c r="O312" s="39" t="n">
        <v>44053.47708333333</v>
      </c>
      <c r="P312" t="n">
        <v>6882</v>
      </c>
      <c r="Q312" t="inlineStr">
        <is>
          <t>Under Investigation</t>
        </is>
      </c>
      <c r="R312" t="n">
        <v>0</v>
      </c>
      <c r="S312" t="n">
        <v>0</v>
      </c>
      <c r="T312" t="n">
        <v>0</v>
      </c>
      <c r="U312" t="n">
        <v>40.36764</v>
      </c>
      <c r="V312" t="n">
        <v>-120.44811</v>
      </c>
      <c r="W312" t="inlineStr">
        <is>
          <t>non-HFTD</t>
        </is>
      </c>
      <c r="X312">
        <f>IF(OR(ISNUMBER(FIND("Redwood Valley", E312)), AZ312, BC312), "HFRA", "non-HFRA")</f>
        <v/>
      </c>
      <c r="AG312">
        <f>OR(AND(P312&gt;5000, P312&lt;&gt;""), AND(R312&gt;500, R312&lt;&gt;""), AND(T312&gt;0, T312&lt;&gt;""))</f>
        <v/>
      </c>
      <c r="AH312">
        <f>AND(OR(R312="", R312&lt;100),OR(AND(P312&gt;5000,P312&lt;&gt;""),AND(T312&gt;0,T312&lt;&gt;"")))</f>
        <v/>
      </c>
      <c r="AI312">
        <f>AND(AG312,AH312=FALSE)</f>
        <v/>
      </c>
      <c r="AJ312" t="n">
        <v>2020</v>
      </c>
      <c r="AK312" t="n">
        <v>8</v>
      </c>
      <c r="AL312" t="b">
        <v>0</v>
      </c>
      <c r="AM312">
        <f>IF(AND(T312&gt;0, T312&lt;&gt;""),1,0)</f>
        <v/>
      </c>
      <c r="AN312">
        <f>AND(AO312,AND(T312&gt;0,T312&lt;&gt;""))</f>
        <v/>
      </c>
      <c r="AO312">
        <f>AND(R312&gt;100, R312&lt;&gt;"")</f>
        <v/>
      </c>
      <c r="AP312">
        <f>AND(NOT(AN312),AO312)</f>
        <v/>
      </c>
      <c r="AQ312">
        <f>IF(AN312, "OEIS CAT - Destructive - Fatal", IF(AO312, IF(AG312, "OEIS CAT - Destructive - Non-fatal", "OEIS Non-CAT - Destructive - Non-fatal"), IF(AG312, "OEIS CAT - Large", "OEIS Non-CAT - Large")))</f>
        <v/>
      </c>
      <c r="AR312">
        <f>IF(AND(P312&lt;&gt;"", P312&gt;5000),1,0)</f>
        <v/>
      </c>
      <c r="AS312">
        <f>IF(AND(R312&lt;&gt;"", R312&gt;500),1,0)</f>
        <v/>
      </c>
      <c r="AT312">
        <f>IF(OR(R312="", R312&lt;=100),"structures &lt;= 100 ", IF(R312&gt;500, "structures &gt; 500", "100 &lt; structures &lt;= 500"))</f>
        <v/>
      </c>
      <c r="AU312">
        <f>IF(AND(T312&gt;0, T312&lt;&gt;""),"fatality &gt; 0", "fatality = 0")</f>
        <v/>
      </c>
      <c r="AV312">
        <f>IF(R312="",0, R312)</f>
        <v/>
      </c>
      <c r="AW312" t="b">
        <v>0</v>
      </c>
      <c r="AX312" t="b">
        <v>0</v>
      </c>
      <c r="AY312" t="b">
        <v>0</v>
      </c>
      <c r="AZ312" t="b">
        <v>0</v>
      </c>
      <c r="BA312" t="b">
        <v>0</v>
      </c>
      <c r="BB312" t="b">
        <v>0</v>
      </c>
      <c r="BC312" t="b">
        <v>0</v>
      </c>
      <c r="BJ312" t="n">
        <v>0</v>
      </c>
      <c r="BK312" t="n">
        <v>0</v>
      </c>
      <c r="BL312" t="inlineStr">
        <is>
          <t>D2000</t>
        </is>
      </c>
      <c r="BM312" t="inlineStr">
        <is>
          <t>65</t>
        </is>
      </c>
      <c r="BN312" t="n">
        <v>7.85</v>
      </c>
      <c r="BO312" t="inlineStr">
        <is>
          <t>2020-08-02T22:56:00Z</t>
        </is>
      </c>
      <c r="BP312" t="n">
        <v>27</v>
      </c>
      <c r="BQ312" t="n">
        <v>40</v>
      </c>
    </row>
    <row r="313">
      <c r="C313">
        <f>LEFT(H313,8)&amp;"-"&amp;E313</f>
        <v/>
      </c>
      <c r="D313" t="inlineStr">
        <is>
          <t>Colusa</t>
        </is>
      </c>
      <c r="E313" t="inlineStr">
        <is>
          <t>Sites</t>
        </is>
      </c>
      <c r="H313">
        <f>YEAR(L313)*10^8+MONTH(L313)*10^6+DAY(L313)*10^4+HOUR(L313)*100+MINUTE(L313)</f>
        <v/>
      </c>
      <c r="I313">
        <f>IF(HOUR(L313)&lt;12, YEAR(L313)*10^8+MONTH(L313)*10^6+DAY(L313)*10^4+(HOUR(L313)+12)*10^2 + MINUTE(L313), YEAR(L313)*10^8+MONTH(L313)*10^6+(DAY(L313)+1)*10^4+(HOUR(L313)-12)*10^2+MINUTE(L313))</f>
        <v/>
      </c>
      <c r="J313" s="39" t="n">
        <v>44045</v>
      </c>
      <c r="K313" s="40" t="n">
        <v>0.7173611111111111</v>
      </c>
      <c r="L313" s="39" t="n">
        <v>44045.71736111111</v>
      </c>
      <c r="M313" s="39" t="n">
        <v>44048</v>
      </c>
      <c r="N313" t="inlineStr">
        <is>
          <t>07:16</t>
        </is>
      </c>
      <c r="O313" s="39" t="n">
        <v>44048.30277777778</v>
      </c>
      <c r="P313" t="n">
        <v>560</v>
      </c>
      <c r="R313" t="n">
        <v>0</v>
      </c>
      <c r="S313" t="n">
        <v>0</v>
      </c>
      <c r="T313" t="n">
        <v>0</v>
      </c>
      <c r="U313" t="n">
        <v>39.31313</v>
      </c>
      <c r="V313" t="n">
        <v>-122.48525</v>
      </c>
      <c r="W313" t="inlineStr">
        <is>
          <t>HFTD</t>
        </is>
      </c>
      <c r="X313">
        <f>IF(OR(ISNUMBER(FIND("Redwood Valley", E313)), AZ313, BC313), "HFRA", "non-HFRA")</f>
        <v/>
      </c>
      <c r="AG313">
        <f>OR(AND(P313&gt;5000, P313&lt;&gt;""), AND(R313&gt;500, R313&lt;&gt;""), AND(T313&gt;0, T313&lt;&gt;""))</f>
        <v/>
      </c>
      <c r="AH313">
        <f>AND(OR(R313="", R313&lt;100),OR(AND(P313&gt;5000,P313&lt;&gt;""),AND(T313&gt;0,T313&lt;&gt;"")))</f>
        <v/>
      </c>
      <c r="AI313">
        <f>AND(AG313,AH313=FALSE)</f>
        <v/>
      </c>
      <c r="AJ313" t="n">
        <v>2020</v>
      </c>
      <c r="AK313" t="n">
        <v>8</v>
      </c>
      <c r="AL313" t="b">
        <v>0</v>
      </c>
      <c r="AM313">
        <f>IF(AND(T313&gt;0, T313&lt;&gt;""),1,0)</f>
        <v/>
      </c>
      <c r="AN313">
        <f>AND(AO313,AND(T313&gt;0,T313&lt;&gt;""))</f>
        <v/>
      </c>
      <c r="AO313">
        <f>AND(R313&gt;100, R313&lt;&gt;"")</f>
        <v/>
      </c>
      <c r="AP313">
        <f>AND(NOT(AN313),AO313)</f>
        <v/>
      </c>
      <c r="AQ313">
        <f>IF(AN313, "OEIS CAT - Destructive - Fatal", IF(AO313, IF(AG313, "OEIS CAT - Destructive - Non-fatal", "OEIS Non-CAT - Destructive - Non-fatal"), IF(AG313, "OEIS CAT - Large", "OEIS Non-CAT - Large")))</f>
        <v/>
      </c>
      <c r="AR313">
        <f>IF(AND(P313&lt;&gt;"", P313&gt;5000),1,0)</f>
        <v/>
      </c>
      <c r="AS313">
        <f>IF(AND(R313&lt;&gt;"", R313&gt;500),1,0)</f>
        <v/>
      </c>
      <c r="AT313">
        <f>IF(OR(R313="", R313&lt;=100),"structures &lt;= 100 ", IF(R313&gt;500, "structures &gt; 500", "100 &lt; structures &lt;= 500"))</f>
        <v/>
      </c>
      <c r="AU313">
        <f>IF(AND(T313&gt;0, T313&lt;&gt;""),"fatality &gt; 0", "fatality = 0")</f>
        <v/>
      </c>
      <c r="AV313">
        <f>IF(R313="",0, R313)</f>
        <v/>
      </c>
      <c r="AW313" t="b">
        <v>1</v>
      </c>
      <c r="AX313" t="b">
        <v>0</v>
      </c>
      <c r="AY313" t="b">
        <v>1</v>
      </c>
      <c r="AZ313" t="b">
        <v>1</v>
      </c>
      <c r="BA313" t="b">
        <v>0</v>
      </c>
      <c r="BB313" t="b">
        <v>1</v>
      </c>
      <c r="BC313" t="b">
        <v>1</v>
      </c>
      <c r="BF313" t="inlineStr">
        <is>
          <t>PG289</t>
        </is>
      </c>
      <c r="BG313" t="inlineStr">
        <is>
          <t>229</t>
        </is>
      </c>
      <c r="BH313" t="n">
        <v>2.2</v>
      </c>
      <c r="BI313" t="inlineStr">
        <is>
          <t>2020-08-03T00:00:00Z</t>
        </is>
      </c>
      <c r="BJ313" t="n">
        <v>21.12</v>
      </c>
      <c r="BK313" t="n">
        <v>24</v>
      </c>
      <c r="BL313" t="inlineStr">
        <is>
          <t>PG324</t>
        </is>
      </c>
      <c r="BM313" t="inlineStr">
        <is>
          <t>229</t>
        </is>
      </c>
      <c r="BN313" t="n">
        <v>8.960000000000001</v>
      </c>
      <c r="BO313" t="inlineStr">
        <is>
          <t>2020-08-03T01:10:00Z</t>
        </is>
      </c>
      <c r="BP313" t="n">
        <v>21.19</v>
      </c>
      <c r="BQ313" t="n">
        <v>56</v>
      </c>
    </row>
    <row r="314">
      <c r="C314">
        <f>LEFT(H314,8)&amp;"-"&amp;E314</f>
        <v/>
      </c>
      <c r="D314" t="inlineStr">
        <is>
          <t>Yuba</t>
        </is>
      </c>
      <c r="E314" t="inlineStr">
        <is>
          <t>Beale</t>
        </is>
      </c>
      <c r="H314">
        <f>YEAR(L314)*10^8+MONTH(L314)*10^6+DAY(L314)*10^4+HOUR(L314)*100+MINUTE(L314)</f>
        <v/>
      </c>
      <c r="I314">
        <f>IF(HOUR(L314)&lt;12, YEAR(L314)*10^8+MONTH(L314)*10^6+DAY(L314)*10^4+(HOUR(L314)+12)*10^2 + MINUTE(L314), YEAR(L314)*10^8+MONTH(L314)*10^6+(DAY(L314)+1)*10^4+(HOUR(L314)-12)*10^2+MINUTE(L314))</f>
        <v/>
      </c>
      <c r="J314" s="39" t="n">
        <v>44045</v>
      </c>
      <c r="K314" s="40" t="n">
        <v>0.9333333333333333</v>
      </c>
      <c r="L314" s="39" t="n">
        <v>44045.93333333333</v>
      </c>
      <c r="M314" s="39" t="n">
        <v>44046</v>
      </c>
      <c r="N314" t="inlineStr">
        <is>
          <t>07:22</t>
        </is>
      </c>
      <c r="O314" s="39" t="n">
        <v>44046.30694444444</v>
      </c>
      <c r="P314" t="n">
        <v>600</v>
      </c>
      <c r="R314" t="n">
        <v>0</v>
      </c>
      <c r="S314" t="n">
        <v>0</v>
      </c>
      <c r="T314" t="n">
        <v>0</v>
      </c>
      <c r="U314" t="n">
        <v>39.11307</v>
      </c>
      <c r="V314" t="n">
        <v>-121.38178</v>
      </c>
      <c r="W314" t="inlineStr">
        <is>
          <t>non-HFTD</t>
        </is>
      </c>
      <c r="X314">
        <f>IF(OR(ISNUMBER(FIND("Redwood Valley", E314)), AZ314, BC314), "HFRA", "non-HFRA")</f>
        <v/>
      </c>
      <c r="AG314">
        <f>OR(AND(P314&gt;5000, P314&lt;&gt;""), AND(R314&gt;500, R314&lt;&gt;""), AND(T314&gt;0, T314&lt;&gt;""))</f>
        <v/>
      </c>
      <c r="AH314">
        <f>AND(OR(R314="", R314&lt;100),OR(AND(P314&gt;5000,P314&lt;&gt;""),AND(T314&gt;0,T314&lt;&gt;"")))</f>
        <v/>
      </c>
      <c r="AI314">
        <f>AND(AG314,AH314=FALSE)</f>
        <v/>
      </c>
      <c r="AJ314" t="n">
        <v>2020</v>
      </c>
      <c r="AK314" t="n">
        <v>8</v>
      </c>
      <c r="AL314" t="b">
        <v>0</v>
      </c>
      <c r="AM314">
        <f>IF(AND(T314&gt;0, T314&lt;&gt;""),1,0)</f>
        <v/>
      </c>
      <c r="AN314">
        <f>AND(AO314,AND(T314&gt;0,T314&lt;&gt;""))</f>
        <v/>
      </c>
      <c r="AO314">
        <f>AND(R314&gt;100, R314&lt;&gt;"")</f>
        <v/>
      </c>
      <c r="AP314">
        <f>AND(NOT(AN314),AO314)</f>
        <v/>
      </c>
      <c r="AQ314">
        <f>IF(AN314, "OEIS CAT - Destructive - Fatal", IF(AO314, IF(AG314, "OEIS CAT - Destructive - Non-fatal", "OEIS Non-CAT - Destructive - Non-fatal"), IF(AG314, "OEIS CAT - Large", "OEIS Non-CAT - Large")))</f>
        <v/>
      </c>
      <c r="AR314">
        <f>IF(AND(P314&lt;&gt;"", P314&gt;5000),1,0)</f>
        <v/>
      </c>
      <c r="AS314">
        <f>IF(AND(R314&lt;&gt;"", R314&gt;500),1,0)</f>
        <v/>
      </c>
      <c r="AT314">
        <f>IF(OR(R314="", R314&lt;=100),"structures &lt;= 100 ", IF(R314&gt;500, "structures &gt; 500", "100 &lt; structures &lt;= 500"))</f>
        <v/>
      </c>
      <c r="AU314">
        <f>IF(AND(T314&gt;0, T314&lt;&gt;""),"fatality &gt; 0", "fatality = 0")</f>
        <v/>
      </c>
      <c r="AV314">
        <f>IF(R314="",0, R314)</f>
        <v/>
      </c>
      <c r="AW314" t="b">
        <v>0</v>
      </c>
      <c r="AX314" t="b">
        <v>0</v>
      </c>
      <c r="AY314" t="b">
        <v>0</v>
      </c>
      <c r="AZ314" t="b">
        <v>0</v>
      </c>
      <c r="BA314" t="b">
        <v>0</v>
      </c>
      <c r="BB314" t="b">
        <v>0</v>
      </c>
      <c r="BC314" t="b">
        <v>0</v>
      </c>
      <c r="BJ314" t="n">
        <v>0</v>
      </c>
      <c r="BK314" t="n">
        <v>0</v>
      </c>
      <c r="BL314" t="inlineStr">
        <is>
          <t>PG822</t>
        </is>
      </c>
      <c r="BM314" t="inlineStr">
        <is>
          <t>229</t>
        </is>
      </c>
      <c r="BN314" t="n">
        <v>9.359999999999999</v>
      </c>
      <c r="BO314" t="inlineStr">
        <is>
          <t>2020-08-03T06:20:00Z</t>
        </is>
      </c>
      <c r="BP314" t="n">
        <v>10.52</v>
      </c>
      <c r="BQ314" t="n">
        <v>36</v>
      </c>
    </row>
    <row r="315">
      <c r="C315">
        <f>LEFT(H315,8)&amp;"-"&amp;E315</f>
        <v/>
      </c>
      <c r="D315" t="inlineStr">
        <is>
          <t>Kern</t>
        </is>
      </c>
      <c r="E315" t="inlineStr">
        <is>
          <t>Stagecoach</t>
        </is>
      </c>
      <c r="H315">
        <f>YEAR(L315)*10^8+MONTH(L315)*10^6+DAY(L315)*10^4+HOUR(L315)*100+MINUTE(L315)</f>
        <v/>
      </c>
      <c r="I315">
        <f>IF(HOUR(L315)&lt;12, YEAR(L315)*10^8+MONTH(L315)*10^6+DAY(L315)*10^4+(HOUR(L315)+12)*10^2 + MINUTE(L315), YEAR(L315)*10^8+MONTH(L315)*10^6+(DAY(L315)+1)*10^4+(HOUR(L315)-12)*10^2+MINUTE(L315))</f>
        <v/>
      </c>
      <c r="J315" s="39" t="n">
        <v>44046</v>
      </c>
      <c r="K315" s="40" t="n">
        <v>0.73125</v>
      </c>
      <c r="L315" s="39" t="n">
        <v>44046.73125</v>
      </c>
      <c r="M315" s="39" t="n">
        <v>44061</v>
      </c>
      <c r="N315" t="inlineStr">
        <is>
          <t>17:50</t>
        </is>
      </c>
      <c r="O315" s="39" t="n">
        <v>44061.74305555555</v>
      </c>
      <c r="P315" t="n">
        <v>7760</v>
      </c>
      <c r="Q315" t="inlineStr">
        <is>
          <t>Under Investigation</t>
        </is>
      </c>
      <c r="R315" t="n">
        <v>0</v>
      </c>
      <c r="S315" t="n">
        <v>0</v>
      </c>
      <c r="T315" t="n">
        <v>0</v>
      </c>
      <c r="U315" t="n">
        <v>35.43044</v>
      </c>
      <c r="V315" t="n">
        <v>-118.53361</v>
      </c>
      <c r="W315" t="inlineStr">
        <is>
          <t>HFTD</t>
        </is>
      </c>
      <c r="X315">
        <f>IF(OR(ISNUMBER(FIND("Redwood Valley", E315)), AZ315, BC315), "HFRA", "non-HFRA")</f>
        <v/>
      </c>
      <c r="AG315">
        <f>OR(AND(P315&gt;5000, P315&lt;&gt;""), AND(R315&gt;500, R315&lt;&gt;""), AND(T315&gt;0, T315&lt;&gt;""))</f>
        <v/>
      </c>
      <c r="AH315">
        <f>AND(OR(R315="", R315&lt;100),OR(AND(P315&gt;5000,P315&lt;&gt;""),AND(T315&gt;0,T315&lt;&gt;"")))</f>
        <v/>
      </c>
      <c r="AI315">
        <f>AND(AG315,AH315=FALSE)</f>
        <v/>
      </c>
      <c r="AJ315" t="n">
        <v>2020</v>
      </c>
      <c r="AK315" t="n">
        <v>8</v>
      </c>
      <c r="AL315" t="b">
        <v>0</v>
      </c>
      <c r="AM315">
        <f>IF(AND(T315&gt;0, T315&lt;&gt;""),1,0)</f>
        <v/>
      </c>
      <c r="AN315">
        <f>AND(AO315,AND(T315&gt;0,T315&lt;&gt;""))</f>
        <v/>
      </c>
      <c r="AO315">
        <f>AND(R315&gt;100, R315&lt;&gt;"")</f>
        <v/>
      </c>
      <c r="AP315">
        <f>AND(NOT(AN315),AO315)</f>
        <v/>
      </c>
      <c r="AQ315">
        <f>IF(AN315, "OEIS CAT - Destructive - Fatal", IF(AO315, IF(AG315, "OEIS CAT - Destructive - Non-fatal", "OEIS Non-CAT - Destructive - Non-fatal"), IF(AG315, "OEIS CAT - Large", "OEIS Non-CAT - Large")))</f>
        <v/>
      </c>
      <c r="AR315">
        <f>IF(AND(P315&lt;&gt;"", P315&gt;5000),1,0)</f>
        <v/>
      </c>
      <c r="AS315">
        <f>IF(AND(R315&lt;&gt;"", R315&gt;500),1,0)</f>
        <v/>
      </c>
      <c r="AT315">
        <f>IF(OR(R315="", R315&lt;=100),"structures &lt;= 100 ", IF(R315&gt;500, "structures &gt; 500", "100 &lt; structures &lt;= 500"))</f>
        <v/>
      </c>
      <c r="AU315">
        <f>IF(AND(T315&gt;0, T315&lt;&gt;""),"fatality &gt; 0", "fatality = 0")</f>
        <v/>
      </c>
      <c r="AV315">
        <f>IF(R315="",0, R315)</f>
        <v/>
      </c>
      <c r="AW315" t="b">
        <v>1</v>
      </c>
      <c r="AX315" t="b">
        <v>0</v>
      </c>
      <c r="AY315" t="b">
        <v>1</v>
      </c>
      <c r="AZ315" t="b">
        <v>1</v>
      </c>
      <c r="BA315" t="b">
        <v>0</v>
      </c>
      <c r="BB315" t="b">
        <v>1</v>
      </c>
      <c r="BC315" t="b">
        <v>1</v>
      </c>
      <c r="BF315" t="inlineStr">
        <is>
          <t>SE304</t>
        </is>
      </c>
      <c r="BG315" t="inlineStr">
        <is>
          <t>231</t>
        </is>
      </c>
      <c r="BH315" t="n">
        <v>2.76</v>
      </c>
      <c r="BI315" t="inlineStr">
        <is>
          <t>2020-08-03T23:50:00Z</t>
        </is>
      </c>
      <c r="BJ315" t="n">
        <v>32.73</v>
      </c>
      <c r="BK315" t="n">
        <v>43</v>
      </c>
      <c r="BL315" t="inlineStr">
        <is>
          <t>SE304</t>
        </is>
      </c>
      <c r="BM315" t="inlineStr">
        <is>
          <t>231</t>
        </is>
      </c>
      <c r="BN315" t="n">
        <v>2.76</v>
      </c>
      <c r="BO315" t="inlineStr">
        <is>
          <t>2020-08-03T23:50:00Z</t>
        </is>
      </c>
      <c r="BP315" t="n">
        <v>32.73</v>
      </c>
      <c r="BQ315" t="n">
        <v>74</v>
      </c>
    </row>
    <row r="316">
      <c r="C316">
        <f>LEFT(H316,8)&amp;"-"&amp;E316</f>
        <v/>
      </c>
      <c r="D316" t="inlineStr">
        <is>
          <t>Fresno</t>
        </is>
      </c>
      <c r="E316" t="inlineStr">
        <is>
          <t>Trimmer</t>
        </is>
      </c>
      <c r="H316">
        <f>YEAR(L316)*10^8+MONTH(L316)*10^6+DAY(L316)*10^4+HOUR(L316)*100+MINUTE(L316)</f>
        <v/>
      </c>
      <c r="I316">
        <f>IF(HOUR(L316)&lt;12, YEAR(L316)*10^8+MONTH(L316)*10^6+DAY(L316)*10^4+(HOUR(L316)+12)*10^2 + MINUTE(L316), YEAR(L316)*10^8+MONTH(L316)*10^6+(DAY(L316)+1)*10^4+(HOUR(L316)-12)*10^2+MINUTE(L316))</f>
        <v/>
      </c>
      <c r="J316" s="39" t="n">
        <v>44047</v>
      </c>
      <c r="K316" s="40" t="n">
        <v>0.4055555555555556</v>
      </c>
      <c r="L316" s="39" t="n">
        <v>44047.40555555555</v>
      </c>
      <c r="M316" s="39" t="n">
        <v>44063</v>
      </c>
      <c r="N316" t="inlineStr">
        <is>
          <t>14:23</t>
        </is>
      </c>
      <c r="O316" s="39" t="n">
        <v>44063.59930555556</v>
      </c>
      <c r="P316" t="n">
        <v>594</v>
      </c>
      <c r="Q316" t="inlineStr">
        <is>
          <t>Under Investigation</t>
        </is>
      </c>
      <c r="R316" t="n">
        <v>0</v>
      </c>
      <c r="S316" t="n">
        <v>0</v>
      </c>
      <c r="T316" t="n">
        <v>0</v>
      </c>
      <c r="U316" t="n">
        <v>36.90933</v>
      </c>
      <c r="V316" t="n">
        <v>-119.2439</v>
      </c>
      <c r="W316" t="inlineStr">
        <is>
          <t>HFTD</t>
        </is>
      </c>
      <c r="X316">
        <f>IF(OR(ISNUMBER(FIND("Redwood Valley", E316)), AZ316, BC316), "HFRA", "non-HFRA")</f>
        <v/>
      </c>
      <c r="AG316">
        <f>OR(AND(P316&gt;5000, P316&lt;&gt;""), AND(R316&gt;500, R316&lt;&gt;""), AND(T316&gt;0, T316&lt;&gt;""))</f>
        <v/>
      </c>
      <c r="AH316">
        <f>AND(OR(R316="", R316&lt;100),OR(AND(P316&gt;5000,P316&lt;&gt;""),AND(T316&gt;0,T316&lt;&gt;"")))</f>
        <v/>
      </c>
      <c r="AI316">
        <f>AND(AG316,AH316=FALSE)</f>
        <v/>
      </c>
      <c r="AJ316" t="n">
        <v>2020</v>
      </c>
      <c r="AK316" t="n">
        <v>8</v>
      </c>
      <c r="AL316" t="b">
        <v>0</v>
      </c>
      <c r="AM316">
        <f>IF(AND(T316&gt;0, T316&lt;&gt;""),1,0)</f>
        <v/>
      </c>
      <c r="AN316">
        <f>AND(AO316,AND(T316&gt;0,T316&lt;&gt;""))</f>
        <v/>
      </c>
      <c r="AO316">
        <f>AND(R316&gt;100, R316&lt;&gt;"")</f>
        <v/>
      </c>
      <c r="AP316">
        <f>AND(NOT(AN316),AO316)</f>
        <v/>
      </c>
      <c r="AQ316">
        <f>IF(AN316, "OEIS CAT - Destructive - Fatal", IF(AO316, IF(AG316, "OEIS CAT - Destructive - Non-fatal", "OEIS Non-CAT - Destructive - Non-fatal"), IF(AG316, "OEIS CAT - Large", "OEIS Non-CAT - Large")))</f>
        <v/>
      </c>
      <c r="AR316">
        <f>IF(AND(P316&lt;&gt;"", P316&gt;5000),1,0)</f>
        <v/>
      </c>
      <c r="AS316">
        <f>IF(AND(R316&lt;&gt;"", R316&gt;500),1,0)</f>
        <v/>
      </c>
      <c r="AT316">
        <f>IF(OR(R316="", R316&lt;=100),"structures &lt;= 100 ", IF(R316&gt;500, "structures &gt; 500", "100 &lt; structures &lt;= 500"))</f>
        <v/>
      </c>
      <c r="AU316">
        <f>IF(AND(T316&gt;0, T316&lt;&gt;""),"fatality &gt; 0", "fatality = 0")</f>
        <v/>
      </c>
      <c r="AV316">
        <f>IF(R316="",0, R316)</f>
        <v/>
      </c>
      <c r="AW316" t="b">
        <v>1</v>
      </c>
      <c r="AX316" t="b">
        <v>0</v>
      </c>
      <c r="AY316" t="b">
        <v>1</v>
      </c>
      <c r="AZ316" t="b">
        <v>1</v>
      </c>
      <c r="BA316" t="b">
        <v>0</v>
      </c>
      <c r="BB316" t="b">
        <v>1</v>
      </c>
      <c r="BC316" t="b">
        <v>1</v>
      </c>
      <c r="BF316" t="inlineStr">
        <is>
          <t>TRMC1</t>
        </is>
      </c>
      <c r="BG316" t="inlineStr">
        <is>
          <t>2</t>
        </is>
      </c>
      <c r="BH316" t="n">
        <v>3.47</v>
      </c>
      <c r="BI316" t="inlineStr">
        <is>
          <t>2020-08-04T16:52:00Z</t>
        </is>
      </c>
      <c r="BJ316" t="n">
        <v>5</v>
      </c>
      <c r="BK316" t="n">
        <v>2</v>
      </c>
      <c r="BL316" t="inlineStr">
        <is>
          <t>PG658</t>
        </is>
      </c>
      <c r="BM316" t="inlineStr">
        <is>
          <t>229</t>
        </is>
      </c>
      <c r="BN316" t="n">
        <v>9.81</v>
      </c>
      <c r="BO316" t="inlineStr">
        <is>
          <t>2020-08-04T17:40:00Z</t>
        </is>
      </c>
      <c r="BP316" t="n">
        <v>19.95</v>
      </c>
      <c r="BQ316" t="n">
        <v>63</v>
      </c>
    </row>
    <row r="317">
      <c r="C317">
        <f>LEFT(H317,8)&amp;"-"&amp;E317</f>
        <v/>
      </c>
      <c r="D317" t="inlineStr">
        <is>
          <t>Kern</t>
        </is>
      </c>
      <c r="E317" t="inlineStr">
        <is>
          <t>Soda</t>
        </is>
      </c>
      <c r="H317">
        <f>YEAR(L317)*10^8+MONTH(L317)*10^6+DAY(L317)*10^4+HOUR(L317)*100+MINUTE(L317)</f>
        <v/>
      </c>
      <c r="I317">
        <f>IF(HOUR(L317)&lt;12, YEAR(L317)*10^8+MONTH(L317)*10^6+DAY(L317)*10^4+(HOUR(L317)+12)*10^2 + MINUTE(L317), YEAR(L317)*10^8+MONTH(L317)*10^6+(DAY(L317)+1)*10^4+(HOUR(L317)-12)*10^2+MINUTE(L317))</f>
        <v/>
      </c>
      <c r="J317" s="39" t="n">
        <v>44055</v>
      </c>
      <c r="K317" s="40" t="n">
        <v>0.4881944444444444</v>
      </c>
      <c r="L317" s="39" t="n">
        <v>44055.48819444444</v>
      </c>
      <c r="M317" s="39" t="n">
        <v>44055</v>
      </c>
      <c r="N317" t="inlineStr">
        <is>
          <t>16:22</t>
        </is>
      </c>
      <c r="O317" s="39" t="n">
        <v>44055.68194444444</v>
      </c>
      <c r="P317" t="n">
        <v>424</v>
      </c>
      <c r="R317" t="n">
        <v>0</v>
      </c>
      <c r="S317" t="n">
        <v>0</v>
      </c>
      <c r="T317" t="n">
        <v>0</v>
      </c>
      <c r="U317" t="n">
        <v>34.962524</v>
      </c>
      <c r="V317" t="n">
        <v>-119.444977</v>
      </c>
      <c r="W317" t="inlineStr">
        <is>
          <t>non-HFTD</t>
        </is>
      </c>
      <c r="X317">
        <f>IF(OR(ISNUMBER(FIND("Redwood Valley", E317)), AZ317, BC317), "HFRA", "non-HFRA")</f>
        <v/>
      </c>
      <c r="Y317" t="inlineStr">
        <is>
          <t>Yes</t>
        </is>
      </c>
      <c r="Z317" t="inlineStr">
        <is>
          <t>Yes</t>
        </is>
      </c>
      <c r="AA317" t="n">
        <v>20200994</v>
      </c>
      <c r="AC317" t="inlineStr">
        <is>
          <t>993745</t>
        </is>
      </c>
      <c r="AD317" t="inlineStr">
        <is>
          <t>20-0082550</t>
        </is>
      </c>
      <c r="AF317" t="n">
        <v>4578</v>
      </c>
      <c r="AG317">
        <f>OR(AND(P317&gt;5000, P317&lt;&gt;""), AND(R317&gt;500, R317&lt;&gt;""), AND(T317&gt;0, T317&lt;&gt;""))</f>
        <v/>
      </c>
      <c r="AH317">
        <f>AND(OR(R317="", R317&lt;100),OR(AND(P317&gt;5000,P317&lt;&gt;""),AND(T317&gt;0,T317&lt;&gt;"")))</f>
        <v/>
      </c>
      <c r="AI317">
        <f>AND(AG317,AH317=FALSE)</f>
        <v/>
      </c>
      <c r="AJ317" t="n">
        <v>2020</v>
      </c>
      <c r="AK317" t="n">
        <v>8</v>
      </c>
      <c r="AL317" t="b">
        <v>0</v>
      </c>
      <c r="AM317">
        <f>IF(AND(T317&gt;0, T317&lt;&gt;""),1,0)</f>
        <v/>
      </c>
      <c r="AN317">
        <f>AND(AO317,AND(T317&gt;0,T317&lt;&gt;""))</f>
        <v/>
      </c>
      <c r="AO317">
        <f>AND(R317&gt;100, R317&lt;&gt;"")</f>
        <v/>
      </c>
      <c r="AP317">
        <f>AND(NOT(AN317),AO317)</f>
        <v/>
      </c>
      <c r="AQ317">
        <f>IF(AN317, "OEIS CAT - Destructive - Fatal", IF(AO317, IF(AG317, "OEIS CAT - Destructive - Non-fatal", "OEIS Non-CAT - Destructive - Non-fatal"), IF(AG317, "OEIS CAT - Large", "OEIS Non-CAT - Large")))</f>
        <v/>
      </c>
      <c r="AR317">
        <f>IF(AND(P317&lt;&gt;"", P317&gt;5000),1,0)</f>
        <v/>
      </c>
      <c r="AS317">
        <f>IF(AND(R317&lt;&gt;"", R317&gt;500),1,0)</f>
        <v/>
      </c>
      <c r="AT317">
        <f>IF(OR(R317="", R317&lt;=100),"structures &lt;= 100 ", IF(R317&gt;500, "structures &gt; 500", "100 &lt; structures &lt;= 500"))</f>
        <v/>
      </c>
      <c r="AU317">
        <f>IF(AND(T317&gt;0, T317&lt;&gt;""),"fatality &gt; 0", "fatality = 0")</f>
        <v/>
      </c>
      <c r="AV317">
        <f>IF(R317="",0, R317)</f>
        <v/>
      </c>
      <c r="AW317" t="b">
        <v>0</v>
      </c>
      <c r="AX317" t="b">
        <v>0</v>
      </c>
      <c r="AY317" t="b">
        <v>0</v>
      </c>
      <c r="AZ317" t="b">
        <v>0</v>
      </c>
      <c r="BA317" t="b">
        <v>0</v>
      </c>
      <c r="BB317" t="b">
        <v>0</v>
      </c>
      <c r="BC317" t="b">
        <v>0</v>
      </c>
      <c r="BF317" t="inlineStr">
        <is>
          <t>PG632</t>
        </is>
      </c>
      <c r="BG317" t="inlineStr">
        <is>
          <t>229</t>
        </is>
      </c>
      <c r="BH317" t="n">
        <v>3.66</v>
      </c>
      <c r="BI317" t="inlineStr">
        <is>
          <t>2020-08-12T19:40:00Z</t>
        </is>
      </c>
      <c r="BJ317" t="n">
        <v>20.46</v>
      </c>
      <c r="BK317" t="n">
        <v>12</v>
      </c>
      <c r="BL317" t="inlineStr">
        <is>
          <t>PG632</t>
        </is>
      </c>
      <c r="BM317" t="inlineStr">
        <is>
          <t>229</t>
        </is>
      </c>
      <c r="BN317" t="n">
        <v>3.66</v>
      </c>
      <c r="BO317" t="inlineStr">
        <is>
          <t>2020-08-12T19:40:00Z</t>
        </is>
      </c>
      <c r="BP317" t="n">
        <v>20.46</v>
      </c>
      <c r="BQ317" t="n">
        <v>36</v>
      </c>
    </row>
    <row r="318">
      <c r="B318" t="inlineStr">
        <is>
          <t>(8/23/2022) Revised the cause to electrical power</t>
        </is>
      </c>
      <c r="C318">
        <f>LEFT(H318,8)&amp;"-"&amp;E318</f>
        <v/>
      </c>
      <c r="D318" t="inlineStr">
        <is>
          <t>Sacramento</t>
        </is>
      </c>
      <c r="E318" t="inlineStr">
        <is>
          <t>Meiss</t>
        </is>
      </c>
      <c r="H318">
        <f>YEAR(L318)*10^8+MONTH(L318)*10^6+DAY(L318)*10^4+HOUR(L318)*100+MINUTE(L318)</f>
        <v/>
      </c>
      <c r="I318">
        <f>IF(HOUR(L318)&lt;12, YEAR(L318)*10^8+MONTH(L318)*10^6+DAY(L318)*10^4+(HOUR(L318)+12)*10^2 + MINUTE(L318), YEAR(L318)*10^8+MONTH(L318)*10^6+(DAY(L318)+1)*10^4+(HOUR(L318)-12)*10^2+MINUTE(L318))</f>
        <v/>
      </c>
      <c r="J318" s="39" t="n">
        <v>44056</v>
      </c>
      <c r="K318" s="40" t="n">
        <v>0.7090277777777778</v>
      </c>
      <c r="L318" s="39" t="n">
        <v>44056.70902777778</v>
      </c>
      <c r="M318" s="39" t="n">
        <v>44057</v>
      </c>
      <c r="N318" t="inlineStr">
        <is>
          <t>07:16</t>
        </is>
      </c>
      <c r="O318" s="39" t="n">
        <v>44057.30277777778</v>
      </c>
      <c r="P318" t="n">
        <v>512</v>
      </c>
      <c r="R318" t="n">
        <v>0</v>
      </c>
      <c r="S318" t="n">
        <v>0</v>
      </c>
      <c r="T318" t="n">
        <v>0</v>
      </c>
      <c r="U318" t="n">
        <v>38.474502</v>
      </c>
      <c r="V318" t="n">
        <v>-121.172572</v>
      </c>
      <c r="W318" t="inlineStr">
        <is>
          <t>non-HFTD</t>
        </is>
      </c>
      <c r="X318">
        <f>IF(OR(ISNUMBER(FIND("Redwood Valley", E318)), AZ318, BC318), "HFRA", "non-HFRA")</f>
        <v/>
      </c>
      <c r="Y318" t="inlineStr">
        <is>
          <t>Yes</t>
        </is>
      </c>
      <c r="Z318" t="inlineStr">
        <is>
          <t>Yes</t>
        </is>
      </c>
      <c r="AA318" t="n">
        <v>20200755</v>
      </c>
      <c r="AE318" t="inlineStr">
        <is>
          <t>INT-13808</t>
        </is>
      </c>
      <c r="AF318" t="n">
        <v>0</v>
      </c>
      <c r="AG318">
        <f>OR(AND(P318&gt;5000, P318&lt;&gt;""), AND(R318&gt;500, R318&lt;&gt;""), AND(T318&gt;0, T318&lt;&gt;""))</f>
        <v/>
      </c>
      <c r="AH318">
        <f>AND(OR(R318="", R318&lt;100),OR(AND(P318&gt;5000,P318&lt;&gt;""),AND(T318&gt;0,T318&lt;&gt;"")))</f>
        <v/>
      </c>
      <c r="AI318">
        <f>AND(AG318,AH318=FALSE)</f>
        <v/>
      </c>
      <c r="AJ318" t="n">
        <v>2020</v>
      </c>
      <c r="AK318" t="n">
        <v>8</v>
      </c>
      <c r="AL318" t="b">
        <v>0</v>
      </c>
      <c r="AM318">
        <f>IF(AND(T318&gt;0, T318&lt;&gt;""),1,0)</f>
        <v/>
      </c>
      <c r="AN318">
        <f>AND(AO318,AND(T318&gt;0,T318&lt;&gt;""))</f>
        <v/>
      </c>
      <c r="AO318">
        <f>AND(R318&gt;100, R318&lt;&gt;"")</f>
        <v/>
      </c>
      <c r="AP318">
        <f>AND(NOT(AN318),AO318)</f>
        <v/>
      </c>
      <c r="AQ318">
        <f>IF(AN318, "OEIS CAT - Destructive - Fatal", IF(AO318, IF(AG318, "OEIS CAT - Destructive - Non-fatal", "OEIS Non-CAT - Destructive - Non-fatal"), IF(AG318, "OEIS CAT - Large", "OEIS Non-CAT - Large")))</f>
        <v/>
      </c>
      <c r="AR318">
        <f>IF(AND(P318&lt;&gt;"", P318&gt;5000),1,0)</f>
        <v/>
      </c>
      <c r="AS318">
        <f>IF(AND(R318&lt;&gt;"", R318&gt;500),1,0)</f>
        <v/>
      </c>
      <c r="AT318">
        <f>IF(OR(R318="", R318&lt;=100),"structures &lt;= 100 ", IF(R318&gt;500, "structures &gt; 500", "100 &lt; structures &lt;= 500"))</f>
        <v/>
      </c>
      <c r="AU318">
        <f>IF(AND(T318&gt;0, T318&lt;&gt;""),"fatality &gt; 0", "fatality = 0")</f>
        <v/>
      </c>
      <c r="AV318">
        <f>IF(R318="",0, R318)</f>
        <v/>
      </c>
      <c r="AW318" t="b">
        <v>0</v>
      </c>
      <c r="AX318" t="b">
        <v>0</v>
      </c>
      <c r="AY318" t="b">
        <v>0</v>
      </c>
      <c r="AZ318" t="b">
        <v>0</v>
      </c>
      <c r="BA318" t="b">
        <v>0</v>
      </c>
      <c r="BB318" t="b">
        <v>0</v>
      </c>
      <c r="BC318" t="b">
        <v>0</v>
      </c>
      <c r="BF318" t="inlineStr">
        <is>
          <t>SLHWW</t>
        </is>
      </c>
      <c r="BG318" t="inlineStr">
        <is>
          <t>223</t>
        </is>
      </c>
      <c r="BH318" t="n">
        <v>1.32</v>
      </c>
      <c r="BI318" t="inlineStr">
        <is>
          <t>2020-08-14T00:15:00Z</t>
        </is>
      </c>
      <c r="BJ318" t="n">
        <v>13.82</v>
      </c>
      <c r="BK318" t="n">
        <v>17</v>
      </c>
      <c r="BL318" t="inlineStr">
        <is>
          <t>SLHWW</t>
        </is>
      </c>
      <c r="BM318" t="inlineStr">
        <is>
          <t>223</t>
        </is>
      </c>
      <c r="BN318" t="n">
        <v>1.32</v>
      </c>
      <c r="BO318" t="inlineStr">
        <is>
          <t>2020-08-14T00:15:00Z</t>
        </is>
      </c>
      <c r="BP318" t="n">
        <v>13.82</v>
      </c>
      <c r="BQ318" t="n">
        <v>41</v>
      </c>
    </row>
    <row r="319">
      <c r="C319">
        <f>LEFT(H319,8)&amp;"-"&amp;E319</f>
        <v/>
      </c>
      <c r="D319" t="inlineStr">
        <is>
          <t>Sierra</t>
        </is>
      </c>
      <c r="E319" t="inlineStr">
        <is>
          <t>Loyalton</t>
        </is>
      </c>
      <c r="H319">
        <f>YEAR(L319)*10^8+MONTH(L319)*10^6+DAY(L319)*10^4+HOUR(L319)*100+MINUTE(L319)</f>
        <v/>
      </c>
      <c r="I319">
        <f>IF(HOUR(L319)&lt;12, YEAR(L319)*10^8+MONTH(L319)*10^6+DAY(L319)*10^4+(HOUR(L319)+12)*10^2 + MINUTE(L319), YEAR(L319)*10^8+MONTH(L319)*10^6+(DAY(L319)+1)*10^4+(HOUR(L319)-12)*10^2+MINUTE(L319))</f>
        <v/>
      </c>
      <c r="J319" s="39" t="n">
        <v>44057</v>
      </c>
      <c r="K319" s="40" t="n">
        <v>0.7861111111111111</v>
      </c>
      <c r="L319" s="39" t="n">
        <v>44057.78611111111</v>
      </c>
      <c r="M319" s="39" t="n">
        <v>44069</v>
      </c>
      <c r="N319" t="inlineStr">
        <is>
          <t>06:54</t>
        </is>
      </c>
      <c r="O319" s="39" t="n">
        <v>44069.2875</v>
      </c>
      <c r="P319" t="n">
        <v>47029</v>
      </c>
      <c r="R319" t="n">
        <v>35</v>
      </c>
      <c r="S319" t="n">
        <v>0</v>
      </c>
      <c r="T319" t="n">
        <v>0</v>
      </c>
      <c r="U319" t="n">
        <v>39.702438</v>
      </c>
      <c r="V319" t="n">
        <v>-120.143473</v>
      </c>
      <c r="W319" t="inlineStr">
        <is>
          <t>HFTD</t>
        </is>
      </c>
      <c r="X319">
        <f>IF(OR(ISNUMBER(FIND("Redwood Valley", E319)), AZ319, BC319), "HFRA", "non-HFRA")</f>
        <v/>
      </c>
      <c r="AG319">
        <f>OR(AND(P319&gt;5000, P319&lt;&gt;""), AND(R319&gt;500, R319&lt;&gt;""), AND(T319&gt;0, T319&lt;&gt;""))</f>
        <v/>
      </c>
      <c r="AH319">
        <f>AND(OR(R319="", R319&lt;100),OR(AND(P319&gt;5000,P319&lt;&gt;""),AND(T319&gt;0,T319&lt;&gt;"")))</f>
        <v/>
      </c>
      <c r="AI319">
        <f>AND(AG319,AH319=FALSE)</f>
        <v/>
      </c>
      <c r="AJ319" t="n">
        <v>2020</v>
      </c>
      <c r="AK319" t="n">
        <v>8</v>
      </c>
      <c r="AL319" t="b">
        <v>0</v>
      </c>
      <c r="AM319">
        <f>IF(AND(T319&gt;0, T319&lt;&gt;""),1,0)</f>
        <v/>
      </c>
      <c r="AN319">
        <f>AND(AO319,AND(T319&gt;0,T319&lt;&gt;""))</f>
        <v/>
      </c>
      <c r="AO319">
        <f>AND(R319&gt;100, R319&lt;&gt;"")</f>
        <v/>
      </c>
      <c r="AP319">
        <f>AND(NOT(AN319),AO319)</f>
        <v/>
      </c>
      <c r="AQ319">
        <f>IF(AN319, "OEIS CAT - Destructive - Fatal", IF(AO319, IF(AG319, "OEIS CAT - Destructive - Non-fatal", "OEIS Non-CAT - Destructive - Non-fatal"), IF(AG319,  "OEIS CAT - Large", "OEIS Non-CAT - Large")))</f>
        <v/>
      </c>
      <c r="AR319">
        <f>IF(AND(P319&lt;&gt;"", P319&gt;5000),1,0)</f>
        <v/>
      </c>
      <c r="AS319">
        <f>IF(AND(R319&lt;&gt;"", R319&gt;500),1,0)</f>
        <v/>
      </c>
      <c r="AT319">
        <f>IF(OR(R319="", R319&lt;=100),"structures &lt;= 100 ", IF(R319&gt;500, "structures &gt; 500", "100 &lt; structures &lt;= 500"))</f>
        <v/>
      </c>
      <c r="AU319">
        <f>IF(AND(T319&gt;0, T319&lt;&gt;""),"fatality &gt; 0", "fatality = 0")</f>
        <v/>
      </c>
      <c r="AV319">
        <f>IF(R319="",0,  R319)</f>
        <v/>
      </c>
      <c r="AW319" t="b">
        <v>1</v>
      </c>
      <c r="AX319" t="b">
        <v>0</v>
      </c>
      <c r="AY319" t="b">
        <v>1</v>
      </c>
      <c r="AZ319" t="b">
        <v>1</v>
      </c>
      <c r="BA319" t="b">
        <v>0</v>
      </c>
      <c r="BB319" t="b">
        <v>0</v>
      </c>
      <c r="BC319" t="b">
        <v>1</v>
      </c>
      <c r="BD319" t="n">
        <v>50000</v>
      </c>
      <c r="BE319" t="inlineStr">
        <is>
          <t>https://upload.wikimedia.org/wikipedia/commons/c/c9/2020_National_Large_Incident_YTD_Report.pdf</t>
        </is>
      </c>
      <c r="BJ319" t="n">
        <v>0</v>
      </c>
      <c r="BK319" t="n">
        <v>0</v>
      </c>
      <c r="BL319" t="inlineStr">
        <is>
          <t>CLDNV</t>
        </is>
      </c>
      <c r="BM319" t="inlineStr">
        <is>
          <t>22</t>
        </is>
      </c>
      <c r="BN319" t="n">
        <v>9.57</v>
      </c>
      <c r="BO319" t="inlineStr">
        <is>
          <t>2020-08-15T01:07:00Z</t>
        </is>
      </c>
      <c r="BP319" t="n">
        <v>11.2</v>
      </c>
      <c r="BQ319" t="n">
        <v>13</v>
      </c>
    </row>
    <row r="320">
      <c r="C320">
        <f>LEFT(H320,8)&amp;"-"&amp;E320</f>
        <v/>
      </c>
      <c r="D320" t="inlineStr">
        <is>
          <t>San Luis Obispo</t>
        </is>
      </c>
      <c r="E320" t="inlineStr">
        <is>
          <t>Whale</t>
        </is>
      </c>
      <c r="H320">
        <f>YEAR(L320)*10^8+MONTH(L320)*10^6+DAY(L320)*10^4+HOUR(L320)*100+MINUTE(L320)</f>
        <v/>
      </c>
      <c r="I320">
        <f>IF(HOUR(L320)&lt;12, YEAR(L320)*10^8+MONTH(L320)*10^6+DAY(L320)*10^4+(HOUR(L320)+12)*10^2 + MINUTE(L320), YEAR(L320)*10^8+MONTH(L320)*10^6+(DAY(L320)+1)*10^4+(HOUR(L320)-12)*10^2+MINUTE(L320))</f>
        <v/>
      </c>
      <c r="J320" s="39" t="n">
        <v>44058</v>
      </c>
      <c r="K320" s="40" t="n">
        <v>0.55625</v>
      </c>
      <c r="L320" s="39" t="n">
        <v>44058.55625</v>
      </c>
      <c r="M320" s="39" t="n">
        <v>44062</v>
      </c>
      <c r="N320" t="inlineStr">
        <is>
          <t>14:50</t>
        </is>
      </c>
      <c r="O320" s="39" t="n">
        <v>44062.61805555555</v>
      </c>
      <c r="P320" t="n">
        <v>312</v>
      </c>
      <c r="R320" t="n">
        <v>0</v>
      </c>
      <c r="S320" t="n">
        <v>0</v>
      </c>
      <c r="T320" t="n">
        <v>0</v>
      </c>
      <c r="U320" t="n">
        <v>35.472114</v>
      </c>
      <c r="V320" t="n">
        <v>-120.856731</v>
      </c>
      <c r="W320" t="inlineStr">
        <is>
          <t>non-HFTD</t>
        </is>
      </c>
      <c r="X320">
        <f>IF(OR(ISNUMBER(FIND("Redwood Valley", E320)), AZ320, BC320), "HFRA", "non-HFRA")</f>
        <v/>
      </c>
      <c r="AG320">
        <f>OR(AND(P320&gt;5000, P320&lt;&gt;""), AND(R320&gt;500, R320&lt;&gt;""), AND(T320&gt;0, T320&lt;&gt;""))</f>
        <v/>
      </c>
      <c r="AH320">
        <f>AND(OR(R320="", R320&lt;100),OR(AND(P320&gt;5000,P320&lt;&gt;""),AND(T320&gt;0,T320&lt;&gt;"")))</f>
        <v/>
      </c>
      <c r="AI320">
        <f>AND(AG320,AH320=FALSE)</f>
        <v/>
      </c>
      <c r="AJ320" t="n">
        <v>2020</v>
      </c>
      <c r="AK320" t="n">
        <v>8</v>
      </c>
      <c r="AL320" t="b">
        <v>1</v>
      </c>
      <c r="AM320">
        <f>IF(AND(T320&gt;0, T320&lt;&gt;""),1,0)</f>
        <v/>
      </c>
      <c r="AN320">
        <f>AND(AO320,AND(T320&gt;0,T320&lt;&gt;""))</f>
        <v/>
      </c>
      <c r="AO320">
        <f>AND(R320&gt;100, R320&lt;&gt;"")</f>
        <v/>
      </c>
      <c r="AP320">
        <f>AND(NOT(AN320),AO320)</f>
        <v/>
      </c>
      <c r="AQ320">
        <f>IF(AN320, "OEIS CAT - Destructive - Fatal", IF(AO320, IF(AG320, "OEIS CAT - Destructive - Non-fatal", "OEIS Non-CAT - Destructive - Non-fatal"), IF(AG320, "OEIS CAT - Large", "OEIS Non-CAT - Large")))</f>
        <v/>
      </c>
      <c r="AR320">
        <f>IF(AND(P320&lt;&gt;"", P320&gt;5000),1,0)</f>
        <v/>
      </c>
      <c r="AS320">
        <f>IF(AND(R320&lt;&gt;"", R320&gt;500),1,0)</f>
        <v/>
      </c>
      <c r="AT320">
        <f>IF(OR(R320="", R320&lt;=100),"structures &lt;= 100 ", IF(R320&gt;500, "structures &gt; 500", "100 &lt; structures &lt;= 500"))</f>
        <v/>
      </c>
      <c r="AU320">
        <f>IF(AND(T320&gt;0, T320&lt;&gt;""),"fatality &gt; 0", "fatality = 0")</f>
        <v/>
      </c>
      <c r="AV320">
        <f>IF(R320="",0, R320)</f>
        <v/>
      </c>
      <c r="AW320" t="b">
        <v>0</v>
      </c>
      <c r="AX320" t="b">
        <v>0</v>
      </c>
      <c r="AY320" t="b">
        <v>0</v>
      </c>
      <c r="AZ320" t="b">
        <v>0</v>
      </c>
      <c r="BA320" t="b">
        <v>0</v>
      </c>
      <c r="BB320" t="b">
        <v>0</v>
      </c>
      <c r="BC320" t="b">
        <v>0</v>
      </c>
      <c r="BF320" t="inlineStr">
        <is>
          <t>PG141</t>
        </is>
      </c>
      <c r="BG320" t="inlineStr">
        <is>
          <t>229</t>
        </is>
      </c>
      <c r="BH320" t="n">
        <v>3.6</v>
      </c>
      <c r="BI320" t="inlineStr">
        <is>
          <t>2020-08-15T19:30:00Z</t>
        </is>
      </c>
      <c r="BJ320" t="n">
        <v>26.01</v>
      </c>
      <c r="BK320" t="n">
        <v>36</v>
      </c>
      <c r="BL320" t="inlineStr">
        <is>
          <t>PG141</t>
        </is>
      </c>
      <c r="BM320" t="inlineStr">
        <is>
          <t>229</t>
        </is>
      </c>
      <c r="BN320" t="n">
        <v>3.6</v>
      </c>
      <c r="BO320" t="inlineStr">
        <is>
          <t>2020-08-15T19:30:00Z</t>
        </is>
      </c>
      <c r="BP320" t="n">
        <v>26.01</v>
      </c>
      <c r="BQ320" t="n">
        <v>166</v>
      </c>
    </row>
    <row r="321">
      <c r="C321">
        <f>LEFT(H321,8)&amp;"-"&amp;E321</f>
        <v/>
      </c>
      <c r="D321" t="inlineStr">
        <is>
          <t>Fresno</t>
        </is>
      </c>
      <c r="E321" t="inlineStr">
        <is>
          <t>Hills</t>
        </is>
      </c>
      <c r="H321">
        <f>YEAR(L321)*10^8+MONTH(L321)*10^6+DAY(L321)*10^4+HOUR(L321)*100+MINUTE(L321)</f>
        <v/>
      </c>
      <c r="I321">
        <f>IF(HOUR(L321)&lt;12, YEAR(L321)*10^8+MONTH(L321)*10^6+DAY(L321)*10^4+(HOUR(L321)+12)*10^2 + MINUTE(L321), YEAR(L321)*10^8+MONTH(L321)*10^6+(DAY(L321)+1)*10^4+(HOUR(L321)-12)*10^2+MINUTE(L321))</f>
        <v/>
      </c>
      <c r="J321" s="39" t="n">
        <v>44058</v>
      </c>
      <c r="K321" s="40" t="n">
        <v>0.7083333333333334</v>
      </c>
      <c r="L321" s="39" t="n">
        <v>44058.70833333334</v>
      </c>
      <c r="P321" t="n">
        <v>2121</v>
      </c>
      <c r="R321" t="n">
        <v>0</v>
      </c>
      <c r="S321" t="n">
        <v>0</v>
      </c>
      <c r="T321" t="n">
        <v>1</v>
      </c>
      <c r="U321" t="n">
        <v>36.09876</v>
      </c>
      <c r="V321" t="n">
        <v>-120.427342</v>
      </c>
      <c r="W321" t="inlineStr">
        <is>
          <t>non-HFTD</t>
        </is>
      </c>
      <c r="X321">
        <f>IF(OR(ISNUMBER(FIND("Redwood Valley", E321)), AZ321, BC321), "HFRA", "non-HFRA")</f>
        <v/>
      </c>
      <c r="AG321">
        <f>OR(AND(P321&gt;5000, P321&lt;&gt;""), AND(R321&gt;500, R321&lt;&gt;""), AND(T321&gt;0, T321&lt;&gt;""))</f>
        <v/>
      </c>
      <c r="AH321">
        <f>AND(OR(R321="", R321&lt;100),OR(AND(P321&gt;5000,P321&lt;&gt;""),AND(T321&gt;0,T321&lt;&gt;"")))</f>
        <v/>
      </c>
      <c r="AI321">
        <f>AND(AG321,AH321=FALSE)</f>
        <v/>
      </c>
      <c r="AJ321" t="n">
        <v>2020</v>
      </c>
      <c r="AK321" t="n">
        <v>8</v>
      </c>
      <c r="AL321" t="b">
        <v>0</v>
      </c>
      <c r="AM321">
        <f>IF(AND(T321&gt;0, T321&lt;&gt;""),1,0)</f>
        <v/>
      </c>
      <c r="AN321">
        <f>AND(AO321,AND(T321&gt;0,T321&lt;&gt;""))</f>
        <v/>
      </c>
      <c r="AO321">
        <f>AND(R321&gt;100, R321&lt;&gt;"")</f>
        <v/>
      </c>
      <c r="AP321">
        <f>AND(NOT(AN321),AO321)</f>
        <v/>
      </c>
      <c r="AQ321">
        <f>IF(AN321, "OEIS CAT - Destructive - Fatal", IF(AO321, IF(AG321, "OEIS CAT - Destructive - Non-fatal", "OEIS Non-CAT - Destructive - Non-fatal"), IF(AG321, "OEIS CAT - Large", "OEIS Non-CAT - Large")))</f>
        <v/>
      </c>
      <c r="AR321">
        <f>IF(AND(P321&lt;&gt;"", P321&gt;5000),1,0)</f>
        <v/>
      </c>
      <c r="AS321">
        <f>IF(AND(R321&lt;&gt;"", R321&gt;500),1,0)</f>
        <v/>
      </c>
      <c r="AT321">
        <f>IF(OR(R321="", R321&lt;=100),"structures &lt;= 100 ", IF(R321&gt;500, "structures &gt; 500", "100 &lt; structures &lt;= 500"))</f>
        <v/>
      </c>
      <c r="AU321">
        <f>IF(AND(T321&gt;0, T321&lt;&gt;""),"fatality &gt; 0", "fatality = 0")</f>
        <v/>
      </c>
      <c r="AV321">
        <f>IF(R321="",0, R321)</f>
        <v/>
      </c>
      <c r="AW321" t="b">
        <v>0</v>
      </c>
      <c r="AX321" t="b">
        <v>0</v>
      </c>
      <c r="AY321" t="b">
        <v>1</v>
      </c>
      <c r="AZ321" t="b">
        <v>1</v>
      </c>
      <c r="BA321" t="b">
        <v>1</v>
      </c>
      <c r="BB321" t="b">
        <v>0</v>
      </c>
      <c r="BC321" t="b">
        <v>1</v>
      </c>
      <c r="BF321" t="inlineStr">
        <is>
          <t>AU699</t>
        </is>
      </c>
      <c r="BG321" t="inlineStr">
        <is>
          <t>65</t>
        </is>
      </c>
      <c r="BH321" t="n">
        <v>4.83</v>
      </c>
      <c r="BI321" t="inlineStr">
        <is>
          <t>2020-08-15T23:55:00Z</t>
        </is>
      </c>
      <c r="BJ321" t="n">
        <v>11</v>
      </c>
      <c r="BK321" t="n">
        <v>23</v>
      </c>
      <c r="BL321" t="inlineStr">
        <is>
          <t>LDEC1</t>
        </is>
      </c>
      <c r="BM321" t="inlineStr">
        <is>
          <t>2</t>
        </is>
      </c>
      <c r="BN321" t="n">
        <v>7.07</v>
      </c>
      <c r="BO321" t="inlineStr">
        <is>
          <t>2020-08-16T00:20:00Z</t>
        </is>
      </c>
      <c r="BP321" t="n">
        <v>25</v>
      </c>
      <c r="BQ321" t="n">
        <v>25</v>
      </c>
    </row>
    <row r="322">
      <c r="B322" t="inlineStr">
        <is>
          <t xml:space="preserve"> Includes Hennessey, Gamble, 15-10, Spanish, Markley, 13-4, 11-16, Walbridge</t>
        </is>
      </c>
      <c r="C322">
        <f>LEFT(H322,8)&amp;"-"&amp;E322</f>
        <v/>
      </c>
      <c r="D322" t="inlineStr">
        <is>
          <t>Napa, Sonoma, Lake, Yolo And Solano</t>
        </is>
      </c>
      <c r="E322" t="inlineStr">
        <is>
          <t>Lnu Lightning Complex</t>
        </is>
      </c>
      <c r="H322">
        <f>YEAR(L322)*10^8+MONTH(L322)*10^6+DAY(L322)*10^4+HOUR(L322)*100+MINUTE(L322)</f>
        <v/>
      </c>
      <c r="I322">
        <f>IF(HOUR(L322)&lt;12, YEAR(L322)*10^8+MONTH(L322)*10^6+DAY(L322)*10^4+(HOUR(L322)+12)*10^2 + MINUTE(L322), YEAR(L322)*10^8+MONTH(L322)*10^6+(DAY(L322)+1)*10^4+(HOUR(L322)-12)*10^2+MINUTE(L322))</f>
        <v/>
      </c>
      <c r="J322" s="39" t="n">
        <v>44059</v>
      </c>
      <c r="K322" s="40" t="n">
        <v>0.2777777777777778</v>
      </c>
      <c r="L322" s="39" t="n">
        <v>44059.27777777778</v>
      </c>
      <c r="M322" s="39" t="n">
        <v>44106</v>
      </c>
      <c r="N322" t="inlineStr">
        <is>
          <t>10:38</t>
        </is>
      </c>
      <c r="O322" s="39" t="n">
        <v>44106.44305555556</v>
      </c>
      <c r="P322" t="n">
        <v>363220</v>
      </c>
      <c r="R322" t="n">
        <v>1479</v>
      </c>
      <c r="S322" t="n">
        <v>0</v>
      </c>
      <c r="T322" t="n">
        <v>0</v>
      </c>
      <c r="U322" t="n">
        <v>38.48193</v>
      </c>
      <c r="V322" t="n">
        <v>-122.14864</v>
      </c>
      <c r="W322" t="inlineStr">
        <is>
          <t>HFTD</t>
        </is>
      </c>
      <c r="X322">
        <f>IF(OR(ISNUMBER(FIND("Redwood Valley", E322)), AZ322, BC322), "HFRA", "non-HFRA")</f>
        <v/>
      </c>
      <c r="AF322" t="n">
        <v>42806678</v>
      </c>
      <c r="AG322">
        <f>OR(AND(P322&gt;5000, P322&lt;&gt;""), AND(R322&gt;500, R322&lt;&gt;""), AND(T322&gt;0, T322&lt;&gt;""))</f>
        <v/>
      </c>
      <c r="AH322">
        <f>AND(OR(R322="", R322&lt;100),OR(AND(P322&gt;5000,P322&lt;&gt;""),AND(T322&gt;0,T322&lt;&gt;"")))</f>
        <v/>
      </c>
      <c r="AI322">
        <f>AND(AG322,AH322=FALSE)</f>
        <v/>
      </c>
      <c r="AJ322" t="n">
        <v>2020</v>
      </c>
      <c r="AK322" t="n">
        <v>8</v>
      </c>
      <c r="AL322" t="b">
        <v>1</v>
      </c>
      <c r="AM322">
        <f>IF(AND(T322&gt;0, T322&lt;&gt;""),1,0)</f>
        <v/>
      </c>
      <c r="AN322">
        <f>AND(AO322,AND(T322&gt;0,T322&lt;&gt;""))</f>
        <v/>
      </c>
      <c r="AO322">
        <f>AND(R322&gt;100, R322&lt;&gt;"")</f>
        <v/>
      </c>
      <c r="AP322">
        <f>AND(NOT(AN322),AO322)</f>
        <v/>
      </c>
      <c r="AQ322">
        <f>IF(AN322, "OEIS CAT - Destructive - Fatal", IF(AO322, IF(AG322, "OEIS CAT - Destructive - Non-fatal", "OEIS Non-CAT - Destructive - Non-fatal"), IF(AG322, "OEIS CAT - Large", "OEIS Non-CAT - Large")))</f>
        <v/>
      </c>
      <c r="AR322">
        <f>IF(AND(P322&lt;&gt;"", P322&gt;5000),1,0)</f>
        <v/>
      </c>
      <c r="AS322">
        <f>IF(AND(R322&lt;&gt;"", R322&gt;500),1,0)</f>
        <v/>
      </c>
      <c r="AT322">
        <f>IF(OR(R322="", R322&lt;=100),"structures &lt;= 100 ", IF(R322&gt;500, "structures &gt; 500", "100 &lt; structures &lt;= 500"))</f>
        <v/>
      </c>
      <c r="AU322">
        <f>IF(AND(T322&gt;0, T322&lt;&gt;""),"fatality &gt; 0", "fatality = 0")</f>
        <v/>
      </c>
      <c r="AV322">
        <f>IF(R322="",0, R322)</f>
        <v/>
      </c>
      <c r="AW322" t="b">
        <v>1</v>
      </c>
      <c r="AX322" t="b">
        <v>0</v>
      </c>
      <c r="AY322" t="b">
        <v>1</v>
      </c>
      <c r="AZ322" t="b">
        <v>1</v>
      </c>
      <c r="BA322" t="b">
        <v>0</v>
      </c>
      <c r="BB322" t="b">
        <v>1</v>
      </c>
      <c r="BC322" t="b">
        <v>1</v>
      </c>
      <c r="BD322" t="n">
        <v>94646381</v>
      </c>
      <c r="BE322" t="inlineStr">
        <is>
          <t>https://upload.wikimedia.org/wikipedia/commons/c/c9/2020_National_Large_Incident_YTD_Report.pdf</t>
        </is>
      </c>
      <c r="BF322" t="inlineStr">
        <is>
          <t>PG048</t>
        </is>
      </c>
      <c r="BG322" t="inlineStr">
        <is>
          <t>229</t>
        </is>
      </c>
      <c r="BH322" t="n">
        <v>4</v>
      </c>
      <c r="BI322" t="inlineStr">
        <is>
          <t>2020-08-16T13:10:00Z</t>
        </is>
      </c>
      <c r="BJ322" t="n">
        <v>13.3</v>
      </c>
      <c r="BK322" t="n">
        <v>26</v>
      </c>
      <c r="BL322" t="inlineStr">
        <is>
          <t>TG583</t>
        </is>
      </c>
      <c r="BM322" t="inlineStr">
        <is>
          <t>1008</t>
        </is>
      </c>
      <c r="BN322" t="n">
        <v>5.49</v>
      </c>
      <c r="BO322" t="inlineStr">
        <is>
          <t>2020-08-16T12:50:00Z</t>
        </is>
      </c>
      <c r="BP322" t="n">
        <v>46.11</v>
      </c>
      <c r="BQ322" t="n">
        <v>133</v>
      </c>
    </row>
    <row r="323">
      <c r="C323">
        <f>LEFT(H323,8)&amp;"-"&amp;E323</f>
        <v/>
      </c>
      <c r="D323" t="inlineStr">
        <is>
          <t>Nevada</t>
        </is>
      </c>
      <c r="E323" t="inlineStr">
        <is>
          <t>Jones</t>
        </is>
      </c>
      <c r="H323">
        <f>YEAR(L323)*10^8+MONTH(L323)*10^6+DAY(L323)*10^4+HOUR(L323)*100+MINUTE(L323)</f>
        <v/>
      </c>
      <c r="I323">
        <f>IF(HOUR(L323)&lt;12, YEAR(L323)*10^8+MONTH(L323)*10^6+DAY(L323)*10^4+(HOUR(L323)+12)*10^2 + MINUTE(L323), YEAR(L323)*10^8+MONTH(L323)*10^6+(DAY(L323)+1)*10^4+(HOUR(L323)-12)*10^2+MINUTE(L323))</f>
        <v/>
      </c>
      <c r="J323" s="39" t="n">
        <v>44059</v>
      </c>
      <c r="K323" s="40" t="n">
        <v>0.2847222222222222</v>
      </c>
      <c r="L323" s="39" t="n">
        <v>44059.28472222222</v>
      </c>
      <c r="M323" s="39" t="n">
        <v>44071</v>
      </c>
      <c r="N323" t="inlineStr">
        <is>
          <t>16:19</t>
        </is>
      </c>
      <c r="O323" s="39" t="n">
        <v>44071.67986111111</v>
      </c>
      <c r="P323" t="n">
        <v>705</v>
      </c>
      <c r="R323" t="n">
        <v>21</v>
      </c>
      <c r="S323" t="n">
        <v>3</v>
      </c>
      <c r="T323" t="n">
        <v>0</v>
      </c>
      <c r="U323" t="n">
        <v>39.29241</v>
      </c>
      <c r="V323" t="n">
        <v>-121.100352</v>
      </c>
      <c r="W323" t="inlineStr">
        <is>
          <t>HFTD</t>
        </is>
      </c>
      <c r="X323">
        <f>IF(OR(ISNUMBER(FIND("Redwood Valley", E323)), AZ323, BC323), "HFRA", "non-HFRA")</f>
        <v/>
      </c>
      <c r="AF323" t="n">
        <v>4640248</v>
      </c>
      <c r="AG323">
        <f>OR(AND(P323&gt;5000, P323&lt;&gt;""), AND(R323&gt;500, R323&lt;&gt;""), AND(T323&gt;0, T323&lt;&gt;""))</f>
        <v/>
      </c>
      <c r="AH323">
        <f>AND(OR(R323="", R323&lt;100),OR(AND(P323&gt;5000,P323&lt;&gt;""),AND(T323&gt;0,T323&lt;&gt;"")))</f>
        <v/>
      </c>
      <c r="AI323">
        <f>AND(AG323,AH323=FALSE)</f>
        <v/>
      </c>
      <c r="AJ323" t="n">
        <v>2020</v>
      </c>
      <c r="AK323" t="n">
        <v>8</v>
      </c>
      <c r="AL323" t="b">
        <v>0</v>
      </c>
      <c r="AM323">
        <f>IF(AND(T323&gt;0, T323&lt;&gt;""),1,0)</f>
        <v/>
      </c>
      <c r="AN323">
        <f>AND(AO323,AND(T323&gt;0,T323&lt;&gt;""))</f>
        <v/>
      </c>
      <c r="AO323">
        <f>AND(R323&gt;100, R323&lt;&gt;"")</f>
        <v/>
      </c>
      <c r="AP323">
        <f>AND(NOT(AN323),AO323)</f>
        <v/>
      </c>
      <c r="AQ323">
        <f>IF(AN323, "OEIS CAT - Destructive - Fatal", IF(AO323, IF(AG323, "OEIS CAT - Destructive - Non-fatal", "OEIS Non-CAT - Destructive - Non-fatal"), IF(AG323, "OEIS CAT - Large", "OEIS Non-CAT - Large")))</f>
        <v/>
      </c>
      <c r="AR323">
        <f>IF(AND(P323&lt;&gt;"", P323&gt;5000),1,0)</f>
        <v/>
      </c>
      <c r="AS323">
        <f>IF(AND(R323&lt;&gt;"", R323&gt;500),1,0)</f>
        <v/>
      </c>
      <c r="AT323">
        <f>IF(OR(R323="", R323&lt;=100),"structures &lt;= 100 ", IF(R323&gt;500, "structures &gt; 500", "100 &lt; structures &lt;= 500"))</f>
        <v/>
      </c>
      <c r="AU323">
        <f>IF(AND(T323&gt;0, T323&lt;&gt;""),"fatality &gt; 0", "fatality = 0")</f>
        <v/>
      </c>
      <c r="AV323">
        <f>IF(R323="",0, R323)</f>
        <v/>
      </c>
      <c r="AW323" t="b">
        <v>0</v>
      </c>
      <c r="AX323" t="b">
        <v>1</v>
      </c>
      <c r="AY323" t="b">
        <v>1</v>
      </c>
      <c r="AZ323" t="b">
        <v>1</v>
      </c>
      <c r="BA323" t="b">
        <v>0</v>
      </c>
      <c r="BB323" t="b">
        <v>1</v>
      </c>
      <c r="BC323" t="b">
        <v>1</v>
      </c>
      <c r="BF323" t="inlineStr">
        <is>
          <t>PG348</t>
        </is>
      </c>
      <c r="BG323" t="inlineStr">
        <is>
          <t>229</t>
        </is>
      </c>
      <c r="BH323" t="n">
        <v>4.27</v>
      </c>
      <c r="BI323" t="inlineStr">
        <is>
          <t>2020-08-16T13:10:00Z</t>
        </is>
      </c>
      <c r="BJ323" t="n">
        <v>22.8</v>
      </c>
      <c r="BK323" t="n">
        <v>104</v>
      </c>
      <c r="BL323" t="inlineStr">
        <is>
          <t>AV504</t>
        </is>
      </c>
      <c r="BM323" t="inlineStr">
        <is>
          <t>65</t>
        </is>
      </c>
      <c r="BN323" t="n">
        <v>7.06</v>
      </c>
      <c r="BO323" t="inlineStr">
        <is>
          <t>2020-08-16T13:16:00Z</t>
        </is>
      </c>
      <c r="BP323" t="n">
        <v>25</v>
      </c>
      <c r="BQ323" t="n">
        <v>347</v>
      </c>
    </row>
    <row r="324">
      <c r="B324" t="inlineStr">
        <is>
          <t xml:space="preserve"> Includes Warnella</t>
        </is>
      </c>
      <c r="C324">
        <f>LEFT(H324,8)&amp;"-"&amp;E324</f>
        <v/>
      </c>
      <c r="D324" t="inlineStr">
        <is>
          <t>Santa Cruz And San Mateo</t>
        </is>
      </c>
      <c r="E324" t="inlineStr">
        <is>
          <t>Czu Lightning Complex</t>
        </is>
      </c>
      <c r="H324">
        <f>YEAR(L324)*10^8+MONTH(L324)*10^6+DAY(L324)*10^4+HOUR(L324)*100+MINUTE(L324)</f>
        <v/>
      </c>
      <c r="I324">
        <f>IF(HOUR(L324)&lt;12, YEAR(L324)*10^8+MONTH(L324)*10^6+DAY(L324)*10^4+(HOUR(L324)+12)*10^2 + MINUTE(L324), YEAR(L324)*10^8+MONTH(L324)*10^6+(DAY(L324)+1)*10^4+(HOUR(L324)-12)*10^2+MINUTE(L324))</f>
        <v/>
      </c>
      <c r="J324" s="39" t="n">
        <v>44059</v>
      </c>
      <c r="K324" s="40" t="n">
        <v>0.3333333333333333</v>
      </c>
      <c r="L324" s="39" t="n">
        <v>44059.33333333334</v>
      </c>
      <c r="P324" t="n">
        <v>86509</v>
      </c>
      <c r="Q324" t="inlineStr">
        <is>
          <t>Lightning</t>
        </is>
      </c>
      <c r="R324" t="n">
        <v>1490</v>
      </c>
      <c r="S324" t="n">
        <v>140</v>
      </c>
      <c r="T324" t="n">
        <v>1</v>
      </c>
      <c r="U324" t="n">
        <v>37.17162</v>
      </c>
      <c r="V324" t="n">
        <v>-122.22275</v>
      </c>
      <c r="W324" t="inlineStr">
        <is>
          <t>HFTD</t>
        </is>
      </c>
      <c r="X324">
        <f>IF(OR(ISNUMBER(FIND("Redwood Valley", E324)), AZ324, BC324), "HFRA", "non-HFRA")</f>
        <v/>
      </c>
      <c r="AF324" t="n">
        <v>21158165</v>
      </c>
      <c r="AG324">
        <f>OR(AND(P324&gt;5000, P324&lt;&gt;""), AND(R324&gt;500, R324&lt;&gt;""), AND(T324&gt;0, T324&lt;&gt;""))</f>
        <v/>
      </c>
      <c r="AH324">
        <f>AND(OR(R324="", R324&lt;100),OR(AND(P324&gt;5000,P324&lt;&gt;""),AND(T324&gt;0,T324&lt;&gt;"")))</f>
        <v/>
      </c>
      <c r="AI324">
        <f>AND(AG324,AH324=FALSE)</f>
        <v/>
      </c>
      <c r="AJ324" t="n">
        <v>2020</v>
      </c>
      <c r="AK324" t="n">
        <v>8</v>
      </c>
      <c r="AL324" t="b">
        <v>1</v>
      </c>
      <c r="AM324">
        <f>IF(AND(T324&gt;0, T324&lt;&gt;""),1,0)</f>
        <v/>
      </c>
      <c r="AN324">
        <f>AND(AO324,AND(T324&gt;0,T324&lt;&gt;""))</f>
        <v/>
      </c>
      <c r="AO324">
        <f>AND(R324&gt;100, R324&lt;&gt;"")</f>
        <v/>
      </c>
      <c r="AP324">
        <f>AND(NOT(AN324),AO324)</f>
        <v/>
      </c>
      <c r="AQ324">
        <f>IF(AN324, "OEIS CAT - Destructive - Fatal", IF(AO324, IF(AG324, "OEIS CAT - Destructive - Non-fatal", "OEIS Non-CAT - Destructive - Non-fatal"), IF(AG324, "OEIS CAT - Large", "OEIS Non-CAT - Large")))</f>
        <v/>
      </c>
      <c r="AR324">
        <f>IF(AND(P324&lt;&gt;"", P324&gt;5000),1,0)</f>
        <v/>
      </c>
      <c r="AS324">
        <f>IF(AND(R324&lt;&gt;"", R324&gt;500),1,0)</f>
        <v/>
      </c>
      <c r="AT324">
        <f>IF(OR(R324="", R324&lt;=100),"structures &lt;= 100 ", IF(R324&gt;500, "structures &gt; 500", "100 &lt; structures &lt;= 500"))</f>
        <v/>
      </c>
      <c r="AU324">
        <f>IF(AND(T324&gt;0, T324&lt;&gt;""),"fatality &gt; 0", "fatality = 0")</f>
        <v/>
      </c>
      <c r="AV324">
        <f>IF(R324="",0, R324)</f>
        <v/>
      </c>
      <c r="AW324" t="b">
        <v>1</v>
      </c>
      <c r="AX324" t="b">
        <v>0</v>
      </c>
      <c r="AY324" t="b">
        <v>1</v>
      </c>
      <c r="AZ324" t="b">
        <v>1</v>
      </c>
      <c r="BA324" t="b">
        <v>0</v>
      </c>
      <c r="BB324" t="b">
        <v>1</v>
      </c>
      <c r="BC324" t="b">
        <v>1</v>
      </c>
      <c r="BF324" t="inlineStr">
        <is>
          <t>BNDC1</t>
        </is>
      </c>
      <c r="BG324" t="inlineStr">
        <is>
          <t>2</t>
        </is>
      </c>
      <c r="BH324" t="n">
        <v>3.94</v>
      </c>
      <c r="BI324" t="inlineStr">
        <is>
          <t>2020-08-16T14:50:00Z</t>
        </is>
      </c>
      <c r="BJ324" t="n">
        <v>16</v>
      </c>
      <c r="BK324" t="n">
        <v>28</v>
      </c>
      <c r="BL324" t="inlineStr">
        <is>
          <t>PG192</t>
        </is>
      </c>
      <c r="BM324" t="inlineStr">
        <is>
          <t>229</t>
        </is>
      </c>
      <c r="BN324" t="n">
        <v>9.66</v>
      </c>
      <c r="BO324" t="inlineStr">
        <is>
          <t>2020-08-16T14:30:00Z</t>
        </is>
      </c>
      <c r="BP324" t="n">
        <v>16.15</v>
      </c>
      <c r="BQ324" t="n">
        <v>173</v>
      </c>
    </row>
    <row r="325">
      <c r="C325">
        <f>LEFT(H325,8)&amp;"-"&amp;E325</f>
        <v/>
      </c>
      <c r="D325" t="inlineStr">
        <is>
          <t>Glenn</t>
        </is>
      </c>
      <c r="E325" t="inlineStr">
        <is>
          <t>Elk</t>
        </is>
      </c>
      <c r="H325">
        <f>YEAR(L325)*10^8+MONTH(L325)*10^6+DAY(L325)*10^4+HOUR(L325)*100+MINUTE(L325)</f>
        <v/>
      </c>
      <c r="I325">
        <f>IF(HOUR(L325)&lt;12, YEAR(L325)*10^8+MONTH(L325)*10^6+DAY(L325)*10^4+(HOUR(L325)+12)*10^2 + MINUTE(L325), YEAR(L325)*10^8+MONTH(L325)*10^6+(DAY(L325)+1)*10^4+(HOUR(L325)-12)*10^2+MINUTE(L325))</f>
        <v/>
      </c>
      <c r="J325" s="39" t="n">
        <v>44059</v>
      </c>
      <c r="K325" s="40" t="n">
        <v>0.4263888888888889</v>
      </c>
      <c r="L325" s="39" t="n">
        <v>44059.42638888889</v>
      </c>
      <c r="M325" s="39" t="n">
        <v>44060</v>
      </c>
      <c r="N325" t="inlineStr">
        <is>
          <t>21:01</t>
        </is>
      </c>
      <c r="O325" s="39" t="n">
        <v>44060.87569444445</v>
      </c>
      <c r="P325" t="n">
        <v>727</v>
      </c>
      <c r="R325" t="n">
        <v>0</v>
      </c>
      <c r="S325" t="n">
        <v>0</v>
      </c>
      <c r="T325" t="n">
        <v>0</v>
      </c>
      <c r="U325" t="n">
        <v>39.52452</v>
      </c>
      <c r="V325" t="n">
        <v>-122.427358</v>
      </c>
      <c r="W325" t="inlineStr">
        <is>
          <t>HFTD</t>
        </is>
      </c>
      <c r="X325">
        <f>IF(OR(ISNUMBER(FIND("Redwood Valley", E325)), AZ325, BC325), "HFRA", "non-HFRA")</f>
        <v/>
      </c>
      <c r="AG325">
        <f>OR(AND(P325&gt;5000, P325&lt;&gt;""), AND(R325&gt;500, R325&lt;&gt;""), AND(T325&gt;0, T325&lt;&gt;""))</f>
        <v/>
      </c>
      <c r="AH325">
        <f>AND(OR(R325="", R325&lt;100),OR(AND(P325&gt;5000,P325&lt;&gt;""),AND(T325&gt;0,T325&lt;&gt;"")))</f>
        <v/>
      </c>
      <c r="AI325">
        <f>AND(AG325,AH325=FALSE)</f>
        <v/>
      </c>
      <c r="AJ325" t="n">
        <v>2020</v>
      </c>
      <c r="AK325" t="n">
        <v>8</v>
      </c>
      <c r="AL325" t="b">
        <v>1</v>
      </c>
      <c r="AM325">
        <f>IF(AND(T325&gt;0, T325&lt;&gt;""),1,0)</f>
        <v/>
      </c>
      <c r="AN325">
        <f>AND(AO325,AND(T325&gt;0,T325&lt;&gt;""))</f>
        <v/>
      </c>
      <c r="AO325">
        <f>AND(R325&gt;100, R325&lt;&gt;"")</f>
        <v/>
      </c>
      <c r="AP325">
        <f>AND(NOT(AN325),AO325)</f>
        <v/>
      </c>
      <c r="AQ325">
        <f>IF(AN325, "OEIS CAT - Destructive - Fatal", IF(AO325, IF(AG325, "OEIS CAT - Destructive - Non-fatal", "OEIS Non-CAT - Destructive - Non-fatal"), IF(AG325, "OEIS CAT - Large", "OEIS Non-CAT - Large")))</f>
        <v/>
      </c>
      <c r="AR325">
        <f>IF(AND(P325&lt;&gt;"", P325&gt;5000),1,0)</f>
        <v/>
      </c>
      <c r="AS325">
        <f>IF(AND(R325&lt;&gt;"", R325&gt;500),1,0)</f>
        <v/>
      </c>
      <c r="AT325">
        <f>IF(OR(R325="", R325&lt;=100),"structures &lt;= 100 ", IF(R325&gt;500, "structures &gt; 500", "100 &lt; structures &lt;= 500"))</f>
        <v/>
      </c>
      <c r="AU325">
        <f>IF(AND(T325&gt;0, T325&lt;&gt;""),"fatality &gt; 0", "fatality = 0")</f>
        <v/>
      </c>
      <c r="AV325">
        <f>IF(R325="",0, R325)</f>
        <v/>
      </c>
      <c r="AW325" t="b">
        <v>1</v>
      </c>
      <c r="AX325" t="b">
        <v>0</v>
      </c>
      <c r="AY325" t="b">
        <v>1</v>
      </c>
      <c r="AZ325" t="b">
        <v>1</v>
      </c>
      <c r="BA325" t="b">
        <v>0</v>
      </c>
      <c r="BB325" t="b">
        <v>1</v>
      </c>
      <c r="BC325" t="b">
        <v>1</v>
      </c>
      <c r="BF325" t="inlineStr">
        <is>
          <t>UWNC1</t>
        </is>
      </c>
      <c r="BG325" t="inlineStr">
        <is>
          <t>106</t>
        </is>
      </c>
      <c r="BH325" t="n">
        <v>4.98</v>
      </c>
      <c r="BI325" t="inlineStr">
        <is>
          <t>2020-08-16T17:00:00Z</t>
        </is>
      </c>
      <c r="BJ325" t="n">
        <v>23.2</v>
      </c>
      <c r="BK325" t="n">
        <v>26</v>
      </c>
      <c r="BL325" t="inlineStr">
        <is>
          <t>PG294</t>
        </is>
      </c>
      <c r="BM325" t="inlineStr">
        <is>
          <t>229</t>
        </is>
      </c>
      <c r="BN325" t="n">
        <v>5.49</v>
      </c>
      <c r="BO325" t="inlineStr">
        <is>
          <t>2020-08-16T16:50:00Z</t>
        </is>
      </c>
      <c r="BP325" t="n">
        <v>23.38</v>
      </c>
      <c r="BQ325" t="n">
        <v>49</v>
      </c>
    </row>
    <row r="326">
      <c r="C326">
        <f>LEFT(H326,8)&amp;"-"&amp;E326</f>
        <v/>
      </c>
      <c r="D326" t="inlineStr">
        <is>
          <t>Monterey</t>
        </is>
      </c>
      <c r="E326" t="inlineStr">
        <is>
          <t>River</t>
        </is>
      </c>
      <c r="H326">
        <f>YEAR(L326)*10^8+MONTH(L326)*10^6+DAY(L326)*10^4+HOUR(L326)*100+MINUTE(L326)</f>
        <v/>
      </c>
      <c r="I326">
        <f>IF(HOUR(L326)&lt;12, YEAR(L326)*10^8+MONTH(L326)*10^6+DAY(L326)*10^4+(HOUR(L326)+12)*10^2 + MINUTE(L326), YEAR(L326)*10^8+MONTH(L326)*10^6+(DAY(L326)+1)*10^4+(HOUR(L326)-12)*10^2+MINUTE(L326))</f>
        <v/>
      </c>
      <c r="J326" s="39" t="n">
        <v>44059</v>
      </c>
      <c r="K326" s="40" t="n">
        <v>0.6222222222222222</v>
      </c>
      <c r="L326" s="39" t="n">
        <v>44059.62222222222</v>
      </c>
      <c r="P326" t="n">
        <v>48088</v>
      </c>
      <c r="R326" t="n">
        <v>30</v>
      </c>
      <c r="S326" t="n">
        <v>13</v>
      </c>
      <c r="T326" t="n">
        <v>0</v>
      </c>
      <c r="U326" t="n">
        <v>36.60239</v>
      </c>
      <c r="V326" t="n">
        <v>-121.62161</v>
      </c>
      <c r="W326" t="inlineStr">
        <is>
          <t>non-HFTD</t>
        </is>
      </c>
      <c r="X326">
        <f>IF(OR(ISNUMBER(FIND("Redwood Valley", E326)), AZ326, BC326), "HFRA", "non-HFRA")</f>
        <v/>
      </c>
      <c r="AF326" t="n">
        <v>958882</v>
      </c>
      <c r="AG326">
        <f>OR(AND(P326&gt;5000, P326&lt;&gt;""), AND(R326&gt;500, R326&lt;&gt;""), AND(T326&gt;0, T326&lt;&gt;""))</f>
        <v/>
      </c>
      <c r="AH326">
        <f>AND(OR(R326="", R326&lt;100),OR(AND(P326&gt;5000,P326&lt;&gt;""),AND(T326&gt;0,T326&lt;&gt;"")))</f>
        <v/>
      </c>
      <c r="AI326">
        <f>AND(AG326,AH326=FALSE)</f>
        <v/>
      </c>
      <c r="AJ326" t="n">
        <v>2020</v>
      </c>
      <c r="AK326" t="n">
        <v>8</v>
      </c>
      <c r="AL326" t="b">
        <v>1</v>
      </c>
      <c r="AM326">
        <f>IF(AND(T326&gt;0, T326&lt;&gt;""),1,0)</f>
        <v/>
      </c>
      <c r="AN326">
        <f>AND(AO326,AND(T326&gt;0,T326&lt;&gt;""))</f>
        <v/>
      </c>
      <c r="AO326">
        <f>AND(R326&gt;100, R326&lt;&gt;"")</f>
        <v/>
      </c>
      <c r="AP326">
        <f>AND(NOT(AN326),AO326)</f>
        <v/>
      </c>
      <c r="AQ326">
        <f>IF(AN326, "OEIS CAT - Destructive - Fatal", IF(AO326, IF(AG326, "OEIS CAT - Destructive - Non-fatal", "OEIS Non-CAT - Destructive - Non-fatal"), IF(AG326, "OEIS CAT - Large", "OEIS Non-CAT - Large")))</f>
        <v/>
      </c>
      <c r="AR326">
        <f>IF(AND(P326&lt;&gt;"", P326&gt;5000),1,0)</f>
        <v/>
      </c>
      <c r="AS326">
        <f>IF(AND(R326&lt;&gt;"", R326&gt;500),1,0)</f>
        <v/>
      </c>
      <c r="AT326">
        <f>IF(OR(R326="", R326&lt;=100),"structures &lt;= 100 ", IF(R326&gt;500, "structures &gt; 500", "100 &lt; structures &lt;= 500"))</f>
        <v/>
      </c>
      <c r="AU326">
        <f>IF(AND(T326&gt;0, T326&lt;&gt;""),"fatality &gt; 0", "fatality = 0")</f>
        <v/>
      </c>
      <c r="AV326">
        <f>IF(R326="",0, R326)</f>
        <v/>
      </c>
      <c r="AW326" t="b">
        <v>0</v>
      </c>
      <c r="AX326" t="b">
        <v>0</v>
      </c>
      <c r="AY326" t="b">
        <v>0</v>
      </c>
      <c r="AZ326" t="b">
        <v>0</v>
      </c>
      <c r="BA326" t="b">
        <v>0</v>
      </c>
      <c r="BB326" t="b">
        <v>0</v>
      </c>
      <c r="BC326" t="b">
        <v>0</v>
      </c>
      <c r="BD326" t="n">
        <v>24493709</v>
      </c>
      <c r="BE326" t="inlineStr">
        <is>
          <t>https://upload.wikimedia.org/wikipedia/commons/c/c9/2020_National_Large_Incident_YTD_Report.pdf</t>
        </is>
      </c>
      <c r="BF326" t="inlineStr">
        <is>
          <t>KSNS</t>
        </is>
      </c>
      <c r="BG326" t="inlineStr">
        <is>
          <t>1</t>
        </is>
      </c>
      <c r="BH326" t="n">
        <v>4.3</v>
      </c>
      <c r="BI326" t="inlineStr">
        <is>
          <t>2020-08-16T22:55:00Z</t>
        </is>
      </c>
      <c r="BJ326" t="n">
        <v>19.56</v>
      </c>
      <c r="BK326" t="n">
        <v>13</v>
      </c>
      <c r="BL326" t="inlineStr">
        <is>
          <t>PG797</t>
        </is>
      </c>
      <c r="BM326" t="inlineStr">
        <is>
          <t>229</t>
        </is>
      </c>
      <c r="BN326" t="n">
        <v>7.18</v>
      </c>
      <c r="BO326" t="inlineStr">
        <is>
          <t>2020-08-16T22:30:00Z</t>
        </is>
      </c>
      <c r="BP326" t="n">
        <v>20.17</v>
      </c>
      <c r="BQ326" t="n">
        <v>69</v>
      </c>
    </row>
    <row r="327">
      <c r="B327" t="inlineStr">
        <is>
          <t xml:space="preserve"> Includes Doe</t>
        </is>
      </c>
      <c r="C327">
        <f>LEFT(H327,8)&amp;"-"&amp;E327</f>
        <v/>
      </c>
      <c r="D327" t="inlineStr">
        <is>
          <t>Mendocino, Humboldt, Trinity, Tehama, Glenn, Lake And Colusa</t>
        </is>
      </c>
      <c r="E327" t="inlineStr">
        <is>
          <t>August Complex</t>
        </is>
      </c>
      <c r="H327">
        <f>YEAR(L327)*10^8+MONTH(L327)*10^6+DAY(L327)*10^4+HOUR(L327)*100+MINUTE(L327)</f>
        <v/>
      </c>
      <c r="I327">
        <f>IF(HOUR(L327)&lt;12, YEAR(L327)*10^8+MONTH(L327)*10^6+DAY(L327)*10^4+(HOUR(L327)+12)*10^2 + MINUTE(L327), YEAR(L327)*10^8+MONTH(L327)*10^6+(DAY(L327)+1)*10^4+(HOUR(L327)-12)*10^2+MINUTE(L327))</f>
        <v/>
      </c>
      <c r="J327" s="39" t="n">
        <v>44059</v>
      </c>
      <c r="K327" s="40" t="n">
        <v>0.8590277777777777</v>
      </c>
      <c r="L327" s="39" t="n">
        <v>44059.85902777778</v>
      </c>
      <c r="P327" t="n">
        <v>1032648</v>
      </c>
      <c r="Q327" t="inlineStr">
        <is>
          <t>Lightning</t>
        </is>
      </c>
      <c r="R327" t="n">
        <v>446</v>
      </c>
      <c r="S327" t="n">
        <v>0</v>
      </c>
      <c r="T327" t="n">
        <v>1</v>
      </c>
      <c r="U327" t="n">
        <v>39.776</v>
      </c>
      <c r="V327" t="n">
        <v>-122.673</v>
      </c>
      <c r="W327" t="inlineStr">
        <is>
          <t>HFTD</t>
        </is>
      </c>
      <c r="X327">
        <f>IF(OR(ISNUMBER(FIND("Redwood Valley", E327)), AZ327, BC327), "HFRA", "non-HFRA")</f>
        <v/>
      </c>
      <c r="AF327" t="n">
        <v>9888326</v>
      </c>
      <c r="AG327">
        <f>OR(AND(P327&gt;5000, P327&lt;&gt;""), AND(R327&gt;500, R327&lt;&gt;""), AND(T327&gt;0, T327&lt;&gt;""))</f>
        <v/>
      </c>
      <c r="AH327">
        <f>AND(OR(R327="", R327&lt;100),OR(AND(P327&gt;5000,P327&lt;&gt;""),AND(T327&gt;0,T327&lt;&gt;"")))</f>
        <v/>
      </c>
      <c r="AI327">
        <f>AND(AG327,AH327=FALSE)</f>
        <v/>
      </c>
      <c r="AJ327" t="n">
        <v>2020</v>
      </c>
      <c r="AK327" t="n">
        <v>8</v>
      </c>
      <c r="AL327" t="b">
        <v>1</v>
      </c>
      <c r="AM327">
        <f>IF(AND(T327&gt;0, T327&lt;&gt;""),1,0)</f>
        <v/>
      </c>
      <c r="AN327">
        <f>AND(AO327,AND(T327&gt;0,T327&lt;&gt;""))</f>
        <v/>
      </c>
      <c r="AO327">
        <f>AND(R327&gt;100, R327&lt;&gt;"")</f>
        <v/>
      </c>
      <c r="AP327">
        <f>AND(NOT(AN327),AO327)</f>
        <v/>
      </c>
      <c r="AQ327">
        <f>IF(AN327, "OEIS CAT - Destructive - Fatal", IF(AO327, IF(AG327, "OEIS CAT - Destructive - Non-fatal", "OEIS Non-CAT - Destructive - Non-fatal"), IF(AG327, "OEIS CAT - Large", "OEIS Non-CAT - Large")))</f>
        <v/>
      </c>
      <c r="AR327">
        <f>IF(AND(P327&lt;&gt;"", P327&gt;5000),1,0)</f>
        <v/>
      </c>
      <c r="AS327">
        <f>IF(AND(R327&lt;&gt;"", R327&gt;500),1,0)</f>
        <v/>
      </c>
      <c r="AT327">
        <f>IF(OR(R327="", R327&lt;=100),"structures &lt;= 100 ", IF(R327&gt;500, "structures &gt; 500", "100 &lt; structures &lt;= 500"))</f>
        <v/>
      </c>
      <c r="AU327">
        <f>IF(AND(T327&gt;0, T327&lt;&gt;""),"fatality &gt; 0", "fatality = 0")</f>
        <v/>
      </c>
      <c r="AV327">
        <f>IF(R327="",0, R327)</f>
        <v/>
      </c>
      <c r="AW327" t="b">
        <v>1</v>
      </c>
      <c r="AX327" t="b">
        <v>0</v>
      </c>
      <c r="AY327" t="b">
        <v>1</v>
      </c>
      <c r="AZ327" t="b">
        <v>1</v>
      </c>
      <c r="BA327" t="b">
        <v>0</v>
      </c>
      <c r="BB327" t="b">
        <v>1</v>
      </c>
      <c r="BC327" t="b">
        <v>1</v>
      </c>
      <c r="BD327" t="n">
        <v>115511217.89</v>
      </c>
      <c r="BE327" t="inlineStr">
        <is>
          <t>https://upload.wikimedia.org/wikipedia/commons/c/c9/2020_National_Large_Incident_YTD_Report.pdf</t>
        </is>
      </c>
      <c r="BF327" t="inlineStr">
        <is>
          <t>PG524</t>
        </is>
      </c>
      <c r="BG327" t="inlineStr">
        <is>
          <t>229</t>
        </is>
      </c>
      <c r="BH327" t="n">
        <v>4.8</v>
      </c>
      <c r="BI327" t="inlineStr">
        <is>
          <t>2020-08-17T03:50:00Z</t>
        </is>
      </c>
      <c r="BJ327" t="n">
        <v>5.04</v>
      </c>
      <c r="BK327" t="n">
        <v>12</v>
      </c>
      <c r="BL327" t="inlineStr">
        <is>
          <t>PG497</t>
        </is>
      </c>
      <c r="BM327" t="inlineStr">
        <is>
          <t>229</t>
        </is>
      </c>
      <c r="BN327" t="n">
        <v>8.75</v>
      </c>
      <c r="BO327" t="inlineStr">
        <is>
          <t>2020-08-17T03:50:00Z</t>
        </is>
      </c>
      <c r="BP327" t="n">
        <v>18.34</v>
      </c>
      <c r="BQ327" t="n">
        <v>40</v>
      </c>
    </row>
    <row r="328">
      <c r="B328" t="inlineStr">
        <is>
          <t>(2/17/2023) add time based on wiki</t>
        </is>
      </c>
      <c r="C328">
        <f>LEFT(H328,8)&amp;"-"&amp;E328</f>
        <v/>
      </c>
      <c r="D328" t="inlineStr">
        <is>
          <t>Plumas, Butte</t>
        </is>
      </c>
      <c r="E328" t="inlineStr">
        <is>
          <t>North Complex</t>
        </is>
      </c>
      <c r="H328">
        <f>YEAR(L328)*10^8+MONTH(L328)*10^6+DAY(L328)*10^4+HOUR(L328)*100+MINUTE(L328)</f>
        <v/>
      </c>
      <c r="I328">
        <f>IF(HOUR(L328)&lt;12, YEAR(L328)*10^8+MONTH(L328)*10^6+DAY(L328)*10^4+(HOUR(L328)+12)*10^2 + MINUTE(L328), YEAR(L328)*10^8+MONTH(L328)*10^6+(DAY(L328)+1)*10^4+(HOUR(L328)-12)*10^2+MINUTE(L328))</f>
        <v/>
      </c>
      <c r="J328" s="39" t="n">
        <v>44060</v>
      </c>
      <c r="K328" s="40" t="n">
        <v>0.375</v>
      </c>
      <c r="L328" s="39" t="n">
        <v>44060.375</v>
      </c>
      <c r="P328" t="n">
        <v>318935</v>
      </c>
      <c r="Q328" t="inlineStr">
        <is>
          <t>Lightning</t>
        </is>
      </c>
      <c r="R328" t="n">
        <v>2352</v>
      </c>
      <c r="S328" t="n">
        <v>15</v>
      </c>
      <c r="U328" t="n">
        <v>39.85879648</v>
      </c>
      <c r="V328" t="n">
        <v>-120.9281152</v>
      </c>
      <c r="W328" t="inlineStr">
        <is>
          <t>non-HFTD</t>
        </is>
      </c>
      <c r="X328">
        <f>IF(OR(ISNUMBER(FIND("Redwood Valley", E328)), AZ328, BC328), "HFRA", "non-HFRA")</f>
        <v/>
      </c>
      <c r="AG328">
        <f>OR(AND(P328&gt;5000, P328&lt;&gt;""), AND(R328&gt;500, R328&lt;&gt;""), AND(T328&gt;0, T328&lt;&gt;""))</f>
        <v/>
      </c>
      <c r="AH328">
        <f>AND(OR(R328="", R328&lt;100),OR(AND(P328&gt;5000,P328&lt;&gt;""),AND(T328&gt;0,T328&lt;&gt;"")))</f>
        <v/>
      </c>
      <c r="AI328">
        <f>AND(AG328,AH328=FALSE)</f>
        <v/>
      </c>
      <c r="AJ328" t="n">
        <v>2020</v>
      </c>
      <c r="AK328" t="n">
        <v>8</v>
      </c>
      <c r="AL328" t="b">
        <v>1</v>
      </c>
      <c r="AM328">
        <f>IF(AND(T328&gt;0, T328&lt;&gt;""),1,0)</f>
        <v/>
      </c>
      <c r="AN328">
        <f>AND(AO328,AND(T328&gt;0,T328&lt;&gt;""))</f>
        <v/>
      </c>
      <c r="AO328">
        <f>AND(R328&gt;100, R328&lt;&gt;"")</f>
        <v/>
      </c>
      <c r="AP328">
        <f>AND(NOT(AN328),AO328)</f>
        <v/>
      </c>
      <c r="AQ328">
        <f>IF(AN328, "OEIS CAT - Destructive - Fatal", IF(AO328, IF(AG328, "OEIS CAT - Destructive - Non-fatal", "OEIS Non-CAT - Destructive - Non-fatal"), IF(AG328, "OEIS CAT - Large", "OEIS Non-CAT - Large")))</f>
        <v/>
      </c>
      <c r="AR328">
        <f>IF(AND(P328&lt;&gt;"", P328&gt;5000),1,0)</f>
        <v/>
      </c>
      <c r="AS328">
        <f>IF(AND(R328&lt;&gt;"", R328&gt;500),1,0)</f>
        <v/>
      </c>
      <c r="AT328">
        <f>IF(OR(R328="", R328&lt;=100),"structures &lt;= 100 ", IF(R328&gt;500, "structures &gt; 500", "100 &lt; structures &lt;= 500"))</f>
        <v/>
      </c>
      <c r="AU328">
        <f>IF(AND(T328&gt;0, T328&lt;&gt;""),"fatality &gt; 0", "fatality = 0")</f>
        <v/>
      </c>
      <c r="AV328">
        <f>IF(R328="",0, R328)</f>
        <v/>
      </c>
      <c r="AW328" t="b">
        <v>0</v>
      </c>
      <c r="AX328" t="b">
        <v>1</v>
      </c>
      <c r="AY328" t="b">
        <v>1</v>
      </c>
      <c r="AZ328" t="b">
        <v>1</v>
      </c>
      <c r="BA328" t="b">
        <v>0</v>
      </c>
      <c r="BB328" t="b">
        <v>1</v>
      </c>
      <c r="BC328" t="b">
        <v>1</v>
      </c>
      <c r="BJ328" t="n">
        <v>0</v>
      </c>
      <c r="BK328" t="n">
        <v>0</v>
      </c>
      <c r="BL328" t="inlineStr">
        <is>
          <t>CHAC1</t>
        </is>
      </c>
      <c r="BM328" t="inlineStr">
        <is>
          <t>2</t>
        </is>
      </c>
      <c r="BN328" t="n">
        <v>9.92</v>
      </c>
      <c r="BO328" t="inlineStr">
        <is>
          <t>2020-08-17T16:47:00Z</t>
        </is>
      </c>
      <c r="BP328" t="n">
        <v>25</v>
      </c>
      <c r="BQ328" t="n">
        <v>93</v>
      </c>
    </row>
    <row r="329">
      <c r="C329">
        <f>LEFT(H329,8)&amp;"-"&amp;E329</f>
        <v/>
      </c>
      <c r="D329" t="inlineStr">
        <is>
          <t>Santa Clara, Alameda, Contra Costa, San Joaquin And Stanislaus</t>
        </is>
      </c>
      <c r="E329" t="inlineStr">
        <is>
          <t>Scu Lightning Complex</t>
        </is>
      </c>
      <c r="H329">
        <f>YEAR(L329)*10^8+MONTH(L329)*10^6+DAY(L329)*10^4+HOUR(L329)*100+MINUTE(L329)</f>
        <v/>
      </c>
      <c r="I329">
        <f>IF(HOUR(L329)&lt;12, YEAR(L329)*10^8+MONTH(L329)*10^6+DAY(L329)*10^4+(HOUR(L329)+12)*10^2 + MINUTE(L329), YEAR(L329)*10^8+MONTH(L329)*10^6+(DAY(L329)+1)*10^4+(HOUR(L329)-12)*10^2+MINUTE(L329))</f>
        <v/>
      </c>
      <c r="J329" s="39" t="n">
        <v>44061</v>
      </c>
      <c r="K329" s="40" t="n">
        <v>0.3923611111111111</v>
      </c>
      <c r="L329" s="39" t="n">
        <v>44061.39236111111</v>
      </c>
      <c r="M329" s="39" t="n">
        <v>44105</v>
      </c>
      <c r="N329" t="inlineStr">
        <is>
          <t>10:29</t>
        </is>
      </c>
      <c r="O329" s="39" t="n">
        <v>44105.43680555555</v>
      </c>
      <c r="P329" t="n">
        <v>396624</v>
      </c>
      <c r="R329" t="n">
        <v>222</v>
      </c>
      <c r="S329" t="n">
        <v>26</v>
      </c>
      <c r="T329" t="n">
        <v>0</v>
      </c>
      <c r="U329" t="n">
        <v>37.439437</v>
      </c>
      <c r="V329" t="n">
        <v>-121.30435</v>
      </c>
      <c r="W329" t="inlineStr">
        <is>
          <t>HFTD</t>
        </is>
      </c>
      <c r="X329">
        <f>IF(OR(ISNUMBER(FIND("Redwood Valley", E329)), AZ329, BC329), "HFRA", "non-HFRA")</f>
        <v/>
      </c>
      <c r="AF329" t="n">
        <v>4197405</v>
      </c>
      <c r="AG329">
        <f>OR(AND(P329&gt;5000, P329&lt;&gt;""), AND(R329&gt;500, R329&lt;&gt;""), AND(T329&gt;0, T329&lt;&gt;""))</f>
        <v/>
      </c>
      <c r="AH329">
        <f>AND(OR(R329="", R329&lt;100),OR(AND(P329&gt;5000,P329&lt;&gt;""),AND(T329&gt;0,T329&lt;&gt;"")))</f>
        <v/>
      </c>
      <c r="AI329">
        <f>AND(AG329,AH329=FALSE)</f>
        <v/>
      </c>
      <c r="AJ329" t="n">
        <v>2020</v>
      </c>
      <c r="AK329" t="n">
        <v>8</v>
      </c>
      <c r="AL329" t="b">
        <v>0</v>
      </c>
      <c r="AM329">
        <f>IF(AND(T329&gt;0, T329&lt;&gt;""),1,0)</f>
        <v/>
      </c>
      <c r="AN329">
        <f>AND(AO329,AND(T329&gt;0,T329&lt;&gt;""))</f>
        <v/>
      </c>
      <c r="AO329">
        <f>AND(R329&gt;100, R329&lt;&gt;"")</f>
        <v/>
      </c>
      <c r="AP329">
        <f>AND(NOT(AN329),AO329)</f>
        <v/>
      </c>
      <c r="AQ329">
        <f>IF(AN329, "OEIS CAT - Destructive - Fatal", IF(AO329, IF(AG329, "OEIS CAT - Destructive - Non-fatal", "OEIS Non-CAT - Destructive - Non-fatal"), IF(AG329, "OEIS CAT - Large", "OEIS Non-CAT - Large")))</f>
        <v/>
      </c>
      <c r="AR329">
        <f>IF(AND(P329&lt;&gt;"", P329&gt;5000),1,0)</f>
        <v/>
      </c>
      <c r="AS329">
        <f>IF(AND(R329&lt;&gt;"", R329&gt;500),1,0)</f>
        <v/>
      </c>
      <c r="AT329">
        <f>IF(OR(R329="", R329&lt;=100),"structures &lt;= 100 ", IF(R329&gt;500, "structures &gt; 500", "100 &lt; structures &lt;= 500"))</f>
        <v/>
      </c>
      <c r="AU329">
        <f>IF(AND(T329&gt;0, T329&lt;&gt;""),"fatality &gt; 0", "fatality = 0")</f>
        <v/>
      </c>
      <c r="AV329">
        <f>IF(R329="",0, R329)</f>
        <v/>
      </c>
      <c r="AW329" t="b">
        <v>1</v>
      </c>
      <c r="AX329" t="b">
        <v>0</v>
      </c>
      <c r="AY329" t="b">
        <v>1</v>
      </c>
      <c r="AZ329" t="b">
        <v>1</v>
      </c>
      <c r="BA329" t="b">
        <v>0</v>
      </c>
      <c r="BB329" t="b">
        <v>1</v>
      </c>
      <c r="BC329" t="b">
        <v>1</v>
      </c>
      <c r="BJ329" t="n">
        <v>0</v>
      </c>
      <c r="BK329" t="n">
        <v>0</v>
      </c>
      <c r="BL329" t="inlineStr">
        <is>
          <t>DBLC1</t>
        </is>
      </c>
      <c r="BM329" t="inlineStr">
        <is>
          <t>2</t>
        </is>
      </c>
      <c r="BN329" t="n">
        <v>7.63</v>
      </c>
      <c r="BO329" t="inlineStr">
        <is>
          <t>2020-08-18T17:00:00Z</t>
        </is>
      </c>
      <c r="BP329" t="n">
        <v>5.99</v>
      </c>
      <c r="BQ329" t="n">
        <v>1</v>
      </c>
    </row>
    <row r="330">
      <c r="C330">
        <f>LEFT(H330,8)&amp;"-"&amp;E330</f>
        <v/>
      </c>
      <c r="D330" t="inlineStr">
        <is>
          <t>Monterey</t>
        </is>
      </c>
      <c r="E330" t="inlineStr">
        <is>
          <t>Carmel</t>
        </is>
      </c>
      <c r="H330">
        <f>YEAR(L330)*10^8+MONTH(L330)*10^6+DAY(L330)*10^4+HOUR(L330)*100+MINUTE(L330)</f>
        <v/>
      </c>
      <c r="I330">
        <f>IF(HOUR(L330)&lt;12, YEAR(L330)*10^8+MONTH(L330)*10^6+DAY(L330)*10^4+(HOUR(L330)+12)*10^2 + MINUTE(L330), YEAR(L330)*10^8+MONTH(L330)*10^6+(DAY(L330)+1)*10^4+(HOUR(L330)-12)*10^2+MINUTE(L330))</f>
        <v/>
      </c>
      <c r="J330" s="39" t="n">
        <v>44061</v>
      </c>
      <c r="K330" s="40" t="n">
        <v>0.6</v>
      </c>
      <c r="L330" s="39" t="n">
        <v>44061.6</v>
      </c>
      <c r="P330" t="n">
        <v>6905</v>
      </c>
      <c r="Q330" t="inlineStr">
        <is>
          <t>Unknown</t>
        </is>
      </c>
      <c r="R330" t="n">
        <v>73</v>
      </c>
      <c r="S330" t="n">
        <v>7</v>
      </c>
      <c r="T330" t="n">
        <v>0</v>
      </c>
      <c r="U330" t="n">
        <v>36.4463</v>
      </c>
      <c r="V330" t="n">
        <v>-121.68181</v>
      </c>
      <c r="W330" t="inlineStr">
        <is>
          <t>HFTD</t>
        </is>
      </c>
      <c r="X330">
        <f>IF(OR(ISNUMBER(FIND("Redwood Valley", E330)), AZ330, BC330), "HFRA", "non-HFRA")</f>
        <v/>
      </c>
      <c r="AF330" t="n">
        <v>3569443</v>
      </c>
      <c r="AG330">
        <f>OR(AND(P330&gt;5000, P330&lt;&gt;""), AND(R330&gt;500, R330&lt;&gt;""), AND(T330&gt;0, T330&lt;&gt;""))</f>
        <v/>
      </c>
      <c r="AH330">
        <f>AND(OR(R330="", R330&lt;100),OR(AND(P330&gt;5000,P330&lt;&gt;""),AND(T330&gt;0,T330&lt;&gt;"")))</f>
        <v/>
      </c>
      <c r="AI330">
        <f>AND(AG330,AH330=FALSE)</f>
        <v/>
      </c>
      <c r="AJ330" t="n">
        <v>2020</v>
      </c>
      <c r="AK330" t="n">
        <v>8</v>
      </c>
      <c r="AL330" t="b">
        <v>0</v>
      </c>
      <c r="AM330">
        <f>IF(AND(T330&gt;0, T330&lt;&gt;""),1,0)</f>
        <v/>
      </c>
      <c r="AN330">
        <f>AND(AO330,AND(T330&gt;0,T330&lt;&gt;""))</f>
        <v/>
      </c>
      <c r="AO330">
        <f>AND(R330&gt;100, R330&lt;&gt;"")</f>
        <v/>
      </c>
      <c r="AP330">
        <f>AND(NOT(AN330),AO330)</f>
        <v/>
      </c>
      <c r="AQ330">
        <f>IF(AN330, "OEIS CAT - Destructive - Fatal", IF(AO330, IF(AG330, "OEIS CAT - Destructive - Non-fatal", "OEIS Non-CAT - Destructive - Non-fatal"), IF(AG330, "OEIS CAT - Large", "OEIS Non-CAT - Large")))</f>
        <v/>
      </c>
      <c r="AR330">
        <f>IF(AND(P330&lt;&gt;"", P330&gt;5000),1,0)</f>
        <v/>
      </c>
      <c r="AS330">
        <f>IF(AND(R330&lt;&gt;"", R330&gt;500),1,0)</f>
        <v/>
      </c>
      <c r="AT330">
        <f>IF(OR(R330="", R330&lt;=100),"structures &lt;= 100 ", IF(R330&gt;500, "structures &gt; 500", "100 &lt; structures &lt;= 500"))</f>
        <v/>
      </c>
      <c r="AU330">
        <f>IF(AND(T330&gt;0, T330&lt;&gt;""),"fatality &gt; 0", "fatality = 0")</f>
        <v/>
      </c>
      <c r="AV330">
        <f>IF(R330="",0, R330)</f>
        <v/>
      </c>
      <c r="AW330" t="b">
        <v>1</v>
      </c>
      <c r="AX330" t="b">
        <v>0</v>
      </c>
      <c r="AY330" t="b">
        <v>1</v>
      </c>
      <c r="AZ330" t="b">
        <v>1</v>
      </c>
      <c r="BA330" t="b">
        <v>0</v>
      </c>
      <c r="BB330" t="b">
        <v>1</v>
      </c>
      <c r="BC330" t="b">
        <v>1</v>
      </c>
      <c r="BF330" t="inlineStr">
        <is>
          <t>PG203</t>
        </is>
      </c>
      <c r="BG330" t="inlineStr">
        <is>
          <t>229</t>
        </is>
      </c>
      <c r="BH330" t="n">
        <v>3.45</v>
      </c>
      <c r="BI330" t="inlineStr">
        <is>
          <t>2020-08-18T22:20:00Z</t>
        </is>
      </c>
      <c r="BJ330" t="n">
        <v>16.66</v>
      </c>
      <c r="BK330" t="n">
        <v>36</v>
      </c>
      <c r="BL330" t="inlineStr">
        <is>
          <t>CAHC1</t>
        </is>
      </c>
      <c r="BM330" t="inlineStr">
        <is>
          <t>2</t>
        </is>
      </c>
      <c r="BN330" t="n">
        <v>8.27</v>
      </c>
      <c r="BO330" t="inlineStr">
        <is>
          <t>2020-08-18T22:11:00Z</t>
        </is>
      </c>
      <c r="BP330" t="n">
        <v>19</v>
      </c>
      <c r="BQ330" t="n">
        <v>93</v>
      </c>
    </row>
    <row r="331">
      <c r="C331">
        <f>LEFT(H331,8)&amp;"-"&amp;E331</f>
        <v/>
      </c>
      <c r="D331" t="inlineStr">
        <is>
          <t>Marin</t>
        </is>
      </c>
      <c r="E331" t="inlineStr">
        <is>
          <t>Woodward</t>
        </is>
      </c>
      <c r="H331">
        <f>YEAR(L331)*10^8+MONTH(L331)*10^6+DAY(L331)*10^4+HOUR(L331)*100+MINUTE(L331)</f>
        <v/>
      </c>
      <c r="I331">
        <f>IF(HOUR(L331)&lt;12, YEAR(L331)*10^8+MONTH(L331)*10^6+DAY(L331)*10^4+(HOUR(L331)+12)*10^2 + MINUTE(L331), YEAR(L331)*10^8+MONTH(L331)*10^6+(DAY(L331)+1)*10^4+(HOUR(L331)-12)*10^2+MINUTE(L331))</f>
        <v/>
      </c>
      <c r="J331" s="39" t="n">
        <v>44061</v>
      </c>
      <c r="K331" s="40" t="n">
        <v>0.6020833333333333</v>
      </c>
      <c r="L331" s="39" t="n">
        <v>44061.60208333333</v>
      </c>
      <c r="M331" s="39" t="n">
        <v>44106</v>
      </c>
      <c r="N331" t="inlineStr">
        <is>
          <t>07:21</t>
        </is>
      </c>
      <c r="O331" s="39" t="n">
        <v>44106.30625</v>
      </c>
      <c r="P331" t="n">
        <v>4929</v>
      </c>
      <c r="R331" t="n">
        <v>0</v>
      </c>
      <c r="S331" t="n">
        <v>0</v>
      </c>
      <c r="T331" t="n">
        <v>0</v>
      </c>
      <c r="U331" t="n">
        <v>38.018089</v>
      </c>
      <c r="V331" t="n">
        <v>-122.836701</v>
      </c>
      <c r="W331" t="inlineStr">
        <is>
          <t>HFTD</t>
        </is>
      </c>
      <c r="X331">
        <f>IF(OR(ISNUMBER(FIND("Redwood Valley", E331)), AZ331, BC331), "HFRA", "non-HFRA")</f>
        <v/>
      </c>
      <c r="AG331">
        <f>OR(AND(P331&gt;5000, P331&lt;&gt;""), AND(R331&gt;500, R331&lt;&gt;""), AND(T331&gt;0, T331&lt;&gt;""))</f>
        <v/>
      </c>
      <c r="AH331">
        <f>AND(OR(R331="", R331&lt;100),OR(AND(P331&gt;5000,P331&lt;&gt;""),AND(T331&gt;0,T331&lt;&gt;"")))</f>
        <v/>
      </c>
      <c r="AI331">
        <f>AND(AG331,AH331=FALSE)</f>
        <v/>
      </c>
      <c r="AJ331" t="n">
        <v>2020</v>
      </c>
      <c r="AK331" t="n">
        <v>8</v>
      </c>
      <c r="AL331" t="b">
        <v>0</v>
      </c>
      <c r="AM331">
        <f>IF(AND(T331&gt;0, T331&lt;&gt;""),1,0)</f>
        <v/>
      </c>
      <c r="AN331">
        <f>AND(AO331,AND(T331&gt;0,T331&lt;&gt;""))</f>
        <v/>
      </c>
      <c r="AO331">
        <f>AND(R331&gt;100, R331&lt;&gt;"")</f>
        <v/>
      </c>
      <c r="AP331">
        <f>AND(NOT(AN331),AO331)</f>
        <v/>
      </c>
      <c r="AQ331">
        <f>IF(AN331, "OEIS CAT - Destructive - Fatal", IF(AO331, IF(AG331, "OEIS CAT - Destructive - Non-fatal", "OEIS Non-CAT - Destructive - Non-fatal"), IF(AG331, "OEIS CAT - Large", "OEIS Non-CAT - Large")))</f>
        <v/>
      </c>
      <c r="AR331">
        <f>IF(AND(P331&lt;&gt;"", P331&gt;5000),1,0)</f>
        <v/>
      </c>
      <c r="AS331">
        <f>IF(AND(R331&lt;&gt;"", R331&gt;500),1,0)</f>
        <v/>
      </c>
      <c r="AT331">
        <f>IF(OR(R331="", R331&lt;=100),"structures &lt;= 100 ", IF(R331&gt;500, "structures &gt; 500", "100 &lt; structures &lt;= 500"))</f>
        <v/>
      </c>
      <c r="AU331">
        <f>IF(AND(T331&gt;0, T331&lt;&gt;""),"fatality &gt; 0", "fatality = 0")</f>
        <v/>
      </c>
      <c r="AV331">
        <f>IF(R331="",0, R331)</f>
        <v/>
      </c>
      <c r="AW331" t="b">
        <v>1</v>
      </c>
      <c r="AX331" t="b">
        <v>0</v>
      </c>
      <c r="AY331" t="b">
        <v>1</v>
      </c>
      <c r="AZ331" t="b">
        <v>1</v>
      </c>
      <c r="BA331" t="b">
        <v>0</v>
      </c>
      <c r="BB331" t="b">
        <v>1</v>
      </c>
      <c r="BC331" t="b">
        <v>1</v>
      </c>
      <c r="BF331" t="inlineStr">
        <is>
          <t>PG046</t>
        </is>
      </c>
      <c r="BG331" t="inlineStr">
        <is>
          <t>229</t>
        </is>
      </c>
      <c r="BH331" t="n">
        <v>4.58</v>
      </c>
      <c r="BI331" t="inlineStr">
        <is>
          <t>2020-08-18T22:10:00Z</t>
        </is>
      </c>
      <c r="BJ331" t="n">
        <v>26.74</v>
      </c>
      <c r="BK331" t="n">
        <v>11</v>
      </c>
      <c r="BL331" t="inlineStr">
        <is>
          <t>PG046</t>
        </is>
      </c>
      <c r="BM331" t="inlineStr">
        <is>
          <t>229</t>
        </is>
      </c>
      <c r="BN331" t="n">
        <v>4.58</v>
      </c>
      <c r="BO331" t="inlineStr">
        <is>
          <t>2020-08-18T22:10:00Z</t>
        </is>
      </c>
      <c r="BP331" t="n">
        <v>26.74</v>
      </c>
      <c r="BQ331" t="n">
        <v>135</v>
      </c>
    </row>
    <row r="332">
      <c r="C332">
        <f>LEFT(H332,8)&amp;"-"&amp;E332</f>
        <v/>
      </c>
      <c r="D332" t="inlineStr">
        <is>
          <t>Calaveras</t>
        </is>
      </c>
      <c r="E332" t="inlineStr">
        <is>
          <t>Salt</t>
        </is>
      </c>
      <c r="H332">
        <f>YEAR(L332)*10^8+MONTH(L332)*10^6+DAY(L332)*10^4+HOUR(L332)*100+MINUTE(L332)</f>
        <v/>
      </c>
      <c r="I332">
        <f>IF(HOUR(L332)&lt;12, YEAR(L332)*10^8+MONTH(L332)*10^6+DAY(L332)*10^4+(HOUR(L332)+12)*10^2 + MINUTE(L332), YEAR(L332)*10^8+MONTH(L332)*10^6+(DAY(L332)+1)*10^4+(HOUR(L332)-12)*10^2+MINUTE(L332))</f>
        <v/>
      </c>
      <c r="J332" s="39" t="n">
        <v>44061</v>
      </c>
      <c r="K332" s="40" t="n">
        <v>0.6895833333333333</v>
      </c>
      <c r="L332" s="39" t="n">
        <v>44061.68958333333</v>
      </c>
      <c r="P332" t="n">
        <v>1789</v>
      </c>
      <c r="Q332" t="inlineStr">
        <is>
          <t>Under Investigation</t>
        </is>
      </c>
      <c r="R332" t="n">
        <v>0</v>
      </c>
      <c r="S332" t="n">
        <v>0</v>
      </c>
      <c r="T332" t="n">
        <v>0</v>
      </c>
      <c r="U332" t="n">
        <v>38.027921</v>
      </c>
      <c r="V332" t="n">
        <v>-120.763258</v>
      </c>
      <c r="W332" t="inlineStr">
        <is>
          <t>HFTD</t>
        </is>
      </c>
      <c r="X332">
        <f>IF(OR(ISNUMBER(FIND("Redwood Valley", E332)), AZ332, BC332), "HFRA", "non-HFRA")</f>
        <v/>
      </c>
      <c r="AG332">
        <f>OR(AND(P332&gt;5000, P332&lt;&gt;""), AND(R332&gt;500, R332&lt;&gt;""), AND(T332&gt;0, T332&lt;&gt;""))</f>
        <v/>
      </c>
      <c r="AH332">
        <f>AND(OR(R332="", R332&lt;100),OR(AND(P332&gt;5000,P332&lt;&gt;""),AND(T332&gt;0,T332&lt;&gt;"")))</f>
        <v/>
      </c>
      <c r="AI332">
        <f>AND(AG332,AH332=FALSE)</f>
        <v/>
      </c>
      <c r="AJ332" t="n">
        <v>2020</v>
      </c>
      <c r="AK332" t="n">
        <v>8</v>
      </c>
      <c r="AL332" t="b">
        <v>1</v>
      </c>
      <c r="AM332">
        <f>IF(AND(T332&gt;0, T332&lt;&gt;""),1,0)</f>
        <v/>
      </c>
      <c r="AN332">
        <f>AND(AO332,AND(T332&gt;0,T332&lt;&gt;""))</f>
        <v/>
      </c>
      <c r="AO332">
        <f>AND(R332&gt;100, R332&lt;&gt;"")</f>
        <v/>
      </c>
      <c r="AP332">
        <f>AND(NOT(AN332),AO332)</f>
        <v/>
      </c>
      <c r="AQ332">
        <f>IF(AN332, "OEIS CAT - Destructive - Fatal", IF(AO332, IF(AG332, "OEIS CAT - Destructive - Non-fatal", "OEIS Non-CAT - Destructive - Non-fatal"), IF(AG332, "OEIS CAT - Large", "OEIS Non-CAT - Large")))</f>
        <v/>
      </c>
      <c r="AR332">
        <f>IF(AND(P332&lt;&gt;"", P332&gt;5000),1,0)</f>
        <v/>
      </c>
      <c r="AS332">
        <f>IF(AND(R332&lt;&gt;"", R332&gt;500),1,0)</f>
        <v/>
      </c>
      <c r="AT332">
        <f>IF(OR(R332="", R332&lt;=100),"structures &lt;= 100 ", IF(R332&gt;500, "structures &gt; 500", "100 &lt; structures &lt;= 500"))</f>
        <v/>
      </c>
      <c r="AU332">
        <f>IF(AND(T332&gt;0, T332&lt;&gt;""),"fatality &gt; 0", "fatality = 0")</f>
        <v/>
      </c>
      <c r="AV332">
        <f>IF(R332="",0, R332)</f>
        <v/>
      </c>
      <c r="AW332" t="b">
        <v>1</v>
      </c>
      <c r="AX332" t="b">
        <v>0</v>
      </c>
      <c r="AY332" t="b">
        <v>1</v>
      </c>
      <c r="AZ332" t="b">
        <v>1</v>
      </c>
      <c r="BA332" t="b">
        <v>0</v>
      </c>
      <c r="BB332" t="b">
        <v>1</v>
      </c>
      <c r="BC332" t="b">
        <v>1</v>
      </c>
      <c r="BF332" t="inlineStr">
        <is>
          <t>PG314</t>
        </is>
      </c>
      <c r="BG332" t="inlineStr">
        <is>
          <t>229</t>
        </is>
      </c>
      <c r="BH332" t="n">
        <v>3.03</v>
      </c>
      <c r="BI332" t="inlineStr">
        <is>
          <t>2020-08-18T22:40:00Z</t>
        </is>
      </c>
      <c r="BJ332" t="n">
        <v>19</v>
      </c>
      <c r="BK332" t="n">
        <v>12</v>
      </c>
      <c r="BL332" t="inlineStr">
        <is>
          <t>PG334</t>
        </is>
      </c>
      <c r="BM332" t="inlineStr">
        <is>
          <t>229</t>
        </is>
      </c>
      <c r="BN332" t="n">
        <v>6.36</v>
      </c>
      <c r="BO332" t="inlineStr">
        <is>
          <t>2020-08-19T00:30:00Z</t>
        </is>
      </c>
      <c r="BP332" t="n">
        <v>20.53</v>
      </c>
      <c r="BQ332" t="n">
        <v>95</v>
      </c>
    </row>
    <row r="333">
      <c r="C333">
        <f>LEFT(H333,8)&amp;"-"&amp;E333</f>
        <v/>
      </c>
      <c r="D333" t="inlineStr">
        <is>
          <t>Mendocino</t>
        </is>
      </c>
      <c r="E333" t="inlineStr">
        <is>
          <t>Creek</t>
        </is>
      </c>
      <c r="H333">
        <f>YEAR(L333)*10^8+MONTH(L333)*10^6+DAY(L333)*10^4+HOUR(L333)*100+MINUTE(L333)</f>
        <v/>
      </c>
      <c r="I333">
        <f>IF(HOUR(L333)&lt;12, YEAR(L333)*10^8+MONTH(L333)*10^6+DAY(L333)*10^4+(HOUR(L333)+12)*10^2 + MINUTE(L333), YEAR(L333)*10^8+MONTH(L333)*10^6+(DAY(L333)+1)*10^4+(HOUR(L333)-12)*10^2+MINUTE(L333))</f>
        <v/>
      </c>
      <c r="J333" s="39" t="n">
        <v>44061</v>
      </c>
      <c r="K333" s="40" t="n">
        <v>0.7486111111111111</v>
      </c>
      <c r="L333" s="39" t="n">
        <v>44061.74861111111</v>
      </c>
      <c r="M333" s="39" t="n">
        <v>44064</v>
      </c>
      <c r="N333" t="inlineStr">
        <is>
          <t>21:00</t>
        </is>
      </c>
      <c r="O333" s="39" t="n">
        <v>44064.875</v>
      </c>
      <c r="P333" t="n">
        <v>820</v>
      </c>
      <c r="Q333" t="inlineStr">
        <is>
          <t>Under Investigation</t>
        </is>
      </c>
      <c r="R333" t="n">
        <v>2</v>
      </c>
      <c r="S333" t="n">
        <v>0</v>
      </c>
      <c r="T333" t="n">
        <v>0</v>
      </c>
      <c r="U333" t="n">
        <v>39.8174372</v>
      </c>
      <c r="V333" t="n">
        <v>-123.2111007</v>
      </c>
      <c r="W333" t="inlineStr">
        <is>
          <t>HFTD</t>
        </is>
      </c>
      <c r="X333">
        <f>IF(OR(ISNUMBER(FIND("Redwood Valley", E333)), AZ333, BC333), "HFRA", "non-HFRA")</f>
        <v/>
      </c>
      <c r="AF333" t="n">
        <v>10791</v>
      </c>
      <c r="AG333">
        <f>OR(AND(P333&gt;5000, P333&lt;&gt;""), AND(R333&gt;500, R333&lt;&gt;""), AND(T333&gt;0, T333&lt;&gt;""))</f>
        <v/>
      </c>
      <c r="AH333">
        <f>AND(OR(R333="", R333&lt;100),OR(AND(P333&gt;5000,P333&lt;&gt;""),AND(T333&gt;0,T333&lt;&gt;"")))</f>
        <v/>
      </c>
      <c r="AI333">
        <f>AND(AG333,AH333=FALSE)</f>
        <v/>
      </c>
      <c r="AJ333" t="n">
        <v>2020</v>
      </c>
      <c r="AK333" t="n">
        <v>8</v>
      </c>
      <c r="AL333" t="b">
        <v>0</v>
      </c>
      <c r="AM333">
        <f>IF(AND(T333&gt;0, T333&lt;&gt;""),1,0)</f>
        <v/>
      </c>
      <c r="AN333">
        <f>AND(AO333,AND(T333&gt;0,T333&lt;&gt;""))</f>
        <v/>
      </c>
      <c r="AO333">
        <f>AND(R333&gt;100, R333&lt;&gt;"")</f>
        <v/>
      </c>
      <c r="AP333">
        <f>AND(NOT(AN333),AO333)</f>
        <v/>
      </c>
      <c r="AQ333">
        <f>IF(AN333, "OEIS CAT - Destructive - Fatal", IF(AO333, IF(AG333, "OEIS CAT - Destructive - Non-fatal", "OEIS Non-CAT - Destructive - Non-fatal"), IF(AG333, "OEIS CAT - Large", "OEIS Non-CAT - Large")))</f>
        <v/>
      </c>
      <c r="AR333">
        <f>IF(AND(P333&lt;&gt;"", P333&gt;5000),1,0)</f>
        <v/>
      </c>
      <c r="AS333">
        <f>IF(AND(R333&lt;&gt;"", R333&gt;500),1,0)</f>
        <v/>
      </c>
      <c r="AT333">
        <f>IF(OR(R333="", R333&lt;=100),"structures &lt;= 100 ", IF(R333&gt;500, "structures &gt; 500", "100 &lt; structures &lt;= 500"))</f>
        <v/>
      </c>
      <c r="AU333">
        <f>IF(AND(T333&gt;0, T333&lt;&gt;""),"fatality &gt; 0", "fatality = 0")</f>
        <v/>
      </c>
      <c r="AV333">
        <f>IF(R333="",0, R333)</f>
        <v/>
      </c>
      <c r="AW333" t="b">
        <v>0</v>
      </c>
      <c r="AX333" t="b">
        <v>0</v>
      </c>
      <c r="AY333" t="b">
        <v>0</v>
      </c>
      <c r="AZ333" t="b">
        <v>0</v>
      </c>
      <c r="BA333" t="b">
        <v>0</v>
      </c>
      <c r="BB333" t="b">
        <v>0</v>
      </c>
      <c r="BC333" t="b">
        <v>0</v>
      </c>
      <c r="BF333" t="inlineStr">
        <is>
          <t>PG353</t>
        </is>
      </c>
      <c r="BG333" t="inlineStr">
        <is>
          <t>229</t>
        </is>
      </c>
      <c r="BH333" t="n">
        <v>4.66</v>
      </c>
      <c r="BI333" t="inlineStr">
        <is>
          <t>2020-08-19T00:30:00Z</t>
        </is>
      </c>
      <c r="BJ333" t="n">
        <v>18.34</v>
      </c>
      <c r="BK333" t="n">
        <v>23</v>
      </c>
      <c r="BL333" t="inlineStr">
        <is>
          <t>PG596</t>
        </is>
      </c>
      <c r="BM333" t="inlineStr">
        <is>
          <t>229</t>
        </is>
      </c>
      <c r="BN333" t="n">
        <v>6.6</v>
      </c>
      <c r="BO333" t="inlineStr">
        <is>
          <t>2020-08-19T01:50:00Z</t>
        </is>
      </c>
      <c r="BP333" t="n">
        <v>19</v>
      </c>
      <c r="BQ333" t="n">
        <v>49</v>
      </c>
    </row>
    <row r="334">
      <c r="B334" t="inlineStr">
        <is>
          <t>Tehama/Glenn Zone</t>
        </is>
      </c>
      <c r="C334">
        <f>LEFT(H334,8)&amp;"-"&amp;E334</f>
        <v/>
      </c>
      <c r="D334" t="inlineStr">
        <is>
          <t>Tehama And Glenn</t>
        </is>
      </c>
      <c r="E334" t="inlineStr">
        <is>
          <t>Butte/Tehama/Glenn Lightning Complex</t>
        </is>
      </c>
      <c r="H334">
        <f>YEAR(L334)*10^8+MONTH(L334)*10^6+DAY(L334)*10^4+HOUR(L334)*100+MINUTE(L334)</f>
        <v/>
      </c>
      <c r="I334">
        <f>IF(HOUR(L334)&lt;12, YEAR(L334)*10^8+MONTH(L334)*10^6+DAY(L334)*10^4+(HOUR(L334)+12)*10^2 + MINUTE(L334), YEAR(L334)*10^8+MONTH(L334)*10^6+(DAY(L334)+1)*10^4+(HOUR(L334)-12)*10^2+MINUTE(L334))</f>
        <v/>
      </c>
      <c r="J334" s="39" t="n">
        <v>44062</v>
      </c>
      <c r="K334" s="40" t="n">
        <v>0.3833333333333334</v>
      </c>
      <c r="L334" s="39" t="n">
        <v>44062.38333333333</v>
      </c>
      <c r="M334" s="39" t="n">
        <v>44113</v>
      </c>
      <c r="N334" t="inlineStr">
        <is>
          <t>15:20</t>
        </is>
      </c>
      <c r="O334" s="39" t="n">
        <v>44113.63888888889</v>
      </c>
      <c r="P334" t="n">
        <v>19609</v>
      </c>
      <c r="R334" t="n">
        <v>14</v>
      </c>
      <c r="S334" t="n">
        <v>1</v>
      </c>
      <c r="T334" t="n">
        <v>0</v>
      </c>
      <c r="U334" t="n">
        <v>40.09571</v>
      </c>
      <c r="V334" t="n">
        <v>-122.4393</v>
      </c>
      <c r="W334" t="inlineStr">
        <is>
          <t>HFTD</t>
        </is>
      </c>
      <c r="X334">
        <f>IF(OR(ISNUMBER(FIND("Redwood Valley", E334)), AZ334, BC334), "HFRA", "non-HFRA")</f>
        <v/>
      </c>
      <c r="AG334">
        <f>OR(AND(P334&gt;5000, P334&lt;&gt;""), AND(R334&gt;500, R334&lt;&gt;""), AND(T334&gt;0, T334&lt;&gt;""))</f>
        <v/>
      </c>
      <c r="AH334">
        <f>AND(OR(R334="", R334&lt;100),OR(AND(P334&gt;5000,P334&lt;&gt;""),AND(T334&gt;0,T334&lt;&gt;"")))</f>
        <v/>
      </c>
      <c r="AI334">
        <f>AND(AG334,AH334=FALSE)</f>
        <v/>
      </c>
      <c r="AJ334" t="n">
        <v>2020</v>
      </c>
      <c r="AK334" t="n">
        <v>8</v>
      </c>
      <c r="AL334" t="b">
        <v>1</v>
      </c>
      <c r="AM334">
        <f>IF(AND(T334&gt;0, T334&lt;&gt;""),1,0)</f>
        <v/>
      </c>
      <c r="AN334">
        <f>AND(AO334,AND(T334&gt;0,T334&lt;&gt;""))</f>
        <v/>
      </c>
      <c r="AO334">
        <f>AND(R334&gt;100, R334&lt;&gt;"")</f>
        <v/>
      </c>
      <c r="AP334">
        <f>AND(NOT(AN334),AO334)</f>
        <v/>
      </c>
      <c r="AQ334">
        <f>IF(AN334, "OEIS CAT - Destructive - Fatal", IF(AO334, IF(AG334, "OEIS CAT - Destructive - Non-fatal", "OEIS Non-CAT - Destructive - Non-fatal"), IF(AG334, "OEIS CAT - Large", "OEIS Non-CAT - Large")))</f>
        <v/>
      </c>
      <c r="AR334">
        <f>IF(AND(P334&lt;&gt;"", P334&gt;5000),1,0)</f>
        <v/>
      </c>
      <c r="AS334">
        <f>IF(AND(R334&lt;&gt;"", R334&gt;500),1,0)</f>
        <v/>
      </c>
      <c r="AT334">
        <f>IF(OR(R334="", R334&lt;=100),"structures &lt;= 100 ", IF(R334&gt;500, "structures &gt; 500", "100 &lt; structures &lt;= 500"))</f>
        <v/>
      </c>
      <c r="AU334">
        <f>IF(AND(T334&gt;0, T334&lt;&gt;""),"fatality &gt; 0", "fatality = 0")</f>
        <v/>
      </c>
      <c r="AV334">
        <f>IF(R334="",0, R334)</f>
        <v/>
      </c>
      <c r="AW334" t="b">
        <v>1</v>
      </c>
      <c r="AX334" t="b">
        <v>0</v>
      </c>
      <c r="AY334" t="b">
        <v>1</v>
      </c>
      <c r="AZ334" t="b">
        <v>1</v>
      </c>
      <c r="BA334" t="b">
        <v>0</v>
      </c>
      <c r="BB334" t="b">
        <v>1</v>
      </c>
      <c r="BC334" t="b">
        <v>1</v>
      </c>
      <c r="BF334" t="inlineStr">
        <is>
          <t>PG276</t>
        </is>
      </c>
      <c r="BG334" t="inlineStr">
        <is>
          <t>229</t>
        </is>
      </c>
      <c r="BH334" t="n">
        <v>1.01</v>
      </c>
      <c r="BI334" t="inlineStr">
        <is>
          <t>2020-08-19T16:50:00Z</t>
        </is>
      </c>
      <c r="BJ334" t="n">
        <v>7.09</v>
      </c>
      <c r="BK334" t="n">
        <v>12</v>
      </c>
      <c r="BL334" t="inlineStr">
        <is>
          <t>PG603</t>
        </is>
      </c>
      <c r="BM334" t="inlineStr">
        <is>
          <t>229</t>
        </is>
      </c>
      <c r="BN334" t="n">
        <v>6.48</v>
      </c>
      <c r="BO334" t="inlineStr">
        <is>
          <t>2020-08-19T17:00:00Z</t>
        </is>
      </c>
      <c r="BP334" t="n">
        <v>8.18</v>
      </c>
      <c r="BQ334" t="n">
        <v>36</v>
      </c>
    </row>
    <row r="335">
      <c r="C335">
        <f>LEFT(H335,8)&amp;"-"&amp;E335</f>
        <v/>
      </c>
      <c r="D335" t="inlineStr">
        <is>
          <t>Tuolumne</t>
        </is>
      </c>
      <c r="E335" t="inlineStr">
        <is>
          <t>Moc</t>
        </is>
      </c>
      <c r="H335">
        <f>YEAR(L335)*10^8+MONTH(L335)*10^6+DAY(L335)*10^4+HOUR(L335)*100+MINUTE(L335)</f>
        <v/>
      </c>
      <c r="I335">
        <f>IF(HOUR(L335)&lt;12, YEAR(L335)*10^8+MONTH(L335)*10^6+DAY(L335)*10^4+(HOUR(L335)+12)*10^2 + MINUTE(L335), YEAR(L335)*10^8+MONTH(L335)*10^6+(DAY(L335)+1)*10^4+(HOUR(L335)-12)*10^2+MINUTE(L335))</f>
        <v/>
      </c>
      <c r="J335" s="39" t="n">
        <v>44063</v>
      </c>
      <c r="K335" s="40" t="n">
        <v>0.6013888888888889</v>
      </c>
      <c r="L335" s="39" t="n">
        <v>44063.60138888889</v>
      </c>
      <c r="M335" s="39" t="n">
        <v>44073</v>
      </c>
      <c r="N335" t="inlineStr">
        <is>
          <t>19:14</t>
        </is>
      </c>
      <c r="O335" s="39" t="n">
        <v>44073.80138888889</v>
      </c>
      <c r="P335" t="n">
        <v>2857</v>
      </c>
      <c r="Q335" t="inlineStr">
        <is>
          <t>Equipment</t>
        </is>
      </c>
      <c r="R335" t="n">
        <v>0</v>
      </c>
      <c r="S335" t="n">
        <v>0</v>
      </c>
      <c r="T335" t="n">
        <v>0</v>
      </c>
      <c r="U335" t="n">
        <v>37.813779</v>
      </c>
      <c r="V335" t="n">
        <v>-120.312565</v>
      </c>
      <c r="W335" t="inlineStr">
        <is>
          <t>HFTD</t>
        </is>
      </c>
      <c r="X335">
        <f>IF(OR(ISNUMBER(FIND("Redwood Valley", E335)), AZ335, BC335), "HFRA", "non-HFRA")</f>
        <v/>
      </c>
      <c r="AG335">
        <f>OR(AND(P335&gt;5000, P335&lt;&gt;""), AND(R335&gt;500, R335&lt;&gt;""), AND(T335&gt;0, T335&lt;&gt;""))</f>
        <v/>
      </c>
      <c r="AH335">
        <f>AND(OR(R335="", R335&lt;100),OR(AND(P335&gt;5000,P335&lt;&gt;""),AND(T335&gt;0,T335&lt;&gt;"")))</f>
        <v/>
      </c>
      <c r="AI335">
        <f>AND(AG335,AH335=FALSE)</f>
        <v/>
      </c>
      <c r="AJ335" t="n">
        <v>2020</v>
      </c>
      <c r="AK335" t="n">
        <v>8</v>
      </c>
      <c r="AL335" t="b">
        <v>0</v>
      </c>
      <c r="AM335">
        <f>IF(AND(T335&gt;0, T335&lt;&gt;""),1,0)</f>
        <v/>
      </c>
      <c r="AN335">
        <f>AND(AO335,AND(T335&gt;0,T335&lt;&gt;""))</f>
        <v/>
      </c>
      <c r="AO335">
        <f>AND(R335&gt;100, R335&lt;&gt;"")</f>
        <v/>
      </c>
      <c r="AP335">
        <f>AND(NOT(AN335),AO335)</f>
        <v/>
      </c>
      <c r="AQ335">
        <f>IF(AN335, "OEIS CAT - Destructive - Fatal", IF(AO335, IF(AG335, "OEIS CAT - Destructive - Non-fatal", "OEIS Non-CAT - Destructive - Non-fatal"), IF(AG335, "OEIS CAT - Large", "OEIS Non-CAT - Large")))</f>
        <v/>
      </c>
      <c r="AR335">
        <f>IF(AND(P335&lt;&gt;"", P335&gt;5000),1,0)</f>
        <v/>
      </c>
      <c r="AS335">
        <f>IF(AND(R335&lt;&gt;"", R335&gt;500),1,0)</f>
        <v/>
      </c>
      <c r="AT335">
        <f>IF(OR(R335="", R335&lt;=100),"structures &lt;= 100 ", IF(R335&gt;500, "structures &gt; 500", "100 &lt; structures &lt;= 500"))</f>
        <v/>
      </c>
      <c r="AU335">
        <f>IF(AND(T335&gt;0, T335&lt;&gt;""),"fatality &gt; 0", "fatality = 0")</f>
        <v/>
      </c>
      <c r="AV335">
        <f>IF(R335="",0, R335)</f>
        <v/>
      </c>
      <c r="AW335" t="b">
        <v>1</v>
      </c>
      <c r="AX335" t="b">
        <v>0</v>
      </c>
      <c r="AY335" t="b">
        <v>1</v>
      </c>
      <c r="AZ335" t="b">
        <v>1</v>
      </c>
      <c r="BA335" t="b">
        <v>0</v>
      </c>
      <c r="BB335" t="b">
        <v>1</v>
      </c>
      <c r="BC335" t="b">
        <v>1</v>
      </c>
      <c r="BF335" t="inlineStr">
        <is>
          <t>PG792</t>
        </is>
      </c>
      <c r="BG335" t="inlineStr">
        <is>
          <t>229</t>
        </is>
      </c>
      <c r="BH335" t="n">
        <v>1.75</v>
      </c>
      <c r="BI335" t="inlineStr">
        <is>
          <t>2020-08-20T22:10:00Z</t>
        </is>
      </c>
      <c r="BJ335" t="n">
        <v>13.96</v>
      </c>
      <c r="BK335" t="n">
        <v>32</v>
      </c>
      <c r="BL335" t="inlineStr">
        <is>
          <t>PG186</t>
        </is>
      </c>
      <c r="BM335" t="inlineStr">
        <is>
          <t>229</t>
        </is>
      </c>
      <c r="BN335" t="n">
        <v>6.31</v>
      </c>
      <c r="BO335" t="inlineStr">
        <is>
          <t>2020-08-20T22:10:00Z</t>
        </is>
      </c>
      <c r="BP335" t="n">
        <v>15.56</v>
      </c>
      <c r="BQ335" t="n">
        <v>204</v>
      </c>
    </row>
    <row r="336">
      <c r="C336">
        <f>LEFT(H336,8)&amp;"-"&amp;E336</f>
        <v/>
      </c>
      <c r="D336" t="inlineStr">
        <is>
          <t>Plumas</t>
        </is>
      </c>
      <c r="E336" t="inlineStr">
        <is>
          <t>Sheep</t>
        </is>
      </c>
      <c r="H336">
        <f>YEAR(L336)*10^8+MONTH(L336)*10^6+DAY(L336)*10^4+HOUR(L336)*100+MINUTE(L336)</f>
        <v/>
      </c>
      <c r="I336">
        <f>IF(HOUR(L336)&lt;12, YEAR(L336)*10^8+MONTH(L336)*10^6+DAY(L336)*10^4+(HOUR(L336)+12)*10^2 + MINUTE(L336), YEAR(L336)*10^8+MONTH(L336)*10^6+(DAY(L336)+1)*10^4+(HOUR(L336)-12)*10^2+MINUTE(L336))</f>
        <v/>
      </c>
      <c r="J336" s="39" t="n">
        <v>44065</v>
      </c>
      <c r="K336" s="40" t="n">
        <v>0.9180555555555555</v>
      </c>
      <c r="L336" s="39" t="n">
        <v>44065.91805555556</v>
      </c>
      <c r="M336" s="39" t="n">
        <v>44083</v>
      </c>
      <c r="N336" t="inlineStr">
        <is>
          <t>09:00</t>
        </is>
      </c>
      <c r="O336" s="39" t="n">
        <v>44083.375</v>
      </c>
      <c r="P336" t="n">
        <v>29570</v>
      </c>
      <c r="R336" t="n">
        <v>26</v>
      </c>
      <c r="S336" t="n">
        <v>0</v>
      </c>
      <c r="T336" t="n">
        <v>0</v>
      </c>
      <c r="U336" t="n">
        <v>40.274</v>
      </c>
      <c r="V336" t="n">
        <v>-120.757</v>
      </c>
      <c r="W336" t="inlineStr">
        <is>
          <t>HFTD</t>
        </is>
      </c>
      <c r="X336">
        <f>IF(OR(ISNUMBER(FIND("Redwood Valley", E336)), AZ336, BC336), "HFRA", "non-HFRA")</f>
        <v/>
      </c>
      <c r="AG336">
        <f>OR(AND(P336&gt;5000, P336&lt;&gt;""), AND(R336&gt;500, R336&lt;&gt;""), AND(T336&gt;0, T336&lt;&gt;""))</f>
        <v/>
      </c>
      <c r="AH336">
        <f>AND(OR(R336="", R336&lt;100),OR(AND(P336&gt;5000,P336&lt;&gt;""),AND(T336&gt;0,T336&lt;&gt;"")))</f>
        <v/>
      </c>
      <c r="AI336">
        <f>AND(AG336,AH336=FALSE)</f>
        <v/>
      </c>
      <c r="AJ336" t="n">
        <v>2020</v>
      </c>
      <c r="AK336" t="n">
        <v>8</v>
      </c>
      <c r="AL336" t="b">
        <v>0</v>
      </c>
      <c r="AM336">
        <f>IF(AND(T336&gt;0, T336&lt;&gt;""),1,0)</f>
        <v/>
      </c>
      <c r="AN336">
        <f>AND(AO336,AND(T336&gt;0,T336&lt;&gt;""))</f>
        <v/>
      </c>
      <c r="AO336">
        <f>AND(R336&gt;100, R336&lt;&gt;"")</f>
        <v/>
      </c>
      <c r="AP336">
        <f>AND(NOT(AN336),AO336)</f>
        <v/>
      </c>
      <c r="AQ336">
        <f>IF(AN336, "OEIS CAT - Destructive - Fatal", IF(AO336, IF(AG336, "OEIS CAT - Destructive - Non-fatal", "OEIS Non-CAT - Destructive - Non-fatal"), IF(AG336, "OEIS CAT - Large", "OEIS Non-CAT - Large")))</f>
        <v/>
      </c>
      <c r="AR336">
        <f>IF(AND(P336&lt;&gt;"", P336&gt;5000),1,0)</f>
        <v/>
      </c>
      <c r="AS336">
        <f>IF(AND(R336&lt;&gt;"", R336&gt;500),1,0)</f>
        <v/>
      </c>
      <c r="AT336">
        <f>IF(OR(R336="", R336&lt;=100),"structures &lt;= 100 ", IF(R336&gt;500, "structures &gt; 500", "100 &lt; structures &lt;= 500"))</f>
        <v/>
      </c>
      <c r="AU336">
        <f>IF(AND(T336&gt;0, T336&lt;&gt;""),"fatality &gt; 0", "fatality = 0")</f>
        <v/>
      </c>
      <c r="AV336">
        <f>IF(R336="",0, R336)</f>
        <v/>
      </c>
      <c r="AW336" t="b">
        <v>1</v>
      </c>
      <c r="AX336" t="b">
        <v>0</v>
      </c>
      <c r="AY336" t="b">
        <v>1</v>
      </c>
      <c r="AZ336" t="b">
        <v>1</v>
      </c>
      <c r="BA336" t="b">
        <v>0</v>
      </c>
      <c r="BB336" t="b">
        <v>1</v>
      </c>
      <c r="BC336" t="b">
        <v>1</v>
      </c>
      <c r="BJ336" t="n">
        <v>0</v>
      </c>
      <c r="BK336" t="n">
        <v>0</v>
      </c>
      <c r="BL336" t="inlineStr">
        <is>
          <t>PIEC1</t>
        </is>
      </c>
      <c r="BM336" t="inlineStr">
        <is>
          <t>2</t>
        </is>
      </c>
      <c r="BN336" t="n">
        <v>6.35</v>
      </c>
      <c r="BO336" t="inlineStr">
        <is>
          <t>2020-08-23T05:15:00Z</t>
        </is>
      </c>
      <c r="BP336" t="n">
        <v>10</v>
      </c>
      <c r="BQ336" t="n">
        <v>12</v>
      </c>
    </row>
    <row r="337">
      <c r="C337">
        <f>LEFT(H337,8)&amp;"-"&amp;E337</f>
        <v/>
      </c>
      <c r="D337" t="inlineStr">
        <is>
          <t>Lassen</t>
        </is>
      </c>
      <c r="E337" t="inlineStr">
        <is>
          <t>W-5 Cold Springs</t>
        </is>
      </c>
      <c r="H337">
        <f>YEAR(L337)*10^8+MONTH(L337)*10^6+DAY(L337)*10^4+HOUR(L337)*100+MINUTE(L337)</f>
        <v/>
      </c>
      <c r="I337">
        <f>IF(HOUR(L337)&lt;12, YEAR(L337)*10^8+MONTH(L337)*10^6+DAY(L337)*10^4+(HOUR(L337)+12)*10^2 + MINUTE(L337), YEAR(L337)*10^8+MONTH(L337)*10^6+(DAY(L337)+1)*10^4+(HOUR(L337)-12)*10^2+MINUTE(L337))</f>
        <v/>
      </c>
      <c r="J337" s="39" t="n">
        <v>44066</v>
      </c>
      <c r="K337" s="40" t="n">
        <v>0.35</v>
      </c>
      <c r="L337" s="39" t="n">
        <v>44066.35</v>
      </c>
      <c r="M337" s="39" t="n">
        <v>44090</v>
      </c>
      <c r="N337" t="inlineStr">
        <is>
          <t>11:18</t>
        </is>
      </c>
      <c r="O337" s="39" t="n">
        <v>44090.47083333333</v>
      </c>
      <c r="P337" t="n">
        <v>84817</v>
      </c>
      <c r="Q337" t="inlineStr">
        <is>
          <t>Lightning</t>
        </is>
      </c>
      <c r="R337" t="n">
        <v>1</v>
      </c>
      <c r="S337" t="n">
        <v>0</v>
      </c>
      <c r="T337" t="n">
        <v>0</v>
      </c>
      <c r="U337" t="n">
        <v>41.028611</v>
      </c>
      <c r="V337" t="n">
        <v>-120.281389</v>
      </c>
      <c r="W337" t="inlineStr">
        <is>
          <t>HFTD</t>
        </is>
      </c>
      <c r="X337">
        <f>IF(OR(ISNUMBER(FIND("Redwood Valley", E337)), AZ337, BC337), "HFRA", "non-HFRA")</f>
        <v/>
      </c>
      <c r="AG337">
        <f>OR(AND(P337&gt;5000, P337&lt;&gt;""), AND(R337&gt;500, R337&lt;&gt;""), AND(T337&gt;0, T337&lt;&gt;""))</f>
        <v/>
      </c>
      <c r="AH337">
        <f>AND(OR(R337="", R337&lt;100),OR(AND(P337&gt;5000,P337&lt;&gt;""),AND(T337&gt;0,T337&lt;&gt;"")))</f>
        <v/>
      </c>
      <c r="AI337">
        <f>AND(AG337,AH337=FALSE)</f>
        <v/>
      </c>
      <c r="AJ337" t="n">
        <v>2020</v>
      </c>
      <c r="AK337" t="n">
        <v>8</v>
      </c>
      <c r="AL337" t="b">
        <v>1</v>
      </c>
      <c r="AM337">
        <f>IF(AND(T337&gt;0, T337&lt;&gt;""),1,0)</f>
        <v/>
      </c>
      <c r="AN337">
        <f>AND(AO337,AND(T337&gt;0,T337&lt;&gt;""))</f>
        <v/>
      </c>
      <c r="AO337">
        <f>AND(R337&gt;100, R337&lt;&gt;"")</f>
        <v/>
      </c>
      <c r="AP337">
        <f>AND(NOT(AN337),AO337)</f>
        <v/>
      </c>
      <c r="AQ337">
        <f>IF(AN337, "OEIS CAT - Destructive - Fatal", IF(AO337, IF(AG337, "OEIS CAT - Destructive - Non-fatal", "OEIS Non-CAT - Destructive - Non-fatal"), IF(AG337, "OEIS CAT - Large", "OEIS Non-CAT - Large")))</f>
        <v/>
      </c>
      <c r="AR337">
        <f>IF(AND(P337&lt;&gt;"", P337&gt;5000),1,0)</f>
        <v/>
      </c>
      <c r="AS337">
        <f>IF(AND(R337&lt;&gt;"", R337&gt;500),1,0)</f>
        <v/>
      </c>
      <c r="AT337">
        <f>IF(OR(R337="", R337&lt;=100),"structures &lt;= 100 ", IF(R337&gt;500, "structures &gt; 500", "100 &lt; structures &lt;= 500"))</f>
        <v/>
      </c>
      <c r="AU337">
        <f>IF(AND(T337&gt;0, T337&lt;&gt;""),"fatality &gt; 0", "fatality = 0")</f>
        <v/>
      </c>
      <c r="AV337">
        <f>IF(R337="",0, R337)</f>
        <v/>
      </c>
      <c r="AW337" t="b">
        <v>1</v>
      </c>
      <c r="AX337" t="b">
        <v>0</v>
      </c>
      <c r="AY337" t="b">
        <v>1</v>
      </c>
      <c r="AZ337" t="b">
        <v>1</v>
      </c>
      <c r="BA337" t="b">
        <v>0</v>
      </c>
      <c r="BB337" t="b">
        <v>0</v>
      </c>
      <c r="BC337" t="b">
        <v>1</v>
      </c>
      <c r="BD337" t="n">
        <v>10300000</v>
      </c>
      <c r="BE337" t="inlineStr">
        <is>
          <t>https://upload.wikimedia.org/wikipedia/commons/c/c9/2020_National_Large_Incident_YTD_Report.pdf</t>
        </is>
      </c>
      <c r="BF337" t="inlineStr">
        <is>
          <t>BDOC1</t>
        </is>
      </c>
      <c r="BG337" t="inlineStr">
        <is>
          <t>2</t>
        </is>
      </c>
      <c r="BH337" t="n">
        <v>3.41</v>
      </c>
      <c r="BI337" t="inlineStr">
        <is>
          <t>2020-08-23T15:59:00Z</t>
        </is>
      </c>
      <c r="BJ337" t="n">
        <v>5.99</v>
      </c>
      <c r="BK337" t="n">
        <v>2</v>
      </c>
      <c r="BL337" t="inlineStr">
        <is>
          <t>BDOC1</t>
        </is>
      </c>
      <c r="BM337" t="inlineStr">
        <is>
          <t>2</t>
        </is>
      </c>
      <c r="BN337" t="n">
        <v>3.41</v>
      </c>
      <c r="BO337" t="inlineStr">
        <is>
          <t>2020-08-23T15:59:00Z</t>
        </is>
      </c>
      <c r="BP337" t="n">
        <v>5.99</v>
      </c>
      <c r="BQ337" t="n">
        <v>2</v>
      </c>
    </row>
    <row r="338">
      <c r="C338">
        <f>LEFT(H338,8)&amp;"-"&amp;E338</f>
        <v/>
      </c>
      <c r="D338" t="inlineStr">
        <is>
          <t>Lassen</t>
        </is>
      </c>
      <c r="E338" t="inlineStr">
        <is>
          <t>R-8 Pinecone</t>
        </is>
      </c>
      <c r="H338">
        <f>YEAR(L338)*10^8+MONTH(L338)*10^6+DAY(L338)*10^4+HOUR(L338)*100+MINUTE(L338)</f>
        <v/>
      </c>
      <c r="I338">
        <f>IF(HOUR(L338)&lt;12, YEAR(L338)*10^8+MONTH(L338)*10^6+DAY(L338)*10^4+(HOUR(L338)+12)*10^2 + MINUTE(L338), YEAR(L338)*10^8+MONTH(L338)*10^6+(DAY(L338)+1)*10^4+(HOUR(L338)-12)*10^2+MINUTE(L338))</f>
        <v/>
      </c>
      <c r="J338" s="39" t="n">
        <v>44069</v>
      </c>
      <c r="K338" s="40" t="n">
        <v>0.3354166666666666</v>
      </c>
      <c r="L338" s="39" t="n">
        <v>44069.33541666667</v>
      </c>
      <c r="M338" s="39" t="n">
        <v>44074</v>
      </c>
      <c r="N338" t="inlineStr">
        <is>
          <t>14:19</t>
        </is>
      </c>
      <c r="O338" s="39" t="n">
        <v>44074.59652777778</v>
      </c>
      <c r="P338" t="n">
        <v>567</v>
      </c>
      <c r="R338" t="n">
        <v>0</v>
      </c>
      <c r="S338" t="n">
        <v>0</v>
      </c>
      <c r="T338" t="n">
        <v>0</v>
      </c>
      <c r="U338" t="n">
        <v>40.773</v>
      </c>
      <c r="V338" t="n">
        <v>-120.536</v>
      </c>
      <c r="W338" t="inlineStr">
        <is>
          <t>HFTD</t>
        </is>
      </c>
      <c r="X338">
        <f>IF(OR(ISNUMBER(FIND("Redwood Valley", E338)), AZ338, BC338), "HFRA", "non-HFRA")</f>
        <v/>
      </c>
      <c r="AG338">
        <f>OR(AND(P338&gt;5000, P338&lt;&gt;""), AND(R338&gt;500, R338&lt;&gt;""), AND(T338&gt;0, T338&lt;&gt;""))</f>
        <v/>
      </c>
      <c r="AH338">
        <f>AND(OR(R338="", R338&lt;100),OR(AND(P338&gt;5000,P338&lt;&gt;""),AND(T338&gt;0,T338&lt;&gt;"")))</f>
        <v/>
      </c>
      <c r="AI338">
        <f>AND(AG338,AH338=FALSE)</f>
        <v/>
      </c>
      <c r="AJ338" t="n">
        <v>2020</v>
      </c>
      <c r="AK338" t="n">
        <v>8</v>
      </c>
      <c r="AL338" t="b">
        <v>0</v>
      </c>
      <c r="AM338">
        <f>IF(AND(T338&gt;0, T338&lt;&gt;""),1,0)</f>
        <v/>
      </c>
      <c r="AN338">
        <f>AND(AO338,AND(T338&gt;0,T338&lt;&gt;""))</f>
        <v/>
      </c>
      <c r="AO338">
        <f>AND(R338&gt;100, R338&lt;&gt;"")</f>
        <v/>
      </c>
      <c r="AP338">
        <f>AND(NOT(AN338),AO338)</f>
        <v/>
      </c>
      <c r="AQ338">
        <f>IF(AN338, "OEIS CAT - Destructive - Fatal", IF(AO338, IF(AG338, "OEIS CAT - Destructive - Non-fatal", "OEIS Non-CAT - Destructive - Non-fatal"), IF(AG338, "OEIS CAT - Large", "OEIS Non-CAT - Large")))</f>
        <v/>
      </c>
      <c r="AR338">
        <f>IF(AND(P338&lt;&gt;"", P338&gt;5000),1,0)</f>
        <v/>
      </c>
      <c r="AS338">
        <f>IF(AND(R338&lt;&gt;"", R338&gt;500),1,0)</f>
        <v/>
      </c>
      <c r="AT338">
        <f>IF(OR(R338="", R338&lt;=100),"structures &lt;= 100 ", IF(R338&gt;500, "structures &gt; 500", "100 &lt; structures &lt;= 500"))</f>
        <v/>
      </c>
      <c r="AU338">
        <f>IF(AND(T338&gt;0, T338&lt;&gt;""),"fatality &gt; 0", "fatality = 0")</f>
        <v/>
      </c>
      <c r="AV338">
        <f>IF(R338="",0, R338)</f>
        <v/>
      </c>
      <c r="AW338" t="b">
        <v>1</v>
      </c>
      <c r="AX338" t="b">
        <v>0</v>
      </c>
      <c r="AY338" t="b">
        <v>1</v>
      </c>
      <c r="AZ338" t="b">
        <v>1</v>
      </c>
      <c r="BA338" t="b">
        <v>0</v>
      </c>
      <c r="BB338" t="b">
        <v>0</v>
      </c>
      <c r="BC338" t="b">
        <v>1</v>
      </c>
      <c r="BJ338" t="n">
        <v>0</v>
      </c>
      <c r="BK338" t="n">
        <v>0</v>
      </c>
      <c r="BP338" t="n">
        <v>0</v>
      </c>
      <c r="BQ338" t="n">
        <v>0</v>
      </c>
    </row>
    <row r="339">
      <c r="C339">
        <f>LEFT(H339,8)&amp;"-"&amp;E339</f>
        <v/>
      </c>
      <c r="D339" t="inlineStr">
        <is>
          <t>Madera</t>
        </is>
      </c>
      <c r="E339" t="inlineStr">
        <is>
          <t>Hensley</t>
        </is>
      </c>
      <c r="H339">
        <f>YEAR(L339)*10^8+MONTH(L339)*10^6+DAY(L339)*10^4+HOUR(L339)*100+MINUTE(L339)</f>
        <v/>
      </c>
      <c r="I339">
        <f>IF(HOUR(L339)&lt;12, YEAR(L339)*10^8+MONTH(L339)*10^6+DAY(L339)*10^4+(HOUR(L339)+12)*10^2 + MINUTE(L339), YEAR(L339)*10^8+MONTH(L339)*10^6+(DAY(L339)+1)*10^4+(HOUR(L339)-12)*10^2+MINUTE(L339))</f>
        <v/>
      </c>
      <c r="J339" s="39" t="n">
        <v>44073</v>
      </c>
      <c r="K339" s="40" t="n">
        <v>0.4659722222222222</v>
      </c>
      <c r="L339" s="39" t="n">
        <v>44073.46597222222</v>
      </c>
      <c r="M339" s="39" t="n">
        <v>44073</v>
      </c>
      <c r="N339" t="inlineStr">
        <is>
          <t>19:11</t>
        </is>
      </c>
      <c r="O339" s="39" t="n">
        <v>44073.79930555556</v>
      </c>
      <c r="P339" t="n">
        <v>688</v>
      </c>
      <c r="R339" t="n">
        <v>0</v>
      </c>
      <c r="S339" t="n">
        <v>0</v>
      </c>
      <c r="T339" t="n">
        <v>0</v>
      </c>
      <c r="U339" t="n">
        <v>37.08053</v>
      </c>
      <c r="V339" t="n">
        <v>-119.88673</v>
      </c>
      <c r="W339" t="inlineStr">
        <is>
          <t>non-HFTD</t>
        </is>
      </c>
      <c r="X339">
        <f>IF(OR(ISNUMBER(FIND("Redwood Valley", E339)), AZ339, BC339), "HFRA", "non-HFRA")</f>
        <v/>
      </c>
      <c r="AG339">
        <f>OR(AND(P339&gt;5000, P339&lt;&gt;""), AND(R339&gt;500, R339&lt;&gt;""), AND(T339&gt;0, T339&lt;&gt;""))</f>
        <v/>
      </c>
      <c r="AH339">
        <f>AND(OR(R339="", R339&lt;100),OR(AND(P339&gt;5000,P339&lt;&gt;""),AND(T339&gt;0,T339&lt;&gt;"")))</f>
        <v/>
      </c>
      <c r="AI339">
        <f>AND(AG339,AH339=FALSE)</f>
        <v/>
      </c>
      <c r="AJ339" t="n">
        <v>2020</v>
      </c>
      <c r="AK339" t="n">
        <v>8</v>
      </c>
      <c r="AL339" t="b">
        <v>0</v>
      </c>
      <c r="AM339">
        <f>IF(AND(T339&gt;0, T339&lt;&gt;""),1,0)</f>
        <v/>
      </c>
      <c r="AN339">
        <f>AND(AO339,AND(T339&gt;0,T339&lt;&gt;""))</f>
        <v/>
      </c>
      <c r="AO339">
        <f>AND(R339&gt;100, R339&lt;&gt;"")</f>
        <v/>
      </c>
      <c r="AP339">
        <f>AND(NOT(AN339),AO339)</f>
        <v/>
      </c>
      <c r="AQ339">
        <f>IF(AN339, "OEIS CAT - Destructive - Fatal", IF(AO339, IF(AG339, "OEIS CAT - Destructive - Non-fatal", "OEIS Non-CAT - Destructive - Non-fatal"), IF(AG339, "OEIS CAT - Large", "OEIS Non-CAT - Large")))</f>
        <v/>
      </c>
      <c r="AR339">
        <f>IF(AND(P339&lt;&gt;"", P339&gt;5000),1,0)</f>
        <v/>
      </c>
      <c r="AS339">
        <f>IF(AND(R339&lt;&gt;"", R339&gt;500),1,0)</f>
        <v/>
      </c>
      <c r="AT339">
        <f>IF(OR(R339="", R339&lt;=100),"structures &lt;= 100 ", IF(R339&gt;500, "structures &gt; 500", "100 &lt; structures &lt;= 500"))</f>
        <v/>
      </c>
      <c r="AU339">
        <f>IF(AND(T339&gt;0, T339&lt;&gt;""),"fatality &gt; 0", "fatality = 0")</f>
        <v/>
      </c>
      <c r="AV339">
        <f>IF(R339="",0, R339)</f>
        <v/>
      </c>
      <c r="AW339" t="b">
        <v>0</v>
      </c>
      <c r="AX339" t="b">
        <v>0</v>
      </c>
      <c r="AY339" t="b">
        <v>0</v>
      </c>
      <c r="AZ339" t="b">
        <v>0</v>
      </c>
      <c r="BA339" t="b">
        <v>0</v>
      </c>
      <c r="BB339" t="b">
        <v>0</v>
      </c>
      <c r="BC339" t="b">
        <v>0</v>
      </c>
      <c r="BJ339" t="n">
        <v>0</v>
      </c>
      <c r="BK339" t="n">
        <v>0</v>
      </c>
      <c r="BL339" t="inlineStr">
        <is>
          <t>PG887</t>
        </is>
      </c>
      <c r="BM339" t="inlineStr">
        <is>
          <t>229</t>
        </is>
      </c>
      <c r="BN339" t="n">
        <v>6.9</v>
      </c>
      <c r="BO339" t="inlineStr">
        <is>
          <t>2020-08-30T18:30:00Z</t>
        </is>
      </c>
      <c r="BP339" t="n">
        <v>14.69</v>
      </c>
      <c r="BQ339" t="n">
        <v>48</v>
      </c>
    </row>
    <row r="340">
      <c r="C340">
        <f>LEFT(H340,8)&amp;"-"&amp;E340</f>
        <v/>
      </c>
      <c r="D340" t="inlineStr">
        <is>
          <t>Trinity</t>
        </is>
      </c>
      <c r="E340" t="inlineStr">
        <is>
          <t>Hobo</t>
        </is>
      </c>
      <c r="H340">
        <f>YEAR(L340)*10^8+MONTH(L340)*10^6+DAY(L340)*10^4+HOUR(L340)*100+MINUTE(L340)</f>
        <v/>
      </c>
      <c r="I340">
        <f>IF(HOUR(L340)&lt;12, YEAR(L340)*10^8+MONTH(L340)*10^6+DAY(L340)*10^4+(HOUR(L340)+12)*10^2 + MINUTE(L340), YEAR(L340)*10^8+MONTH(L340)*10^6+(DAY(L340)+1)*10^4+(HOUR(L340)-12)*10^2+MINUTE(L340))</f>
        <v/>
      </c>
      <c r="J340" s="39" t="n">
        <v>44075</v>
      </c>
      <c r="K340" s="40" t="n">
        <v>0.4006944444444445</v>
      </c>
      <c r="L340" s="39" t="n">
        <v>44075.40069444444</v>
      </c>
      <c r="M340" s="39" t="n">
        <v>44084</v>
      </c>
      <c r="N340" t="inlineStr">
        <is>
          <t>11:23</t>
        </is>
      </c>
      <c r="O340" s="39" t="n">
        <v>44084.47430555556</v>
      </c>
      <c r="P340" t="n">
        <v>413</v>
      </c>
      <c r="Q340" t="inlineStr">
        <is>
          <t>Under Investigation</t>
        </is>
      </c>
      <c r="R340" t="n">
        <v>0</v>
      </c>
      <c r="S340" t="n">
        <v>0</v>
      </c>
      <c r="T340" t="n">
        <v>0</v>
      </c>
      <c r="U340" t="n">
        <v>40.82126</v>
      </c>
      <c r="V340" t="n">
        <v>-123.12461</v>
      </c>
      <c r="W340" t="inlineStr">
        <is>
          <t>HFTD</t>
        </is>
      </c>
      <c r="X340">
        <f>IF(OR(ISNUMBER(FIND("Redwood Valley", E340)), AZ340, BC340), "HFRA", "non-HFRA")</f>
        <v/>
      </c>
      <c r="AG340">
        <f>OR(AND(P340&gt;5000, P340&lt;&gt;""), AND(R340&gt;500, R340&lt;&gt;""), AND(T340&gt;0, T340&lt;&gt;""))</f>
        <v/>
      </c>
      <c r="AH340">
        <f>AND(OR(R340="", R340&lt;100),OR(AND(P340&gt;5000,P340&lt;&gt;""),AND(T340&gt;0,T340&lt;&gt;"")))</f>
        <v/>
      </c>
      <c r="AI340">
        <f>AND(AG340,AH340=FALSE)</f>
        <v/>
      </c>
      <c r="AJ340" t="n">
        <v>2020</v>
      </c>
      <c r="AK340" t="n">
        <v>9</v>
      </c>
      <c r="AL340" t="b">
        <v>0</v>
      </c>
      <c r="AM340">
        <f>IF(AND(T340&gt;0, T340&lt;&gt;""),1,0)</f>
        <v/>
      </c>
      <c r="AN340">
        <f>AND(AO340,AND(T340&gt;0,T340&lt;&gt;""))</f>
        <v/>
      </c>
      <c r="AO340">
        <f>AND(R340&gt;100, R340&lt;&gt;"")</f>
        <v/>
      </c>
      <c r="AP340">
        <f>AND(NOT(AN340),AO340)</f>
        <v/>
      </c>
      <c r="AQ340">
        <f>IF(AN340, "OEIS CAT - Destructive - Fatal", IF(AO340, IF(AG340, "OEIS CAT - Destructive - Non-fatal", "OEIS Non-CAT - Destructive - Non-fatal"), IF(AG340, "OEIS CAT - Large", "OEIS Non-CAT - Large")))</f>
        <v/>
      </c>
      <c r="AR340">
        <f>IF(AND(P340&lt;&gt;"", P340&gt;5000),1,0)</f>
        <v/>
      </c>
      <c r="AS340">
        <f>IF(AND(R340&lt;&gt;"", R340&gt;500),1,0)</f>
        <v/>
      </c>
      <c r="AT340">
        <f>IF(OR(R340="", R340&lt;=100),"structures &lt;= 100 ", IF(R340&gt;500, "structures &gt; 500", "100 &lt; structures &lt;= 500"))</f>
        <v/>
      </c>
      <c r="AU340">
        <f>IF(AND(T340&gt;0, T340&lt;&gt;""),"fatality &gt; 0", "fatality = 0")</f>
        <v/>
      </c>
      <c r="AV340">
        <f>IF(R340="",0, R340)</f>
        <v/>
      </c>
      <c r="AW340" t="b">
        <v>1</v>
      </c>
      <c r="AX340" t="b">
        <v>0</v>
      </c>
      <c r="AY340" t="b">
        <v>1</v>
      </c>
      <c r="AZ340" t="b">
        <v>1</v>
      </c>
      <c r="BA340" t="b">
        <v>0</v>
      </c>
      <c r="BB340" t="b">
        <v>1</v>
      </c>
      <c r="BC340" t="b">
        <v>1</v>
      </c>
      <c r="BF340" t="inlineStr">
        <is>
          <t>BABC1</t>
        </is>
      </c>
      <c r="BG340" t="inlineStr">
        <is>
          <t>2</t>
        </is>
      </c>
      <c r="BH340" t="n">
        <v>4.79</v>
      </c>
      <c r="BI340" t="inlineStr">
        <is>
          <t>2020-09-01T16:32:00Z</t>
        </is>
      </c>
      <c r="BJ340" t="n">
        <v>5.99</v>
      </c>
      <c r="BK340" t="n">
        <v>2</v>
      </c>
      <c r="BL340" t="inlineStr">
        <is>
          <t>CTOMS</t>
        </is>
      </c>
      <c r="BM340" t="inlineStr">
        <is>
          <t>59</t>
        </is>
      </c>
      <c r="BN340" t="n">
        <v>9.029999999999999</v>
      </c>
      <c r="BO340" t="inlineStr">
        <is>
          <t>2020-09-01T17:18:00Z</t>
        </is>
      </c>
      <c r="BP340" t="n">
        <v>14.1</v>
      </c>
      <c r="BQ340" t="n">
        <v>12</v>
      </c>
    </row>
    <row r="341">
      <c r="C341">
        <f>LEFT(H341,8)&amp;"-"&amp;E341</f>
        <v/>
      </c>
      <c r="D341" t="inlineStr">
        <is>
          <t>Fresno And Madera</t>
        </is>
      </c>
      <c r="E341" t="inlineStr">
        <is>
          <t>Creek</t>
        </is>
      </c>
      <c r="H341">
        <f>YEAR(L341)*10^8+MONTH(L341)*10^6+DAY(L341)*10^4+HOUR(L341)*100+MINUTE(L341)</f>
        <v/>
      </c>
      <c r="I341">
        <f>IF(HOUR(L341)&lt;12, YEAR(L341)*10^8+MONTH(L341)*10^6+DAY(L341)*10^4+(HOUR(L341)+12)*10^2 + MINUTE(L341), YEAR(L341)*10^8+MONTH(L341)*10^6+(DAY(L341)+1)*10^4+(HOUR(L341)-12)*10^2+MINUTE(L341))</f>
        <v/>
      </c>
      <c r="J341" s="39" t="n">
        <v>44078</v>
      </c>
      <c r="K341" s="40" t="n">
        <v>0.7645833333333333</v>
      </c>
      <c r="L341" s="39" t="n">
        <v>44078.76458333333</v>
      </c>
      <c r="P341" t="n">
        <v>379895</v>
      </c>
      <c r="Q341" t="inlineStr">
        <is>
          <t>Under Investigation</t>
        </is>
      </c>
      <c r="R341" t="n">
        <v>856</v>
      </c>
      <c r="S341" t="n">
        <v>71</v>
      </c>
      <c r="T341" t="n">
        <v>0</v>
      </c>
      <c r="U341" t="n">
        <v>37.19147</v>
      </c>
      <c r="V341" t="n">
        <v>-119.261175</v>
      </c>
      <c r="W341" t="inlineStr">
        <is>
          <t>HFTD</t>
        </is>
      </c>
      <c r="X341">
        <f>IF(OR(ISNUMBER(FIND("Redwood Valley", E341)), AZ341, BC341), "HFRA", "non-HFRA")</f>
        <v/>
      </c>
      <c r="AF341" t="n">
        <v>49989643</v>
      </c>
      <c r="AG341">
        <f>OR(AND(P341&gt;5000, P341&lt;&gt;""), AND(R341&gt;500, R341&lt;&gt;""), AND(T341&gt;0, T341&lt;&gt;""))</f>
        <v/>
      </c>
      <c r="AH341">
        <f>AND(OR(R341="", R341&lt;100),OR(AND(P341&gt;5000,P341&lt;&gt;""),AND(T341&gt;0,T341&lt;&gt;"")))</f>
        <v/>
      </c>
      <c r="AI341">
        <f>AND(AG341,AH341=FALSE)</f>
        <v/>
      </c>
      <c r="AJ341" t="n">
        <v>2020</v>
      </c>
      <c r="AK341" t="n">
        <v>9</v>
      </c>
      <c r="AL341" t="b">
        <v>0</v>
      </c>
      <c r="AM341">
        <f>IF(AND(T341&gt;0, T341&lt;&gt;""),1,0)</f>
        <v/>
      </c>
      <c r="AN341">
        <f>AND(AO341,AND(T341&gt;0,T341&lt;&gt;""))</f>
        <v/>
      </c>
      <c r="AO341">
        <f>AND(R341&gt;100, R341&lt;&gt;"")</f>
        <v/>
      </c>
      <c r="AP341">
        <f>AND(NOT(AN341),AO341)</f>
        <v/>
      </c>
      <c r="AQ341">
        <f>IF(AN341, "OEIS CAT - Destructive - Fatal", IF(AO341, IF(AG341, "OEIS CAT - Destructive - Non-fatal", "OEIS Non-CAT - Destructive - Non-fatal"), IF(AG341, "OEIS CAT - Large", "OEIS Non-CAT - Large")))</f>
        <v/>
      </c>
      <c r="AR341">
        <f>IF(AND(P341&lt;&gt;"", P341&gt;5000),1,0)</f>
        <v/>
      </c>
      <c r="AS341">
        <f>IF(AND(R341&lt;&gt;"", R341&gt;500),1,0)</f>
        <v/>
      </c>
      <c r="AT341">
        <f>IF(OR(R341="", R341&lt;=100),"structures &lt;= 100 ", IF(R341&gt;500, "structures &gt; 500", "100 &lt; structures &lt;= 500"))</f>
        <v/>
      </c>
      <c r="AU341">
        <f>IF(AND(T341&gt;0, T341&lt;&gt;""),"fatality &gt; 0", "fatality = 0")</f>
        <v/>
      </c>
      <c r="AV341">
        <f>IF(R341="",0, R341)</f>
        <v/>
      </c>
      <c r="AW341" t="b">
        <v>0</v>
      </c>
      <c r="AX341" t="b">
        <v>1</v>
      </c>
      <c r="AY341" t="b">
        <v>1</v>
      </c>
      <c r="AZ341" t="b">
        <v>1</v>
      </c>
      <c r="BA341" t="b">
        <v>0</v>
      </c>
      <c r="BB341" t="b">
        <v>1</v>
      </c>
      <c r="BC341" t="b">
        <v>1</v>
      </c>
      <c r="BF341" t="inlineStr">
        <is>
          <t>SE379</t>
        </is>
      </c>
      <c r="BG341" t="inlineStr">
        <is>
          <t>231</t>
        </is>
      </c>
      <c r="BH341" t="n">
        <v>2.12</v>
      </c>
      <c r="BI341" t="inlineStr">
        <is>
          <t>2020-09-05T00:30:00Z</t>
        </is>
      </c>
      <c r="BJ341" t="n">
        <v>9.640000000000001</v>
      </c>
      <c r="BK341" t="n">
        <v>98</v>
      </c>
      <c r="BL341" t="inlineStr">
        <is>
          <t>QUPC1</t>
        </is>
      </c>
      <c r="BM341" t="inlineStr">
        <is>
          <t>106</t>
        </is>
      </c>
      <c r="BN341" t="n">
        <v>9.99</v>
      </c>
      <c r="BO341" t="inlineStr">
        <is>
          <t>2020-09-05T00:30:00Z</t>
        </is>
      </c>
      <c r="BP341" t="n">
        <v>15.29</v>
      </c>
      <c r="BQ341" t="n">
        <v>214</v>
      </c>
    </row>
    <row r="342">
      <c r="C342">
        <f>LEFT(H342,8)&amp;"-"&amp;E342</f>
        <v/>
      </c>
      <c r="D342" t="inlineStr">
        <is>
          <t>Mendocino</t>
        </is>
      </c>
      <c r="E342" t="inlineStr">
        <is>
          <t>Oak</t>
        </is>
      </c>
      <c r="H342">
        <f>YEAR(L342)*10^8+MONTH(L342)*10^6+DAY(L342)*10^4+HOUR(L342)*100+MINUTE(L342)</f>
        <v/>
      </c>
      <c r="I342">
        <f>IF(HOUR(L342)&lt;12, YEAR(L342)*10^8+MONTH(L342)*10^6+DAY(L342)*10^4+(HOUR(L342)+12)*10^2 + MINUTE(L342), YEAR(L342)*10^8+MONTH(L342)*10^6+(DAY(L342)+1)*10^4+(HOUR(L342)-12)*10^2+MINUTE(L342))</f>
        <v/>
      </c>
      <c r="J342" s="39" t="n">
        <v>44081</v>
      </c>
      <c r="K342" s="40" t="n">
        <v>0.5597222222222222</v>
      </c>
      <c r="L342" s="39" t="n">
        <v>44081.55972222222</v>
      </c>
      <c r="M342" s="39" t="n">
        <v>44088</v>
      </c>
      <c r="N342" t="inlineStr">
        <is>
          <t>19:38</t>
        </is>
      </c>
      <c r="O342" s="39" t="n">
        <v>44088.81805555556</v>
      </c>
      <c r="P342" t="n">
        <v>1100</v>
      </c>
      <c r="Q342" t="inlineStr">
        <is>
          <t>Under Investigation</t>
        </is>
      </c>
      <c r="R342" t="n">
        <v>56</v>
      </c>
      <c r="S342" t="n">
        <v>1</v>
      </c>
      <c r="T342" t="n">
        <v>0</v>
      </c>
      <c r="U342" t="n">
        <v>39.4935</v>
      </c>
      <c r="V342" t="n">
        <v>-123.3965</v>
      </c>
      <c r="W342" t="inlineStr">
        <is>
          <t>HFTD</t>
        </is>
      </c>
      <c r="X342">
        <f>IF(OR(ISNUMBER(FIND("Redwood Valley", E342)), AZ342, BC342), "HFRA", "non-HFRA")</f>
        <v/>
      </c>
      <c r="AF342" t="n">
        <v>858873</v>
      </c>
      <c r="AG342">
        <f>OR(AND(P342&gt;5000, P342&lt;&gt;""), AND(R342&gt;500, R342&lt;&gt;""), AND(T342&gt;0, T342&lt;&gt;""))</f>
        <v/>
      </c>
      <c r="AH342">
        <f>AND(OR(R342="", R342&lt;100),OR(AND(P342&gt;5000,P342&lt;&gt;""),AND(T342&gt;0,T342&lt;&gt;"")))</f>
        <v/>
      </c>
      <c r="AI342">
        <f>AND(AG342,AH342=FALSE)</f>
        <v/>
      </c>
      <c r="AJ342" t="n">
        <v>2020</v>
      </c>
      <c r="AK342" t="n">
        <v>9</v>
      </c>
      <c r="AL342" t="b">
        <v>0</v>
      </c>
      <c r="AM342">
        <f>IF(AND(T342&gt;0, T342&lt;&gt;""),1,0)</f>
        <v/>
      </c>
      <c r="AN342">
        <f>AND(AO342,AND(T342&gt;0,T342&lt;&gt;""))</f>
        <v/>
      </c>
      <c r="AO342">
        <f>AND(R342&gt;100, R342&lt;&gt;"")</f>
        <v/>
      </c>
      <c r="AP342">
        <f>AND(NOT(AN342),AO342)</f>
        <v/>
      </c>
      <c r="AQ342">
        <f>IF(AN342, "OEIS CAT - Destructive - Fatal", IF(AO342, IF(AG342, "OEIS CAT - Destructive - Non-fatal", "OEIS Non-CAT - Destructive - Non-fatal"), IF(AG342, "OEIS CAT - Large", "OEIS Non-CAT - Large")))</f>
        <v/>
      </c>
      <c r="AR342">
        <f>IF(AND(P342&lt;&gt;"", P342&gt;5000),1,0)</f>
        <v/>
      </c>
      <c r="AS342">
        <f>IF(AND(R342&lt;&gt;"", R342&gt;500),1,0)</f>
        <v/>
      </c>
      <c r="AT342">
        <f>IF(OR(R342="", R342&lt;=100),"structures &lt;= 100 ", IF(R342&gt;500, "structures &gt; 500", "100 &lt; structures &lt;= 500"))</f>
        <v/>
      </c>
      <c r="AU342">
        <f>IF(AND(T342&gt;0, T342&lt;&gt;""),"fatality &gt; 0", "fatality = 0")</f>
        <v/>
      </c>
      <c r="AV342">
        <f>IF(R342="",0, R342)</f>
        <v/>
      </c>
      <c r="AW342" t="b">
        <v>1</v>
      </c>
      <c r="AX342" t="b">
        <v>0</v>
      </c>
      <c r="AY342" t="b">
        <v>1</v>
      </c>
      <c r="AZ342" t="b">
        <v>1</v>
      </c>
      <c r="BA342" t="b">
        <v>0</v>
      </c>
      <c r="BB342" t="b">
        <v>1</v>
      </c>
      <c r="BC342" t="b">
        <v>1</v>
      </c>
      <c r="BF342" t="inlineStr">
        <is>
          <t>PG118</t>
        </is>
      </c>
      <c r="BG342" t="inlineStr">
        <is>
          <t>229</t>
        </is>
      </c>
      <c r="BH342" t="n">
        <v>1.67</v>
      </c>
      <c r="BI342" t="inlineStr">
        <is>
          <t>2020-09-07T21:20:00Z</t>
        </is>
      </c>
      <c r="BJ342" t="n">
        <v>18.26</v>
      </c>
      <c r="BK342" t="n">
        <v>12</v>
      </c>
      <c r="BL342" t="inlineStr">
        <is>
          <t>PG135</t>
        </is>
      </c>
      <c r="BM342" t="inlineStr">
        <is>
          <t>229</t>
        </is>
      </c>
      <c r="BN342" t="n">
        <v>9.710000000000001</v>
      </c>
      <c r="BO342" t="inlineStr">
        <is>
          <t>2020-09-07T20:50:00Z</t>
        </is>
      </c>
      <c r="BP342" t="n">
        <v>23.53</v>
      </c>
      <c r="BQ342" t="n">
        <v>66</v>
      </c>
    </row>
    <row r="343">
      <c r="C343">
        <f>LEFT(H343,8)&amp;"-"&amp;E343</f>
        <v/>
      </c>
      <c r="D343" t="inlineStr">
        <is>
          <t>Yuba</t>
        </is>
      </c>
      <c r="E343" t="inlineStr">
        <is>
          <t>Willow</t>
        </is>
      </c>
      <c r="H343">
        <f>YEAR(L343)*10^8+MONTH(L343)*10^6+DAY(L343)*10^4+HOUR(L343)*100+MINUTE(L343)</f>
        <v/>
      </c>
      <c r="I343">
        <f>IF(HOUR(L343)&lt;12, YEAR(L343)*10^8+MONTH(L343)*10^6+DAY(L343)*10^4+(HOUR(L343)+12)*10^2 + MINUTE(L343), YEAR(L343)*10^8+MONTH(L343)*10^6+(DAY(L343)+1)*10^4+(HOUR(L343)-12)*10^2+MINUTE(L343))</f>
        <v/>
      </c>
      <c r="J343" s="39" t="n">
        <v>44082</v>
      </c>
      <c r="K343" s="40" t="n">
        <v>0.2527777777777778</v>
      </c>
      <c r="L343" s="39" t="n">
        <v>44082.25277777778</v>
      </c>
      <c r="M343" s="39" t="n">
        <v>44088</v>
      </c>
      <c r="N343" t="inlineStr">
        <is>
          <t>17:35</t>
        </is>
      </c>
      <c r="O343" s="39" t="n">
        <v>44088.73263888889</v>
      </c>
      <c r="P343" t="n">
        <v>1311</v>
      </c>
      <c r="R343" t="n">
        <v>41</v>
      </c>
      <c r="S343" t="n">
        <v>10</v>
      </c>
      <c r="T343" t="n">
        <v>0</v>
      </c>
      <c r="U343" t="n">
        <v>39.3637</v>
      </c>
      <c r="V343" t="n">
        <v>-121.32361</v>
      </c>
      <c r="W343" t="inlineStr">
        <is>
          <t>HFTD</t>
        </is>
      </c>
      <c r="X343">
        <f>IF(OR(ISNUMBER(FIND("Redwood Valley", E343)), AZ343, BC343), "HFRA", "non-HFRA")</f>
        <v/>
      </c>
      <c r="AF343" t="n">
        <v>4330276</v>
      </c>
      <c r="AG343">
        <f>OR(AND(P343&gt;5000, P343&lt;&gt;""), AND(R343&gt;500, R343&lt;&gt;""), AND(T343&gt;0, T343&lt;&gt;""))</f>
        <v/>
      </c>
      <c r="AH343">
        <f>AND(OR(R343="", R343&lt;100),OR(AND(P343&gt;5000,P343&lt;&gt;""),AND(T343&gt;0,T343&lt;&gt;"")))</f>
        <v/>
      </c>
      <c r="AI343">
        <f>AND(AG343,AH343=FALSE)</f>
        <v/>
      </c>
      <c r="AJ343" t="n">
        <v>2020</v>
      </c>
      <c r="AK343" t="n">
        <v>9</v>
      </c>
      <c r="AL343" t="b">
        <v>1</v>
      </c>
      <c r="AM343">
        <f>IF(AND(T343&gt;0, T343&lt;&gt;""),1,0)</f>
        <v/>
      </c>
      <c r="AN343">
        <f>AND(AO343,AND(T343&gt;0,T343&lt;&gt;""))</f>
        <v/>
      </c>
      <c r="AO343">
        <f>AND(R343&gt;100, R343&lt;&gt;"")</f>
        <v/>
      </c>
      <c r="AP343">
        <f>AND(NOT(AN343),AO343)</f>
        <v/>
      </c>
      <c r="AQ343">
        <f>IF(AN343, "OEIS CAT - Destructive - Fatal", IF(AO343, IF(AG343, "OEIS CAT - Destructive - Non-fatal", "OEIS Non-CAT - Destructive - Non-fatal"), IF(AG343, "OEIS CAT - Large", "OEIS Non-CAT - Large")))</f>
        <v/>
      </c>
      <c r="AR343">
        <f>IF(AND(P343&lt;&gt;"", P343&gt;5000),1,0)</f>
        <v/>
      </c>
      <c r="AS343">
        <f>IF(AND(R343&lt;&gt;"", R343&gt;500),1,0)</f>
        <v/>
      </c>
      <c r="AT343">
        <f>IF(OR(R343="", R343&lt;=100),"structures &lt;= 100 ", IF(R343&gt;500, "structures &gt; 500", "100 &lt; structures &lt;= 500"))</f>
        <v/>
      </c>
      <c r="AU343">
        <f>IF(AND(T343&gt;0, T343&lt;&gt;""),"fatality &gt; 0", "fatality = 0")</f>
        <v/>
      </c>
      <c r="AV343">
        <f>IF(R343="",0, R343)</f>
        <v/>
      </c>
      <c r="AW343" t="b">
        <v>1</v>
      </c>
      <c r="AX343" t="b">
        <v>0</v>
      </c>
      <c r="AY343" t="b">
        <v>1</v>
      </c>
      <c r="AZ343" t="b">
        <v>1</v>
      </c>
      <c r="BA343" t="b">
        <v>0</v>
      </c>
      <c r="BB343" t="b">
        <v>1</v>
      </c>
      <c r="BC343" t="b">
        <v>1</v>
      </c>
      <c r="BF343" t="inlineStr">
        <is>
          <t>PG381</t>
        </is>
      </c>
      <c r="BG343" t="inlineStr">
        <is>
          <t>229</t>
        </is>
      </c>
      <c r="BH343" t="n">
        <v>4.4</v>
      </c>
      <c r="BI343" t="inlineStr">
        <is>
          <t>2020-09-08T12:20:00Z</t>
        </is>
      </c>
      <c r="BJ343" t="n">
        <v>33.55</v>
      </c>
      <c r="BK343" t="n">
        <v>56</v>
      </c>
      <c r="BL343" t="inlineStr">
        <is>
          <t>PG904</t>
        </is>
      </c>
      <c r="BM343" t="inlineStr">
        <is>
          <t>229</t>
        </is>
      </c>
      <c r="BN343" t="n">
        <v>7.23</v>
      </c>
      <c r="BO343" t="inlineStr">
        <is>
          <t>2020-09-08T13:40:00Z</t>
        </is>
      </c>
      <c r="BP343" t="n">
        <v>43.18</v>
      </c>
      <c r="BQ343" t="n">
        <v>192</v>
      </c>
    </row>
    <row r="344">
      <c r="C344">
        <f>LEFT(H344,8)&amp;"-"&amp;E344</f>
        <v/>
      </c>
      <c r="D344" t="inlineStr">
        <is>
          <t>El Dorado</t>
        </is>
      </c>
      <c r="E344" t="inlineStr">
        <is>
          <t>Fork</t>
        </is>
      </c>
      <c r="H344">
        <f>YEAR(L344)*10^8+MONTH(L344)*10^6+DAY(L344)*10^4+HOUR(L344)*100+MINUTE(L344)</f>
        <v/>
      </c>
      <c r="I344">
        <f>IF(HOUR(L344)&lt;12, YEAR(L344)*10^8+MONTH(L344)*10^6+DAY(L344)*10^4+(HOUR(L344)+12)*10^2 + MINUTE(L344), YEAR(L344)*10^8+MONTH(L344)*10^6+(DAY(L344)+1)*10^4+(HOUR(L344)-12)*10^2+MINUTE(L344))</f>
        <v/>
      </c>
      <c r="J344" s="39" t="n">
        <v>44082</v>
      </c>
      <c r="K344" s="40" t="n">
        <v>0.54375</v>
      </c>
      <c r="L344" s="39" t="n">
        <v>44082.54375</v>
      </c>
      <c r="M344" s="39" t="n">
        <v>44144</v>
      </c>
      <c r="N344" t="inlineStr">
        <is>
          <t>17:48</t>
        </is>
      </c>
      <c r="O344" s="39" t="n">
        <v>44144.74166666667</v>
      </c>
      <c r="P344" t="n">
        <v>1673</v>
      </c>
      <c r="Q344" t="inlineStr">
        <is>
          <t>Under Investigation</t>
        </is>
      </c>
      <c r="R344" t="n">
        <v>0</v>
      </c>
      <c r="S344" t="n">
        <v>0</v>
      </c>
      <c r="T344" t="n">
        <v>0</v>
      </c>
      <c r="U344" t="n">
        <v>38.99</v>
      </c>
      <c r="V344" t="n">
        <v>-120.394</v>
      </c>
      <c r="W344" t="inlineStr">
        <is>
          <t>HFTD</t>
        </is>
      </c>
      <c r="X344">
        <f>IF(OR(ISNUMBER(FIND("Redwood Valley", E344)), AZ344, BC344), "HFRA", "non-HFRA")</f>
        <v/>
      </c>
      <c r="AG344">
        <f>OR(AND(P344&gt;5000, P344&lt;&gt;""), AND(R344&gt;500, R344&lt;&gt;""), AND(T344&gt;0, T344&lt;&gt;""))</f>
        <v/>
      </c>
      <c r="AH344">
        <f>AND(OR(R344="", R344&lt;100),OR(AND(P344&gt;5000,P344&lt;&gt;""),AND(T344&gt;0,T344&lt;&gt;"")))</f>
        <v/>
      </c>
      <c r="AI344">
        <f>AND(AG344,AH344=FALSE)</f>
        <v/>
      </c>
      <c r="AJ344" t="n">
        <v>2020</v>
      </c>
      <c r="AK344" t="n">
        <v>9</v>
      </c>
      <c r="AL344" t="b">
        <v>1</v>
      </c>
      <c r="AM344">
        <f>IF(AND(T344&gt;0, T344&lt;&gt;""),1,0)</f>
        <v/>
      </c>
      <c r="AN344">
        <f>AND(AO344,AND(T344&gt;0,T344&lt;&gt;""))</f>
        <v/>
      </c>
      <c r="AO344">
        <f>AND(R344&gt;100, R344&lt;&gt;"")</f>
        <v/>
      </c>
      <c r="AP344">
        <f>AND(NOT(AN344),AO344)</f>
        <v/>
      </c>
      <c r="AQ344">
        <f>IF(AN344, "OEIS CAT - Destructive - Fatal", IF(AO344, IF(AG344, "OEIS CAT - Destructive - Non-fatal", "OEIS Non-CAT - Destructive - Non-fatal"), IF(AG344, "OEIS CAT - Large", "OEIS Non-CAT - Large")))</f>
        <v/>
      </c>
      <c r="AR344">
        <f>IF(AND(P344&lt;&gt;"", P344&gt;5000),1,0)</f>
        <v/>
      </c>
      <c r="AS344">
        <f>IF(AND(R344&lt;&gt;"", R344&gt;500),1,0)</f>
        <v/>
      </c>
      <c r="AT344">
        <f>IF(OR(R344="", R344&lt;=100),"structures &lt;= 100 ", IF(R344&gt;500, "structures &gt; 500", "100 &lt; structures &lt;= 500"))</f>
        <v/>
      </c>
      <c r="AU344">
        <f>IF(AND(T344&gt;0, T344&lt;&gt;""),"fatality &gt; 0", "fatality = 0")</f>
        <v/>
      </c>
      <c r="AV344">
        <f>IF(R344="",0, R344)</f>
        <v/>
      </c>
      <c r="AW344" t="b">
        <v>1</v>
      </c>
      <c r="AX344" t="b">
        <v>0</v>
      </c>
      <c r="AY344" t="b">
        <v>1</v>
      </c>
      <c r="AZ344" t="b">
        <v>1</v>
      </c>
      <c r="BA344" t="b">
        <v>0</v>
      </c>
      <c r="BB344" t="b">
        <v>1</v>
      </c>
      <c r="BC344" t="b">
        <v>1</v>
      </c>
      <c r="BF344" t="inlineStr">
        <is>
          <t>RBXC1</t>
        </is>
      </c>
      <c r="BG344" t="inlineStr">
        <is>
          <t>2</t>
        </is>
      </c>
      <c r="BH344" t="n">
        <v>4.62</v>
      </c>
      <c r="BI344" t="inlineStr">
        <is>
          <t>2020-09-08T20:23:00Z</t>
        </is>
      </c>
      <c r="BJ344" t="n">
        <v>32</v>
      </c>
      <c r="BK344" t="n">
        <v>31</v>
      </c>
      <c r="BL344" t="inlineStr">
        <is>
          <t>HLLC1</t>
        </is>
      </c>
      <c r="BM344" t="inlineStr">
        <is>
          <t>2</t>
        </is>
      </c>
      <c r="BN344" t="n">
        <v>5.68</v>
      </c>
      <c r="BO344" t="inlineStr">
        <is>
          <t>2020-09-08T19:09:00Z</t>
        </is>
      </c>
      <c r="BP344" t="n">
        <v>50</v>
      </c>
      <c r="BQ344" t="n">
        <v>45</v>
      </c>
    </row>
    <row r="345">
      <c r="C345">
        <f>LEFT(H345,8)&amp;"-"&amp;E345</f>
        <v/>
      </c>
      <c r="D345" t="inlineStr">
        <is>
          <t>Fresno</t>
        </is>
      </c>
      <c r="E345" t="inlineStr">
        <is>
          <t>Bullfrog</t>
        </is>
      </c>
      <c r="H345">
        <f>YEAR(L345)*10^8+MONTH(L345)*10^6+DAY(L345)*10^4+HOUR(L345)*100+MINUTE(L345)</f>
        <v/>
      </c>
      <c r="I345">
        <f>IF(HOUR(L345)&lt;12, YEAR(L345)*10^8+MONTH(L345)*10^6+DAY(L345)*10^4+(HOUR(L345)+12)*10^2 + MINUTE(L345), YEAR(L345)*10^8+MONTH(L345)*10^6+(DAY(L345)+1)*10^4+(HOUR(L345)-12)*10^2+MINUTE(L345))</f>
        <v/>
      </c>
      <c r="J345" s="39" t="n">
        <v>44086</v>
      </c>
      <c r="K345" s="40" t="n">
        <v>0.58125</v>
      </c>
      <c r="L345" s="39" t="n">
        <v>44086.58125</v>
      </c>
      <c r="M345" s="39" t="n">
        <v>44144</v>
      </c>
      <c r="N345" t="inlineStr">
        <is>
          <t>14:06</t>
        </is>
      </c>
      <c r="O345" s="39" t="n">
        <v>44144.5875</v>
      </c>
      <c r="P345" t="n">
        <v>1185</v>
      </c>
      <c r="R345" t="n">
        <v>0</v>
      </c>
      <c r="S345" t="n">
        <v>0</v>
      </c>
      <c r="T345" t="n">
        <v>0</v>
      </c>
      <c r="U345" t="n">
        <v>37.135474</v>
      </c>
      <c r="V345" t="n">
        <v>-119.027309</v>
      </c>
      <c r="W345" t="inlineStr">
        <is>
          <t>non-HFTD</t>
        </is>
      </c>
      <c r="X345">
        <f>IF(OR(ISNUMBER(FIND("Redwood Valley", E345)), AZ345, BC345), "HFRA", "non-HFRA")</f>
        <v/>
      </c>
      <c r="AG345">
        <f>OR(AND(P345&gt;5000, P345&lt;&gt;""), AND(R345&gt;500, R345&lt;&gt;""), AND(T345&gt;0, T345&lt;&gt;""))</f>
        <v/>
      </c>
      <c r="AH345">
        <f>AND(OR(R345="", R345&lt;100),OR(AND(P345&gt;5000,P345&lt;&gt;""),AND(T345&gt;0,T345&lt;&gt;"")))</f>
        <v/>
      </c>
      <c r="AI345">
        <f>AND(AG345,AH345=FALSE)</f>
        <v/>
      </c>
      <c r="AJ345" t="n">
        <v>2020</v>
      </c>
      <c r="AK345" t="n">
        <v>9</v>
      </c>
      <c r="AL345" t="b">
        <v>0</v>
      </c>
      <c r="AM345">
        <f>IF(AND(T345&gt;0, T345&lt;&gt;""),1,0)</f>
        <v/>
      </c>
      <c r="AN345">
        <f>AND(AO345,AND(T345&gt;0,T345&lt;&gt;""))</f>
        <v/>
      </c>
      <c r="AO345">
        <f>AND(R345&gt;100, R345&lt;&gt;"")</f>
        <v/>
      </c>
      <c r="AP345">
        <f>AND(NOT(AN345),AO345)</f>
        <v/>
      </c>
      <c r="AQ345">
        <f>IF(AN345, "OEIS CAT - Destructive - Fatal", IF(AO345, IF(AG345, "OEIS CAT - Destructive - Non-fatal", "OEIS Non-CAT - Destructive - Non-fatal"), IF(AG345, "OEIS CAT - Large", "OEIS Non-CAT - Large")))</f>
        <v/>
      </c>
      <c r="AR345">
        <f>IF(AND(P345&lt;&gt;"", P345&gt;5000),1,0)</f>
        <v/>
      </c>
      <c r="AS345">
        <f>IF(AND(R345&lt;&gt;"", R345&gt;500),1,0)</f>
        <v/>
      </c>
      <c r="AT345">
        <f>IF(OR(R345="", R345&lt;=100),"structures &lt;= 100 ", IF(R345&gt;500, "structures &gt; 500", "100 &lt; structures &lt;= 500"))</f>
        <v/>
      </c>
      <c r="AU345">
        <f>IF(AND(T345&gt;0, T345&lt;&gt;""),"fatality &gt; 0", "fatality = 0")</f>
        <v/>
      </c>
      <c r="AV345">
        <f>IF(R345="",0, R345)</f>
        <v/>
      </c>
      <c r="AW345" t="b">
        <v>0</v>
      </c>
      <c r="AX345" t="b">
        <v>0</v>
      </c>
      <c r="AY345" t="b">
        <v>0</v>
      </c>
      <c r="AZ345" t="b">
        <v>0</v>
      </c>
      <c r="BA345" t="b">
        <v>0</v>
      </c>
      <c r="BB345" t="b">
        <v>0</v>
      </c>
      <c r="BC345" t="b">
        <v>0</v>
      </c>
      <c r="BJ345" t="n">
        <v>0</v>
      </c>
      <c r="BK345" t="n">
        <v>0</v>
      </c>
      <c r="BL345" t="inlineStr">
        <is>
          <t>QUPC1</t>
        </is>
      </c>
      <c r="BM345" t="inlineStr">
        <is>
          <t>106</t>
        </is>
      </c>
      <c r="BN345" t="n">
        <v>9.99</v>
      </c>
      <c r="BO345" t="inlineStr">
        <is>
          <t>2020-09-12T21:45:00Z</t>
        </is>
      </c>
      <c r="BP345" t="n">
        <v>16.02</v>
      </c>
      <c r="BQ345" t="n">
        <v>46</v>
      </c>
    </row>
    <row r="346">
      <c r="A346" t="inlineStr">
        <is>
          <t>Not in PG&amp;E service territory</t>
        </is>
      </c>
      <c r="C346">
        <f>LEFT(H346,8)&amp;"-"&amp;E346</f>
        <v/>
      </c>
      <c r="D346" t="inlineStr">
        <is>
          <t>Siskiyou</t>
        </is>
      </c>
      <c r="E346" t="inlineStr">
        <is>
          <t>Fox</t>
        </is>
      </c>
      <c r="H346">
        <f>YEAR(L346)*10^8+MONTH(L346)*10^6+DAY(L346)*10^4+HOUR(L346)*100+MINUTE(L346)</f>
        <v/>
      </c>
      <c r="I346">
        <f>IF(HOUR(L346)&lt;12, YEAR(L346)*10^8+MONTH(L346)*10^6+DAY(L346)*10^4+(HOUR(L346)+12)*10^2 + MINUTE(L346), YEAR(L346)*10^8+MONTH(L346)*10^6+(DAY(L346)+1)*10^4+(HOUR(L346)-12)*10^2+MINUTE(L346))</f>
        <v/>
      </c>
      <c r="J346" s="39" t="n">
        <v>44090</v>
      </c>
      <c r="K346" s="40" t="n">
        <v>0.4638888888888889</v>
      </c>
      <c r="L346" s="39" t="n">
        <v>44090.46388888889</v>
      </c>
      <c r="M346" s="39" t="n">
        <v>44104</v>
      </c>
      <c r="N346" t="inlineStr">
        <is>
          <t>08:31</t>
        </is>
      </c>
      <c r="O346" s="39" t="n">
        <v>44104.35486111111</v>
      </c>
      <c r="P346" t="n">
        <v>2188</v>
      </c>
      <c r="R346" t="n">
        <v>0</v>
      </c>
      <c r="S346" t="n">
        <v>0</v>
      </c>
      <c r="T346" t="n">
        <v>0</v>
      </c>
      <c r="U346" t="n">
        <v>41.211022</v>
      </c>
      <c r="V346" t="n">
        <v>-122.847359</v>
      </c>
      <c r="W346" t="inlineStr">
        <is>
          <t>non-HFTD</t>
        </is>
      </c>
      <c r="X346">
        <f>IF(OR(ISNUMBER(FIND("Redwood Valley", E346)), AZ346, BC346), "HFRA", "non-HFRA")</f>
        <v/>
      </c>
      <c r="AG346">
        <f>OR(AND(P346&gt;5000, P346&lt;&gt;""), AND(R346&gt;500, R346&lt;&gt;""), AND(T346&gt;0, T346&lt;&gt;""))</f>
        <v/>
      </c>
      <c r="AH346">
        <f>AND(OR(R346="", R346&lt;100),OR(AND(P346&gt;5000,P346&lt;&gt;""),AND(T346&gt;0,T346&lt;&gt;"")))</f>
        <v/>
      </c>
      <c r="AI346">
        <f>AND(AG346,AH346=FALSE)</f>
        <v/>
      </c>
      <c r="AJ346" t="n">
        <v>2020</v>
      </c>
      <c r="AK346" t="n">
        <v>9</v>
      </c>
      <c r="AL346" t="b">
        <v>0</v>
      </c>
      <c r="AM346">
        <f>IF(AND(T346&gt;0, T346&lt;&gt;""),1,0)</f>
        <v/>
      </c>
      <c r="AN346">
        <f>AND(AO346,AND(T346&gt;0,T346&lt;&gt;""))</f>
        <v/>
      </c>
      <c r="AO346">
        <f>AND(R346&gt;100, R346&lt;&gt;"")</f>
        <v/>
      </c>
      <c r="AP346">
        <f>AND(NOT(AN346),AO346)</f>
        <v/>
      </c>
      <c r="AQ346">
        <f>IF(AN346, "OEIS CAT - Destructive - Fatal", IF(AO346, IF(AG346, "OEIS CAT - Destructive - Non-fatal", "OEIS Non-CAT - Destructive - Non-fatal"), IF(AG346, "OEIS CAT - Large", "OEIS Non-CAT - Large")))</f>
        <v/>
      </c>
      <c r="AR346">
        <f>IF(AND(P346&lt;&gt;"", P346&gt;5000),1,0)</f>
        <v/>
      </c>
      <c r="AS346">
        <f>IF(AND(R346&lt;&gt;"", R346&gt;500),1,0)</f>
        <v/>
      </c>
      <c r="AT346">
        <f>IF(OR(R346="", R346&lt;=100),"structures &lt;= 100 ", IF(R346&gt;500, "structures &gt; 500", "100 &lt; structures &lt;= 500"))</f>
        <v/>
      </c>
      <c r="AU346">
        <f>IF(AND(T346&gt;0, T346&lt;&gt;""),"fatality &gt; 0", "fatality = 0")</f>
        <v/>
      </c>
      <c r="AV346">
        <f>IF(R346="",0, R346)</f>
        <v/>
      </c>
      <c r="AW346" t="b">
        <v>0</v>
      </c>
      <c r="AX346" t="b">
        <v>0</v>
      </c>
      <c r="AY346" t="b">
        <v>0</v>
      </c>
      <c r="AZ346" t="b">
        <v>0</v>
      </c>
      <c r="BA346" t="b">
        <v>0</v>
      </c>
      <c r="BB346" t="b">
        <v>0</v>
      </c>
      <c r="BC346" t="b">
        <v>0</v>
      </c>
      <c r="BJ346" t="n">
        <v>0</v>
      </c>
      <c r="BK346" t="n">
        <v>0</v>
      </c>
      <c r="BL346" t="inlineStr">
        <is>
          <t>CLNC1</t>
        </is>
      </c>
      <c r="BM346" t="inlineStr">
        <is>
          <t>2</t>
        </is>
      </c>
      <c r="BN346" t="n">
        <v>6.23</v>
      </c>
      <c r="BO346" t="inlineStr">
        <is>
          <t>2020-09-16T18:16:00Z</t>
        </is>
      </c>
      <c r="BP346" t="n">
        <v>8</v>
      </c>
      <c r="BQ346" t="n">
        <v>2</v>
      </c>
    </row>
    <row r="347">
      <c r="C347">
        <f>LEFT(H347,8)&amp;"-"&amp;E347</f>
        <v/>
      </c>
      <c r="D347" t="inlineStr">
        <is>
          <t>Napa And Sonoma</t>
        </is>
      </c>
      <c r="E347" t="inlineStr">
        <is>
          <t>Glass</t>
        </is>
      </c>
      <c r="H347">
        <f>YEAR(L347)*10^8+MONTH(L347)*10^6+DAY(L347)*10^4+HOUR(L347)*100+MINUTE(L347)</f>
        <v/>
      </c>
      <c r="I347">
        <f>IF(HOUR(L347)&lt;12, YEAR(L347)*10^8+MONTH(L347)*10^6+DAY(L347)*10^4+(HOUR(L347)+12)*10^2 + MINUTE(L347), YEAR(L347)*10^8+MONTH(L347)*10^6+(DAY(L347)+1)*10^4+(HOUR(L347)-12)*10^2+MINUTE(L347))</f>
        <v/>
      </c>
      <c r="J347" s="39" t="n">
        <v>44100</v>
      </c>
      <c r="K347" s="40" t="n">
        <v>0.1583333333333333</v>
      </c>
      <c r="L347" s="39" t="n">
        <v>44100.15833333333</v>
      </c>
      <c r="M347" s="39" t="n">
        <v>44124</v>
      </c>
      <c r="N347" t="inlineStr">
        <is>
          <t>11:00</t>
        </is>
      </c>
      <c r="O347" s="39" t="n">
        <v>44124.45833333334</v>
      </c>
      <c r="P347" t="n">
        <v>67484</v>
      </c>
      <c r="Q347" t="inlineStr">
        <is>
          <t>Under Investigation</t>
        </is>
      </c>
      <c r="R347" t="n">
        <v>1555</v>
      </c>
      <c r="S347" t="n">
        <v>282</v>
      </c>
      <c r="T347" t="n">
        <v>0</v>
      </c>
      <c r="U347" t="n">
        <v>38.56295</v>
      </c>
      <c r="V347" t="n">
        <v>-122.49745</v>
      </c>
      <c r="W347" t="inlineStr">
        <is>
          <t>HFTD</t>
        </is>
      </c>
      <c r="X347">
        <f>IF(OR(ISNUMBER(FIND("Redwood Valley", E347)), AZ347, BC347), "HFRA", "non-HFRA")</f>
        <v/>
      </c>
      <c r="AF347" t="n">
        <v>221131080</v>
      </c>
      <c r="AG347">
        <f>OR(AND(P347&gt;5000, P347&lt;&gt;""), AND(R347&gt;500, R347&lt;&gt;""), AND(T347&gt;0, T347&lt;&gt;""))</f>
        <v/>
      </c>
      <c r="AH347">
        <f>AND(OR(R347="", R347&lt;100),OR(AND(P347&gt;5000,P347&lt;&gt;""),AND(T347&gt;0,T347&lt;&gt;"")))</f>
        <v/>
      </c>
      <c r="AI347">
        <f>AND(AG347,AH347=FALSE)</f>
        <v/>
      </c>
      <c r="AJ347" t="n">
        <v>2020</v>
      </c>
      <c r="AK347" t="n">
        <v>9</v>
      </c>
      <c r="AL347" t="b">
        <v>0</v>
      </c>
      <c r="AM347">
        <f>IF(AND(T347&gt;0, T347&lt;&gt;""),1,0)</f>
        <v/>
      </c>
      <c r="AN347">
        <f>AND(AO347,AND(T347&gt;0,T347&lt;&gt;""))</f>
        <v/>
      </c>
      <c r="AO347">
        <f>AND(R347&gt;100, R347&lt;&gt;"")</f>
        <v/>
      </c>
      <c r="AP347">
        <f>AND(NOT(AN347),AO347)</f>
        <v/>
      </c>
      <c r="AQ347">
        <f>IF(AN347, "OEIS CAT - Destructive - Fatal", IF(AO347, IF(AG347, "OEIS CAT - Destructive - Non-fatal", "OEIS Non-CAT - Destructive - Non-fatal"), IF(AG347, "OEIS CAT - Large", "OEIS Non-CAT - Large")))</f>
        <v/>
      </c>
      <c r="AR347">
        <f>IF(AND(P347&lt;&gt;"", P347&gt;5000),1,0)</f>
        <v/>
      </c>
      <c r="AS347">
        <f>IF(AND(R347&lt;&gt;"", R347&gt;500),1,0)</f>
        <v/>
      </c>
      <c r="AT347">
        <f>IF(OR(R347="", R347&lt;=100),"structures &lt;= 100 ", IF(R347&gt;500, "structures &gt; 500", "100 &lt; structures &lt;= 500"))</f>
        <v/>
      </c>
      <c r="AU347">
        <f>IF(AND(T347&gt;0, T347&lt;&gt;""),"fatality &gt; 0", "fatality = 0")</f>
        <v/>
      </c>
      <c r="AV347">
        <f>IF(R347="",0, R347)</f>
        <v/>
      </c>
      <c r="AW347" t="b">
        <v>0</v>
      </c>
      <c r="AX347" t="b">
        <v>1</v>
      </c>
      <c r="AY347" t="b">
        <v>1</v>
      </c>
      <c r="AZ347" t="b">
        <v>1</v>
      </c>
      <c r="BA347" t="b">
        <v>0</v>
      </c>
      <c r="BB347" t="b">
        <v>1</v>
      </c>
      <c r="BC347" t="b">
        <v>1</v>
      </c>
      <c r="BF347" t="inlineStr">
        <is>
          <t>PG199</t>
        </is>
      </c>
      <c r="BG347" t="inlineStr">
        <is>
          <t>229</t>
        </is>
      </c>
      <c r="BH347" t="n">
        <v>3.49</v>
      </c>
      <c r="BI347" t="inlineStr">
        <is>
          <t>2020-09-26T10:10:00Z</t>
        </is>
      </c>
      <c r="BJ347" t="n">
        <v>12.86</v>
      </c>
      <c r="BK347" t="n">
        <v>87</v>
      </c>
      <c r="BL347" t="inlineStr">
        <is>
          <t>PG162</t>
        </is>
      </c>
      <c r="BM347" t="inlineStr">
        <is>
          <t>229</t>
        </is>
      </c>
      <c r="BN347" t="n">
        <v>5.68</v>
      </c>
      <c r="BO347" t="inlineStr">
        <is>
          <t>2020-09-26T10:20:00Z</t>
        </is>
      </c>
      <c r="BP347" t="n">
        <v>16.73</v>
      </c>
      <c r="BQ347" t="n">
        <v>272</v>
      </c>
    </row>
    <row r="348">
      <c r="C348">
        <f>LEFT(H348,8)&amp;"-"&amp;E348</f>
        <v/>
      </c>
      <c r="D348" t="inlineStr">
        <is>
          <t>Shasta And Tehama</t>
        </is>
      </c>
      <c r="E348" t="inlineStr">
        <is>
          <t>Zogg</t>
        </is>
      </c>
      <c r="H348">
        <f>YEAR(L348)*10^8+MONTH(L348)*10^6+DAY(L348)*10^4+HOUR(L348)*100+MINUTE(L348)</f>
        <v/>
      </c>
      <c r="I348">
        <f>IF(HOUR(L348)&lt;12, YEAR(L348)*10^8+MONTH(L348)*10^6+DAY(L348)*10^4+(HOUR(L348)+12)*10^2 + MINUTE(L348), YEAR(L348)*10^8+MONTH(L348)*10^6+(DAY(L348)+1)*10^4+(HOUR(L348)-12)*10^2+MINUTE(L348))</f>
        <v/>
      </c>
      <c r="J348" s="39" t="n">
        <v>44101</v>
      </c>
      <c r="K348" s="40" t="n">
        <v>0.66875</v>
      </c>
      <c r="L348" s="39" t="n">
        <v>44101.66875</v>
      </c>
      <c r="M348" s="39" t="n">
        <v>44117</v>
      </c>
      <c r="N348" t="inlineStr">
        <is>
          <t>17:02</t>
        </is>
      </c>
      <c r="O348" s="39" t="n">
        <v>44117.70972222222</v>
      </c>
      <c r="P348" t="n">
        <v>56338</v>
      </c>
      <c r="Q348" t="inlineStr">
        <is>
          <t>Electrical Power</t>
        </is>
      </c>
      <c r="R348" t="n">
        <v>204</v>
      </c>
      <c r="S348" t="n">
        <v>27</v>
      </c>
      <c r="T348" t="n">
        <v>4</v>
      </c>
      <c r="U348" t="n">
        <v>40.53927</v>
      </c>
      <c r="V348" t="n">
        <v>-122.56656</v>
      </c>
      <c r="W348" t="inlineStr">
        <is>
          <t>HFTD</t>
        </is>
      </c>
      <c r="X348">
        <f>IF(OR(ISNUMBER(FIND("Redwood Valley", E348)), AZ348, BC348), "HFRA", "non-HFRA")</f>
        <v/>
      </c>
      <c r="Y348" t="inlineStr">
        <is>
          <t>Yes</t>
        </is>
      </c>
      <c r="Z348" t="inlineStr">
        <is>
          <t>Yes</t>
        </is>
      </c>
      <c r="AA348" t="n">
        <v>20201368</v>
      </c>
      <c r="AB348" t="inlineStr">
        <is>
          <t>EI200927A</t>
        </is>
      </c>
      <c r="AC348" t="inlineStr">
        <is>
          <t>1095236</t>
        </is>
      </c>
      <c r="AD348" t="inlineStr">
        <is>
          <t>20-0102112</t>
        </is>
      </c>
      <c r="AF348" t="n">
        <v>8354758</v>
      </c>
      <c r="AG348">
        <f>OR(AND(P348&gt;5000, P348&lt;&gt;""), AND(R348&gt;500, R348&lt;&gt;""), AND(T348&gt;0, T348&lt;&gt;""))</f>
        <v/>
      </c>
      <c r="AH348">
        <f>AND(OR(R348="", R348&lt;100),OR(AND(P348&gt;5000,P348&lt;&gt;""),AND(T348&gt;0,T348&lt;&gt;"")))</f>
        <v/>
      </c>
      <c r="AI348">
        <f>AND(AG348,AH348=FALSE)</f>
        <v/>
      </c>
      <c r="AJ348" t="n">
        <v>2020</v>
      </c>
      <c r="AK348" t="n">
        <v>9</v>
      </c>
      <c r="AL348" t="b">
        <v>1</v>
      </c>
      <c r="AM348">
        <f>IF(AND(T348&gt;0, T348&lt;&gt;""),1,0)</f>
        <v/>
      </c>
      <c r="AN348">
        <f>AND(AO348,AND(T348&gt;0,T348&lt;&gt;""))</f>
        <v/>
      </c>
      <c r="AO348">
        <f>AND(R348&gt;100, R348&lt;&gt;"")</f>
        <v/>
      </c>
      <c r="AP348">
        <f>AND(NOT(AN348),AO348)</f>
        <v/>
      </c>
      <c r="AQ348">
        <f>IF(AN348, "OEIS CAT - Destructive - Fatal", IF(AO348, IF(AG348, "OEIS CAT - Destructive - Non-fatal", "OEIS Non-CAT - Destructive - Non-fatal"), IF(AG348, "OEIS CAT - Large", "OEIS Non-CAT - Large")))</f>
        <v/>
      </c>
      <c r="AR348">
        <f>IF(AND(P348&lt;&gt;"", P348&gt;5000),1,0)</f>
        <v/>
      </c>
      <c r="AS348">
        <f>IF(AND(R348&lt;&gt;"", R348&gt;500),1,0)</f>
        <v/>
      </c>
      <c r="AT348">
        <f>IF(OR(R348="", R348&lt;=100),"structures &lt;= 100 ", IF(R348&gt;500, "structures &gt; 500", "100 &lt; structures &lt;= 500"))</f>
        <v/>
      </c>
      <c r="AU348">
        <f>IF(AND(T348&gt;0, T348&lt;&gt;""),"fatality &gt; 0", "fatality = 0")</f>
        <v/>
      </c>
      <c r="AV348">
        <f>IF(R348="",0, R348)</f>
        <v/>
      </c>
      <c r="AW348" t="b">
        <v>1</v>
      </c>
      <c r="AX348" t="b">
        <v>0</v>
      </c>
      <c r="AY348" t="b">
        <v>1</v>
      </c>
      <c r="AZ348" t="b">
        <v>1</v>
      </c>
      <c r="BA348" t="b">
        <v>0</v>
      </c>
      <c r="BB348" t="b">
        <v>1</v>
      </c>
      <c r="BC348" t="b">
        <v>1</v>
      </c>
      <c r="BF348" t="inlineStr">
        <is>
          <t>MMOC1</t>
        </is>
      </c>
      <c r="BG348" t="inlineStr">
        <is>
          <t>2</t>
        </is>
      </c>
      <c r="BH348" t="n">
        <v>3.92</v>
      </c>
      <c r="BI348" t="inlineStr">
        <is>
          <t>2020-09-28T00:00:00Z</t>
        </is>
      </c>
      <c r="BJ348" t="n">
        <v>36</v>
      </c>
      <c r="BK348" t="n">
        <v>26</v>
      </c>
      <c r="BL348" t="inlineStr">
        <is>
          <t>MMOC1</t>
        </is>
      </c>
      <c r="BM348" t="inlineStr">
        <is>
          <t>2</t>
        </is>
      </c>
      <c r="BN348" t="n">
        <v>3.92</v>
      </c>
      <c r="BO348" t="inlineStr">
        <is>
          <t>2020-09-28T00:00:00Z</t>
        </is>
      </c>
      <c r="BP348" t="n">
        <v>36</v>
      </c>
      <c r="BQ348" t="n">
        <v>158</v>
      </c>
    </row>
    <row r="349">
      <c r="C349">
        <f>LEFT(H349,8)&amp;"-"&amp;E349</f>
        <v/>
      </c>
      <c r="D349" t="inlineStr">
        <is>
          <t>Kern</t>
        </is>
      </c>
      <c r="E349" t="inlineStr">
        <is>
          <t>Wolf</t>
        </is>
      </c>
      <c r="H349">
        <f>YEAR(L349)*10^8+MONTH(L349)*10^6+DAY(L349)*10^4+HOUR(L349)*100+MINUTE(L349)</f>
        <v/>
      </c>
      <c r="I349">
        <f>IF(HOUR(L349)&lt;12, YEAR(L349)*10^8+MONTH(L349)*10^6+DAY(L349)*10^4+(HOUR(L349)+12)*10^2 + MINUTE(L349), YEAR(L349)*10^8+MONTH(L349)*10^6+(DAY(L349)+1)*10^4+(HOUR(L349)-12)*10^2+MINUTE(L349))</f>
        <v/>
      </c>
      <c r="J349" s="39" t="n">
        <v>44215</v>
      </c>
      <c r="K349" s="40" t="n">
        <v>0.4909722222222222</v>
      </c>
      <c r="L349" s="39" t="n">
        <v>44215.49097222222</v>
      </c>
      <c r="M349" s="39" t="n">
        <v>44216</v>
      </c>
      <c r="N349" t="inlineStr">
        <is>
          <t>07:12</t>
        </is>
      </c>
      <c r="O349" s="39" t="n">
        <v>44216.3</v>
      </c>
      <c r="P349" t="n">
        <v>685</v>
      </c>
      <c r="Q349" t="inlineStr">
        <is>
          <t>Electrical Power</t>
        </is>
      </c>
      <c r="U349" t="n">
        <v>34.99432</v>
      </c>
      <c r="V349" t="n">
        <v>-119.185309</v>
      </c>
      <c r="W349" t="inlineStr">
        <is>
          <t>non-HFTD</t>
        </is>
      </c>
      <c r="X349">
        <f>IF(OR(ISNUMBER(FIND("Redwood Valley", E349)), AZ349, BC349), "HFRA", "non-HFRA")</f>
        <v/>
      </c>
      <c r="Y349" t="inlineStr">
        <is>
          <t>Yes</t>
        </is>
      </c>
      <c r="Z349" t="inlineStr">
        <is>
          <t>Yes</t>
        </is>
      </c>
      <c r="AA349" t="n">
        <v>20210059</v>
      </c>
      <c r="AD349" t="inlineStr">
        <is>
          <t>21-0010873</t>
        </is>
      </c>
      <c r="AF349" t="n">
        <v>4116</v>
      </c>
      <c r="AG349">
        <f>OR(AND(P349&gt;5000, P349&lt;&gt;""), AND(R349&gt;500, R349&lt;&gt;""), AND(T349&gt;0, T349&lt;&gt;""))</f>
        <v/>
      </c>
      <c r="AH349">
        <f>AND(OR(R349="", R349&lt;100),OR(AND(P349&gt;5000,P349&lt;&gt;""),AND(T349&gt;0,T349&lt;&gt;"")))</f>
        <v/>
      </c>
      <c r="AI349">
        <f>AND(AG349,AH349=FALSE)</f>
        <v/>
      </c>
      <c r="AJ349" t="n">
        <v>2021</v>
      </c>
      <c r="AK349" t="n">
        <v>1</v>
      </c>
      <c r="AL349" t="b">
        <v>0</v>
      </c>
      <c r="AM349">
        <f>IF(AND(T349&gt;0, T349&lt;&gt;""),1,0)</f>
        <v/>
      </c>
      <c r="AN349">
        <f>AND(AO349,AND(T349&gt;0,T349&lt;&gt;""))</f>
        <v/>
      </c>
      <c r="AO349">
        <f>AND(R349&gt;100, R349&lt;&gt;"")</f>
        <v/>
      </c>
      <c r="AP349">
        <f>AND(NOT(AN349),AO349)</f>
        <v/>
      </c>
      <c r="AQ349">
        <f>IF(AN349, "OEIS CAT - Destructive - Fatal", IF(AO349, IF(AG349, "OEIS CAT - Destructive - Non-fatal", "OEIS Non-CAT - Destructive - Non-fatal"), IF(AG349, "OEIS CAT - Large", "OEIS Non-CAT - Large")))</f>
        <v/>
      </c>
      <c r="AR349">
        <f>IF(AND(P349&lt;&gt;"", P349&gt;5000),1,0)</f>
        <v/>
      </c>
      <c r="AS349">
        <f>IF(AND(R349&lt;&gt;"", R349&gt;500),1,0)</f>
        <v/>
      </c>
      <c r="AT349">
        <f>IF(OR(R349="", R349&lt;=100),"structures &lt;= 100 ", IF(R349&gt;500, "structures &gt; 500", "100 &lt; structures &lt;= 500"))</f>
        <v/>
      </c>
      <c r="AU349">
        <f>IF(AND(T349&gt;0, T349&lt;&gt;""),"fatality &gt; 0", "fatality = 0")</f>
        <v/>
      </c>
      <c r="AV349">
        <f>IF(R349="",0, R349)</f>
        <v/>
      </c>
      <c r="AW349" t="b">
        <v>0</v>
      </c>
      <c r="AX349" t="b">
        <v>0</v>
      </c>
      <c r="AY349" t="b">
        <v>0</v>
      </c>
      <c r="AZ349" t="b">
        <v>0</v>
      </c>
      <c r="BA349" t="b">
        <v>0</v>
      </c>
      <c r="BB349" t="b">
        <v>0</v>
      </c>
      <c r="BC349" t="b">
        <v>0</v>
      </c>
      <c r="BJ349" t="n">
        <v>0</v>
      </c>
      <c r="BK349" t="n">
        <v>0</v>
      </c>
      <c r="BL349" t="inlineStr">
        <is>
          <t>AU491</t>
        </is>
      </c>
      <c r="BM349" t="inlineStr">
        <is>
          <t>65</t>
        </is>
      </c>
      <c r="BN349" t="n">
        <v>7.23</v>
      </c>
      <c r="BO349" t="inlineStr">
        <is>
          <t>2021-01-19T20:36:00Z</t>
        </is>
      </c>
      <c r="BP349" t="n">
        <v>28</v>
      </c>
      <c r="BQ349" t="n">
        <v>22</v>
      </c>
    </row>
    <row r="350">
      <c r="A350" t="inlineStr">
        <is>
          <t>Not in PG&amp;E service territory</t>
        </is>
      </c>
      <c r="C350">
        <f>LEFT(H350,8)&amp;"-"&amp;E350</f>
        <v/>
      </c>
      <c r="D350" t="inlineStr">
        <is>
          <t>Siskiyou</t>
        </is>
      </c>
      <c r="E350" t="inlineStr">
        <is>
          <t>Refuge</t>
        </is>
      </c>
      <c r="H350">
        <f>YEAR(L350)*10^8+MONTH(L350)*10^6+DAY(L350)*10^4+HOUR(L350)*100+MINUTE(L350)</f>
        <v/>
      </c>
      <c r="I350">
        <f>IF(HOUR(L350)&lt;12, YEAR(L350)*10^8+MONTH(L350)*10^6+DAY(L350)*10^4+(HOUR(L350)+12)*10^2 + MINUTE(L350), YEAR(L350)*10^8+MONTH(L350)*10^6+(DAY(L350)+1)*10^4+(HOUR(L350)-12)*10^2+MINUTE(L350))</f>
        <v/>
      </c>
      <c r="J350" s="39" t="n">
        <v>44282</v>
      </c>
      <c r="K350" s="40" t="n">
        <v>0.7097222222222223</v>
      </c>
      <c r="L350" s="39" t="n">
        <v>44282.70972222222</v>
      </c>
      <c r="M350" s="39" t="n">
        <v>44284</v>
      </c>
      <c r="N350" t="inlineStr">
        <is>
          <t>17:21</t>
        </is>
      </c>
      <c r="O350" s="39" t="n">
        <v>44284.72291666667</v>
      </c>
      <c r="P350" t="n">
        <v>873</v>
      </c>
      <c r="Q350" t="inlineStr">
        <is>
          <t>Under Investigation</t>
        </is>
      </c>
      <c r="U350" t="n">
        <v>41.927772</v>
      </c>
      <c r="V350" t="n">
        <v>-121.627082</v>
      </c>
      <c r="X350">
        <f>IF(OR(ISNUMBER(FIND("Redwood Valley", E350)), AZ350, BC350), "HFRA", "non-HFRA")</f>
        <v/>
      </c>
      <c r="AG350">
        <f>OR(AND(P350&gt;5000, P350&lt;&gt;""), AND(R350&gt;500, R350&lt;&gt;""), AND(T350&gt;0, T350&lt;&gt;""))</f>
        <v/>
      </c>
      <c r="AH350">
        <f>AND(OR(R350="", R350&lt;100),OR(AND(P350&gt;5000,P350&lt;&gt;""),AND(T350&gt;0,T350&lt;&gt;"")))</f>
        <v/>
      </c>
      <c r="AI350">
        <f>AND(AG350,AH350=FALSE)</f>
        <v/>
      </c>
      <c r="AJ350" t="n">
        <v>2021</v>
      </c>
      <c r="AK350" t="n">
        <v>3</v>
      </c>
      <c r="AL350" t="b">
        <v>0</v>
      </c>
      <c r="AM350">
        <f>IF(AND(T350&gt;0, T350&lt;&gt;""),1,0)</f>
        <v/>
      </c>
      <c r="AN350">
        <f>AND(AO350,AND(T350&gt;0,T350&lt;&gt;""))</f>
        <v/>
      </c>
      <c r="AO350">
        <f>AND(R350&gt;100, R350&lt;&gt;"")</f>
        <v/>
      </c>
      <c r="AP350">
        <f>AND(NOT(AN350),AO350)</f>
        <v/>
      </c>
      <c r="AQ350">
        <f>IF(AN350, "OEIS CAT - Destructive - Fatal", IF(AO350, IF(AG350, "OEIS CAT - Destructive - Non-fatal", "OEIS Non-CAT - Destructive - Non-fatal"), IF(AG350, "OEIS CAT - Large", "OEIS Non-CAT - Large")))</f>
        <v/>
      </c>
      <c r="AR350">
        <f>IF(AND(P350&lt;&gt;"", P350&gt;5000),1,0)</f>
        <v/>
      </c>
      <c r="AS350">
        <f>IF(AND(R350&lt;&gt;"", R350&gt;500),1,0)</f>
        <v/>
      </c>
      <c r="AT350">
        <f>IF(OR(R350="", R350&lt;=100),"structures &lt;= 100 ", IF(R350&gt;500, "structures &gt; 500", "100 &lt; structures &lt;= 500"))</f>
        <v/>
      </c>
      <c r="AU350">
        <f>IF(AND(T350&gt;0, T350&lt;&gt;""),"fatality &gt; 0", "fatality = 0")</f>
        <v/>
      </c>
      <c r="AV350">
        <f>IF(R350="",0, R350)</f>
        <v/>
      </c>
      <c r="AW350" t="b">
        <v>0</v>
      </c>
      <c r="AX350" t="b">
        <v>0</v>
      </c>
      <c r="AY350" t="b">
        <v>0</v>
      </c>
      <c r="AZ350" t="b">
        <v>0</v>
      </c>
      <c r="BA350" t="b">
        <v>0</v>
      </c>
      <c r="BB350" t="b">
        <v>0</v>
      </c>
      <c r="BC350" t="b">
        <v>0</v>
      </c>
      <c r="BJ350" t="n">
        <v>0</v>
      </c>
      <c r="BK350" t="n">
        <v>0</v>
      </c>
      <c r="BL350" t="inlineStr">
        <is>
          <t>LKNC1</t>
        </is>
      </c>
      <c r="BM350" t="inlineStr">
        <is>
          <t>2</t>
        </is>
      </c>
      <c r="BN350" t="n">
        <v>6.2</v>
      </c>
      <c r="BO350" t="inlineStr">
        <is>
          <t>2021-03-28T00:32:00Z</t>
        </is>
      </c>
      <c r="BP350" t="n">
        <v>12</v>
      </c>
      <c r="BQ350" t="n">
        <v>2</v>
      </c>
    </row>
    <row r="351">
      <c r="C351">
        <f>LEFT(H351,8)&amp;"-"&amp;E351</f>
        <v/>
      </c>
      <c r="D351" t="inlineStr">
        <is>
          <t>Butte</t>
        </is>
      </c>
      <c r="E351" t="inlineStr">
        <is>
          <t>Gunnison</t>
        </is>
      </c>
      <c r="H351">
        <f>YEAR(L351)*10^8+MONTH(L351)*10^6+DAY(L351)*10^4+HOUR(L351)*100+MINUTE(L351)</f>
        <v/>
      </c>
      <c r="I351">
        <f>IF(HOUR(L351)&lt;12, YEAR(L351)*10^8+MONTH(L351)*10^6+DAY(L351)*10^4+(HOUR(L351)+12)*10^2 + MINUTE(L351), YEAR(L351)*10^8+MONTH(L351)*10^6+(DAY(L351)+1)*10^4+(HOUR(L351)-12)*10^2+MINUTE(L351))</f>
        <v/>
      </c>
      <c r="J351" s="39" t="n">
        <v>44324</v>
      </c>
      <c r="K351" s="40" t="n">
        <v>0.5722222222222222</v>
      </c>
      <c r="L351" s="39" t="n">
        <v>44324.57222222222</v>
      </c>
      <c r="M351" s="39" t="n">
        <v>44324</v>
      </c>
      <c r="N351" t="inlineStr">
        <is>
          <t>10:13</t>
        </is>
      </c>
      <c r="O351" s="39" t="n">
        <v>44324.42569444444</v>
      </c>
      <c r="P351" t="n">
        <v>549</v>
      </c>
      <c r="Q351" t="inlineStr">
        <is>
          <t>Under Investigation</t>
        </is>
      </c>
      <c r="U351" t="n">
        <v>39.85479</v>
      </c>
      <c r="V351" t="n">
        <v>-121.91936</v>
      </c>
      <c r="W351" t="inlineStr">
        <is>
          <t>non-HFTD</t>
        </is>
      </c>
      <c r="X351">
        <f>IF(OR(ISNUMBER(FIND("Redwood Valley", E351)), AZ351, BC351), "HFRA", "non-HFRA")</f>
        <v/>
      </c>
      <c r="AG351">
        <f>OR(AND(P351&gt;5000, P351&lt;&gt;""), AND(R351&gt;500, R351&lt;&gt;""), AND(T351&gt;0, T351&lt;&gt;""))</f>
        <v/>
      </c>
      <c r="AH351">
        <f>AND(OR(R351="", R351&lt;100),OR(AND(P351&gt;5000,P351&lt;&gt;""),AND(T351&gt;0,T351&lt;&gt;"")))</f>
        <v/>
      </c>
      <c r="AI351">
        <f>AND(AG351,AH351=FALSE)</f>
        <v/>
      </c>
      <c r="AJ351" t="n">
        <v>2021</v>
      </c>
      <c r="AK351" t="n">
        <v>5</v>
      </c>
      <c r="AL351" t="b">
        <v>1</v>
      </c>
      <c r="AM351">
        <f>IF(AND(T351&gt;0, T351&lt;&gt;""),1,0)</f>
        <v/>
      </c>
      <c r="AN351">
        <f>AND(AO351,AND(T351&gt;0,T351&lt;&gt;""))</f>
        <v/>
      </c>
      <c r="AO351">
        <f>AND(R351&gt;100, R351&lt;&gt;"")</f>
        <v/>
      </c>
      <c r="AP351">
        <f>AND(NOT(AN351),AO351)</f>
        <v/>
      </c>
      <c r="AQ351">
        <f>IF(AN351, "OEIS CAT - Destructive - Fatal", IF(AO351, IF(AG351, "OEIS CAT - Destructive - Non-fatal", "OEIS Non-CAT - Destructive - Non-fatal"), IF(AG351, "OEIS CAT - Large", "OEIS Non-CAT - Large")))</f>
        <v/>
      </c>
      <c r="AR351">
        <f>IF(AND(P351&lt;&gt;"", P351&gt;5000),1,0)</f>
        <v/>
      </c>
      <c r="AS351">
        <f>IF(AND(R351&lt;&gt;"", R351&gt;500),1,0)</f>
        <v/>
      </c>
      <c r="AT351">
        <f>IF(OR(R351="", R351&lt;=100),"structures &lt;= 100 ", IF(R351&gt;500, "structures &gt; 500", "100 &lt; structures &lt;= 500"))</f>
        <v/>
      </c>
      <c r="AU351">
        <f>IF(AND(T351&gt;0, T351&lt;&gt;""),"fatality &gt; 0", "fatality = 0")</f>
        <v/>
      </c>
      <c r="AV351">
        <f>IF(R351="",0, R351)</f>
        <v/>
      </c>
      <c r="AW351" t="b">
        <v>0</v>
      </c>
      <c r="AX351" t="b">
        <v>0</v>
      </c>
      <c r="AY351" t="b">
        <v>0</v>
      </c>
      <c r="AZ351" t="b">
        <v>0</v>
      </c>
      <c r="BA351" t="b">
        <v>0</v>
      </c>
      <c r="BB351" t="b">
        <v>0</v>
      </c>
      <c r="BC351" t="b">
        <v>0</v>
      </c>
      <c r="BF351" t="inlineStr">
        <is>
          <t>E3006</t>
        </is>
      </c>
      <c r="BG351" t="inlineStr">
        <is>
          <t>65</t>
        </is>
      </c>
      <c r="BH351" t="n">
        <v>1.02</v>
      </c>
      <c r="BI351" t="inlineStr">
        <is>
          <t>2021-05-08T19:50:00Z</t>
        </is>
      </c>
      <c r="BJ351" t="n">
        <v>29</v>
      </c>
      <c r="BK351" t="n">
        <v>12</v>
      </c>
      <c r="BL351" t="inlineStr">
        <is>
          <t>KCIC</t>
        </is>
      </c>
      <c r="BM351" t="inlineStr">
        <is>
          <t>1</t>
        </is>
      </c>
      <c r="BN351" t="n">
        <v>5.06</v>
      </c>
      <c r="BO351" t="inlineStr">
        <is>
          <t>2021-05-08T19:50:00Z</t>
        </is>
      </c>
      <c r="BP351" t="n">
        <v>34.52</v>
      </c>
      <c r="BQ351" t="n">
        <v>60</v>
      </c>
    </row>
    <row r="352">
      <c r="C352">
        <f>LEFT(H352,8)&amp;"-"&amp;E352</f>
        <v/>
      </c>
      <c r="D352" t="inlineStr">
        <is>
          <t xml:space="preserve">Stanislaus  </t>
        </is>
      </c>
      <c r="E352" t="inlineStr">
        <is>
          <t>Mile</t>
        </is>
      </c>
      <c r="H352">
        <f>YEAR(L352)*10^8+MONTH(L352)*10^6+DAY(L352)*10^4+HOUR(L352)*100+MINUTE(L352)</f>
        <v/>
      </c>
      <c r="I352">
        <f>IF(HOUR(L352)&lt;12, YEAR(L352)*10^8+MONTH(L352)*10^6+DAY(L352)*10^4+(HOUR(L352)+12)*10^2 + MINUTE(L352), YEAR(L352)*10^8+MONTH(L352)*10^6+(DAY(L352)+1)*10^4+(HOUR(L352)-12)*10^2+MINUTE(L352))</f>
        <v/>
      </c>
      <c r="J352" s="39" t="n">
        <v>44343</v>
      </c>
      <c r="K352" s="40" t="n">
        <v>0.7805555555555556</v>
      </c>
      <c r="L352" s="39" t="n">
        <v>44343.78055555555</v>
      </c>
      <c r="M352" s="39" t="n">
        <v>44344</v>
      </c>
      <c r="N352" t="inlineStr">
        <is>
          <t>06:44</t>
        </is>
      </c>
      <c r="O352" s="39" t="n">
        <v>44344.28055555555</v>
      </c>
      <c r="P352" t="n">
        <v>508</v>
      </c>
      <c r="U352" t="n">
        <v>37.8934619685314</v>
      </c>
      <c r="V352" t="n">
        <v>-120.839158711729</v>
      </c>
      <c r="W352" t="inlineStr">
        <is>
          <t>non-HFTD</t>
        </is>
      </c>
      <c r="X352">
        <f>IF(OR(ISNUMBER(FIND("Redwood Valley", E352)), AZ352, BC352), "HFRA", "non-HFRA")</f>
        <v/>
      </c>
      <c r="AG352">
        <f>OR(AND(P352&gt;5000, P352&lt;&gt;""), AND(R352&gt;500, R352&lt;&gt;""), AND(T352&gt;0, T352&lt;&gt;""))</f>
        <v/>
      </c>
      <c r="AH352">
        <f>AND(OR(R352="", R352&lt;100),OR(AND(P352&gt;5000,P352&lt;&gt;""),AND(T352&gt;0,T352&lt;&gt;"")))</f>
        <v/>
      </c>
      <c r="AI352">
        <f>AND(AG352,AH352=FALSE)</f>
        <v/>
      </c>
      <c r="AJ352" t="n">
        <v>2021</v>
      </c>
      <c r="AK352" t="n">
        <v>5</v>
      </c>
      <c r="AL352" t="b">
        <v>0</v>
      </c>
      <c r="AM352">
        <f>IF(AND(T352&gt;0, T352&lt;&gt;""),1,0)</f>
        <v/>
      </c>
      <c r="AN352">
        <f>AND(AO352,AND(T352&gt;0,T352&lt;&gt;""))</f>
        <v/>
      </c>
      <c r="AO352">
        <f>AND(R352&gt;100, R352&lt;&gt;"")</f>
        <v/>
      </c>
      <c r="AP352">
        <f>AND(NOT(AN352),AO352)</f>
        <v/>
      </c>
      <c r="AQ352">
        <f>IF(AN352, "OEIS CAT - Destructive - Fatal", IF(AO352, IF(AG352, "OEIS CAT - Destructive - Non-fatal", "OEIS Non-CAT - Destructive - Non-fatal"), IF(AG352, "OEIS CAT - Large", "OEIS Non-CAT - Large")))</f>
        <v/>
      </c>
      <c r="AR352">
        <f>IF(AND(P352&lt;&gt;"", P352&gt;5000),1,0)</f>
        <v/>
      </c>
      <c r="AS352">
        <f>IF(AND(R352&lt;&gt;"", R352&gt;500),1,0)</f>
        <v/>
      </c>
      <c r="AT352">
        <f>IF(OR(R352="", R352&lt;=100),"structures &lt;= 100 ", IF(R352&gt;500, "structures &gt; 500", "100 &lt; structures &lt;= 500"))</f>
        <v/>
      </c>
      <c r="AU352">
        <f>IF(AND(T352&gt;0, T352&lt;&gt;""),"fatality &gt; 0", "fatality = 0")</f>
        <v/>
      </c>
      <c r="AV352">
        <f>IF(R352="",0, R352)</f>
        <v/>
      </c>
      <c r="AW352" t="b">
        <v>0</v>
      </c>
      <c r="AX352" t="b">
        <v>0</v>
      </c>
      <c r="AY352" t="b">
        <v>0</v>
      </c>
      <c r="AZ352" t="b">
        <v>0</v>
      </c>
      <c r="BA352" t="b">
        <v>0</v>
      </c>
      <c r="BB352" t="b">
        <v>0</v>
      </c>
      <c r="BC352" t="b">
        <v>0</v>
      </c>
      <c r="BJ352" t="n">
        <v>0</v>
      </c>
      <c r="BK352" t="n">
        <v>0</v>
      </c>
      <c r="BL352" t="inlineStr">
        <is>
          <t>D1155</t>
        </is>
      </c>
      <c r="BM352" t="inlineStr">
        <is>
          <t>65</t>
        </is>
      </c>
      <c r="BN352" t="n">
        <v>7.42</v>
      </c>
      <c r="BO352" t="inlineStr">
        <is>
          <t>2021-05-28T02:30:00Z</t>
        </is>
      </c>
      <c r="BP352" t="n">
        <v>22</v>
      </c>
      <c r="BQ352" t="n">
        <v>56</v>
      </c>
    </row>
    <row r="353">
      <c r="C353">
        <f>LEFT(H353,8)&amp;"-"&amp;E353</f>
        <v/>
      </c>
      <c r="D353" t="inlineStr">
        <is>
          <t>Monterey</t>
        </is>
      </c>
      <c r="E353" t="inlineStr">
        <is>
          <t>Sargents</t>
        </is>
      </c>
      <c r="H353">
        <f>YEAR(L353)*10^8+MONTH(L353)*10^6+DAY(L353)*10^4+HOUR(L353)*100+MINUTE(L353)</f>
        <v/>
      </c>
      <c r="I353">
        <f>IF(HOUR(L353)&lt;12, YEAR(L353)*10^8+MONTH(L353)*10^6+DAY(L353)*10^4+(HOUR(L353)+12)*10^2 + MINUTE(L353), YEAR(L353)*10^8+MONTH(L353)*10^6+(DAY(L353)+1)*10^4+(HOUR(L353)-12)*10^2+MINUTE(L353))</f>
        <v/>
      </c>
      <c r="J353" s="39" t="n">
        <v>44346</v>
      </c>
      <c r="K353" s="40" t="n">
        <v>0.6319444444444444</v>
      </c>
      <c r="L353" s="39" t="n">
        <v>44346.63194444445</v>
      </c>
      <c r="P353" t="n">
        <v>1100</v>
      </c>
      <c r="Q353" t="inlineStr">
        <is>
          <t>Under Investigation</t>
        </is>
      </c>
      <c r="U353" t="n">
        <v>35.9620527061822</v>
      </c>
      <c r="V353" t="n">
        <v>-120.873273889138</v>
      </c>
      <c r="W353" t="inlineStr">
        <is>
          <t>non-HFTD</t>
        </is>
      </c>
      <c r="X353">
        <f>IF(OR(ISNUMBER(FIND("Redwood Valley", E353)), AZ353, BC353), "HFRA", "non-HFRA")</f>
        <v/>
      </c>
      <c r="AG353">
        <f>OR(AND(P353&gt;5000, P353&lt;&gt;""), AND(R353&gt;500, R353&lt;&gt;""), AND(T353&gt;0, T353&lt;&gt;""))</f>
        <v/>
      </c>
      <c r="AH353">
        <f>AND(OR(R353="", R353&lt;100),OR(AND(P353&gt;5000,P353&lt;&gt;""),AND(T353&gt;0,T353&lt;&gt;"")))</f>
        <v/>
      </c>
      <c r="AI353">
        <f>AND(AG353,AH353=FALSE)</f>
        <v/>
      </c>
      <c r="AJ353" t="n">
        <v>2021</v>
      </c>
      <c r="AK353" t="n">
        <v>5</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c r="BJ353" t="n">
        <v>0</v>
      </c>
      <c r="BK353" t="n">
        <v>0</v>
      </c>
      <c r="BL353" t="inlineStr">
        <is>
          <t>PG682</t>
        </is>
      </c>
      <c r="BM353" t="inlineStr">
        <is>
          <t>229</t>
        </is>
      </c>
      <c r="BN353" t="n">
        <v>8.83</v>
      </c>
      <c r="BO353" t="inlineStr">
        <is>
          <t>2021-05-30T22:30:00Z</t>
        </is>
      </c>
      <c r="BP353" t="n">
        <v>16.22</v>
      </c>
      <c r="BQ353" t="n">
        <v>54</v>
      </c>
    </row>
    <row r="354">
      <c r="C354">
        <f>LEFT(H354,8)&amp;"-"&amp;E354</f>
        <v/>
      </c>
      <c r="D354" t="inlineStr">
        <is>
          <t>Yuba</t>
        </is>
      </c>
      <c r="E354" t="inlineStr">
        <is>
          <t>Intanko</t>
        </is>
      </c>
      <c r="H354">
        <f>YEAR(L354)*10^8+MONTH(L354)*10^6+DAY(L354)*10^4+HOUR(L354)*100+MINUTE(L354)</f>
        <v/>
      </c>
      <c r="I354">
        <f>IF(HOUR(L354)&lt;12, YEAR(L354)*10^8+MONTH(L354)*10^6+DAY(L354)*10^4+(HOUR(L354)+12)*10^2 + MINUTE(L354), YEAR(L354)*10^8+MONTH(L354)*10^6+(DAY(L354)+1)*10^4+(HOUR(L354)-12)*10^2+MINUTE(L354))</f>
        <v/>
      </c>
      <c r="J354" s="39" t="n">
        <v>44355</v>
      </c>
      <c r="K354" s="40" t="n">
        <v>0.5826388888888889</v>
      </c>
      <c r="L354" s="39" t="n">
        <v>44355.58263888889</v>
      </c>
      <c r="P354" t="n">
        <v>939</v>
      </c>
      <c r="U354" t="n">
        <v>39.084872</v>
      </c>
      <c r="V354" t="n">
        <v>-121.333346</v>
      </c>
      <c r="W354" t="inlineStr">
        <is>
          <t>non-HFTD</t>
        </is>
      </c>
      <c r="X354">
        <f>IF(OR(ISNUMBER(FIND("Redwood Valley", E354)), AZ354, BC354), "HFRA", "non-HFRA")</f>
        <v/>
      </c>
      <c r="AG354">
        <f>OR(AND(P354&gt;5000, P354&lt;&gt;""), AND(R354&gt;500, R354&lt;&gt;""), AND(T354&gt;0, T354&lt;&gt;""))</f>
        <v/>
      </c>
      <c r="AH354">
        <f>AND(OR(R354="", R354&lt;100),OR(AND(P354&gt;5000,P354&lt;&gt;""),AND(T354&gt;0,T354&lt;&gt;"")))</f>
        <v/>
      </c>
      <c r="AI354">
        <f>AND(AG354,AH354=FALSE)</f>
        <v/>
      </c>
      <c r="AJ354" t="n">
        <v>2021</v>
      </c>
      <c r="AK354" t="n">
        <v>6</v>
      </c>
      <c r="AL354" t="b">
        <v>0</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c r="BJ354" t="n">
        <v>0</v>
      </c>
      <c r="BK354" t="n">
        <v>0</v>
      </c>
      <c r="BL354" t="inlineStr">
        <is>
          <t>PG933</t>
        </is>
      </c>
      <c r="BM354" t="inlineStr">
        <is>
          <t>229</t>
        </is>
      </c>
      <c r="BN354" t="n">
        <v>6.98</v>
      </c>
      <c r="BO354" t="inlineStr">
        <is>
          <t>2021-06-08T20:30:00Z</t>
        </is>
      </c>
      <c r="BP354" t="n">
        <v>21.85</v>
      </c>
      <c r="BQ354" t="n">
        <v>85</v>
      </c>
    </row>
    <row r="355">
      <c r="C355">
        <f>LEFT(H355,8)&amp;"-"&amp;E355</f>
        <v/>
      </c>
      <c r="D355" t="inlineStr">
        <is>
          <t>Butte</t>
        </is>
      </c>
      <c r="E355" t="inlineStr">
        <is>
          <t>Park</t>
        </is>
      </c>
      <c r="H355">
        <f>YEAR(L355)*10^8+MONTH(L355)*10^6+DAY(L355)*10^4+HOUR(L355)*100+MINUTE(L355)</f>
        <v/>
      </c>
      <c r="I355">
        <f>IF(HOUR(L355)&lt;12, YEAR(L355)*10^8+MONTH(L355)*10^6+DAY(L355)*10^4+(HOUR(L355)+12)*10^2 + MINUTE(L355), YEAR(L355)*10^8+MONTH(L355)*10^6+(DAY(L355)+1)*10^4+(HOUR(L355)-12)*10^2+MINUTE(L355))</f>
        <v/>
      </c>
      <c r="J355" s="39" t="n">
        <v>44364</v>
      </c>
      <c r="K355" s="40" t="n">
        <v>0.9006944444444445</v>
      </c>
      <c r="L355" s="39" t="n">
        <v>44364.90069444444</v>
      </c>
      <c r="M355" s="39" t="n">
        <v>44366</v>
      </c>
      <c r="N355" t="inlineStr">
        <is>
          <t>19:24</t>
        </is>
      </c>
      <c r="O355" s="39" t="n">
        <v>44366.80833333333</v>
      </c>
      <c r="P355" t="n">
        <v>402</v>
      </c>
      <c r="Q355" t="inlineStr">
        <is>
          <t>Under Investigation</t>
        </is>
      </c>
      <c r="U355" t="n">
        <v>36.199833</v>
      </c>
      <c r="V355" t="n">
        <v>-118.722167</v>
      </c>
      <c r="W355" t="inlineStr">
        <is>
          <t>HFTD</t>
        </is>
      </c>
      <c r="X355">
        <f>IF(OR(ISNUMBER(FIND("Redwood Valley", E355)), AZ355, BC355), "HFRA", "non-HFRA")</f>
        <v/>
      </c>
      <c r="AG355">
        <f>OR(AND(P355&gt;5000, P355&lt;&gt;""), AND(R355&gt;500, R355&lt;&gt;""), AND(T355&gt;0, T355&lt;&gt;""))</f>
        <v/>
      </c>
      <c r="AH355">
        <f>AND(OR(R355="", R355&lt;100),OR(AND(P355&gt;5000,P355&lt;&gt;""),AND(T355&gt;0,T355&lt;&gt;"")))</f>
        <v/>
      </c>
      <c r="AI355">
        <f>AND(AG355,AH355=FALSE)</f>
        <v/>
      </c>
      <c r="AJ355" t="n">
        <v>2021</v>
      </c>
      <c r="AK355" t="n">
        <v>6</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1</v>
      </c>
      <c r="AX355" t="b">
        <v>0</v>
      </c>
      <c r="AY355" t="b">
        <v>1</v>
      </c>
      <c r="AZ355" t="b">
        <v>1</v>
      </c>
      <c r="BA355" t="b">
        <v>0</v>
      </c>
      <c r="BB355" t="b">
        <v>1</v>
      </c>
      <c r="BC355" t="b">
        <v>1</v>
      </c>
      <c r="BF355" t="inlineStr">
        <is>
          <t>AV342</t>
        </is>
      </c>
      <c r="BG355" t="inlineStr">
        <is>
          <t>65</t>
        </is>
      </c>
      <c r="BH355" t="n">
        <v>2.87</v>
      </c>
      <c r="BI355" t="inlineStr">
        <is>
          <t>2021-06-18T05:37:00Z</t>
        </is>
      </c>
      <c r="BJ355" t="n">
        <v>7</v>
      </c>
      <c r="BK355" t="n">
        <v>29</v>
      </c>
      <c r="BL355" t="inlineStr">
        <is>
          <t>SE479</t>
        </is>
      </c>
      <c r="BM355" t="inlineStr">
        <is>
          <t>231</t>
        </is>
      </c>
      <c r="BN355" t="n">
        <v>7.73</v>
      </c>
      <c r="BO355" t="inlineStr">
        <is>
          <t>2021-06-18T05:20:00Z</t>
        </is>
      </c>
      <c r="BP355" t="n">
        <v>11.76</v>
      </c>
      <c r="BQ355" t="n">
        <v>113</v>
      </c>
    </row>
    <row r="356">
      <c r="C356">
        <f>LEFT(H356,8)&amp;"-"&amp;E356</f>
        <v/>
      </c>
      <c r="D356" t="inlineStr">
        <is>
          <t>Tulare</t>
        </is>
      </c>
      <c r="E356" t="inlineStr">
        <is>
          <t>Success</t>
        </is>
      </c>
      <c r="H356">
        <f>YEAR(L356)*10^8+MONTH(L356)*10^6+DAY(L356)*10^4+HOUR(L356)*100+MINUTE(L356)</f>
        <v/>
      </c>
      <c r="I356">
        <f>IF(HOUR(L356)&lt;12, YEAR(L356)*10^8+MONTH(L356)*10^6+DAY(L356)*10^4+(HOUR(L356)+12)*10^2 + MINUTE(L356), YEAR(L356)*10^8+MONTH(L356)*10^6+(DAY(L356)+1)*10^4+(HOUR(L356)-12)*10^2+MINUTE(L356))</f>
        <v/>
      </c>
      <c r="J356" s="39" t="n">
        <v>44365</v>
      </c>
      <c r="K356" s="40" t="n">
        <v>0.05347222222222222</v>
      </c>
      <c r="L356" s="39" t="n">
        <v>44365.05347222222</v>
      </c>
      <c r="M356" s="39" t="n">
        <v>44369</v>
      </c>
      <c r="N356" t="inlineStr">
        <is>
          <t>18:00</t>
        </is>
      </c>
      <c r="O356" s="39" t="n">
        <v>44369.75</v>
      </c>
      <c r="P356" t="n">
        <v>800</v>
      </c>
      <c r="U356" t="n">
        <v>36.03223</v>
      </c>
      <c r="V356" t="n">
        <v>-118.85799</v>
      </c>
      <c r="W356" t="inlineStr">
        <is>
          <t>HFTD</t>
        </is>
      </c>
      <c r="X356">
        <f>IF(OR(ISNUMBER(FIND("Redwood Valley", E356)), AZ356, BC356), "HFRA", "non-HFRA")</f>
        <v/>
      </c>
      <c r="AG356">
        <f>OR(AND(P356&gt;5000, P356&lt;&gt;""), AND(R356&gt;500, R356&lt;&gt;""), AND(T356&gt;0, T356&lt;&gt;""))</f>
        <v/>
      </c>
      <c r="AH356">
        <f>AND(OR(R356="", R356&lt;100),OR(AND(P356&gt;5000,P356&lt;&gt;""),AND(T356&gt;0,T356&lt;&gt;"")))</f>
        <v/>
      </c>
      <c r="AI356">
        <f>AND(AG356,AH356=FALSE)</f>
        <v/>
      </c>
      <c r="AJ356" t="n">
        <v>2021</v>
      </c>
      <c r="AK356" t="n">
        <v>6</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1</v>
      </c>
      <c r="AX356" t="b">
        <v>0</v>
      </c>
      <c r="AY356" t="b">
        <v>1</v>
      </c>
      <c r="AZ356" t="b">
        <v>1</v>
      </c>
      <c r="BA356" t="b">
        <v>0</v>
      </c>
      <c r="BB356" t="b">
        <v>1</v>
      </c>
      <c r="BC356" t="b">
        <v>1</v>
      </c>
      <c r="BF356" t="inlineStr">
        <is>
          <t>SE326</t>
        </is>
      </c>
      <c r="BG356" t="inlineStr">
        <is>
          <t>231</t>
        </is>
      </c>
      <c r="BH356" t="n">
        <v>4.82</v>
      </c>
      <c r="BI356" t="inlineStr">
        <is>
          <t>2021-06-18T08:40:00Z</t>
        </is>
      </c>
      <c r="BJ356" t="n">
        <v>29.37</v>
      </c>
      <c r="BK356" t="n">
        <v>36</v>
      </c>
      <c r="BL356" t="inlineStr">
        <is>
          <t>SE282</t>
        </is>
      </c>
      <c r="BM356" t="inlineStr">
        <is>
          <t>231</t>
        </is>
      </c>
      <c r="BN356" t="n">
        <v>6.95</v>
      </c>
      <c r="BO356" t="inlineStr">
        <is>
          <t>2021-06-18T08:40:00Z</t>
        </is>
      </c>
      <c r="BP356" t="n">
        <v>33.46</v>
      </c>
      <c r="BQ356" t="n">
        <v>120</v>
      </c>
    </row>
    <row r="357">
      <c r="C357">
        <f>LEFT(H357,8)&amp;"-"&amp;E357</f>
        <v/>
      </c>
      <c r="D357" t="inlineStr">
        <is>
          <t>Tulare</t>
        </is>
      </c>
      <c r="E357" t="inlineStr">
        <is>
          <t>Nettle</t>
        </is>
      </c>
      <c r="H357">
        <f>YEAR(L357)*10^8+MONTH(L357)*10^6+DAY(L357)*10^4+HOUR(L357)*100+MINUTE(L357)</f>
        <v/>
      </c>
      <c r="I357">
        <f>IF(HOUR(L357)&lt;12, YEAR(L357)*10^8+MONTH(L357)*10^6+DAY(L357)*10^4+(HOUR(L357)+12)*10^2 + MINUTE(L357), YEAR(L357)*10^8+MONTH(L357)*10^6+(DAY(L357)+1)*10^4+(HOUR(L357)-12)*10^2+MINUTE(L357))</f>
        <v/>
      </c>
      <c r="J357" s="39" t="n">
        <v>44365</v>
      </c>
      <c r="K357" s="40" t="n">
        <v>0.4243055555555555</v>
      </c>
      <c r="L357" s="39" t="n">
        <v>44365.42430555556</v>
      </c>
      <c r="M357" s="39" t="n">
        <v>44378</v>
      </c>
      <c r="N357" t="inlineStr">
        <is>
          <t>08:58</t>
        </is>
      </c>
      <c r="O357" s="39" t="n">
        <v>44378.37361111111</v>
      </c>
      <c r="P357" t="n">
        <v>1265</v>
      </c>
      <c r="U357" t="n">
        <v>36.03887</v>
      </c>
      <c r="V357" t="n">
        <v>-118.76857</v>
      </c>
      <c r="W357" t="inlineStr">
        <is>
          <t>HFTD</t>
        </is>
      </c>
      <c r="X357">
        <f>IF(OR(ISNUMBER(FIND("Redwood Valley", E357)), AZ357, BC357), "HFRA", "non-HFRA")</f>
        <v/>
      </c>
      <c r="AG357">
        <f>OR(AND(P357&gt;5000, P357&lt;&gt;""), AND(R357&gt;500, R357&lt;&gt;""), AND(T357&gt;0, T357&lt;&gt;""))</f>
        <v/>
      </c>
      <c r="AH357">
        <f>AND(OR(R357="", R357&lt;100),OR(AND(P357&gt;5000,P357&lt;&gt;""),AND(T357&gt;0,T357&lt;&gt;"")))</f>
        <v/>
      </c>
      <c r="AI357">
        <f>AND(AG357,AH357=FALSE)</f>
        <v/>
      </c>
      <c r="AJ357"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1</v>
      </c>
      <c r="AX357" t="b">
        <v>0</v>
      </c>
      <c r="AY357" t="b">
        <v>1</v>
      </c>
      <c r="AZ357" t="b">
        <v>1</v>
      </c>
      <c r="BA357" t="b">
        <v>0</v>
      </c>
      <c r="BB357" t="b">
        <v>1</v>
      </c>
      <c r="BC357" t="b">
        <v>1</v>
      </c>
      <c r="BF357" t="inlineStr">
        <is>
          <t>SE278</t>
        </is>
      </c>
      <c r="BG357" t="inlineStr">
        <is>
          <t>231</t>
        </is>
      </c>
      <c r="BH357" t="n">
        <v>1.71</v>
      </c>
      <c r="BI357" t="inlineStr">
        <is>
          <t>2021-06-18T17:40:00Z</t>
        </is>
      </c>
      <c r="BJ357" t="n">
        <v>10.89</v>
      </c>
      <c r="BK357" t="n">
        <v>12</v>
      </c>
      <c r="BL357" t="inlineStr">
        <is>
          <t>SE572</t>
        </is>
      </c>
      <c r="BM357" t="inlineStr">
        <is>
          <t>231</t>
        </is>
      </c>
      <c r="BN357" t="n">
        <v>7.78</v>
      </c>
      <c r="BO357" t="inlineStr">
        <is>
          <t>2021-06-18T18:10:00Z</t>
        </is>
      </c>
      <c r="BP357" t="n">
        <v>11.02</v>
      </c>
      <c r="BQ357" t="n">
        <v>72</v>
      </c>
    </row>
    <row r="358">
      <c r="C358">
        <f>LEFT(H358,8)&amp;"-"&amp;E358</f>
        <v/>
      </c>
      <c r="D358" t="inlineStr">
        <is>
          <t>Monterey</t>
        </is>
      </c>
      <c r="E358" t="inlineStr">
        <is>
          <t>Willow</t>
        </is>
      </c>
      <c r="H358">
        <f>YEAR(L358)*10^8+MONTH(L358)*10^6+DAY(L358)*10^4+HOUR(L358)*100+MINUTE(L358)</f>
        <v/>
      </c>
      <c r="I358">
        <f>IF(HOUR(L358)&lt;12, YEAR(L358)*10^8+MONTH(L358)*10^6+DAY(L358)*10^4+(HOUR(L358)+12)*10^2 + MINUTE(L358), YEAR(L358)*10^8+MONTH(L358)*10^6+(DAY(L358)+1)*10^4+(HOUR(L358)-12)*10^2+MINUTE(L358))</f>
        <v/>
      </c>
      <c r="J358" s="39" t="n">
        <v>44365</v>
      </c>
      <c r="K358" s="40" t="n">
        <v>0.4923611111111111</v>
      </c>
      <c r="L358" s="39" t="n">
        <v>44365.49236111111</v>
      </c>
      <c r="M358" s="39" t="n">
        <v>44388</v>
      </c>
      <c r="N358" t="inlineStr">
        <is>
          <t>08:24</t>
        </is>
      </c>
      <c r="O358" s="39" t="n">
        <v>44388.35</v>
      </c>
      <c r="P358" t="n">
        <v>2877</v>
      </c>
      <c r="U358" t="n">
        <v>36.151231</v>
      </c>
      <c r="V358" t="n">
        <v>-121.558858</v>
      </c>
      <c r="W358" t="inlineStr">
        <is>
          <t>HFTD</t>
        </is>
      </c>
      <c r="X358">
        <f>IF(OR(ISNUMBER(FIND("Redwood Valley", E358)), AZ358, BC358), "HFRA", "non-HFRA")</f>
        <v/>
      </c>
      <c r="AG358">
        <f>OR(AND(P358&gt;5000, P358&lt;&gt;""), AND(R358&gt;500, R358&lt;&gt;""), AND(T358&gt;0, T358&lt;&gt;""))</f>
        <v/>
      </c>
      <c r="AH358">
        <f>AND(OR(R358="", R358&lt;100),OR(AND(P358&gt;5000,P358&lt;&gt;""),AND(T358&gt;0,T358&lt;&gt;"")))</f>
        <v/>
      </c>
      <c r="AI358">
        <f>AND(AG358,AH358=FALSE)</f>
        <v/>
      </c>
      <c r="AJ358"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c r="BJ358" t="n">
        <v>0</v>
      </c>
      <c r="BK358" t="n">
        <v>0</v>
      </c>
      <c r="BL358" t="inlineStr">
        <is>
          <t>ASRC1</t>
        </is>
      </c>
      <c r="BM358" t="inlineStr">
        <is>
          <t>2</t>
        </is>
      </c>
      <c r="BN358" t="n">
        <v>7.3</v>
      </c>
      <c r="BO358" t="inlineStr">
        <is>
          <t>2021-06-18T19:04:00Z</t>
        </is>
      </c>
      <c r="BP358" t="n">
        <v>14.01</v>
      </c>
      <c r="BQ358" t="n">
        <v>50</v>
      </c>
    </row>
    <row r="359">
      <c r="C359">
        <f>LEFT(H359,8)&amp;"-"&amp;E359</f>
        <v/>
      </c>
      <c r="D359" t="inlineStr">
        <is>
          <t>Shasta</t>
        </is>
      </c>
      <c r="E359" t="inlineStr">
        <is>
          <t>Cow</t>
        </is>
      </c>
      <c r="H359">
        <f>YEAR(L359)*10^8+MONTH(L359)*10^6+DAY(L359)*10^4+HOUR(L359)*100+MINUTE(L359)</f>
        <v/>
      </c>
      <c r="I359">
        <f>IF(HOUR(L359)&lt;12, YEAR(L359)*10^8+MONTH(L359)*10^6+DAY(L359)*10^4+(HOUR(L359)+12)*10^2 + MINUTE(L359), YEAR(L359)*10^8+MONTH(L359)*10^6+(DAY(L359)+1)*10^4+(HOUR(L359)-12)*10^2+MINUTE(L359))</f>
        <v/>
      </c>
      <c r="J359" s="39" t="n">
        <v>44367</v>
      </c>
      <c r="K359" s="40" t="n">
        <v>0.6930555555555555</v>
      </c>
      <c r="L359" s="39" t="n">
        <v>44367.69305555556</v>
      </c>
      <c r="M359" s="39" t="n">
        <v>44373</v>
      </c>
      <c r="N359" t="inlineStr">
        <is>
          <t>18:25</t>
        </is>
      </c>
      <c r="O359" s="39" t="n">
        <v>44373.76736111111</v>
      </c>
      <c r="P359" t="n">
        <v>761</v>
      </c>
      <c r="Q359" t="inlineStr">
        <is>
          <t>Vehicle</t>
        </is>
      </c>
      <c r="R359" t="n">
        <v>2</v>
      </c>
      <c r="U359" t="n">
        <v>40.53297</v>
      </c>
      <c r="V359" t="n">
        <v>-122.12107</v>
      </c>
      <c r="W359" t="inlineStr">
        <is>
          <t>HFTD</t>
        </is>
      </c>
      <c r="X359">
        <f>IF(OR(ISNUMBER(FIND("Redwood Valley", E359)), AZ359, BC359), "HFRA", "non-HFRA")</f>
        <v/>
      </c>
      <c r="AG359">
        <f>OR(AND(P359&gt;5000, P359&lt;&gt;""), AND(R359&gt;500, R359&lt;&gt;""), AND(T359&gt;0, T359&lt;&gt;""))</f>
        <v/>
      </c>
      <c r="AH359">
        <f>AND(OR(R359="", R359&lt;100),OR(AND(P359&gt;5000,P359&lt;&gt;""),AND(T359&gt;0,T359&lt;&gt;"")))</f>
        <v/>
      </c>
      <c r="AI359">
        <f>AND(AG359,AH359=FALSE)</f>
        <v/>
      </c>
      <c r="AJ35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c r="BF359" t="inlineStr">
        <is>
          <t>PG738</t>
        </is>
      </c>
      <c r="BG359" t="inlineStr">
        <is>
          <t>229</t>
        </is>
      </c>
      <c r="BH359" t="n">
        <v>3.12</v>
      </c>
      <c r="BI359" t="inlineStr">
        <is>
          <t>2021-06-20T23:20:00Z</t>
        </is>
      </c>
      <c r="BJ359" t="n">
        <v>16</v>
      </c>
      <c r="BK359" t="n">
        <v>24</v>
      </c>
      <c r="BL359" t="inlineStr">
        <is>
          <t>KRDD</t>
        </is>
      </c>
      <c r="BM359" t="inlineStr">
        <is>
          <t>1</t>
        </is>
      </c>
      <c r="BN359" t="n">
        <v>9.359999999999999</v>
      </c>
      <c r="BO359" t="inlineStr">
        <is>
          <t>2021-06-20T22:53:00Z</t>
        </is>
      </c>
      <c r="BP359" t="n">
        <v>21.86</v>
      </c>
      <c r="BQ359" t="n">
        <v>135</v>
      </c>
    </row>
    <row r="360">
      <c r="A360" t="inlineStr">
        <is>
          <t>Not in PG&amp;E service territory</t>
        </is>
      </c>
      <c r="C360">
        <f>LEFT(H360,8)&amp;"-"&amp;E360</f>
        <v/>
      </c>
      <c r="D360" t="inlineStr">
        <is>
          <t>Siskiyou</t>
        </is>
      </c>
      <c r="E360" t="inlineStr">
        <is>
          <t>Lava</t>
        </is>
      </c>
      <c r="H360">
        <f>YEAR(L360)*10^8+MONTH(L360)*10^6+DAY(L360)*10^4+HOUR(L360)*100+MINUTE(L360)</f>
        <v/>
      </c>
      <c r="I360">
        <f>IF(HOUR(L360)&lt;12, YEAR(L360)*10^8+MONTH(L360)*10^6+DAY(L360)*10^4+(HOUR(L360)+12)*10^2 + MINUTE(L360), YEAR(L360)*10^8+MONTH(L360)*10^6+(DAY(L360)+1)*10^4+(HOUR(L360)-12)*10^2+MINUTE(L360))</f>
        <v/>
      </c>
      <c r="J360" s="39" t="n">
        <v>44371</v>
      </c>
      <c r="K360" s="40" t="n">
        <v>0.8576388888888888</v>
      </c>
      <c r="L360" s="39" t="n">
        <v>44371.85763888889</v>
      </c>
      <c r="M360" s="39" t="n">
        <v>44442</v>
      </c>
      <c r="N360" t="inlineStr">
        <is>
          <t>06:51</t>
        </is>
      </c>
      <c r="O360" s="39" t="n">
        <v>44442.28541666667</v>
      </c>
      <c r="P360" t="n">
        <v>26409</v>
      </c>
      <c r="Q360" t="inlineStr">
        <is>
          <t>Lightning</t>
        </is>
      </c>
      <c r="R360" t="n">
        <v>23</v>
      </c>
      <c r="S360" t="n">
        <v>6</v>
      </c>
      <c r="T360" t="n">
        <v>0</v>
      </c>
      <c r="U360" t="n">
        <v>41.459</v>
      </c>
      <c r="V360" t="n">
        <v>-122.329</v>
      </c>
      <c r="X360">
        <f>IF(OR(ISNUMBER(FIND("Redwood Valley", E360)), AZ360, BC360), "HFRA", "non-HFRA")</f>
        <v/>
      </c>
      <c r="AG360">
        <f>OR(AND(P360&gt;5000, P360&lt;&gt;""), AND(R360&gt;500, R360&lt;&gt;""), AND(T360&gt;0, T360&lt;&gt;""))</f>
        <v/>
      </c>
      <c r="AH360">
        <f>AND(OR(R360="", R360&lt;100),OR(AND(P360&gt;5000,P360&lt;&gt;""),AND(T360&gt;0,T360&lt;&gt;"")))</f>
        <v/>
      </c>
      <c r="AI360">
        <f>AND(AG360,AH360=FALSE)</f>
        <v/>
      </c>
      <c r="AJ360"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0</v>
      </c>
      <c r="BC360" t="b">
        <v>1</v>
      </c>
      <c r="BF360" t="inlineStr">
        <is>
          <t>PC002</t>
        </is>
      </c>
      <c r="BG360" t="inlineStr">
        <is>
          <t>247</t>
        </is>
      </c>
      <c r="BH360" t="n">
        <v>3.11</v>
      </c>
      <c r="BI360" t="inlineStr">
        <is>
          <t>2021-06-25T02:40:00Z</t>
        </is>
      </c>
      <c r="BJ360" t="n">
        <v>26.58</v>
      </c>
      <c r="BK360" t="n">
        <v>14</v>
      </c>
      <c r="BL360" t="inlineStr">
        <is>
          <t>WEEC1</t>
        </is>
      </c>
      <c r="BM360" t="inlineStr">
        <is>
          <t>2</t>
        </is>
      </c>
      <c r="BN360" t="n">
        <v>6.65</v>
      </c>
      <c r="BO360" t="inlineStr">
        <is>
          <t>2021-06-25T02:48:00Z</t>
        </is>
      </c>
      <c r="BP360" t="n">
        <v>46</v>
      </c>
      <c r="BQ360" t="n">
        <v>121</v>
      </c>
    </row>
    <row r="361">
      <c r="C361">
        <f>LEFT(H361,8)&amp;"-"&amp;E361</f>
        <v/>
      </c>
      <c r="D361" t="inlineStr">
        <is>
          <t>Alpine</t>
        </is>
      </c>
      <c r="E361" t="inlineStr">
        <is>
          <t>Henry</t>
        </is>
      </c>
      <c r="H361">
        <f>YEAR(L361)*10^8+MONTH(L361)*10^6+DAY(L361)*10^4+HOUR(L361)*100+MINUTE(L361)</f>
        <v/>
      </c>
      <c r="I361">
        <f>IF(HOUR(L361)&lt;12, YEAR(L361)*10^8+MONTH(L361)*10^6+DAY(L361)*10^4+(HOUR(L361)+12)*10^2 + MINUTE(L361), YEAR(L361)*10^8+MONTH(L361)*10^6+(DAY(L361)+1)*10^4+(HOUR(L361)-12)*10^2+MINUTE(L361))</f>
        <v/>
      </c>
      <c r="J361" s="39" t="n">
        <v>44372</v>
      </c>
      <c r="K361" s="40" t="n">
        <v>0.8284722222222223</v>
      </c>
      <c r="L361" s="39" t="n">
        <v>44372.82847222222</v>
      </c>
      <c r="M361" s="39" t="n">
        <v>44407</v>
      </c>
      <c r="N361" t="inlineStr">
        <is>
          <t>09:47</t>
        </is>
      </c>
      <c r="O361" s="39" t="n">
        <v>44407.40763888889</v>
      </c>
      <c r="P361" t="n">
        <v>1320</v>
      </c>
      <c r="Q361" t="inlineStr">
        <is>
          <t>Lightning</t>
        </is>
      </c>
      <c r="U361" t="n">
        <v>38.4504695</v>
      </c>
      <c r="V361" t="n">
        <v>-119.7512546</v>
      </c>
      <c r="W361" t="inlineStr">
        <is>
          <t>non-HFTD</t>
        </is>
      </c>
      <c r="X361">
        <f>IF(OR(ISNUMBER(FIND("Redwood Valley", E361)), AZ361, BC361), "HFRA", "non-HFRA")</f>
        <v/>
      </c>
      <c r="AG361">
        <f>OR(AND(P361&gt;5000, P361&lt;&gt;""), AND(R361&gt;500, R361&lt;&gt;""), AND(T361&gt;0, T361&lt;&gt;""))</f>
        <v/>
      </c>
      <c r="AH361">
        <f>AND(OR(R361="", R361&lt;100),OR(AND(P361&gt;5000,P361&lt;&gt;""),AND(T361&gt;0,T361&lt;&gt;"")))</f>
        <v/>
      </c>
      <c r="AI361">
        <f>AND(AG361,AH361=FALSE)</f>
        <v/>
      </c>
      <c r="AJ361" t="n">
        <v>2021</v>
      </c>
      <c r="AK361" t="n">
        <v>6</v>
      </c>
      <c r="AL361" t="b">
        <v>0</v>
      </c>
      <c r="AM361">
        <f>IF(AND(T361&gt;0, T361&lt;&gt;""),1,0)</f>
        <v/>
      </c>
      <c r="AN361">
        <f>AND(AO361,AND(T361&gt;0,T361&lt;&gt;""))</f>
        <v/>
      </c>
      <c r="AO361">
        <f>AND(R361&gt;100, R361&lt;&gt;"")</f>
        <v/>
      </c>
      <c r="AP361">
        <f>AND(NOT(AN361),AO361)</f>
        <v/>
      </c>
      <c r="AQ361">
        <f>IF(AN361, "OEIS CAT - Destructive - Fatal", IF(AO361, IF(AG361, "OEIS CAT - Destructive - Non-fatal", "OEIS Non-CAT - Destructive - Non-fatal"), IF(AG361, "OEIS CAT - Large", "OEIS Non-CAT - Large")))</f>
        <v/>
      </c>
      <c r="AR361">
        <f>IF(AND(P361&lt;&gt;"", P361&gt;5000),1,0)</f>
        <v/>
      </c>
      <c r="AS361">
        <f>IF(AND(R361&lt;&gt;"", R361&gt;500),1,0)</f>
        <v/>
      </c>
      <c r="AT361">
        <f>IF(OR(R361="", R361&lt;=100),"structures &lt;= 100 ", IF(R361&gt;500, "structures &gt; 500", "100 &lt; structures &lt;= 500"))</f>
        <v/>
      </c>
      <c r="AU361">
        <f>IF(AND(T361&gt;0, T361&lt;&gt;""),"fatality &gt; 0", "fatality = 0")</f>
        <v/>
      </c>
      <c r="AV361">
        <f>IF(R361="",0, R361)</f>
        <v/>
      </c>
      <c r="AW361" t="b">
        <v>0</v>
      </c>
      <c r="AX361" t="b">
        <v>0</v>
      </c>
      <c r="AY361" t="b">
        <v>0</v>
      </c>
      <c r="AZ361" t="b">
        <v>0</v>
      </c>
      <c r="BA361" t="b">
        <v>0</v>
      </c>
      <c r="BB361" t="b">
        <v>0</v>
      </c>
      <c r="BC361" t="b">
        <v>0</v>
      </c>
      <c r="BJ361" t="n">
        <v>0</v>
      </c>
      <c r="BK361" t="n">
        <v>0</v>
      </c>
      <c r="BP361" t="n">
        <v>0</v>
      </c>
      <c r="BQ361" t="n">
        <v>0</v>
      </c>
    </row>
    <row r="362">
      <c r="C362">
        <f>LEFT(H362,8)&amp;"-"&amp;E362</f>
        <v/>
      </c>
      <c r="D362" t="inlineStr">
        <is>
          <t>Kern</t>
        </is>
      </c>
      <c r="E362" t="inlineStr">
        <is>
          <t>Shell</t>
        </is>
      </c>
      <c r="H362">
        <f>YEAR(L362)*10^8+MONTH(L362)*10^6+DAY(L362)*10^4+HOUR(L362)*100+MINUTE(L362)</f>
        <v/>
      </c>
      <c r="I362">
        <f>IF(HOUR(L362)&lt;12, YEAR(L362)*10^8+MONTH(L362)*10^6+DAY(L362)*10^4+(HOUR(L362)+12)*10^2 + MINUTE(L362), YEAR(L362)*10^8+MONTH(L362)*10^6+(DAY(L362)+1)*10^4+(HOUR(L362)-12)*10^2+MINUTE(L362))</f>
        <v/>
      </c>
      <c r="J362" s="39" t="n">
        <v>44374</v>
      </c>
      <c r="K362" s="40" t="n">
        <v>0.5465277777777777</v>
      </c>
      <c r="L362" s="39" t="n">
        <v>44374.54652777778</v>
      </c>
      <c r="M362" s="39" t="n">
        <v>44377</v>
      </c>
      <c r="N362" t="inlineStr">
        <is>
          <t>18:00</t>
        </is>
      </c>
      <c r="O362" s="39" t="n">
        <v>44377.75</v>
      </c>
      <c r="P362" t="n">
        <v>1984</v>
      </c>
      <c r="Q362" t="inlineStr">
        <is>
          <t>Caused By A Car Fire</t>
        </is>
      </c>
      <c r="U362" t="n">
        <v>34.919</v>
      </c>
      <c r="V362" t="n">
        <v>-118.891</v>
      </c>
      <c r="W362" t="inlineStr">
        <is>
          <t>non-HFTD</t>
        </is>
      </c>
      <c r="X362">
        <f>IF(OR(ISNUMBER(FIND("Redwood Valley", E362)), AZ362, BC362), "HFRA", "non-HFRA")</f>
        <v/>
      </c>
      <c r="AG362">
        <f>OR(AND(P362&gt;5000, P362&lt;&gt;""), AND(R362&gt;500, R362&lt;&gt;""), AND(T362&gt;0, T362&lt;&gt;""))</f>
        <v/>
      </c>
      <c r="AH362">
        <f>AND(OR(R362="", R362&lt;100),OR(AND(P362&gt;5000,P362&lt;&gt;""),AND(T362&gt;0,T362&lt;&gt;"")))</f>
        <v/>
      </c>
      <c r="AI362">
        <f>AND(AG362,AH362=FALSE)</f>
        <v/>
      </c>
      <c r="AJ362" t="n">
        <v>2021</v>
      </c>
      <c r="AK362" t="n">
        <v>6</v>
      </c>
      <c r="AL362" t="b">
        <v>0</v>
      </c>
      <c r="AM362">
        <f>IF(AND(T362&gt;0, T362&lt;&gt;""),1,0)</f>
        <v/>
      </c>
      <c r="AN362">
        <f>AND(AO362,AND(T362&gt;0,T362&lt;&gt;""))</f>
        <v/>
      </c>
      <c r="AO362">
        <f>AND(R362&gt;100, R362&lt;&gt;"")</f>
        <v/>
      </c>
      <c r="AP362">
        <f>AND(NOT(AN362),AO362)</f>
        <v/>
      </c>
      <c r="AQ362">
        <f>IF(AN362, "OEIS CAT - Destructive - Fatal", IF(AO362, IF(AG362, "OEIS CAT - Destructive - Non-fatal", "OEIS Non-CAT - Destructive - Non-fatal"), IF(AG362, "OEIS CAT - Large", "OEIS Non-CAT - Large")))</f>
        <v/>
      </c>
      <c r="AR362">
        <f>IF(AND(P362&lt;&gt;"", P362&gt;5000),1,0)</f>
        <v/>
      </c>
      <c r="AS362">
        <f>IF(AND(R362&lt;&gt;"", R362&gt;500),1,0)</f>
        <v/>
      </c>
      <c r="AT362">
        <f>IF(OR(R362="", R362&lt;=100),"structures &lt;= 100 ", IF(R362&gt;500, "structures &gt; 500", "100 &lt; structures &lt;= 500"))</f>
        <v/>
      </c>
      <c r="AU362">
        <f>IF(AND(T362&gt;0, T362&lt;&gt;""),"fatality &gt; 0", "fatality = 0")</f>
        <v/>
      </c>
      <c r="AV362">
        <f>IF(R362="",0, R362)</f>
        <v/>
      </c>
      <c r="AW362" t="b">
        <v>0</v>
      </c>
      <c r="AX362" t="b">
        <v>0</v>
      </c>
      <c r="AY362" t="b">
        <v>1</v>
      </c>
      <c r="AZ362" t="b">
        <v>1</v>
      </c>
      <c r="BA362" t="b">
        <v>1</v>
      </c>
      <c r="BB362" t="b">
        <v>0</v>
      </c>
      <c r="BC362" t="b">
        <v>1</v>
      </c>
      <c r="BF362" t="inlineStr">
        <is>
          <t>AT714</t>
        </is>
      </c>
      <c r="BG362" t="inlineStr">
        <is>
          <t>65</t>
        </is>
      </c>
      <c r="BH362" t="n">
        <v>3.94</v>
      </c>
      <c r="BI362" t="inlineStr">
        <is>
          <t>2021-06-27T21:05:00Z</t>
        </is>
      </c>
      <c r="BJ362" t="n">
        <v>18</v>
      </c>
      <c r="BK362" t="n">
        <v>88</v>
      </c>
      <c r="BL362" t="inlineStr">
        <is>
          <t>SE450</t>
        </is>
      </c>
      <c r="BM362" t="inlineStr">
        <is>
          <t>231</t>
        </is>
      </c>
      <c r="BN362" t="n">
        <v>9.94</v>
      </c>
      <c r="BO362" t="inlineStr">
        <is>
          <t>2021-06-27T19:40:00Z</t>
        </is>
      </c>
      <c r="BP362" t="n">
        <v>24.11</v>
      </c>
      <c r="BQ362" t="n">
        <v>136</v>
      </c>
    </row>
    <row r="363">
      <c r="A363" t="inlineStr">
        <is>
          <t>Not in PG&amp;E service territory</t>
        </is>
      </c>
      <c r="C363">
        <f>LEFT(H363,8)&amp;"-"&amp;E363</f>
        <v/>
      </c>
      <c r="D363" t="inlineStr">
        <is>
          <t>Siskiyou</t>
        </is>
      </c>
      <c r="E363" t="inlineStr">
        <is>
          <t>Tennant</t>
        </is>
      </c>
      <c r="H363">
        <f>YEAR(L363)*10^8+MONTH(L363)*10^6+DAY(L363)*10^4+HOUR(L363)*100+MINUTE(L363)</f>
        <v/>
      </c>
      <c r="I363">
        <f>IF(HOUR(L363)&lt;12, YEAR(L363)*10^8+MONTH(L363)*10^6+DAY(L363)*10^4+(HOUR(L363)+12)*10^2 + MINUTE(L363), YEAR(L363)*10^8+MONTH(L363)*10^6+(DAY(L363)+1)*10^4+(HOUR(L363)-12)*10^2+MINUTE(L363))</f>
        <v/>
      </c>
      <c r="J363" s="39" t="n">
        <v>44375</v>
      </c>
      <c r="K363" s="40" t="n">
        <v>0.6715277777777777</v>
      </c>
      <c r="L363" s="39" t="n">
        <v>44375.67152777778</v>
      </c>
      <c r="M363" s="39" t="n">
        <v>44392</v>
      </c>
      <c r="N363" t="inlineStr">
        <is>
          <t>16:13</t>
        </is>
      </c>
      <c r="O363" s="39" t="n">
        <v>44392.67569444444</v>
      </c>
      <c r="P363" t="n">
        <v>10580</v>
      </c>
      <c r="R363" t="n">
        <v>9</v>
      </c>
      <c r="U363" t="n">
        <v>41.665191</v>
      </c>
      <c r="V363" t="n">
        <v>-122.054254</v>
      </c>
      <c r="W363" t="inlineStr">
        <is>
          <t>non-HFTD</t>
        </is>
      </c>
      <c r="X363">
        <f>IF(OR(ISNUMBER(FIND("Redwood Valley", E363)), AZ363, BC363), "HFRA", "non-HFRA")</f>
        <v/>
      </c>
      <c r="AG363">
        <f>OR(AND(P363&gt;5000, P363&lt;&gt;""), AND(R363&gt;500, R363&lt;&gt;""), AND(T363&gt;0, T363&lt;&gt;""))</f>
        <v/>
      </c>
      <c r="AH363">
        <f>AND(OR(R363="", R363&lt;100),OR(AND(P363&gt;5000,P363&lt;&gt;""),AND(T363&gt;0,T363&lt;&gt;"")))</f>
        <v/>
      </c>
      <c r="AI363">
        <f>AND(AG363,AH363=FALSE)</f>
        <v/>
      </c>
      <c r="AJ363" t="n">
        <v>2021</v>
      </c>
      <c r="AK363" t="n">
        <v>6</v>
      </c>
      <c r="AL363" t="b">
        <v>0</v>
      </c>
      <c r="AM363">
        <f>IF(AND(T363&gt;0, T363&lt;&gt;""),1,0)</f>
        <v/>
      </c>
      <c r="AN363">
        <f>AND(AO363,AND(T363&gt;0,T363&lt;&gt;""))</f>
        <v/>
      </c>
      <c r="AO363">
        <f>AND(R363&gt;100, R363&lt;&gt;"")</f>
        <v/>
      </c>
      <c r="AP363">
        <f>AND(NOT(AN363),AO363)</f>
        <v/>
      </c>
      <c r="AQ363">
        <f>IF(AN363, "OEIS CAT - Destructive - Fatal", IF(AO363, IF(AG363, "OEIS CAT - Destructive - Non-fatal", "OEIS Non-CAT - Destructive - Non-fatal"), IF(AG363, "OEIS CAT - Large", "OEIS Non-CAT - Large")))</f>
        <v/>
      </c>
      <c r="AR363">
        <f>IF(AND(P363&lt;&gt;"", P363&gt;5000),1,0)</f>
        <v/>
      </c>
      <c r="AS363">
        <f>IF(AND(R363&lt;&gt;"", R363&gt;500),1,0)</f>
        <v/>
      </c>
      <c r="AT363">
        <f>IF(OR(R363="", R363&lt;=100),"structures &lt;= 100 ", IF(R363&gt;500, "structures &gt; 500", "100 &lt; structures &lt;= 500"))</f>
        <v/>
      </c>
      <c r="AU363">
        <f>IF(AND(T363&gt;0, T363&lt;&gt;""),"fatality &gt; 0", "fatality = 0")</f>
        <v/>
      </c>
      <c r="AV363">
        <f>IF(R363="",0, R363)</f>
        <v/>
      </c>
      <c r="AW363" t="b">
        <v>0</v>
      </c>
      <c r="AX363" t="b">
        <v>0</v>
      </c>
      <c r="AY363" t="b">
        <v>0</v>
      </c>
      <c r="AZ363" t="b">
        <v>0</v>
      </c>
      <c r="BA363" t="b">
        <v>0</v>
      </c>
      <c r="BB363" t="b">
        <v>0</v>
      </c>
      <c r="BC363" t="b">
        <v>0</v>
      </c>
      <c r="BJ363" t="n">
        <v>0</v>
      </c>
      <c r="BK363" t="n">
        <v>0</v>
      </c>
      <c r="BL363" t="inlineStr">
        <is>
          <t>JTAC1</t>
        </is>
      </c>
      <c r="BM363" t="inlineStr">
        <is>
          <t>2</t>
        </is>
      </c>
      <c r="BN363" t="n">
        <v>9.869999999999999</v>
      </c>
      <c r="BO363" t="inlineStr">
        <is>
          <t>2021-06-28T23:17:00Z</t>
        </is>
      </c>
      <c r="BP363" t="n">
        <v>19</v>
      </c>
      <c r="BQ363" t="n">
        <v>2</v>
      </c>
    </row>
    <row r="364">
      <c r="C364">
        <f>LEFT(H364,8)&amp;"-"&amp;E364</f>
        <v/>
      </c>
      <c r="D364" t="inlineStr">
        <is>
          <t>Shasta</t>
        </is>
      </c>
      <c r="E364" t="inlineStr">
        <is>
          <t>Salt</t>
        </is>
      </c>
      <c r="H364">
        <f>YEAR(L364)*10^8+MONTH(L364)*10^6+DAY(L364)*10^4+HOUR(L364)*100+MINUTE(L364)</f>
        <v/>
      </c>
      <c r="I364">
        <f>IF(HOUR(L364)&lt;12, YEAR(L364)*10^8+MONTH(L364)*10^6+DAY(L364)*10^4+(HOUR(L364)+12)*10^2 + MINUTE(L364), YEAR(L364)*10^8+MONTH(L364)*10^6+(DAY(L364)+1)*10^4+(HOUR(L364)-12)*10^2+MINUTE(L364))</f>
        <v/>
      </c>
      <c r="J364" s="39" t="n">
        <v>44377</v>
      </c>
      <c r="K364" s="40" t="n">
        <v>0.6215277777777778</v>
      </c>
      <c r="L364" s="39" t="n">
        <v>44377.62152777778</v>
      </c>
      <c r="M364" s="39" t="n">
        <v>44396</v>
      </c>
      <c r="N364" t="inlineStr">
        <is>
          <t>08:46</t>
        </is>
      </c>
      <c r="O364" s="39" t="n">
        <v>44396.36527777778</v>
      </c>
      <c r="P364" t="n">
        <v>12660</v>
      </c>
      <c r="Q364" t="inlineStr">
        <is>
          <t>Hot Material Falling Off Of A Vehicle</t>
        </is>
      </c>
      <c r="R364" t="n">
        <v>43</v>
      </c>
      <c r="U364" t="n">
        <v>40.860525</v>
      </c>
      <c r="V364" t="n">
        <v>-122.348956</v>
      </c>
      <c r="W364" t="inlineStr">
        <is>
          <t>HFTD</t>
        </is>
      </c>
      <c r="X364">
        <f>IF(OR(ISNUMBER(FIND("Redwood Valley", E364)), AZ364, BC364), "HFRA", "non-HFRA")</f>
        <v/>
      </c>
      <c r="AG364">
        <f>OR(AND(P364&gt;5000, P364&lt;&gt;""), AND(R364&gt;500, R364&lt;&gt;""), AND(T364&gt;0, T364&lt;&gt;""))</f>
        <v/>
      </c>
      <c r="AH364">
        <f>AND(OR(R364="", R364&lt;100),OR(AND(P364&gt;5000,P364&lt;&gt;""),AND(T364&gt;0,T364&lt;&gt;"")))</f>
        <v/>
      </c>
      <c r="AI364">
        <f>AND(AG364,AH364=FALSE)</f>
        <v/>
      </c>
      <c r="AJ364" t="n">
        <v>2021</v>
      </c>
      <c r="AK364" t="n">
        <v>6</v>
      </c>
      <c r="AL364" t="b">
        <v>0</v>
      </c>
      <c r="AM364">
        <f>IF(AND(T364&gt;0, T364&lt;&gt;""),1,0)</f>
        <v/>
      </c>
      <c r="AN364">
        <f>AND(AO364,AND(T364&gt;0,T364&lt;&gt;""))</f>
        <v/>
      </c>
      <c r="AO364">
        <f>AND(R364&gt;100, R364&lt;&gt;"")</f>
        <v/>
      </c>
      <c r="AP364">
        <f>AND(NOT(AN364),AO364)</f>
        <v/>
      </c>
      <c r="AQ364">
        <f>IF(AN364, "OEIS CAT - Destructive - Fatal", IF(AO364, IF(AG364, "OEIS CAT - Destructive - Non-fatal", "OEIS Non-CAT - Destructive - Non-fatal"), IF(AG364, "OEIS CAT - Large", "OEIS Non-CAT - Large")))</f>
        <v/>
      </c>
      <c r="AR364">
        <f>IF(AND(P364&lt;&gt;"", P364&gt;5000),1,0)</f>
        <v/>
      </c>
      <c r="AS364">
        <f>IF(AND(R364&lt;&gt;"", R364&gt;500),1,0)</f>
        <v/>
      </c>
      <c r="AT364">
        <f>IF(OR(R364="", R364&lt;=100),"structures &lt;= 100 ", IF(R364&gt;500, "structures &gt; 500", "100 &lt; structures &lt;= 500"))</f>
        <v/>
      </c>
      <c r="AU364">
        <f>IF(AND(T364&gt;0, T364&lt;&gt;""),"fatality &gt; 0", "fatality = 0")</f>
        <v/>
      </c>
      <c r="AV364">
        <f>IF(R364="",0, R364)</f>
        <v/>
      </c>
      <c r="AW364" t="b">
        <v>0</v>
      </c>
      <c r="AX364" t="b">
        <v>1</v>
      </c>
      <c r="AY364" t="b">
        <v>1</v>
      </c>
      <c r="AZ364" t="b">
        <v>1</v>
      </c>
      <c r="BA364" t="b">
        <v>0</v>
      </c>
      <c r="BB364" t="b">
        <v>1</v>
      </c>
      <c r="BC364" t="b">
        <v>1</v>
      </c>
      <c r="BF364" t="inlineStr">
        <is>
          <t>PG954</t>
        </is>
      </c>
      <c r="BG364" t="inlineStr">
        <is>
          <t>229</t>
        </is>
      </c>
      <c r="BH364" t="n">
        <v>3.84</v>
      </c>
      <c r="BI364" t="inlineStr">
        <is>
          <t>2021-06-30T22:00:00Z</t>
        </is>
      </c>
      <c r="BJ364" t="n">
        <v>22.58</v>
      </c>
      <c r="BK364" t="n">
        <v>25</v>
      </c>
      <c r="BL364" t="inlineStr">
        <is>
          <t>PG138</t>
        </is>
      </c>
      <c r="BM364" t="inlineStr">
        <is>
          <t>229</t>
        </is>
      </c>
      <c r="BN364" t="n">
        <v>6.18</v>
      </c>
      <c r="BO364" t="inlineStr">
        <is>
          <t>2021-06-30T21:40:00Z</t>
        </is>
      </c>
      <c r="BP364" t="n">
        <v>24.33</v>
      </c>
      <c r="BQ364" t="n">
        <v>59</v>
      </c>
    </row>
    <row r="365">
      <c r="C365">
        <f>LEFT(H365,8)&amp;"-"&amp;E365</f>
        <v/>
      </c>
      <c r="D365" t="inlineStr">
        <is>
          <t>Tulare</t>
        </is>
      </c>
      <c r="E365" t="inlineStr">
        <is>
          <t>Main</t>
        </is>
      </c>
      <c r="H365">
        <f>YEAR(L365)*10^8+MONTH(L365)*10^6+DAY(L365)*10^4+HOUR(L365)*100+MINUTE(L365)</f>
        <v/>
      </c>
      <c r="I365">
        <f>IF(HOUR(L365)&lt;12, YEAR(L365)*10^8+MONTH(L365)*10^6+DAY(L365)*10^4+(HOUR(L365)+12)*10^2 + MINUTE(L365), YEAR(L365)*10^8+MONTH(L365)*10^6+(DAY(L365)+1)*10^4+(HOUR(L365)-12)*10^2+MINUTE(L365))</f>
        <v/>
      </c>
      <c r="J365" s="39" t="n">
        <v>44380</v>
      </c>
      <c r="K365" s="40" t="n">
        <v>0.3333333333333333</v>
      </c>
      <c r="L365" s="39" t="n">
        <v>44380.33333333334</v>
      </c>
      <c r="M365" s="39" t="n">
        <v>44381</v>
      </c>
      <c r="N365" t="inlineStr">
        <is>
          <t>17:39</t>
        </is>
      </c>
      <c r="O365" s="39" t="n">
        <v>44381.73541666667</v>
      </c>
      <c r="P365" t="n">
        <v>384</v>
      </c>
      <c r="U365" t="n">
        <v>36.10007</v>
      </c>
      <c r="V365" t="n">
        <v>-119.017899</v>
      </c>
      <c r="W365" t="inlineStr">
        <is>
          <t>non-HFTD</t>
        </is>
      </c>
      <c r="X365">
        <f>IF(OR(ISNUMBER(FIND("Redwood Valley", E365)), AZ365, BC365), "HFRA", "non-HFRA")</f>
        <v/>
      </c>
      <c r="AG365">
        <f>OR(AND(P365&gt;5000, P365&lt;&gt;""), AND(R365&gt;500, R365&lt;&gt;""), AND(T365&gt;0, T365&lt;&gt;""))</f>
        <v/>
      </c>
      <c r="AH365">
        <f>AND(OR(R365="", R365&lt;100),OR(AND(P365&gt;5000,P365&lt;&gt;""),AND(T365&gt;0,T365&lt;&gt;"")))</f>
        <v/>
      </c>
      <c r="AI365">
        <f>AND(AG365,AH365=FALSE)</f>
        <v/>
      </c>
      <c r="AJ365" t="n">
        <v>2021</v>
      </c>
      <c r="AK365" t="n">
        <v>7</v>
      </c>
      <c r="AL365" t="b">
        <v>0</v>
      </c>
      <c r="AM365">
        <f>IF(AND(T365&gt;0, T365&lt;&gt;""),1,0)</f>
        <v/>
      </c>
      <c r="AN365">
        <f>AND(AO365,AND(T365&gt;0,T365&lt;&gt;""))</f>
        <v/>
      </c>
      <c r="AO365">
        <f>AND(R365&gt;100, R365&lt;&gt;"")</f>
        <v/>
      </c>
      <c r="AP365">
        <f>AND(NOT(AN365),AO365)</f>
        <v/>
      </c>
      <c r="AQ365">
        <f>IF(AN365, "OEIS CAT - Destructive - Fatal", IF(AO365, IF(AG365, "OEIS CAT - Destructive - Non-fatal", "OEIS Non-CAT - Destructive - Non-fatal"), IF(AG365, "OEIS CAT - Large", "OEIS Non-CAT - Large")))</f>
        <v/>
      </c>
      <c r="AR365">
        <f>IF(AND(P365&lt;&gt;"", P365&gt;5000),1,0)</f>
        <v/>
      </c>
      <c r="AS365">
        <f>IF(AND(R365&lt;&gt;"", R365&gt;500),1,0)</f>
        <v/>
      </c>
      <c r="AT365">
        <f>IF(OR(R365="", R365&lt;=100),"structures &lt;= 100 ", IF(R365&gt;500, "structures &gt; 500", "100 &lt; structures &lt;= 500"))</f>
        <v/>
      </c>
      <c r="AU365">
        <f>IF(AND(T365&gt;0, T365&lt;&gt;""),"fatality &gt; 0", "fatality = 0")</f>
        <v/>
      </c>
      <c r="AV365">
        <f>IF(R365="",0, R365)</f>
        <v/>
      </c>
      <c r="AW365" t="b">
        <v>0</v>
      </c>
      <c r="AX365" t="b">
        <v>0</v>
      </c>
      <c r="AY365" t="b">
        <v>0</v>
      </c>
      <c r="AZ365" t="b">
        <v>0</v>
      </c>
      <c r="BA365" t="b">
        <v>0</v>
      </c>
      <c r="BB365" t="b">
        <v>0</v>
      </c>
      <c r="BC365" t="b">
        <v>0</v>
      </c>
      <c r="BF365" t="inlineStr">
        <is>
          <t>SE562</t>
        </is>
      </c>
      <c r="BG365" t="inlineStr">
        <is>
          <t>231</t>
        </is>
      </c>
      <c r="BH365" t="n">
        <v>0.65</v>
      </c>
      <c r="BI365" t="inlineStr">
        <is>
          <t>2021-07-03T14:20:00Z</t>
        </is>
      </c>
      <c r="BJ365" t="n">
        <v>8.77</v>
      </c>
      <c r="BK365" t="n">
        <v>52</v>
      </c>
      <c r="BL365" t="inlineStr">
        <is>
          <t>176SE</t>
        </is>
      </c>
      <c r="BM365" t="inlineStr">
        <is>
          <t>231</t>
        </is>
      </c>
      <c r="BN365" t="n">
        <v>9.890000000000001</v>
      </c>
      <c r="BO365" t="inlineStr">
        <is>
          <t>2021-07-03T16:00:00Z</t>
        </is>
      </c>
      <c r="BP365" t="n">
        <v>11.02</v>
      </c>
      <c r="BQ365" t="n">
        <v>117</v>
      </c>
    </row>
    <row r="366">
      <c r="C366">
        <f>LEFT(H366,8)&amp;"-"&amp;E366</f>
        <v/>
      </c>
      <c r="D366" t="inlineStr">
        <is>
          <t>Plumas</t>
        </is>
      </c>
      <c r="E366" t="inlineStr">
        <is>
          <t>Beckwourth Complex</t>
        </is>
      </c>
      <c r="H366">
        <f>YEAR(L366)*10^8+MONTH(L366)*10^6+DAY(L366)*10^4+HOUR(L366)*100+MINUTE(L366)</f>
        <v/>
      </c>
      <c r="I366">
        <f>IF(HOUR(L366)&lt;12, YEAR(L366)*10^8+MONTH(L366)*10^6+DAY(L366)*10^4+(HOUR(L366)+12)*10^2 + MINUTE(L366), YEAR(L366)*10^8+MONTH(L366)*10^6+(DAY(L366)+1)*10^4+(HOUR(L366)-12)*10^2+MINUTE(L366))</f>
        <v/>
      </c>
      <c r="J366" s="39" t="n">
        <v>44381</v>
      </c>
      <c r="K366" s="40" t="n">
        <v>0.3930555555555555</v>
      </c>
      <c r="L366" s="39" t="n">
        <v>44381.39305555556</v>
      </c>
      <c r="M366" s="39" t="n">
        <v>44461</v>
      </c>
      <c r="N366" t="inlineStr">
        <is>
          <t>08:37</t>
        </is>
      </c>
      <c r="O366" s="39" t="n">
        <v>44461.35902777778</v>
      </c>
      <c r="P366" t="n">
        <v>105670</v>
      </c>
      <c r="R366" t="n">
        <v>148</v>
      </c>
      <c r="S366" t="n">
        <v>23</v>
      </c>
      <c r="U366" t="n">
        <v>39.83203</v>
      </c>
      <c r="V366" t="n">
        <v>-120.3415</v>
      </c>
      <c r="W366" t="inlineStr">
        <is>
          <t>non-HFTD</t>
        </is>
      </c>
      <c r="X366">
        <f>IF(OR(ISNUMBER(FIND("Redwood Valley", E366)), AZ366, BC366), "HFRA", "non-HFRA")</f>
        <v/>
      </c>
      <c r="AG366">
        <f>OR(AND(P366&gt;5000, P366&lt;&gt;""), AND(R366&gt;500, R366&lt;&gt;""), AND(T366&gt;0, T366&lt;&gt;""))</f>
        <v/>
      </c>
      <c r="AH366">
        <f>AND(OR(R366="", R366&lt;100),OR(AND(P366&gt;5000,P366&lt;&gt;""),AND(T366&gt;0,T366&lt;&gt;"")))</f>
        <v/>
      </c>
      <c r="AI366">
        <f>AND(AG366,AH366=FALSE)</f>
        <v/>
      </c>
      <c r="AJ366" t="n">
        <v>2021</v>
      </c>
      <c r="AK366" t="n">
        <v>7</v>
      </c>
      <c r="AL366" t="b">
        <v>0</v>
      </c>
      <c r="AM366">
        <f>IF(AND(T366&gt;0, T366&lt;&gt;""),1,0)</f>
        <v/>
      </c>
      <c r="AN366">
        <f>AND(AO366,AND(T366&gt;0,T366&lt;&gt;""))</f>
        <v/>
      </c>
      <c r="AO366">
        <f>AND(R366&gt;100, R366&lt;&gt;"")</f>
        <v/>
      </c>
      <c r="AP366">
        <f>AND(NOT(AN366),AO366)</f>
        <v/>
      </c>
      <c r="AQ366">
        <f>IF(AN366, "OEIS CAT - Destructive - Fatal", IF(AO366, IF(AG366, "OEIS CAT - Destructive - Non-fatal", "OEIS Non-CAT - Destructive - Non-fatal"), IF(AG366, "OEIS CAT - Large", "OEIS Non-CAT - Large")))</f>
        <v/>
      </c>
      <c r="AR366">
        <f>IF(AND(P366&lt;&gt;"", P366&gt;5000),1,0)</f>
        <v/>
      </c>
      <c r="AS366">
        <f>IF(AND(R366&lt;&gt;"", R366&gt;500),1,0)</f>
        <v/>
      </c>
      <c r="AT366">
        <f>IF(OR(R366="", R366&lt;=100),"structures &lt;= 100 ", IF(R366&gt;500, "structures &gt; 500", "100 &lt; structures &lt;= 500"))</f>
        <v/>
      </c>
      <c r="AU366">
        <f>IF(AND(T366&gt;0, T366&lt;&gt;""),"fatality &gt; 0", "fatality = 0")</f>
        <v/>
      </c>
      <c r="AV366">
        <f>IF(R366="",0, R366)</f>
        <v/>
      </c>
      <c r="AW366" t="b">
        <v>0</v>
      </c>
      <c r="AX366" t="b">
        <v>0</v>
      </c>
      <c r="AY366" t="b">
        <v>0</v>
      </c>
      <c r="AZ366" t="b">
        <v>0</v>
      </c>
      <c r="BA366" t="b">
        <v>0</v>
      </c>
      <c r="BB366" t="b">
        <v>0</v>
      </c>
      <c r="BC366" t="b">
        <v>0</v>
      </c>
      <c r="BJ366" t="n">
        <v>0</v>
      </c>
      <c r="BK366" t="n">
        <v>0</v>
      </c>
      <c r="BL366" t="inlineStr">
        <is>
          <t>LIB10</t>
        </is>
      </c>
      <c r="BM366" t="inlineStr">
        <is>
          <t>246</t>
        </is>
      </c>
      <c r="BN366" t="n">
        <v>5.31</v>
      </c>
      <c r="BO366" t="inlineStr">
        <is>
          <t>2021-07-04T17:00:00Z</t>
        </is>
      </c>
      <c r="BP366" t="n">
        <v>8.57</v>
      </c>
      <c r="BQ366" t="n">
        <v>24</v>
      </c>
    </row>
    <row r="367">
      <c r="C367">
        <f>LEFT(H367,8)&amp;"-"&amp;E367</f>
        <v/>
      </c>
      <c r="D367" t="inlineStr">
        <is>
          <t>Alpine</t>
        </is>
      </c>
      <c r="E367" t="inlineStr">
        <is>
          <t>Tamarack</t>
        </is>
      </c>
      <c r="H367">
        <f>YEAR(L367)*10^8+MONTH(L367)*10^6+DAY(L367)*10^4+HOUR(L367)*100+MINUTE(L367)</f>
        <v/>
      </c>
      <c r="I367">
        <f>IF(HOUR(L367)&lt;12, YEAR(L367)*10^8+MONTH(L367)*10^6+DAY(L367)*10^4+(HOUR(L367)+12)*10^2 + MINUTE(L367), YEAR(L367)*10^8+MONTH(L367)*10^6+(DAY(L367)+1)*10^4+(HOUR(L367)-12)*10^2+MINUTE(L367))</f>
        <v/>
      </c>
      <c r="J367" s="39" t="n">
        <v>44381</v>
      </c>
      <c r="K367" s="40" t="n">
        <v>0.4979166666666667</v>
      </c>
      <c r="L367" s="39" t="n">
        <v>44381.49791666667</v>
      </c>
      <c r="M367" s="39" t="n">
        <v>44494</v>
      </c>
      <c r="N367" t="inlineStr">
        <is>
          <t>22:16</t>
        </is>
      </c>
      <c r="O367" s="39" t="n">
        <v>44494.92777777778</v>
      </c>
      <c r="P367" t="n">
        <v>68637</v>
      </c>
      <c r="Q367" t="inlineStr">
        <is>
          <t>Lightning</t>
        </is>
      </c>
      <c r="R367" t="n">
        <v>25</v>
      </c>
      <c r="S367" t="n">
        <v>7</v>
      </c>
      <c r="U367" t="n">
        <v>38.6280042</v>
      </c>
      <c r="V367" t="n">
        <v>-119.8591887</v>
      </c>
      <c r="W367" t="inlineStr">
        <is>
          <t>non-HFTD</t>
        </is>
      </c>
      <c r="X367">
        <f>IF(OR(ISNUMBER(FIND("Redwood Valley", E367)), AZ367, BC367), "HFRA", "non-HFRA")</f>
        <v/>
      </c>
      <c r="AG367">
        <f>OR(AND(P367&gt;5000, P367&lt;&gt;""), AND(R367&gt;500, R367&lt;&gt;""), AND(T367&gt;0, T367&lt;&gt;""))</f>
        <v/>
      </c>
      <c r="AH367">
        <f>AND(OR(R367="", R367&lt;100),OR(AND(P367&gt;5000,P367&lt;&gt;""),AND(T367&gt;0,T367&lt;&gt;"")))</f>
        <v/>
      </c>
      <c r="AI367">
        <f>AND(AG367,AH367=FALSE)</f>
        <v/>
      </c>
      <c r="AJ367" t="n">
        <v>2021</v>
      </c>
      <c r="AK367" t="n">
        <v>7</v>
      </c>
      <c r="AL367" t="b">
        <v>0</v>
      </c>
      <c r="AM367">
        <f>IF(AND(T367&gt;0, T367&lt;&gt;""),1,0)</f>
        <v/>
      </c>
      <c r="AN367">
        <f>AND(AO367,AND(T367&gt;0,T367&lt;&gt;""))</f>
        <v/>
      </c>
      <c r="AO367">
        <f>AND(R367&gt;100, R367&lt;&gt;"")</f>
        <v/>
      </c>
      <c r="AP367">
        <f>AND(NOT(AN367),AO367)</f>
        <v/>
      </c>
      <c r="AQ367">
        <f>IF(AN367, "OEIS CAT - Destructive - Fatal", IF(AO367, IF(AG367, "OEIS CAT - Destructive - Non-fatal", "OEIS Non-CAT - Destructive - Non-fatal"), IF(AG367, "OEIS CAT - Large", "OEIS Non-CAT - Large")))</f>
        <v/>
      </c>
      <c r="AR367">
        <f>IF(AND(P367&lt;&gt;"", P367&gt;5000),1,0)</f>
        <v/>
      </c>
      <c r="AS367">
        <f>IF(AND(R367&lt;&gt;"", R367&gt;500),1,0)</f>
        <v/>
      </c>
      <c r="AT367">
        <f>IF(OR(R367="", R367&lt;=100),"structures &lt;= 100 ", IF(R367&gt;500, "structures &gt; 500", "100 &lt; structures &lt;= 500"))</f>
        <v/>
      </c>
      <c r="AU367">
        <f>IF(AND(T367&gt;0, T367&lt;&gt;""),"fatality &gt; 0", "fatality = 0")</f>
        <v/>
      </c>
      <c r="AV367">
        <f>IF(R367="",0, R367)</f>
        <v/>
      </c>
      <c r="AW367" t="b">
        <v>0</v>
      </c>
      <c r="AX367" t="b">
        <v>0</v>
      </c>
      <c r="AY367" t="b">
        <v>0</v>
      </c>
      <c r="AZ367" t="b">
        <v>0</v>
      </c>
      <c r="BA367" t="b">
        <v>0</v>
      </c>
      <c r="BB367" t="b">
        <v>0</v>
      </c>
      <c r="BC367" t="b">
        <v>0</v>
      </c>
      <c r="BJ367" t="n">
        <v>0</v>
      </c>
      <c r="BK367" t="n">
        <v>0</v>
      </c>
      <c r="BL367" t="inlineStr">
        <is>
          <t>MKEC1</t>
        </is>
      </c>
      <c r="BM367" t="inlineStr">
        <is>
          <t>2</t>
        </is>
      </c>
      <c r="BN367" t="n">
        <v>6.27</v>
      </c>
      <c r="BO367" t="inlineStr">
        <is>
          <t>2021-07-04T19:48:00Z</t>
        </is>
      </c>
      <c r="BP367" t="n">
        <v>14.99</v>
      </c>
      <c r="BQ367" t="n">
        <v>14</v>
      </c>
    </row>
    <row r="368">
      <c r="C368">
        <f>LEFT(H368,8)&amp;"-"&amp;E368</f>
        <v/>
      </c>
      <c r="D368" t="inlineStr">
        <is>
          <t>Mariposa</t>
        </is>
      </c>
      <c r="E368" t="inlineStr">
        <is>
          <t>River</t>
        </is>
      </c>
      <c r="H368">
        <f>YEAR(L368)*10^8+MONTH(L368)*10^6+DAY(L368)*10^4+HOUR(L368)*100+MINUTE(L368)</f>
        <v/>
      </c>
      <c r="I368">
        <f>IF(HOUR(L368)&lt;12, YEAR(L368)*10^8+MONTH(L368)*10^6+DAY(L368)*10^4+(HOUR(L368)+12)*10^2 + MINUTE(L368), YEAR(L368)*10^8+MONTH(L368)*10^6+(DAY(L368)+1)*10^4+(HOUR(L368)-12)*10^2+MINUTE(L368))</f>
        <v/>
      </c>
      <c r="J368" s="39" t="n">
        <v>44388</v>
      </c>
      <c r="K368" s="40" t="n">
        <v>0.5902777777777778</v>
      </c>
      <c r="L368" s="39" t="n">
        <v>44388.59027777778</v>
      </c>
      <c r="M368" s="39" t="n">
        <v>44396</v>
      </c>
      <c r="N368" t="inlineStr">
        <is>
          <t>18:39</t>
        </is>
      </c>
      <c r="O368" s="39" t="n">
        <v>44396.77708333333</v>
      </c>
      <c r="P368" t="n">
        <v>9656</v>
      </c>
      <c r="R368" t="n">
        <v>12</v>
      </c>
      <c r="S368" t="n">
        <v>2</v>
      </c>
      <c r="U368" t="n">
        <v>39.08805</v>
      </c>
      <c r="V368" t="n">
        <v>-121.01468</v>
      </c>
      <c r="W368" t="inlineStr">
        <is>
          <t>HFTD</t>
        </is>
      </c>
      <c r="X368">
        <f>IF(OR(ISNUMBER(FIND("Redwood Valley", E368)), AZ368, BC368), "HFRA", "non-HFRA")</f>
        <v/>
      </c>
      <c r="AG368">
        <f>OR(AND(P368&gt;5000, P368&lt;&gt;""), AND(R368&gt;500, R368&lt;&gt;""), AND(T368&gt;0, T368&lt;&gt;""))</f>
        <v/>
      </c>
      <c r="AH368">
        <f>AND(OR(R368="", R368&lt;100),OR(AND(P368&gt;5000,P368&lt;&gt;""),AND(T368&gt;0,T368&lt;&gt;"")))</f>
        <v/>
      </c>
      <c r="AI368">
        <f>AND(AG368,AH368=FALSE)</f>
        <v/>
      </c>
      <c r="AJ368" t="n">
        <v>2021</v>
      </c>
      <c r="AK368" t="n">
        <v>7</v>
      </c>
      <c r="AL368" t="b">
        <v>0</v>
      </c>
      <c r="AM368">
        <f>IF(AND(T368&gt;0, T368&lt;&gt;""),1,0)</f>
        <v/>
      </c>
      <c r="AN368">
        <f>AND(AO368,AND(T368&gt;0,T368&lt;&gt;""))</f>
        <v/>
      </c>
      <c r="AO368">
        <f>AND(R368&gt;100, R368&lt;&gt;"")</f>
        <v/>
      </c>
      <c r="AP368">
        <f>AND(NOT(AN368),AO368)</f>
        <v/>
      </c>
      <c r="AQ368">
        <f>IF(AN368, "OEIS CAT - Destructive - Fatal", IF(AO368, IF(AG368, "OEIS CAT - Destructive - Non-fatal", "OEIS Non-CAT - Destructive - Non-fatal"), IF(AG368, "OEIS CAT - Large", "OEIS Non-CAT - Large")))</f>
        <v/>
      </c>
      <c r="AR368">
        <f>IF(AND(P368&lt;&gt;"", P368&gt;5000),1,0)</f>
        <v/>
      </c>
      <c r="AS368">
        <f>IF(AND(R368&lt;&gt;"", R368&gt;500),1,0)</f>
        <v/>
      </c>
      <c r="AT368">
        <f>IF(OR(R368="", R368&lt;=100),"structures &lt;= 100 ", IF(R368&gt;500, "structures &gt; 500", "100 &lt; structures &lt;= 500"))</f>
        <v/>
      </c>
      <c r="AU368">
        <f>IF(AND(T368&gt;0, T368&lt;&gt;""),"fatality &gt; 0", "fatality = 0")</f>
        <v/>
      </c>
      <c r="AV368">
        <f>IF(R368="",0, R368)</f>
        <v/>
      </c>
      <c r="AW368" t="b">
        <v>1</v>
      </c>
      <c r="AX368" t="b">
        <v>0</v>
      </c>
      <c r="AY368" t="b">
        <v>1</v>
      </c>
      <c r="AZ368" t="b">
        <v>1</v>
      </c>
      <c r="BA368" t="b">
        <v>0</v>
      </c>
      <c r="BB368" t="b">
        <v>1</v>
      </c>
      <c r="BC368" t="b">
        <v>1</v>
      </c>
      <c r="BF368" t="inlineStr">
        <is>
          <t>C5488</t>
        </is>
      </c>
      <c r="BG368" t="inlineStr">
        <is>
          <t>65</t>
        </is>
      </c>
      <c r="BH368" t="n">
        <v>1.23</v>
      </c>
      <c r="BI368" t="inlineStr">
        <is>
          <t>2021-07-11T20:41:00Z</t>
        </is>
      </c>
      <c r="BJ368" t="n">
        <v>16</v>
      </c>
      <c r="BK368" t="n">
        <v>73</v>
      </c>
      <c r="BL368" t="inlineStr">
        <is>
          <t>PG918</t>
        </is>
      </c>
      <c r="BM368" t="inlineStr">
        <is>
          <t>229</t>
        </is>
      </c>
      <c r="BN368" t="n">
        <v>5.72</v>
      </c>
      <c r="BO368" t="inlineStr">
        <is>
          <t>2021-07-11T20:30:00Z</t>
        </is>
      </c>
      <c r="BP368" t="n">
        <v>20.02</v>
      </c>
      <c r="BQ368" t="n">
        <v>388</v>
      </c>
    </row>
    <row r="369">
      <c r="A369" t="inlineStr">
        <is>
          <t>Not in PG&amp;E service territory</t>
        </is>
      </c>
      <c r="C369">
        <f>LEFT(H369,8)&amp;"-"&amp;E369</f>
        <v/>
      </c>
      <c r="D369" t="inlineStr">
        <is>
          <t>Siskiyou</t>
        </is>
      </c>
      <c r="E369" t="inlineStr">
        <is>
          <t>Bradley</t>
        </is>
      </c>
      <c r="H369">
        <f>YEAR(L369)*10^8+MONTH(L369)*10^6+DAY(L369)*10^4+HOUR(L369)*100+MINUTE(L369)</f>
        <v/>
      </c>
      <c r="I369">
        <f>IF(HOUR(L369)&lt;12, YEAR(L369)*10^8+MONTH(L369)*10^6+DAY(L369)*10^4+(HOUR(L369)+12)*10^2 + MINUTE(L369), YEAR(L369)*10^8+MONTH(L369)*10^6+(DAY(L369)+1)*10^4+(HOUR(L369)-12)*10^2+MINUTE(L369))</f>
        <v/>
      </c>
      <c r="J369" s="39" t="n">
        <v>44388</v>
      </c>
      <c r="K369" s="40" t="n">
        <v>0.6305555555555555</v>
      </c>
      <c r="L369" s="39" t="n">
        <v>44388.63055555556</v>
      </c>
      <c r="M369" s="39" t="n">
        <v>44392</v>
      </c>
      <c r="N369" t="inlineStr">
        <is>
          <t>15:59</t>
        </is>
      </c>
      <c r="O369" s="39" t="n">
        <v>44392.66597222222</v>
      </c>
      <c r="P369" t="n">
        <v>357</v>
      </c>
      <c r="U369" t="n">
        <v>41.25272</v>
      </c>
      <c r="V369" t="n">
        <v>-121.82403</v>
      </c>
      <c r="X369">
        <f>IF(OR(ISNUMBER(FIND("Redwood Valley", E369)), AZ369, BC369), "HFRA", "non-HFRA")</f>
        <v/>
      </c>
      <c r="AG369">
        <f>OR(AND(P369&gt;5000, P369&lt;&gt;""), AND(R369&gt;500, R369&lt;&gt;""), AND(T369&gt;0, T369&lt;&gt;""))</f>
        <v/>
      </c>
      <c r="AH369">
        <f>AND(OR(R369="", R369&lt;100),OR(AND(P369&gt;5000,P369&lt;&gt;""),AND(T369&gt;0,T369&lt;&gt;"")))</f>
        <v/>
      </c>
      <c r="AI369">
        <f>AND(AG369,AH369=FALSE)</f>
        <v/>
      </c>
      <c r="AJ369" t="n">
        <v>2021</v>
      </c>
      <c r="AK369" t="n">
        <v>7</v>
      </c>
      <c r="AL369" t="b">
        <v>0</v>
      </c>
      <c r="AM369">
        <f>IF(AND(T369&gt;0, T369&lt;&gt;""),1,0)</f>
        <v/>
      </c>
      <c r="AN369">
        <f>AND(AO369,AND(T369&gt;0,T369&lt;&gt;""))</f>
        <v/>
      </c>
      <c r="AO369">
        <f>AND(R369&gt;100, R369&lt;&gt;"")</f>
        <v/>
      </c>
      <c r="AP369">
        <f>AND(NOT(AN369),AO369)</f>
        <v/>
      </c>
      <c r="AQ369">
        <f>IF(AN369, "OEIS CAT - Destructive - Fatal", IF(AO369, IF(AG369, "OEIS CAT - Destructive - Non-fatal", "OEIS Non-CAT - Destructive - Non-fatal"), IF(AG369, "OEIS CAT - Large", "OEIS Non-CAT - Large")))</f>
        <v/>
      </c>
      <c r="AR369">
        <f>IF(AND(P369&lt;&gt;"", P369&gt;5000),1,0)</f>
        <v/>
      </c>
      <c r="AS369">
        <f>IF(AND(R369&lt;&gt;"", R369&gt;500),1,0)</f>
        <v/>
      </c>
      <c r="AT369">
        <f>IF(OR(R369="", R369&lt;=100),"structures &lt;= 100 ", IF(R369&gt;500, "structures &gt; 500", "100 &lt; structures &lt;= 500"))</f>
        <v/>
      </c>
      <c r="AU369">
        <f>IF(AND(T369&gt;0, T369&lt;&gt;""),"fatality &gt; 0", "fatality = 0")</f>
        <v/>
      </c>
      <c r="AV369">
        <f>IF(R369="",0, R369)</f>
        <v/>
      </c>
      <c r="AW369" t="b">
        <v>1</v>
      </c>
      <c r="AX369" t="b">
        <v>0</v>
      </c>
      <c r="AY369" t="b">
        <v>1</v>
      </c>
      <c r="AZ369" t="b">
        <v>1</v>
      </c>
      <c r="BA369" t="b">
        <v>0</v>
      </c>
      <c r="BB369" t="b">
        <v>1</v>
      </c>
      <c r="BC369" t="b">
        <v>1</v>
      </c>
      <c r="BJ369" t="n">
        <v>0</v>
      </c>
      <c r="BK369" t="n">
        <v>0</v>
      </c>
      <c r="BL369" t="inlineStr">
        <is>
          <t>MCCC1</t>
        </is>
      </c>
      <c r="BM369" t="inlineStr">
        <is>
          <t>2</t>
        </is>
      </c>
      <c r="BN369" t="n">
        <v>8.300000000000001</v>
      </c>
      <c r="BO369" t="inlineStr">
        <is>
          <t>2021-07-11T23:00:00Z</t>
        </is>
      </c>
      <c r="BP369" t="n">
        <v>14.01</v>
      </c>
      <c r="BQ369" t="n">
        <v>2</v>
      </c>
    </row>
    <row r="370">
      <c r="C370">
        <f>LEFT(H370,8)&amp;"-"&amp;E370</f>
        <v/>
      </c>
      <c r="D370" t="inlineStr">
        <is>
          <t xml:space="preserve">Butte, Plumas, Shasta, Lassen And Tehama  </t>
        </is>
      </c>
      <c r="E370" t="inlineStr">
        <is>
          <t>Dixie</t>
        </is>
      </c>
      <c r="H370">
        <f>YEAR(L370)*10^8+MONTH(L370)*10^6+DAY(L370)*10^4+HOUR(L370)*100+MINUTE(L370)</f>
        <v/>
      </c>
      <c r="I370">
        <f>IF(HOUR(L370)&lt;12, YEAR(L370)*10^8+MONTH(L370)*10^6+DAY(L370)*10^4+(HOUR(L370)+12)*10^2 + MINUTE(L370), YEAR(L370)*10^8+MONTH(L370)*10^6+(DAY(L370)+1)*10^4+(HOUR(L370)-12)*10^2+MINUTE(L370))</f>
        <v/>
      </c>
      <c r="J370" s="39" t="n">
        <v>44390</v>
      </c>
      <c r="K370" s="40" t="n">
        <v>0.71875</v>
      </c>
      <c r="L370" s="39" t="n">
        <v>44390.71875</v>
      </c>
      <c r="M370" s="39" t="n">
        <v>44494</v>
      </c>
      <c r="N370" t="inlineStr">
        <is>
          <t>07:45</t>
        </is>
      </c>
      <c r="O370" s="39" t="n">
        <v>44494.32291666666</v>
      </c>
      <c r="P370" t="n">
        <v>963309</v>
      </c>
      <c r="Q370" t="inlineStr">
        <is>
          <t>Electrical Power</t>
        </is>
      </c>
      <c r="R370" t="n">
        <v>1329</v>
      </c>
      <c r="S370" t="n">
        <v>95</v>
      </c>
      <c r="T370" t="n">
        <v>1</v>
      </c>
      <c r="U370" t="n">
        <v>39.871306</v>
      </c>
      <c r="V370" t="n">
        <v>-121.389439</v>
      </c>
      <c r="W370" t="inlineStr">
        <is>
          <t>HFTD</t>
        </is>
      </c>
      <c r="X370">
        <f>IF(OR(ISNUMBER(FIND("Redwood Valley", E370)), AZ370, BC370), "HFRA", "non-HFRA")</f>
        <v/>
      </c>
      <c r="Y370" t="inlineStr">
        <is>
          <t>Yes</t>
        </is>
      </c>
      <c r="Z370" t="inlineStr">
        <is>
          <t>Yes</t>
        </is>
      </c>
      <c r="AA370" t="n">
        <v>20211058</v>
      </c>
      <c r="AB370" t="inlineStr">
        <is>
          <t>EI210713A</t>
        </is>
      </c>
      <c r="AC370" t="inlineStr">
        <is>
          <t>1403761, 1404951, 1407367</t>
        </is>
      </c>
      <c r="AD370" t="inlineStr">
        <is>
          <t>21-0089207, 21-0091389</t>
        </is>
      </c>
      <c r="AE370" t="inlineStr">
        <is>
          <t>T21-013153, T21-013152, T21-009302, T21-010765, T21-009704, T21-011029, T21-010399</t>
        </is>
      </c>
      <c r="AF370" t="n">
        <v>21584608</v>
      </c>
      <c r="AG370">
        <f>OR(AND(P370&gt;5000, P370&lt;&gt;""), AND(R370&gt;500, R370&lt;&gt;""), AND(T370&gt;0, T370&lt;&gt;""))</f>
        <v/>
      </c>
      <c r="AH370">
        <f>AND(OR(R370="", R370&lt;100),OR(AND(P370&gt;5000,P370&lt;&gt;""),AND(T370&gt;0,T370&lt;&gt;"")))</f>
        <v/>
      </c>
      <c r="AI370">
        <f>AND(AG370,AH370=FALSE)</f>
        <v/>
      </c>
      <c r="AJ370" t="n">
        <v>2021</v>
      </c>
      <c r="AK370" t="n">
        <v>7</v>
      </c>
      <c r="AL370" t="b">
        <v>0</v>
      </c>
      <c r="AM370">
        <f>IF(AND(T370&gt;0, T370&lt;&gt;""),1,0)</f>
        <v/>
      </c>
      <c r="AN370">
        <f>AND(AO370,AND(T370&gt;0,T370&lt;&gt;""))</f>
        <v/>
      </c>
      <c r="AO370">
        <f>AND(R370&gt;100, R370&lt;&gt;"")</f>
        <v/>
      </c>
      <c r="AP370">
        <f>AND(NOT(AN370),AO370)</f>
        <v/>
      </c>
      <c r="AQ370">
        <f>IF(AN370, "OEIS CAT - Destructive - Fatal", IF(AO370, IF(AG370, "OEIS CAT - Destructive - Non-fatal", "OEIS Non-CAT - Destructive - Non-fatal"), IF(AG370, "OEIS CAT - Large", "OEIS Non-CAT - Large")))</f>
        <v/>
      </c>
      <c r="AR370">
        <f>IF(AND(P370&lt;&gt;"", P370&gt;5000),1,0)</f>
        <v/>
      </c>
      <c r="AS370">
        <f>IF(AND(R370&lt;&gt;"", R370&gt;500),1,0)</f>
        <v/>
      </c>
      <c r="AT370">
        <f>IF(OR(R370="", R370&lt;=100),"structures &lt;= 100 ", IF(R370&gt;500, "structures &gt; 500", "100 &lt; structures &lt;= 500"))</f>
        <v/>
      </c>
      <c r="AU370">
        <f>IF(AND(T370&gt;0, T370&lt;&gt;""),"fatality &gt; 0", "fatality = 0")</f>
        <v/>
      </c>
      <c r="AV370">
        <f>IF(R370="",0, R370)</f>
        <v/>
      </c>
      <c r="AW370" t="b">
        <v>1</v>
      </c>
      <c r="AX370" t="b">
        <v>0</v>
      </c>
      <c r="AY370" t="b">
        <v>1</v>
      </c>
      <c r="AZ370" t="b">
        <v>1</v>
      </c>
      <c r="BA370" t="b">
        <v>0</v>
      </c>
      <c r="BB370" t="b">
        <v>1</v>
      </c>
      <c r="BC370" t="b">
        <v>1</v>
      </c>
      <c r="BJ370" t="n">
        <v>0</v>
      </c>
      <c r="BK370" t="n">
        <v>0</v>
      </c>
      <c r="BL370" t="inlineStr">
        <is>
          <t>PG326</t>
        </is>
      </c>
      <c r="BM370" t="inlineStr">
        <is>
          <t>229</t>
        </is>
      </c>
      <c r="BN370" t="n">
        <v>5.26</v>
      </c>
      <c r="BO370" t="inlineStr">
        <is>
          <t>2021-07-13T23:40:00Z</t>
        </is>
      </c>
      <c r="BP370" t="n">
        <v>20.17</v>
      </c>
      <c r="BQ370" t="n">
        <v>36</v>
      </c>
    </row>
    <row r="371">
      <c r="C371">
        <f>LEFT(H371,8)&amp;"-"&amp;E371</f>
        <v/>
      </c>
      <c r="D371" t="inlineStr">
        <is>
          <t>Kern</t>
        </is>
      </c>
      <c r="E371" t="inlineStr">
        <is>
          <t>Peak</t>
        </is>
      </c>
      <c r="H371">
        <f>YEAR(L371)*10^8+MONTH(L371)*10^6+DAY(L371)*10^4+HOUR(L371)*100+MINUTE(L371)</f>
        <v/>
      </c>
      <c r="I371">
        <f>IF(HOUR(L371)&lt;12, YEAR(L371)*10^8+MONTH(L371)*10^6+DAY(L371)*10^4+(HOUR(L371)+12)*10^2 + MINUTE(L371), YEAR(L371)*10^8+MONTH(L371)*10^6+(DAY(L371)+1)*10^4+(HOUR(L371)-12)*10^2+MINUTE(L371))</f>
        <v/>
      </c>
      <c r="J371" s="39" t="n">
        <v>44397</v>
      </c>
      <c r="K371" s="40" t="n">
        <v>0.4861111111111111</v>
      </c>
      <c r="L371" s="39" t="n">
        <v>44397.48611111111</v>
      </c>
      <c r="M371" s="39" t="n">
        <v>44421</v>
      </c>
      <c r="N371" t="inlineStr">
        <is>
          <t>11:55</t>
        </is>
      </c>
      <c r="O371" s="39" t="n">
        <v>44421.49652777778</v>
      </c>
      <c r="P371" t="n">
        <v>2098</v>
      </c>
      <c r="R371" t="n">
        <v>1</v>
      </c>
      <c r="U371" t="n">
        <v>35.41153</v>
      </c>
      <c r="V371" t="n">
        <v>-118.46461</v>
      </c>
      <c r="W371" t="inlineStr">
        <is>
          <t>HFTD</t>
        </is>
      </c>
      <c r="X371">
        <f>IF(OR(ISNUMBER(FIND("Redwood Valley", E371)), AZ371, BC371), "HFRA", "non-HFRA")</f>
        <v/>
      </c>
      <c r="AG371">
        <f>OR(AND(P371&gt;5000, P371&lt;&gt;""), AND(R371&gt;500, R371&lt;&gt;""), AND(T371&gt;0, T371&lt;&gt;""))</f>
        <v/>
      </c>
      <c r="AH371">
        <f>AND(OR(R371="", R371&lt;100),OR(AND(P371&gt;5000,P371&lt;&gt;""),AND(T371&gt;0,T371&lt;&gt;"")))</f>
        <v/>
      </c>
      <c r="AI371">
        <f>AND(AG371,AH371=FALSE)</f>
        <v/>
      </c>
      <c r="AJ371" t="n">
        <v>2021</v>
      </c>
      <c r="AK371" t="n">
        <v>7</v>
      </c>
      <c r="AL371" t="b">
        <v>0</v>
      </c>
      <c r="AM371">
        <f>IF(AND(T371&gt;0, T371&lt;&gt;""),1,0)</f>
        <v/>
      </c>
      <c r="AN371">
        <f>AND(AO371,AND(T371&gt;0,T371&lt;&gt;""))</f>
        <v/>
      </c>
      <c r="AO371">
        <f>AND(R371&gt;100, R371&lt;&gt;"")</f>
        <v/>
      </c>
      <c r="AP371">
        <f>AND(NOT(AN371),AO371)</f>
        <v/>
      </c>
      <c r="AQ371">
        <f>IF(AN371, "OEIS CAT - Destructive - Fatal", IF(AO371, IF(AG371, "OEIS CAT - Destructive - Non-fatal", "OEIS Non-CAT - Destructive - Non-fatal"), IF(AG371, "OEIS CAT - Large", "OEIS Non-CAT - Large")))</f>
        <v/>
      </c>
      <c r="AR371">
        <f>IF(AND(P371&lt;&gt;"", P371&gt;5000),1,0)</f>
        <v/>
      </c>
      <c r="AS371">
        <f>IF(AND(R371&lt;&gt;"", R371&gt;500),1,0)</f>
        <v/>
      </c>
      <c r="AT371">
        <f>IF(OR(R371="", R371&lt;=100),"structures &lt;= 100 ", IF(R371&gt;500, "structures &gt; 500", "100 &lt; structures &lt;= 500"))</f>
        <v/>
      </c>
      <c r="AU371">
        <f>IF(AND(T371&gt;0, T371&lt;&gt;""),"fatality &gt; 0", "fatality = 0")</f>
        <v/>
      </c>
      <c r="AV371">
        <f>IF(R371="",0, R371)</f>
        <v/>
      </c>
      <c r="AW371" t="b">
        <v>1</v>
      </c>
      <c r="AX371" t="b">
        <v>0</v>
      </c>
      <c r="AY371" t="b">
        <v>1</v>
      </c>
      <c r="AZ371" t="b">
        <v>1</v>
      </c>
      <c r="BA371" t="b">
        <v>0</v>
      </c>
      <c r="BB371" t="b">
        <v>1</v>
      </c>
      <c r="BC371" t="b">
        <v>1</v>
      </c>
      <c r="BF371" t="inlineStr">
        <is>
          <t>SE303</t>
        </is>
      </c>
      <c r="BG371" t="inlineStr">
        <is>
          <t>231</t>
        </is>
      </c>
      <c r="BH371" t="n">
        <v>1.71</v>
      </c>
      <c r="BI371" t="inlineStr">
        <is>
          <t>2021-07-20T19:30:00Z</t>
        </is>
      </c>
      <c r="BJ371" t="n">
        <v>21.92</v>
      </c>
      <c r="BK371" t="n">
        <v>39</v>
      </c>
      <c r="BL371" t="inlineStr">
        <is>
          <t>SE303</t>
        </is>
      </c>
      <c r="BM371" t="inlineStr">
        <is>
          <t>231</t>
        </is>
      </c>
      <c r="BN371" t="n">
        <v>1.71</v>
      </c>
      <c r="BO371" t="inlineStr">
        <is>
          <t>2021-07-20T19:30:00Z</t>
        </is>
      </c>
      <c r="BP371" t="n">
        <v>21.92</v>
      </c>
      <c r="BQ371" t="n">
        <v>93</v>
      </c>
    </row>
    <row r="372">
      <c r="C372">
        <f>LEFT(H372,8)&amp;"-"&amp;E372</f>
        <v/>
      </c>
      <c r="D372" t="inlineStr">
        <is>
          <t>Plumas</t>
        </is>
      </c>
      <c r="E372" t="inlineStr">
        <is>
          <t>Fly Fire</t>
        </is>
      </c>
      <c r="F372" t="inlineStr">
        <is>
          <t>Dixie</t>
        </is>
      </c>
      <c r="H372">
        <f>YEAR(L372)*10^8+MONTH(L372)*10^6+DAY(L372)*10^4+HOUR(L372)*100+MINUTE(L372)</f>
        <v/>
      </c>
      <c r="I372">
        <f>IF(HOUR(L372)&lt;12, YEAR(L372)*10^8+MONTH(L372)*10^6+DAY(L372)*10^4+(HOUR(L372)+12)*10^2 + MINUTE(L372), YEAR(L372)*10^8+MONTH(L372)*10^6+(DAY(L372)+1)*10^4+(HOUR(L372)-12)*10^2+MINUTE(L372))</f>
        <v/>
      </c>
      <c r="J372" s="39" t="n">
        <v>44399</v>
      </c>
      <c r="K372" s="40" t="n">
        <v>0.7090277777777778</v>
      </c>
      <c r="L372" s="39" t="n">
        <v>44399.70902777778</v>
      </c>
      <c r="P372" t="n">
        <v>4300</v>
      </c>
      <c r="R372" t="n">
        <v>2</v>
      </c>
      <c r="U372" t="n">
        <v>40.006388</v>
      </c>
      <c r="V372" t="n">
        <v>-120.962447</v>
      </c>
      <c r="W372" t="inlineStr">
        <is>
          <t>HFTD</t>
        </is>
      </c>
      <c r="X372">
        <f>IF(OR(ISNUMBER(FIND("Redwood Valley", E372)), AZ372, BC372), "HFRA", "non-HFRA")</f>
        <v/>
      </c>
      <c r="Y372" t="inlineStr">
        <is>
          <t>Yes</t>
        </is>
      </c>
      <c r="Z372" t="inlineStr">
        <is>
          <t>Yes</t>
        </is>
      </c>
      <c r="AA372" t="n">
        <v>20211113</v>
      </c>
      <c r="AB372" t="inlineStr">
        <is>
          <t>EI210722B</t>
        </is>
      </c>
      <c r="AC372" t="inlineStr">
        <is>
          <t>1411749</t>
        </is>
      </c>
      <c r="AD372" t="inlineStr">
        <is>
          <t>21-0093767</t>
        </is>
      </c>
      <c r="AF372" t="n">
        <v>9103736</v>
      </c>
      <c r="AG372">
        <f>OR(AND(P372&gt;5000, P372&lt;&gt;""), AND(R372&gt;500, R372&lt;&gt;""), AND(T372&gt;0, T372&lt;&gt;""))</f>
        <v/>
      </c>
      <c r="AH372">
        <f>AND(OR(R372="", R372&lt;100),OR(AND(P372&gt;5000,P372&lt;&gt;""),AND(T372&gt;0,T372&lt;&gt;"")))</f>
        <v/>
      </c>
      <c r="AI372">
        <f>AND(AG372,AH372=FALSE)</f>
        <v/>
      </c>
      <c r="AJ372" t="n">
        <v>2021</v>
      </c>
      <c r="AK372" t="n">
        <v>7</v>
      </c>
      <c r="AL372" t="b">
        <v>0</v>
      </c>
      <c r="AM372">
        <f>IF(AND(T372&gt;0, T372&lt;&gt;""),1,0)</f>
        <v/>
      </c>
      <c r="AN372">
        <f>AND(AO372,AND(T372&gt;0,T372&lt;&gt;""))</f>
        <v/>
      </c>
      <c r="AO372">
        <f>AND(R372&gt;100, R372&lt;&gt;"")</f>
        <v/>
      </c>
      <c r="AP372">
        <f>AND(NOT(AN372),AO372)</f>
        <v/>
      </c>
      <c r="AQ372">
        <f>IF(AN372, "OEIS CAT - Destructive - Fatal", IF(AO372, IF(AG372, "OEIS CAT - Destructive - Non-fatal", "OEIS Non-CAT - Destructive - Non-fatal"), IF(AG372, "OEIS CAT - Large", "OEIS Non-CAT - Large")))</f>
        <v/>
      </c>
      <c r="AR372">
        <f>IF(AND(P372&lt;&gt;"", P372&gt;5000),1,0)</f>
        <v/>
      </c>
      <c r="AS372">
        <f>IF(AND(R372&lt;&gt;"", R372&gt;500),1,0)</f>
        <v/>
      </c>
      <c r="AT372">
        <f>IF(OR(R372="", R372&lt;=100),"structures &lt;= 100 ", IF(R372&gt;500, "structures &gt; 500", "100 &lt; structures &lt;= 500"))</f>
        <v/>
      </c>
      <c r="AU372">
        <f>IF(AND(T372&gt;0, T372&lt;&gt;""),"fatality &gt; 0", "fatality = 0")</f>
        <v/>
      </c>
      <c r="AV372">
        <f>IF(R372="",0, R372)</f>
        <v/>
      </c>
      <c r="AW372" t="b">
        <v>1</v>
      </c>
      <c r="AX372" t="b">
        <v>0</v>
      </c>
      <c r="AY372" t="b">
        <v>1</v>
      </c>
      <c r="AZ372" t="b">
        <v>1</v>
      </c>
      <c r="BA372" t="b">
        <v>0</v>
      </c>
      <c r="BB372" t="b">
        <v>1</v>
      </c>
      <c r="BC372" t="b">
        <v>1</v>
      </c>
      <c r="BF372" t="inlineStr">
        <is>
          <t>CHAC1</t>
        </is>
      </c>
      <c r="BG372" t="inlineStr">
        <is>
          <t>2</t>
        </is>
      </c>
      <c r="BH372" t="n">
        <v>2.53</v>
      </c>
      <c r="BI372" t="inlineStr">
        <is>
          <t>2021-07-22T23:47:00Z</t>
        </is>
      </c>
      <c r="BJ372" t="n">
        <v>31</v>
      </c>
      <c r="BK372" t="n">
        <v>68</v>
      </c>
      <c r="BL372" t="inlineStr">
        <is>
          <t>CHAC1</t>
        </is>
      </c>
      <c r="BM372" t="inlineStr">
        <is>
          <t>2</t>
        </is>
      </c>
      <c r="BN372" t="n">
        <v>2.53</v>
      </c>
      <c r="BO372" t="inlineStr">
        <is>
          <t>2021-07-22T23:47:00Z</t>
        </is>
      </c>
      <c r="BP372" t="n">
        <v>31</v>
      </c>
      <c r="BQ372" t="n">
        <v>124</v>
      </c>
    </row>
    <row r="373">
      <c r="C373">
        <f>LEFT(H373,8)&amp;"-"&amp;E373</f>
        <v/>
      </c>
      <c r="E373" t="inlineStr">
        <is>
          <t>Monument</t>
        </is>
      </c>
      <c r="H373">
        <f>YEAR(L373)*10^8+MONTH(L373)*10^6+DAY(L373)*10^4+HOUR(L373)*100+MINUTE(L373)</f>
        <v/>
      </c>
      <c r="I373">
        <f>IF(HOUR(L373)&lt;12, YEAR(L373)*10^8+MONTH(L373)*10^6+DAY(L373)*10^4+(HOUR(L373)+12)*10^2 + MINUTE(L373), YEAR(L373)*10^8+MONTH(L373)*10^6+(DAY(L373)+1)*10^4+(HOUR(L373)-12)*10^2+MINUTE(L373))</f>
        <v/>
      </c>
      <c r="J373" s="39" t="n">
        <v>44407</v>
      </c>
      <c r="K373" s="40" t="n">
        <v>0.5194444444444445</v>
      </c>
      <c r="L373" s="39" t="n">
        <v>44407.51944444444</v>
      </c>
      <c r="M373" s="39" t="n">
        <v>44495</v>
      </c>
      <c r="N373" t="inlineStr">
        <is>
          <t>13:15</t>
        </is>
      </c>
      <c r="O373" s="39" t="n">
        <v>44495.55208333334</v>
      </c>
      <c r="P373" t="n">
        <v>223124</v>
      </c>
      <c r="Q373" t="inlineStr">
        <is>
          <t>Lightning</t>
        </is>
      </c>
      <c r="R373" t="n">
        <v>52</v>
      </c>
      <c r="S373" t="n">
        <v>3</v>
      </c>
      <c r="U373" t="n">
        <v>40.752</v>
      </c>
      <c r="V373" t="n">
        <v>-123.337</v>
      </c>
      <c r="W373" t="inlineStr">
        <is>
          <t>HFTD</t>
        </is>
      </c>
      <c r="X373">
        <f>IF(OR(ISNUMBER(FIND("Redwood Valley", E373)), AZ373, BC373), "HFRA", "non-HFRA")</f>
        <v/>
      </c>
      <c r="AG373">
        <f>OR(AND(P373&gt;5000, P373&lt;&gt;""), AND(R373&gt;500, R373&lt;&gt;""), AND(T373&gt;0, T373&lt;&gt;""))</f>
        <v/>
      </c>
      <c r="AH373">
        <f>AND(OR(R373="", R373&lt;100),OR(AND(P373&gt;5000,P373&lt;&gt;""),AND(T373&gt;0,T373&lt;&gt;"")))</f>
        <v/>
      </c>
      <c r="AI373">
        <f>AND(AG373,AH373=FALSE)</f>
        <v/>
      </c>
      <c r="AJ373" t="n">
        <v>2021</v>
      </c>
      <c r="AK373" t="n">
        <v>7</v>
      </c>
      <c r="AL373" t="b">
        <v>1</v>
      </c>
      <c r="AM373">
        <f>IF(AND(T373&gt;0, T373&lt;&gt;""),1,0)</f>
        <v/>
      </c>
      <c r="AN373">
        <f>AND(AO373,AND(T373&gt;0,T373&lt;&gt;""))</f>
        <v/>
      </c>
      <c r="AO373">
        <f>AND(R373&gt;100, R373&lt;&gt;"")</f>
        <v/>
      </c>
      <c r="AP373">
        <f>AND(NOT(AN373),AO373)</f>
        <v/>
      </c>
      <c r="AQ373">
        <f>IF(AN373, "OEIS CAT - Destructive - Fatal", IF(AO373, IF(AG373, "OEIS CAT - Destructive - Non-fatal", "OEIS Non-CAT - Destructive - Non-fatal"), IF(AG373, "OEIS CAT - Large", "OEIS Non-CAT - Large")))</f>
        <v/>
      </c>
      <c r="AR373">
        <f>IF(AND(P373&lt;&gt;"", P373&gt;5000),1,0)</f>
        <v/>
      </c>
      <c r="AS373">
        <f>IF(AND(R373&lt;&gt;"", R373&gt;500),1,0)</f>
        <v/>
      </c>
      <c r="AT373">
        <f>IF(OR(R373="", R373&lt;=100),"structures &lt;= 100 ", IF(R373&gt;500, "structures &gt; 500", "100 &lt; structures &lt;= 500"))</f>
        <v/>
      </c>
      <c r="AU373">
        <f>IF(AND(T373&gt;0, T373&lt;&gt;""),"fatality &gt; 0", "fatality = 0")</f>
        <v/>
      </c>
      <c r="AV373">
        <f>IF(R373="",0, R373)</f>
        <v/>
      </c>
      <c r="AW373" t="b">
        <v>1</v>
      </c>
      <c r="AX373" t="b">
        <v>0</v>
      </c>
      <c r="AY373" t="b">
        <v>1</v>
      </c>
      <c r="AZ373" t="b">
        <v>1</v>
      </c>
      <c r="BA373" t="b">
        <v>0</v>
      </c>
      <c r="BB373" t="b">
        <v>1</v>
      </c>
      <c r="BC373" t="b">
        <v>1</v>
      </c>
      <c r="BF373" t="inlineStr">
        <is>
          <t>BGBC1</t>
        </is>
      </c>
      <c r="BG373" t="inlineStr">
        <is>
          <t>2</t>
        </is>
      </c>
      <c r="BH373" t="n">
        <v>4.65</v>
      </c>
      <c r="BI373" t="inlineStr">
        <is>
          <t>2021-07-30T20:20:00Z</t>
        </is>
      </c>
      <c r="BJ373" t="n">
        <v>8</v>
      </c>
      <c r="BK373" t="n">
        <v>2</v>
      </c>
      <c r="BL373" t="inlineStr">
        <is>
          <t>UDWC1</t>
        </is>
      </c>
      <c r="BM373" t="inlineStr">
        <is>
          <t>2</t>
        </is>
      </c>
      <c r="BN373" t="n">
        <v>8.6</v>
      </c>
      <c r="BO373" t="inlineStr">
        <is>
          <t>2021-07-30T20:24:00Z</t>
        </is>
      </c>
      <c r="BP373" t="n">
        <v>8</v>
      </c>
      <c r="BQ373" t="n">
        <v>4</v>
      </c>
    </row>
    <row r="374">
      <c r="A374" t="inlineStr">
        <is>
          <t>Not in PG&amp;E service territory</t>
        </is>
      </c>
      <c r="C374">
        <f>LEFT(H374,8)&amp;"-"&amp;E374</f>
        <v/>
      </c>
      <c r="D374" t="inlineStr">
        <is>
          <t xml:space="preserve">Siskiyou And Trinity  </t>
        </is>
      </c>
      <c r="E374" t="inlineStr">
        <is>
          <t>River Complex</t>
        </is>
      </c>
      <c r="H374">
        <f>YEAR(L374)*10^8+MONTH(L374)*10^6+DAY(L374)*10^4+HOUR(L374)*100+MINUTE(L374)</f>
        <v/>
      </c>
      <c r="I374">
        <f>IF(HOUR(L374)&lt;12, YEAR(L374)*10^8+MONTH(L374)*10^6+DAY(L374)*10^4+(HOUR(L374)+12)*10^2 + MINUTE(L374), YEAR(L374)*10^8+MONTH(L374)*10^6+(DAY(L374)+1)*10^4+(HOUR(L374)-12)*10^2+MINUTE(L374))</f>
        <v/>
      </c>
      <c r="J374" s="39" t="n">
        <v>44407</v>
      </c>
      <c r="K374" s="40" t="n">
        <v>0.7618055555555555</v>
      </c>
      <c r="L374" s="39" t="n">
        <v>44407.76180555556</v>
      </c>
      <c r="M374" s="39" t="n">
        <v>44495</v>
      </c>
      <c r="N374" t="inlineStr">
        <is>
          <t>13:14</t>
        </is>
      </c>
      <c r="O374" s="39" t="n">
        <v>44495.55138888889</v>
      </c>
      <c r="P374" t="n">
        <v>199343</v>
      </c>
      <c r="Q374" t="inlineStr">
        <is>
          <t>Lightning</t>
        </is>
      </c>
      <c r="R374" t="n">
        <v>122</v>
      </c>
      <c r="S374" t="n">
        <v>2</v>
      </c>
      <c r="U374" t="n">
        <v>41.389</v>
      </c>
      <c r="V374" t="n">
        <v>-123.057</v>
      </c>
      <c r="W374" t="inlineStr">
        <is>
          <t>HFTD</t>
        </is>
      </c>
      <c r="X374">
        <f>IF(OR(ISNUMBER(FIND("Redwood Valley", E374)), AZ374, BC374), "HFRA", "non-HFRA")</f>
        <v/>
      </c>
      <c r="AG374">
        <f>OR(AND(P374&gt;5000, P374&lt;&gt;""), AND(R374&gt;500, R374&lt;&gt;""), AND(T374&gt;0, T374&lt;&gt;""))</f>
        <v/>
      </c>
      <c r="AH374">
        <f>AND(OR(R374="", R374&lt;100),OR(AND(P374&gt;5000,P374&lt;&gt;""),AND(T374&gt;0,T374&lt;&gt;"")))</f>
        <v/>
      </c>
      <c r="AI374">
        <f>AND(AG374,AH374=FALSE)</f>
        <v/>
      </c>
      <c r="AJ374" t="n">
        <v>2021</v>
      </c>
      <c r="AK374" t="n">
        <v>7</v>
      </c>
      <c r="AL374" t="b">
        <v>1</v>
      </c>
      <c r="AM374">
        <f>IF(AND(T374&gt;0, T374&lt;&gt;""),1,0)</f>
        <v/>
      </c>
      <c r="AN374">
        <f>AND(AO374,AND(T374&gt;0,T374&lt;&gt;""))</f>
        <v/>
      </c>
      <c r="AO374">
        <f>AND(R374&gt;100, R374&lt;&gt;"")</f>
        <v/>
      </c>
      <c r="AP374">
        <f>AND(NOT(AN374),AO374)</f>
        <v/>
      </c>
      <c r="AQ374">
        <f>IF(AN374, "OEIS CAT - Destructive - Fatal", IF(AO374, IF(AG374, "OEIS CAT - Destructive - Non-fatal", "OEIS Non-CAT - Destructive - Non-fatal"), IF(AG374, "OEIS CAT - Large", "OEIS Non-CAT - Large")))</f>
        <v/>
      </c>
      <c r="AR374">
        <f>IF(AND(P374&lt;&gt;"", P374&gt;5000),1,0)</f>
        <v/>
      </c>
      <c r="AS374">
        <f>IF(AND(R374&lt;&gt;"", R374&gt;500),1,0)</f>
        <v/>
      </c>
      <c r="AT374">
        <f>IF(OR(R374="", R374&lt;=100),"structures &lt;= 100 ", IF(R374&gt;500, "structures &gt; 500", "100 &lt; structures &lt;= 500"))</f>
        <v/>
      </c>
      <c r="AU374">
        <f>IF(AND(T374&gt;0, T374&lt;&gt;""),"fatality &gt; 0", "fatality = 0")</f>
        <v/>
      </c>
      <c r="AV374">
        <f>IF(R374="",0, R374)</f>
        <v/>
      </c>
      <c r="AW374" t="b">
        <v>1</v>
      </c>
      <c r="AX374" t="b">
        <v>0</v>
      </c>
      <c r="AY374" t="b">
        <v>1</v>
      </c>
      <c r="AZ374" t="b">
        <v>1</v>
      </c>
      <c r="BA374" t="b">
        <v>0</v>
      </c>
      <c r="BB374" t="b">
        <v>0</v>
      </c>
      <c r="BC374" t="b">
        <v>1</v>
      </c>
      <c r="BJ374" t="n">
        <v>0</v>
      </c>
      <c r="BK374" t="n">
        <v>0</v>
      </c>
      <c r="BL374" t="inlineStr">
        <is>
          <t>SWBC1</t>
        </is>
      </c>
      <c r="BM374" t="inlineStr">
        <is>
          <t>2</t>
        </is>
      </c>
      <c r="BN374" t="n">
        <v>7.14</v>
      </c>
      <c r="BO374" t="inlineStr">
        <is>
          <t>2021-07-31T01:22:00Z</t>
        </is>
      </c>
      <c r="BP374" t="n">
        <v>18</v>
      </c>
      <c r="BQ374" t="n">
        <v>2</v>
      </c>
    </row>
    <row r="375">
      <c r="C375">
        <f>LEFT(H375,8)&amp;"-"&amp;E375</f>
        <v/>
      </c>
      <c r="D375" t="inlineStr">
        <is>
          <t>Shasta, Trinity And Tehama</t>
        </is>
      </c>
      <c r="E375" t="inlineStr">
        <is>
          <t>Mcfarland</t>
        </is>
      </c>
      <c r="H375">
        <f>YEAR(L375)*10^8+MONTH(L375)*10^6+DAY(L375)*10^4+HOUR(L375)*100+MINUTE(L375)</f>
        <v/>
      </c>
      <c r="I375">
        <f>IF(HOUR(L375)&lt;12, YEAR(L375)*10^8+MONTH(L375)*10^6+DAY(L375)*10^4+(HOUR(L375)+12)*10^2 + MINUTE(L375), YEAR(L375)*10^8+MONTH(L375)*10^6+(DAY(L375)+1)*10^4+(HOUR(L375)-12)*10^2+MINUTE(L375))</f>
        <v/>
      </c>
      <c r="J375" s="39" t="n">
        <v>44407</v>
      </c>
      <c r="K375" s="40" t="n">
        <v>0.7805555555555556</v>
      </c>
      <c r="L375" s="39" t="n">
        <v>44407.78055555555</v>
      </c>
      <c r="M375" s="39" t="n">
        <v>44455</v>
      </c>
      <c r="N375" t="inlineStr">
        <is>
          <t>18:00</t>
        </is>
      </c>
      <c r="O375" s="39" t="n">
        <v>44455.75</v>
      </c>
      <c r="P375" t="n">
        <v>122653</v>
      </c>
      <c r="Q375" t="inlineStr">
        <is>
          <t>Lightning</t>
        </is>
      </c>
      <c r="R375" t="n">
        <v>46</v>
      </c>
      <c r="S375" t="n">
        <v>1</v>
      </c>
      <c r="U375" t="n">
        <v>40.35</v>
      </c>
      <c r="V375" t="n">
        <v>-123.034</v>
      </c>
      <c r="W375" t="inlineStr">
        <is>
          <t>HFTD</t>
        </is>
      </c>
      <c r="X375">
        <f>IF(OR(ISNUMBER(FIND("Redwood Valley", E375)), AZ375, BC375), "HFRA", "non-HFRA")</f>
        <v/>
      </c>
      <c r="AG375">
        <f>OR(AND(P375&gt;5000, P375&lt;&gt;""), AND(R375&gt;500, R375&lt;&gt;""), AND(T375&gt;0, T375&lt;&gt;""))</f>
        <v/>
      </c>
      <c r="AH375">
        <f>AND(OR(R375="", R375&lt;100),OR(AND(P375&gt;5000,P375&lt;&gt;""),AND(T375&gt;0,T375&lt;&gt;"")))</f>
        <v/>
      </c>
      <c r="AI375">
        <f>AND(AG375,AH375=FALSE)</f>
        <v/>
      </c>
      <c r="AJ375" t="n">
        <v>2021</v>
      </c>
      <c r="AK375" t="n">
        <v>7</v>
      </c>
      <c r="AL375" t="b">
        <v>0</v>
      </c>
      <c r="AM375">
        <f>IF(AND(T375&gt;0, T375&lt;&gt;""),1,0)</f>
        <v/>
      </c>
      <c r="AN375">
        <f>AND(AO375,AND(T375&gt;0,T375&lt;&gt;""))</f>
        <v/>
      </c>
      <c r="AO375">
        <f>AND(R375&gt;100, R375&lt;&gt;"")</f>
        <v/>
      </c>
      <c r="AP375">
        <f>AND(NOT(AN375),AO375)</f>
        <v/>
      </c>
      <c r="AQ375">
        <f>IF(AN375, "OEIS CAT - Destructive - Fatal", IF(AO375, IF(AG375, "OEIS CAT - Destructive - Non-fatal", "OEIS Non-CAT - Destructive - Non-fatal"), IF(AG375, "OEIS CAT - Large", "OEIS Non-CAT - Large")))</f>
        <v/>
      </c>
      <c r="AR375">
        <f>IF(AND(P375&lt;&gt;"", P375&gt;5000),1,0)</f>
        <v/>
      </c>
      <c r="AS375">
        <f>IF(AND(R375&lt;&gt;"", R375&gt;500),1,0)</f>
        <v/>
      </c>
      <c r="AT375">
        <f>IF(OR(R375="", R375&lt;=100),"structures &lt;= 100 ", IF(R375&gt;500, "structures &gt; 500", "100 &lt; structures &lt;= 500"))</f>
        <v/>
      </c>
      <c r="AU375">
        <f>IF(AND(T375&gt;0, T375&lt;&gt;""),"fatality &gt; 0", "fatality = 0")</f>
        <v/>
      </c>
      <c r="AV375">
        <f>IF(R375="",0, R375)</f>
        <v/>
      </c>
      <c r="AW375" t="b">
        <v>1</v>
      </c>
      <c r="AX375" t="b">
        <v>0</v>
      </c>
      <c r="AY375" t="b">
        <v>1</v>
      </c>
      <c r="AZ375" t="b">
        <v>1</v>
      </c>
      <c r="BA375" t="b">
        <v>0</v>
      </c>
      <c r="BB375" t="b">
        <v>1</v>
      </c>
      <c r="BC375" t="b">
        <v>1</v>
      </c>
      <c r="BF375" t="inlineStr">
        <is>
          <t>TT100</t>
        </is>
      </c>
      <c r="BG375" t="inlineStr">
        <is>
          <t>2</t>
        </is>
      </c>
      <c r="BH375" t="n">
        <v>4.37</v>
      </c>
      <c r="BI375" t="inlineStr">
        <is>
          <t>2021-07-31T02:27:00Z</t>
        </is>
      </c>
      <c r="BJ375" t="n">
        <v>13</v>
      </c>
      <c r="BK375" t="n">
        <v>4</v>
      </c>
      <c r="BL375" t="inlineStr">
        <is>
          <t>PG299</t>
        </is>
      </c>
      <c r="BM375" t="inlineStr">
        <is>
          <t>229</t>
        </is>
      </c>
      <c r="BN375" t="n">
        <v>7.7</v>
      </c>
      <c r="BO375" t="inlineStr">
        <is>
          <t>2021-07-31T01:30:00Z</t>
        </is>
      </c>
      <c r="BP375" t="n">
        <v>25.35</v>
      </c>
      <c r="BQ375" t="n">
        <v>42</v>
      </c>
    </row>
    <row r="376">
      <c r="C376">
        <f>LEFT(H376,8)&amp;"-"&amp;E376</f>
        <v/>
      </c>
      <c r="D376" t="inlineStr">
        <is>
          <t xml:space="preserve">Nevada And Placer  </t>
        </is>
      </c>
      <c r="E376" t="inlineStr">
        <is>
          <t>River</t>
        </is>
      </c>
      <c r="H376">
        <f>YEAR(L376)*10^8+MONTH(L376)*10^6+DAY(L376)*10^4+HOUR(L376)*100+MINUTE(L376)</f>
        <v/>
      </c>
      <c r="I376">
        <f>IF(HOUR(L376)&lt;12, YEAR(L376)*10^8+MONTH(L376)*10^6+DAY(L376)*10^4+(HOUR(L376)+12)*10^2 + MINUTE(L376), YEAR(L376)*10^8+MONTH(L376)*10^6+(DAY(L376)+1)*10^4+(HOUR(L376)-12)*10^2+MINUTE(L376))</f>
        <v/>
      </c>
      <c r="J376" s="39" t="n">
        <v>44412</v>
      </c>
      <c r="K376" s="40" t="n">
        <v>0</v>
      </c>
      <c r="L376" s="39" t="n">
        <v>44412</v>
      </c>
      <c r="M376" s="39" t="n">
        <v>44421</v>
      </c>
      <c r="N376" t="inlineStr">
        <is>
          <t>19:54</t>
        </is>
      </c>
      <c r="O376" s="39" t="n">
        <v>44421.82916666667</v>
      </c>
      <c r="P376" t="n">
        <v>2619</v>
      </c>
      <c r="R376" t="n">
        <v>142</v>
      </c>
      <c r="S376" t="n">
        <v>21</v>
      </c>
      <c r="U376" t="n">
        <v>39.08805</v>
      </c>
      <c r="V376" t="n">
        <v>-121.01468</v>
      </c>
      <c r="W376" t="inlineStr">
        <is>
          <t>HFTD</t>
        </is>
      </c>
      <c r="X376">
        <f>IF(OR(ISNUMBER(FIND("Redwood Valley", E376)), AZ376, BC376), "HFRA", "non-HFRA")</f>
        <v/>
      </c>
      <c r="AG376">
        <f>OR(AND(P376&gt;5000, P376&lt;&gt;""), AND(R376&gt;500, R376&lt;&gt;""), AND(T376&gt;0, T376&lt;&gt;""))</f>
        <v/>
      </c>
      <c r="AH376">
        <f>AND(OR(R376="", R376&lt;100),OR(AND(P376&gt;5000,P376&lt;&gt;""),AND(T376&gt;0,T376&lt;&gt;"")))</f>
        <v/>
      </c>
      <c r="AI376">
        <f>AND(AG376,AH376=FALSE)</f>
        <v/>
      </c>
      <c r="AJ376" t="n">
        <v>2021</v>
      </c>
      <c r="AK376" t="n">
        <v>8</v>
      </c>
      <c r="AL376" t="b">
        <v>0</v>
      </c>
      <c r="AM376">
        <f>IF(AND(T376&gt;0, T376&lt;&gt;""),1,0)</f>
        <v/>
      </c>
      <c r="AN376">
        <f>AND(AO376,AND(T376&gt;0,T376&lt;&gt;""))</f>
        <v/>
      </c>
      <c r="AO376">
        <f>AND(R376&gt;100, R376&lt;&gt;"")</f>
        <v/>
      </c>
      <c r="AP376">
        <f>AND(NOT(AN376),AO376)</f>
        <v/>
      </c>
      <c r="AQ376">
        <f>IF(AN376, "OEIS CAT - Destructive - Fatal", IF(AO376, IF(AG376, "OEIS CAT - Destructive - Non-fatal", "OEIS Non-CAT - Destructive - Non-fatal"), IF(AG376, "OEIS CAT - Large", "OEIS Non-CAT - Large")))</f>
        <v/>
      </c>
      <c r="AR376">
        <f>IF(AND(P376&lt;&gt;"", P376&gt;5000),1,0)</f>
        <v/>
      </c>
      <c r="AS376">
        <f>IF(AND(R376&lt;&gt;"", R376&gt;500),1,0)</f>
        <v/>
      </c>
      <c r="AT376">
        <f>IF(OR(R376="", R376&lt;=100),"structures &lt;= 100 ", IF(R376&gt;500, "structures &gt; 500", "100 &lt; structures &lt;= 500"))</f>
        <v/>
      </c>
      <c r="AU376">
        <f>IF(AND(T376&gt;0, T376&lt;&gt;""),"fatality &gt; 0", "fatality = 0")</f>
        <v/>
      </c>
      <c r="AV376">
        <f>IF(R376="",0, R376)</f>
        <v/>
      </c>
      <c r="AW376" t="b">
        <v>1</v>
      </c>
      <c r="AX376" t="b">
        <v>0</v>
      </c>
      <c r="AY376" t="b">
        <v>1</v>
      </c>
      <c r="AZ376" t="b">
        <v>1</v>
      </c>
      <c r="BA376" t="b">
        <v>0</v>
      </c>
      <c r="BB376" t="b">
        <v>1</v>
      </c>
      <c r="BC376" t="b">
        <v>1</v>
      </c>
      <c r="BF376" t="inlineStr">
        <is>
          <t>PG613</t>
        </is>
      </c>
      <c r="BG376" t="inlineStr">
        <is>
          <t>229</t>
        </is>
      </c>
      <c r="BH376" t="n">
        <v>4.25</v>
      </c>
      <c r="BI376" t="inlineStr">
        <is>
          <t>2021-08-04T06:20:00Z</t>
        </is>
      </c>
      <c r="BJ376" t="n">
        <v>4.23</v>
      </c>
      <c r="BK376" t="n">
        <v>73</v>
      </c>
      <c r="BL376" t="inlineStr">
        <is>
          <t>AT046</t>
        </is>
      </c>
      <c r="BM376" t="inlineStr">
        <is>
          <t>65</t>
        </is>
      </c>
      <c r="BN376" t="n">
        <v>9.67</v>
      </c>
      <c r="BO376" t="inlineStr">
        <is>
          <t>2021-08-04T08:00:00Z</t>
        </is>
      </c>
      <c r="BP376" t="n">
        <v>14.01</v>
      </c>
      <c r="BQ376" t="n">
        <v>398</v>
      </c>
    </row>
    <row r="377">
      <c r="C377">
        <f>LEFT(H377,8)&amp;"-"&amp;E377</f>
        <v/>
      </c>
      <c r="D377" t="inlineStr">
        <is>
          <t xml:space="preserve">El Dorado, Alpine And Amador </t>
        </is>
      </c>
      <c r="E377" t="inlineStr">
        <is>
          <t>Caldor</t>
        </is>
      </c>
      <c r="H377">
        <f>YEAR(L377)*10^8+MONTH(L377)*10^6+DAY(L377)*10^4+HOUR(L377)*100+MINUTE(L377)</f>
        <v/>
      </c>
      <c r="I377">
        <f>IF(HOUR(L377)&lt;12, YEAR(L377)*10^8+MONTH(L377)*10^6+DAY(L377)*10^4+(HOUR(L377)+12)*10^2 + MINUTE(L377), YEAR(L377)*10^8+MONTH(L377)*10^6+(DAY(L377)+1)*10^4+(HOUR(L377)-12)*10^2+MINUTE(L377))</f>
        <v/>
      </c>
      <c r="J377" s="39" t="n">
        <v>44422</v>
      </c>
      <c r="K377" s="40" t="n">
        <v>0.7875</v>
      </c>
      <c r="L377" s="39" t="n">
        <v>44422.7875</v>
      </c>
      <c r="M377" s="39" t="n">
        <v>44490</v>
      </c>
      <c r="N377" t="inlineStr">
        <is>
          <t>08:18</t>
        </is>
      </c>
      <c r="O377" s="39" t="n">
        <v>44490.34583333333</v>
      </c>
      <c r="P377" t="n">
        <v>221835</v>
      </c>
      <c r="Q377" t="inlineStr">
        <is>
          <t>Under Investigation</t>
        </is>
      </c>
      <c r="R377" t="n">
        <v>1003</v>
      </c>
      <c r="S377" t="n">
        <v>81</v>
      </c>
      <c r="U377" t="n">
        <v>38.586</v>
      </c>
      <c r="V377" t="n">
        <v>-120.537833</v>
      </c>
      <c r="W377" t="inlineStr">
        <is>
          <t>HFTD</t>
        </is>
      </c>
      <c r="X377">
        <f>IF(OR(ISNUMBER(FIND("Redwood Valley", E377)), AZ377, BC377), "HFRA", "non-HFRA")</f>
        <v/>
      </c>
      <c r="AG377">
        <f>OR(AND(P377&gt;5000, P377&lt;&gt;""), AND(R377&gt;500, R377&lt;&gt;""), AND(T377&gt;0, T377&lt;&gt;""))</f>
        <v/>
      </c>
      <c r="AH377">
        <f>AND(OR(R377="", R377&lt;100),OR(AND(P377&gt;5000,P377&lt;&gt;""),AND(T377&gt;0,T377&lt;&gt;"")))</f>
        <v/>
      </c>
      <c r="AI377">
        <f>AND(AG377,AH377=FALSE)</f>
        <v/>
      </c>
      <c r="AJ377" t="n">
        <v>2021</v>
      </c>
      <c r="AK377" t="n">
        <v>8</v>
      </c>
      <c r="AL377" t="b">
        <v>0</v>
      </c>
      <c r="AM377">
        <f>IF(AND(T377&gt;0, T377&lt;&gt;""),1,0)</f>
        <v/>
      </c>
      <c r="AN377">
        <f>AND(AO377,AND(T377&gt;0,T377&lt;&gt;""))</f>
        <v/>
      </c>
      <c r="AO377">
        <f>AND(R377&gt;100, R377&lt;&gt;"")</f>
        <v/>
      </c>
      <c r="AP377">
        <f>AND(NOT(AN377),AO377)</f>
        <v/>
      </c>
      <c r="AQ377">
        <f>IF(AN377, "OEIS CAT - Destructive - Fatal", IF(AO377, IF(AG377, "OEIS CAT - Destructive - Non-fatal", "OEIS Non-CAT - Destructive - Non-fatal"), IF(AG377, "OEIS CAT - Large", "OEIS Non-CAT - Large")))</f>
        <v/>
      </c>
      <c r="AR377">
        <f>IF(AND(P377&lt;&gt;"", P377&gt;5000),1,0)</f>
        <v/>
      </c>
      <c r="AS377">
        <f>IF(AND(R377&lt;&gt;"", R377&gt;500),1,0)</f>
        <v/>
      </c>
      <c r="AT377">
        <f>IF(OR(R377="", R377&lt;=100),"structures &lt;= 100 ", IF(R377&gt;500, "structures &gt; 500", "100 &lt; structures &lt;= 500"))</f>
        <v/>
      </c>
      <c r="AU377">
        <f>IF(AND(T377&gt;0, T377&lt;&gt;""),"fatality &gt; 0", "fatality = 0")</f>
        <v/>
      </c>
      <c r="AV377">
        <f>IF(R377="",0, R377)</f>
        <v/>
      </c>
      <c r="AW377" t="b">
        <v>0</v>
      </c>
      <c r="AX377" t="b">
        <v>1</v>
      </c>
      <c r="AY377" t="b">
        <v>1</v>
      </c>
      <c r="AZ377" t="b">
        <v>1</v>
      </c>
      <c r="BA377" t="b">
        <v>0</v>
      </c>
      <c r="BB377" t="b">
        <v>1</v>
      </c>
      <c r="BC377" t="b">
        <v>1</v>
      </c>
      <c r="BF377" t="inlineStr">
        <is>
          <t>GZFC1</t>
        </is>
      </c>
      <c r="BG377" t="inlineStr">
        <is>
          <t>2</t>
        </is>
      </c>
      <c r="BH377" t="n">
        <v>2.82</v>
      </c>
      <c r="BI377" t="inlineStr">
        <is>
          <t>2021-08-15T02:17:00Z</t>
        </is>
      </c>
      <c r="BJ377" t="n">
        <v>9</v>
      </c>
      <c r="BK377" t="n">
        <v>14</v>
      </c>
      <c r="BL377" t="inlineStr">
        <is>
          <t>PG178</t>
        </is>
      </c>
      <c r="BM377" t="inlineStr">
        <is>
          <t>229</t>
        </is>
      </c>
      <c r="BN377" t="n">
        <v>9.73</v>
      </c>
      <c r="BO377" t="inlineStr">
        <is>
          <t>2021-08-15T01:20:00Z</t>
        </is>
      </c>
      <c r="BP377" t="n">
        <v>12.64</v>
      </c>
      <c r="BQ377" t="n">
        <v>118</v>
      </c>
    </row>
    <row r="378">
      <c r="C378">
        <f>LEFT(H378,8)&amp;"-"&amp;E378</f>
        <v/>
      </c>
      <c r="D378" t="inlineStr">
        <is>
          <t>Tulare</t>
        </is>
      </c>
      <c r="E378" t="inlineStr">
        <is>
          <t>Walkers</t>
        </is>
      </c>
      <c r="H378">
        <f>YEAR(L378)*10^8+MONTH(L378)*10^6+DAY(L378)*10^4+HOUR(L378)*100+MINUTE(L378)</f>
        <v/>
      </c>
      <c r="I378">
        <f>IF(HOUR(L378)&lt;12, YEAR(L378)*10^8+MONTH(L378)*10^6+DAY(L378)*10^4+(HOUR(L378)+12)*10^2 + MINUTE(L378), YEAR(L378)*10^8+MONTH(L378)*10^6+(DAY(L378)+1)*10^4+(HOUR(L378)-12)*10^2+MINUTE(L378))</f>
        <v/>
      </c>
      <c r="J378" s="39" t="n">
        <v>44424</v>
      </c>
      <c r="K378" s="40" t="n">
        <v>0.6701388888888888</v>
      </c>
      <c r="L378" s="39" t="n">
        <v>44424.67013888889</v>
      </c>
      <c r="M378" s="39" t="n">
        <v>44456</v>
      </c>
      <c r="N378" t="inlineStr">
        <is>
          <t>17:45</t>
        </is>
      </c>
      <c r="O378" s="39" t="n">
        <v>44456.73958333334</v>
      </c>
      <c r="P378" t="n">
        <v>9777</v>
      </c>
      <c r="Q378" t="inlineStr">
        <is>
          <t>Lightning</t>
        </is>
      </c>
      <c r="U378" t="n">
        <v>36.268</v>
      </c>
      <c r="V378" t="n">
        <v>-118.555</v>
      </c>
      <c r="W378" t="inlineStr">
        <is>
          <t>HFTD</t>
        </is>
      </c>
      <c r="X378">
        <f>IF(OR(ISNUMBER(FIND("Redwood Valley", E378)), AZ378, BC378), "HFRA", "non-HFRA")</f>
        <v/>
      </c>
      <c r="AG378">
        <f>OR(AND(P378&gt;5000, P378&lt;&gt;""), AND(R378&gt;500, R378&lt;&gt;""), AND(T378&gt;0, T378&lt;&gt;""))</f>
        <v/>
      </c>
      <c r="AH378">
        <f>AND(OR(R378="", R378&lt;100),OR(AND(P378&gt;5000,P378&lt;&gt;""),AND(T378&gt;0,T378&lt;&gt;"")))</f>
        <v/>
      </c>
      <c r="AI378">
        <f>AND(AG378,AH378=FALSE)</f>
        <v/>
      </c>
      <c r="AJ378" t="n">
        <v>2021</v>
      </c>
      <c r="AK378" t="n">
        <v>8</v>
      </c>
      <c r="AL378" t="b">
        <v>0</v>
      </c>
      <c r="AM378">
        <f>IF(AND(T378&gt;0, T378&lt;&gt;""),1,0)</f>
        <v/>
      </c>
      <c r="AN378">
        <f>AND(AO378,AND(T378&gt;0,T378&lt;&gt;""))</f>
        <v/>
      </c>
      <c r="AO378">
        <f>AND(R378&gt;100, R378&lt;&gt;"")</f>
        <v/>
      </c>
      <c r="AP378">
        <f>AND(NOT(AN378),AO378)</f>
        <v/>
      </c>
      <c r="AQ378">
        <f>IF(AN378, "OEIS CAT - Destructive - Fatal", IF(AO378, IF(AG378, "OEIS CAT - Destructive - Non-fatal", "OEIS Non-CAT - Destructive - Non-fatal"), IF(AG378, "OEIS CAT - Large", "OEIS Non-CAT - Large")))</f>
        <v/>
      </c>
      <c r="AR378">
        <f>IF(AND(P378&lt;&gt;"", P378&gt;5000),1,0)</f>
        <v/>
      </c>
      <c r="AS378">
        <f>IF(AND(R378&lt;&gt;"", R378&gt;500),1,0)</f>
        <v/>
      </c>
      <c r="AT378">
        <f>IF(OR(R378="", R378&lt;=100),"structures &lt;= 100 ", IF(R378&gt;500, "structures &gt; 500", "100 &lt; structures &lt;= 500"))</f>
        <v/>
      </c>
      <c r="AU378">
        <f>IF(AND(T378&gt;0, T378&lt;&gt;""),"fatality &gt; 0", "fatality = 0")</f>
        <v/>
      </c>
      <c r="AV378">
        <f>IF(R378="",0, R378)</f>
        <v/>
      </c>
      <c r="AW378" t="b">
        <v>1</v>
      </c>
      <c r="AX378" t="b">
        <v>0</v>
      </c>
      <c r="AY378" t="b">
        <v>1</v>
      </c>
      <c r="AZ378" t="b">
        <v>1</v>
      </c>
      <c r="BA378" t="b">
        <v>0</v>
      </c>
      <c r="BB378" t="b">
        <v>1</v>
      </c>
      <c r="BC378" t="b">
        <v>1</v>
      </c>
      <c r="BJ378" t="n">
        <v>0</v>
      </c>
      <c r="BK378" t="n">
        <v>0</v>
      </c>
      <c r="BL378" t="inlineStr">
        <is>
          <t>MNMC1</t>
        </is>
      </c>
      <c r="BM378" t="inlineStr">
        <is>
          <t>2</t>
        </is>
      </c>
      <c r="BN378" t="n">
        <v>6.86</v>
      </c>
      <c r="BO378" t="inlineStr">
        <is>
          <t>2021-08-16T22:20:00Z</t>
        </is>
      </c>
      <c r="BP378" t="n">
        <v>8</v>
      </c>
      <c r="BQ378" t="n">
        <v>38</v>
      </c>
    </row>
    <row r="379">
      <c r="C379">
        <f>LEFT(H379,8)&amp;"-"&amp;E379</f>
        <v/>
      </c>
      <c r="D379" t="inlineStr">
        <is>
          <t>Kern</t>
        </is>
      </c>
      <c r="E379" t="inlineStr">
        <is>
          <t>French</t>
        </is>
      </c>
      <c r="H379">
        <f>YEAR(L379)*10^8+MONTH(L379)*10^6+DAY(L379)*10^4+HOUR(L379)*100+MINUTE(L379)</f>
        <v/>
      </c>
      <c r="I379">
        <f>IF(HOUR(L379)&lt;12, YEAR(L379)*10^8+MONTH(L379)*10^6+DAY(L379)*10^4+(HOUR(L379)+12)*10^2 + MINUTE(L379), YEAR(L379)*10^8+MONTH(L379)*10^6+(DAY(L379)+1)*10^4+(HOUR(L379)-12)*10^2+MINUTE(L379))</f>
        <v/>
      </c>
      <c r="J379" s="39" t="n">
        <v>44426</v>
      </c>
      <c r="K379" s="40" t="n">
        <v>0.7638888888888888</v>
      </c>
      <c r="L379" s="39" t="n">
        <v>44426.76388888889</v>
      </c>
      <c r="M379" s="39" t="n">
        <v>44489</v>
      </c>
      <c r="N379" t="inlineStr">
        <is>
          <t>12:02</t>
        </is>
      </c>
      <c r="O379" s="39" t="n">
        <v>44489.50138888889</v>
      </c>
      <c r="P379" t="n">
        <v>26535</v>
      </c>
      <c r="Q379" t="inlineStr">
        <is>
          <t>Unknown</t>
        </is>
      </c>
      <c r="R379" t="n">
        <v>17</v>
      </c>
      <c r="T379" t="n">
        <v>1</v>
      </c>
      <c r="U379" t="n">
        <v>35.674926</v>
      </c>
      <c r="V379" t="n">
        <v>-118.501515</v>
      </c>
      <c r="W379" t="inlineStr">
        <is>
          <t>HFTD</t>
        </is>
      </c>
      <c r="X379">
        <f>IF(OR(ISNUMBER(FIND("Redwood Valley", E379)), AZ379, BC379), "HFRA", "non-HFRA")</f>
        <v/>
      </c>
      <c r="AG379">
        <f>OR(AND(P379&gt;5000, P379&lt;&gt;""), AND(R379&gt;500, R379&lt;&gt;""), AND(T379&gt;0, T379&lt;&gt;""))</f>
        <v/>
      </c>
      <c r="AH379">
        <f>AND(OR(R379="", R379&lt;100),OR(AND(P379&gt;5000,P379&lt;&gt;""),AND(T379&gt;0,T379&lt;&gt;"")))</f>
        <v/>
      </c>
      <c r="AI379">
        <f>AND(AG379,AH379=FALSE)</f>
        <v/>
      </c>
      <c r="AJ379" t="n">
        <v>2021</v>
      </c>
      <c r="AK379" t="n">
        <v>8</v>
      </c>
      <c r="AL379" t="b">
        <v>0</v>
      </c>
      <c r="AM379">
        <f>IF(AND(T379&gt;0, T379&lt;&gt;""),1,0)</f>
        <v/>
      </c>
      <c r="AN379">
        <f>AND(AO379,AND(T379&gt;0,T379&lt;&gt;""))</f>
        <v/>
      </c>
      <c r="AO379">
        <f>AND(R379&gt;100, R379&lt;&gt;"")</f>
        <v/>
      </c>
      <c r="AP379">
        <f>AND(NOT(AN379),AO379)</f>
        <v/>
      </c>
      <c r="AQ379">
        <f>IF(AN379, "OEIS CAT - Destructive - Fatal", IF(AO379, IF(AG379, "OEIS CAT - Destructive - Non-fatal", "OEIS Non-CAT - Destructive - Non-fatal"), IF(AG379, "OEIS CAT - Large", "OEIS Non-CAT - Large")))</f>
        <v/>
      </c>
      <c r="AR379">
        <f>IF(AND(P379&lt;&gt;"", P379&gt;5000),1,0)</f>
        <v/>
      </c>
      <c r="AS379">
        <f>IF(AND(R379&lt;&gt;"", R379&gt;500),1,0)</f>
        <v/>
      </c>
      <c r="AT379">
        <f>IF(OR(R379="", R379&lt;=100),"structures &lt;= 100 ", IF(R379&gt;500, "structures &gt; 500", "100 &lt; structures &lt;= 500"))</f>
        <v/>
      </c>
      <c r="AU379">
        <f>IF(AND(T379&gt;0, T379&lt;&gt;""),"fatality &gt; 0", "fatality = 0")</f>
        <v/>
      </c>
      <c r="AV379">
        <f>IF(R379="",0, R379)</f>
        <v/>
      </c>
      <c r="AW379" t="b">
        <v>0</v>
      </c>
      <c r="AX379" t="b">
        <v>1</v>
      </c>
      <c r="AY379" t="b">
        <v>1</v>
      </c>
      <c r="AZ379" t="b">
        <v>1</v>
      </c>
      <c r="BA379" t="b">
        <v>0</v>
      </c>
      <c r="BB379" t="b">
        <v>1</v>
      </c>
      <c r="BC379" t="b">
        <v>1</v>
      </c>
      <c r="BF379" t="inlineStr">
        <is>
          <t>SE113</t>
        </is>
      </c>
      <c r="BG379" t="inlineStr">
        <is>
          <t>231</t>
        </is>
      </c>
      <c r="BH379" t="n">
        <v>0.38</v>
      </c>
      <c r="BI379" t="inlineStr">
        <is>
          <t>2021-08-19T02:00:00Z</t>
        </is>
      </c>
      <c r="BJ379" t="n">
        <v>41.43</v>
      </c>
      <c r="BK379" t="n">
        <v>69</v>
      </c>
      <c r="BL379" t="inlineStr">
        <is>
          <t>SE113</t>
        </is>
      </c>
      <c r="BM379" t="inlineStr">
        <is>
          <t>231</t>
        </is>
      </c>
      <c r="BN379" t="n">
        <v>0.38</v>
      </c>
      <c r="BO379" t="inlineStr">
        <is>
          <t>2021-08-19T02:00:00Z</t>
        </is>
      </c>
      <c r="BP379" t="n">
        <v>41.43</v>
      </c>
      <c r="BQ379" t="n">
        <v>198</v>
      </c>
    </row>
    <row r="380">
      <c r="A380" t="inlineStr">
        <is>
          <t>Not in PG&amp;E service territory</t>
        </is>
      </c>
      <c r="C380">
        <f>LEFT(H380,8)&amp;"-"&amp;E380</f>
        <v/>
      </c>
      <c r="D380" t="inlineStr">
        <is>
          <t>Calaveras</t>
        </is>
      </c>
      <c r="E380" t="inlineStr">
        <is>
          <t>Airola</t>
        </is>
      </c>
      <c r="H380">
        <f>YEAR(L380)*10^8+MONTH(L380)*10^6+DAY(L380)*10^4+HOUR(L380)*100+MINUTE(L380)</f>
        <v/>
      </c>
      <c r="I380">
        <f>IF(HOUR(L380)&lt;12, YEAR(L380)*10^8+MONTH(L380)*10^6+DAY(L380)*10^4+(HOUR(L380)+12)*10^2 + MINUTE(L380), YEAR(L380)*10^8+MONTH(L380)*10^6+(DAY(L380)+1)*10^4+(HOUR(L380)-12)*10^2+MINUTE(L380))</f>
        <v/>
      </c>
      <c r="J380" s="39" t="n">
        <v>44433</v>
      </c>
      <c r="K380" s="40" t="n">
        <v>0.6215277777777778</v>
      </c>
      <c r="L380" s="39" t="n">
        <v>44433.62152777778</v>
      </c>
      <c r="M380" s="39" t="n">
        <v>44443</v>
      </c>
      <c r="N380" t="inlineStr">
        <is>
          <t>07:11</t>
        </is>
      </c>
      <c r="O380" s="39" t="n">
        <v>44443.29930555556</v>
      </c>
      <c r="P380" t="n">
        <v>639</v>
      </c>
      <c r="Q380" t="inlineStr">
        <is>
          <t>Unknown</t>
        </is>
      </c>
      <c r="U380" t="n">
        <v>38.038795</v>
      </c>
      <c r="V380" t="n">
        <v>-120.454797</v>
      </c>
      <c r="X380">
        <f>IF(OR(ISNUMBER(FIND("Redwood Valley", E380)), AZ380, BC380), "HFRA", "non-HFRA")</f>
        <v/>
      </c>
      <c r="AG380">
        <f>OR(AND(P380&gt;5000, P380&lt;&gt;""), AND(R380&gt;500, R380&lt;&gt;""), AND(T380&gt;0, T380&lt;&gt;""))</f>
        <v/>
      </c>
      <c r="AH380">
        <f>AND(OR(R380="", R380&lt;100),OR(AND(P380&gt;5000,P380&lt;&gt;""),AND(T380&gt;0,T380&lt;&gt;"")))</f>
        <v/>
      </c>
      <c r="AI380">
        <f>AND(AG380,AH380=FALSE)</f>
        <v/>
      </c>
      <c r="AJ380" t="n">
        <v>2021</v>
      </c>
      <c r="AK380" t="n">
        <v>8</v>
      </c>
      <c r="AL380" t="b">
        <v>0</v>
      </c>
      <c r="AM380">
        <f>IF(AND(T380&gt;0, T380&lt;&gt;""),1,0)</f>
        <v/>
      </c>
      <c r="AN380">
        <f>AND(AO380,AND(T380&gt;0,T380&lt;&gt;""))</f>
        <v/>
      </c>
      <c r="AO380">
        <f>AND(R380&gt;100, R380&lt;&gt;"")</f>
        <v/>
      </c>
      <c r="AP380">
        <f>AND(NOT(AN380),AO380)</f>
        <v/>
      </c>
      <c r="AQ380">
        <f>IF(AN380, "OEIS CAT - Destructive - Fatal", IF(AO380, IF(AG380, "OEIS CAT - Destructive - Non-fatal", "OEIS Non-CAT - Destructive - Non-fatal"), IF(AG380, "OEIS CAT - Large", "OEIS Non-CAT - Large")))</f>
        <v/>
      </c>
      <c r="AR380">
        <f>IF(AND(P380&lt;&gt;"", P380&gt;5000),1,0)</f>
        <v/>
      </c>
      <c r="AS380">
        <f>IF(AND(R380&lt;&gt;"", R380&gt;500),1,0)</f>
        <v/>
      </c>
      <c r="AT380">
        <f>IF(OR(R380="", R380&lt;=100),"structures &lt;= 100 ", IF(R380&gt;500, "structures &gt; 500", "100 &lt; structures &lt;= 500"))</f>
        <v/>
      </c>
      <c r="AU380">
        <f>IF(AND(T380&gt;0, T380&lt;&gt;""),"fatality &gt; 0", "fatality = 0")</f>
        <v/>
      </c>
      <c r="AV380">
        <f>IF(R380="",0, R380)</f>
        <v/>
      </c>
      <c r="AW380" t="b">
        <v>0</v>
      </c>
      <c r="AX380" t="b">
        <v>0</v>
      </c>
      <c r="AY380" t="b">
        <v>0</v>
      </c>
      <c r="AZ380" t="b">
        <v>0</v>
      </c>
      <c r="BA380" t="b">
        <v>0</v>
      </c>
      <c r="BB380" t="b">
        <v>1</v>
      </c>
      <c r="BC380" t="b">
        <v>0</v>
      </c>
      <c r="BF380" t="inlineStr">
        <is>
          <t>PG157</t>
        </is>
      </c>
      <c r="BG380" t="inlineStr">
        <is>
          <t>229</t>
        </is>
      </c>
      <c r="BH380" t="n">
        <v>2.85</v>
      </c>
      <c r="BI380" t="inlineStr">
        <is>
          <t>2021-08-25T22:10:00Z</t>
        </is>
      </c>
      <c r="BJ380" t="n">
        <v>16.66</v>
      </c>
      <c r="BK380" t="n">
        <v>50</v>
      </c>
      <c r="BL380" t="inlineStr">
        <is>
          <t>PG770</t>
        </is>
      </c>
      <c r="BM380" t="inlineStr">
        <is>
          <t>229</t>
        </is>
      </c>
      <c r="BN380" t="n">
        <v>7.73</v>
      </c>
      <c r="BO380" t="inlineStr">
        <is>
          <t>2021-08-25T22:20:00Z</t>
        </is>
      </c>
      <c r="BP380" t="n">
        <v>20.68</v>
      </c>
      <c r="BQ380" t="n">
        <v>178</v>
      </c>
    </row>
    <row r="381">
      <c r="C381">
        <f>LEFT(H381,8)&amp;"-"&amp;E381</f>
        <v/>
      </c>
      <c r="D381" t="inlineStr">
        <is>
          <t>Humboldt</t>
        </is>
      </c>
      <c r="E381" t="inlineStr">
        <is>
          <t>Knob</t>
        </is>
      </c>
      <c r="H381">
        <f>YEAR(L381)*10^8+MONTH(L381)*10^6+DAY(L381)*10^4+HOUR(L381)*100+MINUTE(L381)</f>
        <v/>
      </c>
      <c r="I381">
        <f>IF(HOUR(L381)&lt;12, YEAR(L381)*10^8+MONTH(L381)*10^6+DAY(L381)*10^4+(HOUR(L381)+12)*10^2 + MINUTE(L381), YEAR(L381)*10^8+MONTH(L381)*10^6+(DAY(L381)+1)*10^4+(HOUR(L381)-12)*10^2+MINUTE(L381))</f>
        <v/>
      </c>
      <c r="J381" s="39" t="n">
        <v>44437</v>
      </c>
      <c r="K381" s="40" t="n">
        <v>0.3333333333333333</v>
      </c>
      <c r="L381" s="39" t="n">
        <v>44437.33333333334</v>
      </c>
      <c r="M381" s="39" t="n">
        <v>44452</v>
      </c>
      <c r="N381" t="inlineStr">
        <is>
          <t>07:00</t>
        </is>
      </c>
      <c r="O381" s="39" t="n">
        <v>44452.29166666666</v>
      </c>
      <c r="P381" t="n">
        <v>2421</v>
      </c>
      <c r="Q381" t="inlineStr">
        <is>
          <t>Unknown</t>
        </is>
      </c>
      <c r="U381" t="n">
        <v>40.8652</v>
      </c>
      <c r="V381" t="n">
        <v>-123.6744</v>
      </c>
      <c r="W381" t="inlineStr">
        <is>
          <t>HFTD</t>
        </is>
      </c>
      <c r="X381">
        <f>IF(OR(ISNUMBER(FIND("Redwood Valley", E381)), AZ381, BC381), "HFRA", "non-HFRA")</f>
        <v/>
      </c>
      <c r="AG381">
        <f>OR(AND(P381&gt;5000, P381&lt;&gt;""), AND(R381&gt;500, R381&lt;&gt;""), AND(T381&gt;0, T381&lt;&gt;""))</f>
        <v/>
      </c>
      <c r="AH381">
        <f>AND(OR(R381="", R381&lt;100),OR(AND(P381&gt;5000,P381&lt;&gt;""),AND(T381&gt;0,T381&lt;&gt;"")))</f>
        <v/>
      </c>
      <c r="AI381">
        <f>AND(AG381,AH381=FALSE)</f>
        <v/>
      </c>
      <c r="AJ381" t="n">
        <v>2021</v>
      </c>
      <c r="AK381" t="n">
        <v>8</v>
      </c>
      <c r="AL381" t="b">
        <v>0</v>
      </c>
      <c r="AM381">
        <f>IF(AND(T381&gt;0, T381&lt;&gt;""),1,0)</f>
        <v/>
      </c>
      <c r="AN381">
        <f>AND(AO381,AND(T381&gt;0,T381&lt;&gt;""))</f>
        <v/>
      </c>
      <c r="AO381">
        <f>AND(R381&gt;100, R381&lt;&gt;"")</f>
        <v/>
      </c>
      <c r="AP381">
        <f>AND(NOT(AN381),AO381)</f>
        <v/>
      </c>
      <c r="AQ381">
        <f>IF(AN381, "OEIS CAT - Destructive - Fatal", IF(AO381, IF(AG381, "OEIS CAT - Destructive - Non-fatal", "OEIS Non-CAT - Destructive - Non-fatal"), IF(AG381, "OEIS CAT - Large", "OEIS Non-CAT - Large")))</f>
        <v/>
      </c>
      <c r="AR381">
        <f>IF(AND(P381&lt;&gt;"", P381&gt;5000),1,0)</f>
        <v/>
      </c>
      <c r="AS381">
        <f>IF(AND(R381&lt;&gt;"", R381&gt;500),1,0)</f>
        <v/>
      </c>
      <c r="AT381">
        <f>IF(OR(R381="", R381&lt;=100),"structures &lt;= 100 ", IF(R381&gt;500, "structures &gt; 500", "100 &lt; structures &lt;= 500"))</f>
        <v/>
      </c>
      <c r="AU381">
        <f>IF(AND(T381&gt;0, T381&lt;&gt;""),"fatality &gt; 0", "fatality = 0")</f>
        <v/>
      </c>
      <c r="AV381">
        <f>IF(R381="",0, R381)</f>
        <v/>
      </c>
      <c r="AW381" t="b">
        <v>1</v>
      </c>
      <c r="AX381" t="b">
        <v>0</v>
      </c>
      <c r="AY381" t="b">
        <v>1</v>
      </c>
      <c r="AZ381" t="b">
        <v>1</v>
      </c>
      <c r="BA381" t="b">
        <v>0</v>
      </c>
      <c r="BB381" t="b">
        <v>1</v>
      </c>
      <c r="BC381" t="b">
        <v>1</v>
      </c>
      <c r="BF381" t="inlineStr">
        <is>
          <t>BHTC1</t>
        </is>
      </c>
      <c r="BG381" t="inlineStr">
        <is>
          <t>2</t>
        </is>
      </c>
      <c r="BH381" t="n">
        <v>3.38</v>
      </c>
      <c r="BI381" t="inlineStr">
        <is>
          <t>2021-08-29T14:46:00Z</t>
        </is>
      </c>
      <c r="BJ381" t="n">
        <v>5.99</v>
      </c>
      <c r="BK381" t="n">
        <v>11</v>
      </c>
      <c r="BL381" t="inlineStr">
        <is>
          <t>BHTC1</t>
        </is>
      </c>
      <c r="BM381" t="inlineStr">
        <is>
          <t>2</t>
        </is>
      </c>
      <c r="BN381" t="n">
        <v>3.38</v>
      </c>
      <c r="BO381" t="inlineStr">
        <is>
          <t>2021-08-29T14:46:00Z</t>
        </is>
      </c>
      <c r="BP381" t="n">
        <v>5.99</v>
      </c>
      <c r="BQ381" t="n">
        <v>63</v>
      </c>
    </row>
    <row r="382">
      <c r="C382">
        <f>LEFT(H382,8)&amp;"-"&amp;E382</f>
        <v/>
      </c>
      <c r="D382" t="inlineStr">
        <is>
          <t>Placer</t>
        </is>
      </c>
      <c r="E382" t="inlineStr">
        <is>
          <t>Bridge</t>
        </is>
      </c>
      <c r="H382">
        <f>YEAR(L382)*10^8+MONTH(L382)*10^6+DAY(L382)*10^4+HOUR(L382)*100+MINUTE(L382)</f>
        <v/>
      </c>
      <c r="I382">
        <f>IF(HOUR(L382)&lt;12, YEAR(L382)*10^8+MONTH(L382)*10^6+DAY(L382)*10^4+(HOUR(L382)+12)*10^2 + MINUTE(L382), YEAR(L382)*10^8+MONTH(L382)*10^6+(DAY(L382)+1)*10^4+(HOUR(L382)-12)*10^2+MINUTE(L382))</f>
        <v/>
      </c>
      <c r="J382" s="39" t="n">
        <v>44444</v>
      </c>
      <c r="K382" s="40" t="n">
        <v>0.5368055555555555</v>
      </c>
      <c r="L382" s="39" t="n">
        <v>44444.53680555556</v>
      </c>
      <c r="M382" s="39" t="n">
        <v>44453</v>
      </c>
      <c r="N382" t="inlineStr">
        <is>
          <t>18:20</t>
        </is>
      </c>
      <c r="O382" s="39" t="n">
        <v>44453.76388888889</v>
      </c>
      <c r="P382" t="n">
        <v>411</v>
      </c>
      <c r="Q382" t="inlineStr">
        <is>
          <t>Under Investigation</t>
        </is>
      </c>
      <c r="U382" t="n">
        <v>38.921239</v>
      </c>
      <c r="V382" t="n">
        <v>-121.036613</v>
      </c>
      <c r="W382" t="inlineStr">
        <is>
          <t>HFTD</t>
        </is>
      </c>
      <c r="X382">
        <f>IF(OR(ISNUMBER(FIND("Redwood Valley", E382)), AZ382, BC382), "HFRA", "non-HFRA")</f>
        <v/>
      </c>
      <c r="AG382">
        <f>OR(AND(P382&gt;5000, P382&lt;&gt;""), AND(R382&gt;500, R382&lt;&gt;""), AND(T382&gt;0, T382&lt;&gt;""))</f>
        <v/>
      </c>
      <c r="AH382">
        <f>AND(OR(R382="", R382&lt;100),OR(AND(P382&gt;5000,P382&lt;&gt;""),AND(T382&gt;0,T382&lt;&gt;"")))</f>
        <v/>
      </c>
      <c r="AI382">
        <f>AND(AG382,AH382=FALSE)</f>
        <v/>
      </c>
      <c r="AJ382" t="n">
        <v>2021</v>
      </c>
      <c r="AK382" t="n">
        <v>9</v>
      </c>
      <c r="AL382" t="b">
        <v>0</v>
      </c>
      <c r="AM382">
        <f>IF(AND(T382&gt;0, T382&lt;&gt;""),1,0)</f>
        <v/>
      </c>
      <c r="AN382">
        <f>AND(AO382,AND(T382&gt;0,T382&lt;&gt;""))</f>
        <v/>
      </c>
      <c r="AO382">
        <f>AND(R382&gt;100, R382&lt;&gt;"")</f>
        <v/>
      </c>
      <c r="AP382">
        <f>AND(NOT(AN382),AO382)</f>
        <v/>
      </c>
      <c r="AQ382">
        <f>IF(AN382, "OEIS CAT - Destructive - Fatal", IF(AO382, IF(AG382, "OEIS CAT - Destructive - Non-fatal", "OEIS Non-CAT - Destructive - Non-fatal"), IF(AG382, "OEIS CAT - Large", "OEIS Non-CAT - Large")))</f>
        <v/>
      </c>
      <c r="AR382">
        <f>IF(AND(P382&lt;&gt;"", P382&gt;5000),1,0)</f>
        <v/>
      </c>
      <c r="AS382">
        <f>IF(AND(R382&lt;&gt;"", R382&gt;500),1,0)</f>
        <v/>
      </c>
      <c r="AT382">
        <f>IF(OR(R382="", R382&lt;=100),"structures &lt;= 100 ", IF(R382&gt;500, "structures &gt; 500", "100 &lt; structures &lt;= 500"))</f>
        <v/>
      </c>
      <c r="AU382">
        <f>IF(AND(T382&gt;0, T382&lt;&gt;""),"fatality &gt; 0", "fatality = 0")</f>
        <v/>
      </c>
      <c r="AV382">
        <f>IF(R382="",0, R382)</f>
        <v/>
      </c>
      <c r="AW382" t="b">
        <v>1</v>
      </c>
      <c r="AX382" t="b">
        <v>0</v>
      </c>
      <c r="AY382" t="b">
        <v>1</v>
      </c>
      <c r="AZ382" t="b">
        <v>1</v>
      </c>
      <c r="BA382" t="b">
        <v>0</v>
      </c>
      <c r="BB382" t="b">
        <v>1</v>
      </c>
      <c r="BC382" t="b">
        <v>1</v>
      </c>
      <c r="BF382" t="inlineStr">
        <is>
          <t>PG614</t>
        </is>
      </c>
      <c r="BG382" t="inlineStr">
        <is>
          <t>229</t>
        </is>
      </c>
      <c r="BH382" t="n">
        <v>2.25</v>
      </c>
      <c r="BI382" t="inlineStr">
        <is>
          <t>2021-09-05T20:50:00Z</t>
        </is>
      </c>
      <c r="BJ382" t="n">
        <v>9.859999999999999</v>
      </c>
      <c r="BK382" t="n">
        <v>68</v>
      </c>
      <c r="BL382" t="inlineStr">
        <is>
          <t>PG918</t>
        </is>
      </c>
      <c r="BM382" t="inlineStr">
        <is>
          <t>229</t>
        </is>
      </c>
      <c r="BN382" t="n">
        <v>7.63</v>
      </c>
      <c r="BO382" t="inlineStr">
        <is>
          <t>2021-09-05T20:50:00Z</t>
        </is>
      </c>
      <c r="BP382" t="n">
        <v>15.2</v>
      </c>
      <c r="BQ382" t="n">
        <v>287</v>
      </c>
    </row>
    <row r="383">
      <c r="C383">
        <f>LEFT(H383,8)&amp;"-"&amp;E383</f>
        <v/>
      </c>
      <c r="D383" t="inlineStr">
        <is>
          <t>Tulare</t>
        </is>
      </c>
      <c r="E383" t="inlineStr">
        <is>
          <t>Windy</t>
        </is>
      </c>
      <c r="H383">
        <f>YEAR(L383)*10^8+MONTH(L383)*10^6+DAY(L383)*10^4+HOUR(L383)*100+MINUTE(L383)</f>
        <v/>
      </c>
      <c r="I383">
        <f>IF(HOUR(L383)&lt;12, YEAR(L383)*10^8+MONTH(L383)*10^6+DAY(L383)*10^4+(HOUR(L383)+12)*10^2 + MINUTE(L383), YEAR(L383)*10^8+MONTH(L383)*10^6+(DAY(L383)+1)*10^4+(HOUR(L383)-12)*10^2+MINUTE(L383))</f>
        <v/>
      </c>
      <c r="J383" s="39" t="n">
        <v>44448</v>
      </c>
      <c r="K383" s="40" t="n">
        <v>0.5</v>
      </c>
      <c r="L383" s="39" t="n">
        <v>44448.5</v>
      </c>
      <c r="M383" s="39" t="n">
        <v>44511</v>
      </c>
      <c r="N383" t="inlineStr">
        <is>
          <t>12:02</t>
        </is>
      </c>
      <c r="O383" s="39" t="n">
        <v>44511.50138888889</v>
      </c>
      <c r="P383" t="n">
        <v>97554</v>
      </c>
      <c r="Q383" t="inlineStr">
        <is>
          <t>Lightning</t>
        </is>
      </c>
      <c r="R383" t="n">
        <v>128</v>
      </c>
      <c r="U383" t="n">
        <v>36.058</v>
      </c>
      <c r="V383" t="n">
        <v>-118.625</v>
      </c>
      <c r="W383" t="inlineStr">
        <is>
          <t>HFTD</t>
        </is>
      </c>
      <c r="X383">
        <f>IF(OR(ISNUMBER(FIND("Redwood Valley", E383)), AZ383, BC383), "HFRA", "non-HFRA")</f>
        <v/>
      </c>
      <c r="AG383">
        <f>OR(AND(P383&gt;5000, P383&lt;&gt;""), AND(R383&gt;500, R383&lt;&gt;""), AND(T383&gt;0, T383&lt;&gt;""))</f>
        <v/>
      </c>
      <c r="AH383">
        <f>AND(OR(R383="", R383&lt;100),OR(AND(P383&gt;5000,P383&lt;&gt;""),AND(T383&gt;0,T383&lt;&gt;"")))</f>
        <v/>
      </c>
      <c r="AI383">
        <f>AND(AG383,AH383=FALSE)</f>
        <v/>
      </c>
      <c r="AJ383" t="n">
        <v>2021</v>
      </c>
      <c r="AK383" t="n">
        <v>9</v>
      </c>
      <c r="AL383" t="b">
        <v>0</v>
      </c>
      <c r="AM383">
        <f>IF(AND(T383&gt;0, T383&lt;&gt;""),1,0)</f>
        <v/>
      </c>
      <c r="AN383">
        <f>AND(AO383,AND(T383&gt;0,T383&lt;&gt;""))</f>
        <v/>
      </c>
      <c r="AO383">
        <f>AND(R383&gt;100, R383&lt;&gt;"")</f>
        <v/>
      </c>
      <c r="AP383">
        <f>AND(NOT(AN383),AO383)</f>
        <v/>
      </c>
      <c r="AQ383">
        <f>IF(AN383, "OEIS CAT - Destructive - Fatal", IF(AO383, IF(AG383, "OEIS CAT - Destructive - Non-fatal", "OEIS Non-CAT - Destructive - Non-fatal"), IF(AG383,  "OEIS CAT - Large", "OEIS Non-CAT - Large")))</f>
        <v/>
      </c>
      <c r="AR383">
        <f>IF(AND(P383&lt;&gt;"", P383&gt;5000),1,0)</f>
        <v/>
      </c>
      <c r="AS383">
        <f>IF(AND(R383&lt;&gt;"", R383&gt;500),1,0)</f>
        <v/>
      </c>
      <c r="AT383">
        <f>IF(OR(R383="", R383&lt;=100),"structures &lt;= 100 ", IF(R383&gt;500, "structures &gt; 500", "100 &lt; structures &lt;= 500"))</f>
        <v/>
      </c>
      <c r="AU383">
        <f>IF(AND(T383&gt;0, T383&lt;&gt;""),"fatality &gt; 0", "fatality = 0")</f>
        <v/>
      </c>
      <c r="AV383">
        <f>IF(R383="",0,  R383)</f>
        <v/>
      </c>
      <c r="AW383" t="b">
        <v>1</v>
      </c>
      <c r="AX383" t="b">
        <v>0</v>
      </c>
      <c r="AY383" t="b">
        <v>1</v>
      </c>
      <c r="AZ383" t="b">
        <v>1</v>
      </c>
      <c r="BA383" t="b">
        <v>0</v>
      </c>
      <c r="BB383" t="b">
        <v>1</v>
      </c>
      <c r="BC383" t="b">
        <v>1</v>
      </c>
      <c r="BF383" t="inlineStr">
        <is>
          <t>PEPC1</t>
        </is>
      </c>
      <c r="BG383" t="inlineStr">
        <is>
          <t>2</t>
        </is>
      </c>
      <c r="BH383" t="n">
        <v>4.79</v>
      </c>
      <c r="BI383" t="inlineStr">
        <is>
          <t>2021-09-09T19:58:00Z</t>
        </is>
      </c>
      <c r="BJ383" t="n">
        <v>23</v>
      </c>
      <c r="BK383" t="n">
        <v>2</v>
      </c>
      <c r="BL383" t="inlineStr">
        <is>
          <t>PEPC1</t>
        </is>
      </c>
      <c r="BM383" t="inlineStr">
        <is>
          <t>2</t>
        </is>
      </c>
      <c r="BN383" t="n">
        <v>4.79</v>
      </c>
      <c r="BO383" t="inlineStr">
        <is>
          <t>2021-09-09T19:58:00Z</t>
        </is>
      </c>
      <c r="BP383" t="n">
        <v>23</v>
      </c>
      <c r="BQ383" t="n">
        <v>109</v>
      </c>
    </row>
    <row r="384">
      <c r="C384">
        <f>LEFT(H384,8)&amp;"-"&amp;E384</f>
        <v/>
      </c>
      <c r="D384" t="inlineStr">
        <is>
          <t>Tulare</t>
        </is>
      </c>
      <c r="E384" t="inlineStr">
        <is>
          <t>Knp Complex</t>
        </is>
      </c>
      <c r="H384">
        <f>YEAR(L384)*10^8+MONTH(L384)*10^6+DAY(L384)*10^4+HOUR(L384)*100+MINUTE(L384)</f>
        <v/>
      </c>
      <c r="I384">
        <f>IF(HOUR(L384)&lt;12, YEAR(L384)*10^8+MONTH(L384)*10^6+DAY(L384)*10^4+(HOUR(L384)+12)*10^2 + MINUTE(L384), YEAR(L384)*10^8+MONTH(L384)*10^6+(DAY(L384)+1)*10^4+(HOUR(L384)-12)*10^2+MINUTE(L384))</f>
        <v/>
      </c>
      <c r="J384" s="39" t="n">
        <v>44449</v>
      </c>
      <c r="K384" s="40" t="n">
        <v>0.2916666666666667</v>
      </c>
      <c r="L384" s="39" t="n">
        <v>44449.29166666666</v>
      </c>
      <c r="M384" s="39" t="n">
        <v>44551</v>
      </c>
      <c r="N384" t="inlineStr">
        <is>
          <t>10:20</t>
        </is>
      </c>
      <c r="O384" s="39" t="n">
        <v>44551.43055555555</v>
      </c>
      <c r="P384" t="n">
        <v>88184</v>
      </c>
      <c r="Q384" t="inlineStr">
        <is>
          <t>Lightning</t>
        </is>
      </c>
      <c r="U384" t="n">
        <v>36.567</v>
      </c>
      <c r="V384" t="n">
        <v>-118.811</v>
      </c>
      <c r="W384" t="inlineStr">
        <is>
          <t>HFTD</t>
        </is>
      </c>
      <c r="X384">
        <f>IF(OR(ISNUMBER(FIND("Redwood Valley", E384)), AZ384, BC384), "HFRA", "non-HFRA")</f>
        <v/>
      </c>
      <c r="AG384">
        <f>OR(AND(P384&gt;5000, P384&lt;&gt;""), AND(R384&gt;500, R384&lt;&gt;""), AND(T384&gt;0, T384&lt;&gt;""))</f>
        <v/>
      </c>
      <c r="AH384">
        <f>AND(OR(R384="", R384&lt;100),OR(AND(P384&gt;5000,P384&lt;&gt;""),AND(T384&gt;0,T384&lt;&gt;"")))</f>
        <v/>
      </c>
      <c r="AI384">
        <f>AND(AG384,AH384=FALSE)</f>
        <v/>
      </c>
      <c r="AJ384" t="n">
        <v>2021</v>
      </c>
      <c r="AK384" t="n">
        <v>9</v>
      </c>
      <c r="AL384" t="b">
        <v>0</v>
      </c>
      <c r="AM384">
        <f>IF(AND(T384&gt;0, T384&lt;&gt;""),1,0)</f>
        <v/>
      </c>
      <c r="AN384">
        <f>AND(AO384,AND(T384&gt;0,T384&lt;&gt;""))</f>
        <v/>
      </c>
      <c r="AO384">
        <f>AND(R384&gt;100, R384&lt;&gt;"")</f>
        <v/>
      </c>
      <c r="AP384">
        <f>AND(NOT(AN384),AO384)</f>
        <v/>
      </c>
      <c r="AQ384">
        <f>IF(AN384, "OEIS CAT - Destructive - Fatal", IF(AO384, IF(AG384, "OEIS CAT - Destructive - Non-fatal", "OEIS Non-CAT - Destructive - Non-fatal"), IF(AG384, "OEIS CAT - Large", "OEIS Non-CAT - Large")))</f>
        <v/>
      </c>
      <c r="AR384">
        <f>IF(AND(P384&lt;&gt;"", P384&gt;5000),1,0)</f>
        <v/>
      </c>
      <c r="AS384">
        <f>IF(AND(R384&lt;&gt;"", R384&gt;500),1,0)</f>
        <v/>
      </c>
      <c r="AT384">
        <f>IF(OR(R384="", R384&lt;=100),"structures &lt;= 100 ", IF(R384&gt;500, "structures &gt; 500", "100 &lt; structures &lt;= 500"))</f>
        <v/>
      </c>
      <c r="AU384">
        <f>IF(AND(T384&gt;0, T384&lt;&gt;""),"fatality &gt; 0", "fatality = 0")</f>
        <v/>
      </c>
      <c r="AV384">
        <f>IF(R384="",0, R384)</f>
        <v/>
      </c>
      <c r="AW384" t="b">
        <v>1</v>
      </c>
      <c r="AX384" t="b">
        <v>0</v>
      </c>
      <c r="AY384" t="b">
        <v>1</v>
      </c>
      <c r="AZ384" t="b">
        <v>1</v>
      </c>
      <c r="BA384" t="b">
        <v>0</v>
      </c>
      <c r="BB384" t="b">
        <v>1</v>
      </c>
      <c r="BC384" t="b">
        <v>1</v>
      </c>
      <c r="BJ384" t="n">
        <v>0</v>
      </c>
      <c r="BK384" t="n">
        <v>0</v>
      </c>
      <c r="BL384" t="inlineStr">
        <is>
          <t>SHQC1</t>
        </is>
      </c>
      <c r="BM384" t="inlineStr">
        <is>
          <t>2</t>
        </is>
      </c>
      <c r="BN384" t="n">
        <v>8.15</v>
      </c>
      <c r="BO384" t="inlineStr">
        <is>
          <t>2021-09-10T14:55:00Z</t>
        </is>
      </c>
      <c r="BP384" t="n">
        <v>14.99</v>
      </c>
      <c r="BQ384" t="n">
        <v>104</v>
      </c>
    </row>
    <row r="385">
      <c r="C385">
        <f>LEFT(H385,8)&amp;"-"&amp;E385</f>
        <v/>
      </c>
      <c r="D385" t="inlineStr">
        <is>
          <t>Fresno</t>
        </is>
      </c>
      <c r="E385" t="inlineStr">
        <is>
          <t>KNP Complex</t>
        </is>
      </c>
      <c r="H385">
        <f>YEAR(L385)*10^8+MONTH(L385)*10^6+DAY(L385)*10^4+HOUR(L385)*100+MINUTE(L385)</f>
        <v/>
      </c>
      <c r="I385">
        <f>IF(HOUR(L385)&lt;12, YEAR(L385)*10^8+MONTH(L385)*10^6+DAY(L385)*10^4+(HOUR(L385)+12)*10^2 + MINUTE(L385), YEAR(L385)*10^8+MONTH(L385)*10^6+(DAY(L385)+1)*10^4+(HOUR(L385)-12)*10^2+MINUTE(L385))</f>
        <v/>
      </c>
      <c r="J385" s="39" t="n">
        <v>44449</v>
      </c>
      <c r="K385" s="40" t="n">
        <v>0.2916666666666667</v>
      </c>
      <c r="L385" s="39" t="n">
        <v>44449.29166666666</v>
      </c>
      <c r="M385" s="39" t="n">
        <v>44551</v>
      </c>
      <c r="N385" t="inlineStr">
        <is>
          <t>10:20</t>
        </is>
      </c>
      <c r="O385" s="39" t="n">
        <v>44551.43055555555</v>
      </c>
      <c r="P385" t="n">
        <v>88307</v>
      </c>
      <c r="Q385" t="inlineStr">
        <is>
          <t>Lightning</t>
        </is>
      </c>
      <c r="R385" t="n">
        <v>4</v>
      </c>
      <c r="S385" t="n">
        <v>1</v>
      </c>
      <c r="U385" t="n">
        <v>36.567</v>
      </c>
      <c r="V385" t="n">
        <v>-118.811</v>
      </c>
      <c r="W385" t="inlineStr">
        <is>
          <t>HFTD</t>
        </is>
      </c>
      <c r="X385">
        <f>IF(OR(ISNUMBER(FIND("Redwood Valley", E385)), AZ385, BC385), "HFRA", "non-HFRA")</f>
        <v/>
      </c>
      <c r="AG385">
        <f>OR(AND(P385&gt;5000, P385&lt;&gt;""), AND(R385&gt;500, R385&lt;&gt;""), AND(T385&gt;0, T385&lt;&gt;""))</f>
        <v/>
      </c>
      <c r="AH385">
        <f>AND(OR(R385="", R385&lt;100),OR(AND(P385&gt;5000,P385&lt;&gt;""),AND(T385&gt;0,T385&lt;&gt;"")))</f>
        <v/>
      </c>
      <c r="AI385">
        <f>AND(AG385,AH385=FALSE)</f>
        <v/>
      </c>
      <c r="AJ385" t="n">
        <v>2021</v>
      </c>
      <c r="AK385" t="n">
        <v>9</v>
      </c>
      <c r="AL385" t="b">
        <v>0</v>
      </c>
      <c r="AM385">
        <f>IF(AND(T385&gt;0, T385&lt;&gt;""),1,0)</f>
        <v/>
      </c>
      <c r="AN385">
        <f>AND(AO385,AND(T385&gt;0,T385&lt;&gt;""))</f>
        <v/>
      </c>
      <c r="AO385">
        <f>AND(R385&gt;100, R385&lt;&gt;"")</f>
        <v/>
      </c>
      <c r="AP385">
        <f>AND(NOT(AN385),AO385)</f>
        <v/>
      </c>
      <c r="AQ385">
        <f>IF(AN385, "OEIS CAT - Destructive - Fatal", IF(AO385, IF(AG385, "OEIS CAT - Destructive - Non-fatal", "OEIS Non-CAT - Destructive - Non-fatal"), IF(AG385, "OEIS CAT - Large", "OEIS Non-CAT - Large")))</f>
        <v/>
      </c>
      <c r="AR385">
        <f>IF(AND(P385&lt;&gt;"", P385&gt;5000),1,0)</f>
        <v/>
      </c>
      <c r="AS385">
        <f>IF(AND(R385&lt;&gt;"", R385&gt;500),1,0)</f>
        <v/>
      </c>
      <c r="AT385">
        <f>IF(OR(R385="", R385&lt;=100),"structures &lt;= 100 ", IF(R385&gt;500, "structures &gt; 500", "100 &lt; structures &lt;= 500"))</f>
        <v/>
      </c>
      <c r="AU385">
        <f>IF(AND(T385&gt;0, T385&lt;&gt;""),"fatality &gt; 0", "fatality = 0")</f>
        <v/>
      </c>
      <c r="AV385">
        <f>IF(R385="",0, R385)</f>
        <v/>
      </c>
      <c r="AW385" t="b">
        <v>1</v>
      </c>
      <c r="AX385" t="b">
        <v>0</v>
      </c>
      <c r="AY385" t="b">
        <v>1</v>
      </c>
      <c r="AZ385" t="b">
        <v>1</v>
      </c>
      <c r="BA385" t="b">
        <v>0</v>
      </c>
      <c r="BB385" t="b">
        <v>1</v>
      </c>
      <c r="BC385" t="b">
        <v>1</v>
      </c>
      <c r="BJ385" t="n">
        <v>0</v>
      </c>
      <c r="BK385" t="n">
        <v>0</v>
      </c>
      <c r="BL385" t="inlineStr">
        <is>
          <t>SHQC1</t>
        </is>
      </c>
      <c r="BM385" t="inlineStr">
        <is>
          <t>2</t>
        </is>
      </c>
      <c r="BN385" t="n">
        <v>8.15</v>
      </c>
      <c r="BO385" t="inlineStr">
        <is>
          <t>2021-09-10T14:55:00Z</t>
        </is>
      </c>
      <c r="BP385" t="n">
        <v>14.99</v>
      </c>
      <c r="BQ385" t="n">
        <v>104</v>
      </c>
    </row>
    <row r="386">
      <c r="C386">
        <f>LEFT(H386,8)&amp;"-"&amp;E386</f>
        <v/>
      </c>
      <c r="D386" t="inlineStr">
        <is>
          <t>Shasta</t>
        </is>
      </c>
      <c r="E386" t="inlineStr">
        <is>
          <t>Fawn</t>
        </is>
      </c>
      <c r="H386">
        <f>YEAR(L386)*10^8+MONTH(L386)*10^6+DAY(L386)*10^4+HOUR(L386)*100+MINUTE(L386)</f>
        <v/>
      </c>
      <c r="I386">
        <f>IF(HOUR(L386)&lt;12, YEAR(L386)*10^8+MONTH(L386)*10^6+DAY(L386)*10^4+(HOUR(L386)+12)*10^2 + MINUTE(L386), YEAR(L386)*10^8+MONTH(L386)*10^6+(DAY(L386)+1)*10^4+(HOUR(L386)-12)*10^2+MINUTE(L386))</f>
        <v/>
      </c>
      <c r="J386" s="39" t="n">
        <v>44461</v>
      </c>
      <c r="K386" s="40" t="n">
        <v>0.6979166666666666</v>
      </c>
      <c r="L386" s="39" t="n">
        <v>44461.69791666666</v>
      </c>
      <c r="M386" s="39" t="n">
        <v>44471</v>
      </c>
      <c r="N386" t="inlineStr">
        <is>
          <t>18:53</t>
        </is>
      </c>
      <c r="O386" s="39" t="n">
        <v>44471.78680555556</v>
      </c>
      <c r="P386" t="n">
        <v>8578</v>
      </c>
      <c r="R386" t="n">
        <v>185</v>
      </c>
      <c r="S386" t="n">
        <v>26</v>
      </c>
      <c r="U386" t="n">
        <v>40.729811</v>
      </c>
      <c r="V386" t="n">
        <v>-122.320243</v>
      </c>
      <c r="W386" t="inlineStr">
        <is>
          <t>HFTD</t>
        </is>
      </c>
      <c r="X386">
        <f>IF(OR(ISNUMBER(FIND("Redwood Valley", E386)), AZ386, BC386), "HFRA", "non-HFRA")</f>
        <v/>
      </c>
      <c r="AG386">
        <f>OR(AND(P386&gt;5000, P386&lt;&gt;""), AND(R386&gt;500, R386&lt;&gt;""), AND(T386&gt;0, T386&lt;&gt;""))</f>
        <v/>
      </c>
      <c r="AH386">
        <f>AND(OR(R386="", R386&lt;100),OR(AND(P386&gt;5000,P386&lt;&gt;""),AND(T386&gt;0,T386&lt;&gt;"")))</f>
        <v/>
      </c>
      <c r="AI386">
        <f>AND(AG386,AH386=FALSE)</f>
        <v/>
      </c>
      <c r="AJ386" t="n">
        <v>2021</v>
      </c>
      <c r="AK386" t="n">
        <v>9</v>
      </c>
      <c r="AL386" t="b">
        <v>0</v>
      </c>
      <c r="AM386">
        <f>IF(AND(T386&gt;0, T386&lt;&gt;""),1,0)</f>
        <v/>
      </c>
      <c r="AN386">
        <f>AND(AO386,AND(T386&gt;0,T386&lt;&gt;""))</f>
        <v/>
      </c>
      <c r="AO386">
        <f>AND(R386&gt;100, R386&lt;&gt;"")</f>
        <v/>
      </c>
      <c r="AP386">
        <f>AND(NOT(AN386),AO386)</f>
        <v/>
      </c>
      <c r="AQ386">
        <f>IF(AN386, "OEIS CAT - Destructive - Fatal", IF(AO386, IF(AG386, "OEIS CAT - Destructive - Non-fatal", "OEIS Non-CAT - Destructive - Non-fatal"), IF(AG386, "OEIS CAT - Large", "OEIS Non-CAT - Large")))</f>
        <v/>
      </c>
      <c r="AR386">
        <f>IF(AND(P386&lt;&gt;"", P386&gt;5000),1,0)</f>
        <v/>
      </c>
      <c r="AS386">
        <f>IF(AND(R386&lt;&gt;"", R386&gt;500),1,0)</f>
        <v/>
      </c>
      <c r="AT386">
        <f>IF(OR(R386="", R386&lt;=100),"structures &lt;= 100 ", IF(R386&gt;500, "structures &gt; 500", "100 &lt; structures &lt;= 500"))</f>
        <v/>
      </c>
      <c r="AU386">
        <f>IF(AND(T386&gt;0, T386&lt;&gt;""),"fatality &gt; 0", "fatality = 0")</f>
        <v/>
      </c>
      <c r="AV386">
        <f>IF(R386="",0, R386)</f>
        <v/>
      </c>
      <c r="AW386" t="b">
        <v>1</v>
      </c>
      <c r="AX386" t="b">
        <v>0</v>
      </c>
      <c r="AY386" t="b">
        <v>1</v>
      </c>
      <c r="AZ386" t="b">
        <v>1</v>
      </c>
      <c r="BA386" t="b">
        <v>0</v>
      </c>
      <c r="BB386" t="b">
        <v>1</v>
      </c>
      <c r="BC386" t="b">
        <v>1</v>
      </c>
      <c r="BF386" t="inlineStr">
        <is>
          <t>PG519</t>
        </is>
      </c>
      <c r="BG386" t="inlineStr">
        <is>
          <t>229</t>
        </is>
      </c>
      <c r="BH386" t="n">
        <v>1.62</v>
      </c>
      <c r="BI386" t="inlineStr">
        <is>
          <t>2021-09-22T22:50:00Z</t>
        </is>
      </c>
      <c r="BJ386" t="n">
        <v>19.95</v>
      </c>
      <c r="BK386" t="n">
        <v>33</v>
      </c>
      <c r="BL386" t="inlineStr">
        <is>
          <t>PG519</t>
        </is>
      </c>
      <c r="BM386" t="inlineStr">
        <is>
          <t>229</t>
        </is>
      </c>
      <c r="BN386" t="n">
        <v>1.62</v>
      </c>
      <c r="BO386" t="inlineStr">
        <is>
          <t>2021-09-22T22:50:00Z</t>
        </is>
      </c>
      <c r="BP386" t="n">
        <v>19.95</v>
      </c>
      <c r="BQ386" t="n">
        <v>138</v>
      </c>
    </row>
    <row r="387">
      <c r="B387" t="inlineStr">
        <is>
          <t>(6/29/2022) revised acres, cuase and structures destroyed</t>
        </is>
      </c>
      <c r="C387">
        <f>LEFT(H387,8)&amp;"-"&amp;E387</f>
        <v/>
      </c>
      <c r="D387" t="inlineStr">
        <is>
          <t>Santa Barbara</t>
        </is>
      </c>
      <c r="E387" t="inlineStr">
        <is>
          <t>Alisal</t>
        </is>
      </c>
      <c r="H387">
        <f>YEAR(L387)*10^8+MONTH(L387)*10^6+DAY(L387)*10^4+HOUR(L387)*100+MINUTE(L387)</f>
        <v/>
      </c>
      <c r="I387">
        <f>IF(HOUR(L387)&lt;12, YEAR(L387)*10^8+MONTH(L387)*10^6+DAY(L387)*10^4+(HOUR(L387)+12)*10^2 + MINUTE(L387), YEAR(L387)*10^8+MONTH(L387)*10^6+(DAY(L387)+1)*10^4+(HOUR(L387)-12)*10^2+MINUTE(L387))</f>
        <v/>
      </c>
      <c r="J387" s="39" t="n">
        <v>44480</v>
      </c>
      <c r="K387" s="40" t="n">
        <v>0.6041666666666666</v>
      </c>
      <c r="L387" s="39" t="n">
        <v>44480.60416666666</v>
      </c>
      <c r="M387" s="39" t="n">
        <v>44520</v>
      </c>
      <c r="N387" t="inlineStr">
        <is>
          <t>08:34</t>
        </is>
      </c>
      <c r="O387" s="39" t="n">
        <v>44520.35694444444</v>
      </c>
      <c r="P387" t="n">
        <v>16970</v>
      </c>
      <c r="Q387" t="inlineStr">
        <is>
          <t>Under Investigation</t>
        </is>
      </c>
      <c r="R387" t="n">
        <v>12</v>
      </c>
      <c r="U387" t="n">
        <v>34.553</v>
      </c>
      <c r="V387" t="n">
        <v>-120.136</v>
      </c>
      <c r="W387" t="inlineStr">
        <is>
          <t>HFTD</t>
        </is>
      </c>
      <c r="X387">
        <f>IF(OR(ISNUMBER(FIND("Redwood Valley", E387)), AZ387, BC387), "HFRA", "non-HFRA")</f>
        <v/>
      </c>
      <c r="AG387">
        <f>OR(AND(P387&gt;5000, P387&lt;&gt;""), AND(R387&gt;500, R387&lt;&gt;""), AND(T387&gt;0, T387&lt;&gt;""))</f>
        <v/>
      </c>
      <c r="AH387">
        <f>AND(OR(R387="", R387&lt;100),OR(AND(P387&gt;5000,P387&lt;&gt;""),AND(T387&gt;0,T387&lt;&gt;"")))</f>
        <v/>
      </c>
      <c r="AI387">
        <f>AND(AG387,AH387=FALSE)</f>
        <v/>
      </c>
      <c r="AJ387" t="n">
        <v>2021</v>
      </c>
      <c r="AK387" t="n">
        <v>10</v>
      </c>
      <c r="AL387" t="b">
        <v>0</v>
      </c>
      <c r="AM387">
        <f>IF(AND(T387&gt;0, T387&lt;&gt;""),1,0)</f>
        <v/>
      </c>
      <c r="AN387">
        <f>AND(AO387,AND(T387&gt;0,T387&lt;&gt;""))</f>
        <v/>
      </c>
      <c r="AO387">
        <f>AND(R387&gt;100, R387&lt;&gt;"")</f>
        <v/>
      </c>
      <c r="AP387">
        <f>AND(NOT(AN387),AO387)</f>
        <v/>
      </c>
      <c r="AQ387">
        <f>IF(AN387, "OEIS CAT - Destructive - Fatal", IF(AO387, IF(AG387, "OEIS CAT - Destructive - Non-fatal", "OEIS Non-CAT - Destructive - Non-fatal"), IF(AG387, "OEIS CAT - Large", "OEIS Non-CAT - Large")))</f>
        <v/>
      </c>
      <c r="AR387">
        <f>IF(AND(P387&lt;&gt;"", P387&gt;5000),1,0)</f>
        <v/>
      </c>
      <c r="AS387">
        <f>IF(AND(R387&lt;&gt;"", R387&gt;500),1,0)</f>
        <v/>
      </c>
      <c r="AT387">
        <f>IF(OR(R387="", R387&lt;=100),"structures &lt;= 100 ", IF(R387&gt;500, "structures &gt; 500", "100 &lt; structures &lt;= 500"))</f>
        <v/>
      </c>
      <c r="AU387">
        <f>IF(AND(T387&gt;0, T387&lt;&gt;""),"fatality &gt; 0", "fatality = 0")</f>
        <v/>
      </c>
      <c r="AV387">
        <f>IF(R387="",0, R387)</f>
        <v/>
      </c>
      <c r="AW387" t="b">
        <v>1</v>
      </c>
      <c r="AX387" t="b">
        <v>0</v>
      </c>
      <c r="AY387" t="b">
        <v>1</v>
      </c>
      <c r="AZ387" t="b">
        <v>1</v>
      </c>
      <c r="BA387" t="b">
        <v>0</v>
      </c>
      <c r="BB387" t="b">
        <v>1</v>
      </c>
      <c r="BC387" t="b">
        <v>1</v>
      </c>
      <c r="BF387" t="inlineStr">
        <is>
          <t>RHWC1</t>
        </is>
      </c>
      <c r="BG387" t="inlineStr">
        <is>
          <t>2</t>
        </is>
      </c>
      <c r="BH387" t="n">
        <v>4.27</v>
      </c>
      <c r="BI387" t="inlineStr">
        <is>
          <t>2021-10-11T21:06:00Z</t>
        </is>
      </c>
      <c r="BJ387" t="n">
        <v>43.99</v>
      </c>
      <c r="BK387" t="n">
        <v>63</v>
      </c>
      <c r="BL387" t="inlineStr">
        <is>
          <t>F6726</t>
        </is>
      </c>
      <c r="BM387" t="inlineStr">
        <is>
          <t>65</t>
        </is>
      </c>
      <c r="BN387" t="n">
        <v>9.4</v>
      </c>
      <c r="BO387" t="inlineStr">
        <is>
          <t>2021-10-11T20:37:00Z</t>
        </is>
      </c>
      <c r="BP387" t="n">
        <v>56</v>
      </c>
      <c r="BQ387" t="n">
        <v>217</v>
      </c>
    </row>
    <row r="388">
      <c r="C388">
        <f>LEFT(H388,8)&amp;"-"&amp;E388</f>
        <v/>
      </c>
      <c r="D388" t="inlineStr">
        <is>
          <t>Kings</t>
        </is>
      </c>
      <c r="E388" t="inlineStr">
        <is>
          <t>Kettle</t>
        </is>
      </c>
      <c r="H388">
        <f>YEAR(L388)*10^8+MONTH(L388)*10^6+DAY(L388)*10^4+HOUR(L388)*100+MINUTE(L388)</f>
        <v/>
      </c>
      <c r="I388">
        <f>IF(HOUR(L388)&lt;12, YEAR(L388)*10^8+MONTH(L388)*10^6+DAY(L388)*10^4+(HOUR(L388)+12)*10^2 + MINUTE(L388), YEAR(L388)*10^8+MONTH(L388)*10^6+(DAY(L388)+1)*10^4+(HOUR(L388)-12)*10^2+MINUTE(L388))</f>
        <v/>
      </c>
      <c r="J388" s="39" t="n">
        <v>44480</v>
      </c>
      <c r="K388" s="40" t="n">
        <v>0.7798611111111111</v>
      </c>
      <c r="L388" s="39" t="n">
        <v>44480.77986111111</v>
      </c>
      <c r="M388" s="39" t="n">
        <v>44481</v>
      </c>
      <c r="N388" t="inlineStr">
        <is>
          <t>07:46</t>
        </is>
      </c>
      <c r="O388" s="39" t="n">
        <v>44481.32361111111</v>
      </c>
      <c r="P388" t="n">
        <v>447</v>
      </c>
      <c r="Q388" t="inlineStr">
        <is>
          <t>Electrical Power</t>
        </is>
      </c>
      <c r="U388" t="n">
        <v>35.983649</v>
      </c>
      <c r="V388" t="n">
        <v>-119.960099</v>
      </c>
      <c r="W388" t="inlineStr">
        <is>
          <t>non-HFTD</t>
        </is>
      </c>
      <c r="X388">
        <f>IF(OR(ISNUMBER(FIND("Redwood Valley", E388)), AZ388, BC388), "HFRA", "non-HFRA")</f>
        <v/>
      </c>
      <c r="Y388" t="inlineStr">
        <is>
          <t>Yes</t>
        </is>
      </c>
      <c r="Z388" t="inlineStr">
        <is>
          <t>Yes</t>
        </is>
      </c>
      <c r="AA388" t="n">
        <v>20211776</v>
      </c>
      <c r="AC388" t="inlineStr">
        <is>
          <t>1494529</t>
        </is>
      </c>
      <c r="AD388" t="inlineStr">
        <is>
          <t>21-0129248</t>
        </is>
      </c>
      <c r="AF388" t="n">
        <v>91785</v>
      </c>
      <c r="AG388">
        <f>OR(AND(P388&gt;5000, P388&lt;&gt;""), AND(R388&gt;500, R388&lt;&gt;""), AND(T388&gt;0, T388&lt;&gt;""))</f>
        <v/>
      </c>
      <c r="AH388">
        <f>AND(OR(R388="", R388&lt;100),OR(AND(P388&gt;5000,P388&lt;&gt;""),AND(T388&gt;0,T388&lt;&gt;"")))</f>
        <v/>
      </c>
      <c r="AI388">
        <f>AND(AG388,AH388=FALSE)</f>
        <v/>
      </c>
      <c r="AJ388" t="n">
        <v>2021</v>
      </c>
      <c r="AK388" t="n">
        <v>10</v>
      </c>
      <c r="AL388" t="b">
        <v>1</v>
      </c>
      <c r="AM388">
        <f>IF(AND(T388&gt;0, T388&lt;&gt;""),1,0)</f>
        <v/>
      </c>
      <c r="AN388">
        <f>AND(AO388,AND(T388&gt;0,T388&lt;&gt;""))</f>
        <v/>
      </c>
      <c r="AO388">
        <f>AND(R388&gt;100, R388&lt;&gt;"")</f>
        <v/>
      </c>
      <c r="AP388">
        <f>AND(NOT(AN388),AO388)</f>
        <v/>
      </c>
      <c r="AQ388">
        <f>IF(AN388, "OEIS CAT - Destructive - Fatal", IF(AO388, IF(AG388, "OEIS CAT - Destructive - Non-fatal", "OEIS Non-CAT - Destructive - Non-fatal"), IF(AG388, "OEIS CAT - Large", "OEIS Non-CAT - Large")))</f>
        <v/>
      </c>
      <c r="AR388">
        <f>IF(AND(P388&lt;&gt;"", P388&gt;5000),1,0)</f>
        <v/>
      </c>
      <c r="AS388">
        <f>IF(AND(R388&lt;&gt;"", R388&gt;500),1,0)</f>
        <v/>
      </c>
      <c r="AT388">
        <f>IF(OR(R388="", R388&lt;=100),"structures &lt;= 100 ", IF(R388&gt;500, "structures &gt; 500", "100 &lt; structures &lt;= 500"))</f>
        <v/>
      </c>
      <c r="AU388">
        <f>IF(AND(T388&gt;0, T388&lt;&gt;""),"fatality &gt; 0", "fatality = 0")</f>
        <v/>
      </c>
      <c r="AV388">
        <f>IF(R388="",0, R388)</f>
        <v/>
      </c>
      <c r="AW388" t="b">
        <v>0</v>
      </c>
      <c r="AX388" t="b">
        <v>0</v>
      </c>
      <c r="AY388" t="b">
        <v>0</v>
      </c>
      <c r="AZ388" t="b">
        <v>0</v>
      </c>
      <c r="BA388" t="b">
        <v>0</v>
      </c>
      <c r="BB388" t="b">
        <v>0</v>
      </c>
      <c r="BC388" t="b">
        <v>0</v>
      </c>
      <c r="BF388" t="inlineStr">
        <is>
          <t>CF075</t>
        </is>
      </c>
      <c r="BG388" t="inlineStr">
        <is>
          <t>59</t>
        </is>
      </c>
      <c r="BH388" t="n">
        <v>2.4</v>
      </c>
      <c r="BI388" t="inlineStr">
        <is>
          <t>2021-10-12T02:18:00Z</t>
        </is>
      </c>
      <c r="BJ388" t="n">
        <v>44.29</v>
      </c>
      <c r="BK388" t="n">
        <v>16</v>
      </c>
      <c r="BL388" t="inlineStr">
        <is>
          <t>KTLC1</t>
        </is>
      </c>
      <c r="BM388" t="inlineStr">
        <is>
          <t>2</t>
        </is>
      </c>
      <c r="BN388" t="n">
        <v>6.23</v>
      </c>
      <c r="BO388" t="inlineStr">
        <is>
          <t>2021-10-12T00:50:00Z</t>
        </is>
      </c>
      <c r="BP388" t="n">
        <v>53</v>
      </c>
      <c r="BQ388" t="n">
        <v>26</v>
      </c>
    </row>
    <row r="389">
      <c r="C389">
        <f>LEFT(H389,8)&amp;"-"&amp;E389</f>
        <v/>
      </c>
      <c r="D389" t="inlineStr">
        <is>
          <t>Monterey</t>
        </is>
      </c>
      <c r="E389" t="inlineStr">
        <is>
          <t>Colorado</t>
        </is>
      </c>
      <c r="H389">
        <f>YEAR(L389)*10^8+MONTH(L389)*10^6+DAY(L389)*10^4+HOUR(L389)*100+MINUTE(L389)</f>
        <v/>
      </c>
      <c r="I389">
        <f>IF(HOUR(L389)&lt;12, YEAR(L389)*10^8+MONTH(L389)*10^6+DAY(L389)*10^4+(HOUR(L389)+12)*10^2 + MINUTE(L389), YEAR(L389)*10^8+MONTH(L389)*10^6+(DAY(L389)+1)*10^4+(HOUR(L389)-12)*10^2+MINUTE(L389))</f>
        <v/>
      </c>
      <c r="J389" s="39" t="n">
        <v>44582</v>
      </c>
      <c r="K389" s="40" t="n">
        <v>0.7215277777777778</v>
      </c>
      <c r="L389" s="39" t="n">
        <v>44582.72152777778</v>
      </c>
      <c r="P389" t="n">
        <v>687</v>
      </c>
      <c r="Q389" t="inlineStr">
        <is>
          <t>Fire Escaped into Wildland</t>
        </is>
      </c>
      <c r="R389" t="n">
        <v>1</v>
      </c>
      <c r="U389" t="n">
        <v>36.396461</v>
      </c>
      <c r="V389" t="n">
        <v>-121.880533</v>
      </c>
      <c r="W389" t="inlineStr">
        <is>
          <t>HFTD</t>
        </is>
      </c>
      <c r="X389">
        <f>IF(OR(ISNUMBER(FIND("Redwood Valley", E389)), AZ389, BC389), "HFRA", "non-HFRA")</f>
        <v/>
      </c>
      <c r="AG389">
        <f>OR(AND(P389&gt;5000, P389&lt;&gt;""), AND(R389&gt;500, R389&lt;&gt;""), AND(T389&gt;0, T389&lt;&gt;""))</f>
        <v/>
      </c>
      <c r="AH389">
        <f>AND(OR(R389="", R389&lt;100),OR(AND(P389&gt;5000,P389&lt;&gt;""),AND(T389&gt;0,T389&lt;&gt;"")))</f>
        <v/>
      </c>
      <c r="AI389">
        <f>AND(AG389,AH389=FALSE)</f>
        <v/>
      </c>
      <c r="AJ389" t="n">
        <v>2022</v>
      </c>
      <c r="AK389" t="n">
        <v>1</v>
      </c>
      <c r="AL389" t="b">
        <v>0</v>
      </c>
      <c r="AM389">
        <f>IF(AND(T389&gt;0, T389&lt;&gt;""),1,0)</f>
        <v/>
      </c>
      <c r="AN389">
        <f>AND(AO389,AND(T389&gt;0,T389&lt;&gt;""))</f>
        <v/>
      </c>
      <c r="AO389">
        <f>AND(R389&gt;100, R389&lt;&gt;"")</f>
        <v/>
      </c>
      <c r="AP389">
        <f>AND(NOT(AN389),AO389)</f>
        <v/>
      </c>
      <c r="AQ389">
        <f>IF(AN389, "OEIS CAT - Destructive - Fatal", IF(AO389, IF(AG389, "OEIS CAT - Destructive - Non-fatal", "OEIS Non-CAT - Destructive - Non-fatal"), IF(AG389, "OEIS CAT - Large", "OEIS Non-CAT - Large")))</f>
        <v/>
      </c>
      <c r="AR389">
        <f>IF(AND(P389&lt;&gt;"", P389&gt;5000),1,0)</f>
        <v/>
      </c>
      <c r="AS389">
        <f>IF(AND(R389&lt;&gt;"", R389&gt;500),1,0)</f>
        <v/>
      </c>
      <c r="AT389">
        <f>IF(OR(R389="", R389&lt;=100),"structures &lt;= 100 ", IF(R389&gt;500, "structures &gt; 500", "100 &lt; structures &lt;= 500"))</f>
        <v/>
      </c>
      <c r="AU389">
        <f>IF(AND(T389&gt;0, T389&lt;&gt;""),"fatality &gt; 0", "fatality = 0")</f>
        <v/>
      </c>
      <c r="AV389">
        <f>IF(R389="",0, R389)</f>
        <v/>
      </c>
      <c r="AW389" t="b">
        <v>0</v>
      </c>
      <c r="AX389" t="b">
        <v>1</v>
      </c>
      <c r="AY389" t="b">
        <v>1</v>
      </c>
      <c r="AZ389" t="b">
        <v>1</v>
      </c>
      <c r="BA389" t="b">
        <v>0</v>
      </c>
      <c r="BB389" t="b">
        <v>1</v>
      </c>
      <c r="BC389" t="b">
        <v>1</v>
      </c>
      <c r="BJ389" t="n">
        <v>0</v>
      </c>
      <c r="BK389" t="n">
        <v>0</v>
      </c>
      <c r="BL389" t="inlineStr">
        <is>
          <t>PG622</t>
        </is>
      </c>
      <c r="BM389" t="inlineStr">
        <is>
          <t>229</t>
        </is>
      </c>
      <c r="BN389" t="n">
        <v>5.57</v>
      </c>
      <c r="BO389" t="inlineStr">
        <is>
          <t>2022-01-22T00:30:00Z</t>
        </is>
      </c>
      <c r="BP389" t="n">
        <v>53.56</v>
      </c>
      <c r="BQ389" t="n">
        <v>52</v>
      </c>
    </row>
    <row r="390">
      <c r="C390">
        <f>LEFT(H390,8)&amp;"-"&amp;E390</f>
        <v/>
      </c>
      <c r="D390" t="inlineStr">
        <is>
          <t>Kern</t>
        </is>
      </c>
      <c r="E390" t="inlineStr">
        <is>
          <t>Edmonston</t>
        </is>
      </c>
      <c r="H390">
        <f>YEAR(L390)*10^8+MONTH(L390)*10^6+DAY(L390)*10^4+HOUR(L390)*100+MINUTE(L390)</f>
        <v/>
      </c>
      <c r="I390">
        <f>IF(HOUR(L390)&lt;12, YEAR(L390)*10^8+MONTH(L390)*10^6+DAY(L390)*10^4+(HOUR(L390)+12)*10^2 + MINUTE(L390), YEAR(L390)*10^8+MONTH(L390)*10^6+(DAY(L390)+1)*10^4+(HOUR(L390)-12)*10^2+MINUTE(L390))</f>
        <v/>
      </c>
      <c r="J390" s="39" t="n">
        <v>44700</v>
      </c>
      <c r="K390" s="40" t="n">
        <v>0.6770833333333334</v>
      </c>
      <c r="L390" s="39" t="n">
        <v>44700.67708333334</v>
      </c>
      <c r="P390" t="n">
        <v>682</v>
      </c>
      <c r="U390" t="n">
        <v>34.935583</v>
      </c>
      <c r="V390" t="n">
        <v>-118.873889</v>
      </c>
      <c r="W390" t="inlineStr">
        <is>
          <t>non-HFTD</t>
        </is>
      </c>
      <c r="X390">
        <f>IF(OR(ISNUMBER(FIND("Redwood Valley", E390)), AZ390, BC390), "HFRA", "non-HFRA")</f>
        <v/>
      </c>
      <c r="Y390" t="inlineStr">
        <is>
          <t>Yes</t>
        </is>
      </c>
      <c r="AA390" t="n">
        <v>20220634</v>
      </c>
      <c r="AC390" t="inlineStr">
        <is>
          <t>1704981</t>
        </is>
      </c>
      <c r="AD390" t="inlineStr">
        <is>
          <t>22-0064237</t>
        </is>
      </c>
      <c r="AF390" t="n">
        <v>11264</v>
      </c>
      <c r="AG390">
        <f>OR(AND(P390&gt;5000, P390&lt;&gt;""), AND(R390&gt;500, R390&lt;&gt;""), AND(T390&gt;0, T390&lt;&gt;""))</f>
        <v/>
      </c>
      <c r="AH390">
        <f>AND(OR(R390="", R390&lt;100),OR(AND(P390&gt;5000,P390&lt;&gt;""),AND(T390&gt;0,T390&lt;&gt;"")))</f>
        <v/>
      </c>
      <c r="AI390">
        <f>AND(AG390,AH390=FALSE)</f>
        <v/>
      </c>
      <c r="AJ390" t="n">
        <v>2022</v>
      </c>
      <c r="AK390" t="n">
        <v>5</v>
      </c>
      <c r="AL390" t="b">
        <v>0</v>
      </c>
      <c r="AM390">
        <f>IF(AND(T390&gt;0, T390&lt;&gt;""),1,0)</f>
        <v/>
      </c>
      <c r="AN390">
        <f>AND(AO390,AND(T390&gt;0,T390&lt;&gt;""))</f>
        <v/>
      </c>
      <c r="AO390">
        <f>AND(R390&gt;100, R390&lt;&gt;"")</f>
        <v/>
      </c>
      <c r="AP390">
        <f>AND(NOT(AN390),AO390)</f>
        <v/>
      </c>
      <c r="AQ390">
        <f>IF(AN390, "OEIS CAT - Destructive - Fatal", IF(AO390, IF(AG390, "OEIS CAT - Destructive - Non-fatal", "OEIS Non-CAT - Destructive - Non-fatal"), IF(AG390, "OEIS CAT - Large", "OEIS Non-CAT - Large")))</f>
        <v/>
      </c>
      <c r="AR390">
        <f>IF(AND(P390&lt;&gt;"", P390&gt;5000),1,0)</f>
        <v/>
      </c>
      <c r="AS390">
        <f>IF(AND(R390&lt;&gt;"", R390&gt;500),1,0)</f>
        <v/>
      </c>
      <c r="AT390">
        <f>IF(OR(R390="", R390&lt;=100),"structures &lt;= 100 ", IF(R390&gt;500, "structures &gt; 500", "100 &lt; structures &lt;= 500"))</f>
        <v/>
      </c>
      <c r="AU390">
        <f>IF(AND(T390&gt;0, T390&lt;&gt;""),"fatality &gt; 0", "fatality = 0")</f>
        <v/>
      </c>
      <c r="AV390">
        <f>IF(R390="",0, R390)</f>
        <v/>
      </c>
      <c r="AW390" t="b">
        <v>0</v>
      </c>
      <c r="AX390" t="b">
        <v>0</v>
      </c>
      <c r="AY390" t="b">
        <v>0</v>
      </c>
      <c r="AZ390" t="b">
        <v>0</v>
      </c>
      <c r="BA390" t="b">
        <v>0</v>
      </c>
      <c r="BB390" t="b">
        <v>0</v>
      </c>
      <c r="BC390" t="b">
        <v>0</v>
      </c>
      <c r="BF390" t="inlineStr">
        <is>
          <t>196SE</t>
        </is>
      </c>
      <c r="BG390" t="inlineStr">
        <is>
          <t>231</t>
        </is>
      </c>
      <c r="BH390" t="n">
        <v>2.86</v>
      </c>
      <c r="BI390" t="inlineStr">
        <is>
          <t>2022-05-20T00:10:00Z</t>
        </is>
      </c>
      <c r="BJ390" t="n">
        <v>32.08</v>
      </c>
      <c r="BK390" t="n">
        <v>42</v>
      </c>
      <c r="BL390" t="inlineStr">
        <is>
          <t>437SE</t>
        </is>
      </c>
      <c r="BM390" t="inlineStr">
        <is>
          <t>231</t>
        </is>
      </c>
      <c r="BN390" t="n">
        <v>8.26</v>
      </c>
      <c r="BO390" t="inlineStr">
        <is>
          <t>2022-05-20T00:10:00Z</t>
        </is>
      </c>
      <c r="BP390" t="n">
        <v>35.44</v>
      </c>
      <c r="BQ390" t="n">
        <v>150</v>
      </c>
    </row>
    <row r="391">
      <c r="C391">
        <f>LEFT(H391,8)&amp;"-"&amp;E391</f>
        <v/>
      </c>
      <c r="D391" t="inlineStr">
        <is>
          <t>Colusa</t>
        </is>
      </c>
      <c r="E391" t="inlineStr">
        <is>
          <t xml:space="preserve">River </t>
        </is>
      </c>
      <c r="H391">
        <f>YEAR(L391)*10^8+MONTH(L391)*10^6+DAY(L391)*10^4+HOUR(L391)*100+MINUTE(L391)</f>
        <v/>
      </c>
      <c r="I391">
        <f>IF(HOUR(L391)&lt;12, YEAR(L391)*10^8+MONTH(L391)*10^6+DAY(L391)*10^4+(HOUR(L391)+12)*10^2 + MINUTE(L391), YEAR(L391)*10^8+MONTH(L391)*10^6+(DAY(L391)+1)*10^4+(HOUR(L391)-12)*10^2+MINUTE(L391))</f>
        <v/>
      </c>
      <c r="J391" s="39" t="n">
        <v>44705</v>
      </c>
      <c r="K391" s="40" t="n">
        <v>0.5625</v>
      </c>
      <c r="L391" s="39" t="n">
        <v>44705.5625</v>
      </c>
      <c r="M391" s="39" t="n">
        <v>44709</v>
      </c>
      <c r="P391" t="n">
        <v>595</v>
      </c>
      <c r="U391" t="n">
        <v>39.2333948</v>
      </c>
      <c r="V391" t="n">
        <v>-122.0246463</v>
      </c>
      <c r="W391" t="inlineStr">
        <is>
          <t>non-HFTD</t>
        </is>
      </c>
      <c r="X391">
        <f>IF(OR(ISNUMBER(FIND("Redwood Valley", E391)), AZ391, BC391), "HFRA", "non-HFRA")</f>
        <v/>
      </c>
      <c r="AG391">
        <f>OR(AND(P391&gt;5000, P391&lt;&gt;""), AND(R391&gt;500, R391&lt;&gt;""), AND(T391&gt;0, T391&lt;&gt;""))</f>
        <v/>
      </c>
      <c r="AH391">
        <f>AND(OR(R391="", R391&lt;100),OR(AND(P391&gt;5000,P391&lt;&gt;""),AND(T391&gt;0,T391&lt;&gt;"")))</f>
        <v/>
      </c>
      <c r="AI391">
        <f>AND(AG391,AH391=FALSE)</f>
        <v/>
      </c>
      <c r="AJ391" t="n">
        <v>2022</v>
      </c>
      <c r="AK391" t="n">
        <v>5</v>
      </c>
      <c r="AL391" t="b">
        <v>1</v>
      </c>
      <c r="AM391">
        <f>IF(AND(T391&gt;0, T391&lt;&gt;""),1,0)</f>
        <v/>
      </c>
      <c r="AN391">
        <f>AND(AO391,AND(T391&gt;0,T391&lt;&gt;""))</f>
        <v/>
      </c>
      <c r="AO391">
        <f>AND(R391&gt;100, R391&lt;&gt;"")</f>
        <v/>
      </c>
      <c r="AP391">
        <f>AND(NOT(AN391),AO391)</f>
        <v/>
      </c>
      <c r="AQ391">
        <f>IF(AN391, "OEIS CAT - Destructive - Fatal", IF(AO391, IF(AG391, "OEIS CAT - Destructive - Non-fatal", "OEIS Non-CAT - Destructive - Non-fatal"), IF(AG391, "OEIS CAT - Large", "OEIS Non-CAT - Large")))</f>
        <v/>
      </c>
      <c r="AR391">
        <f>IF(AND(P391&lt;&gt;"", P391&gt;5000),1,0)</f>
        <v/>
      </c>
      <c r="AS391">
        <f>IF(AND(R391&lt;&gt;"", R391&gt;500),1,0)</f>
        <v/>
      </c>
      <c r="AT391">
        <f>IF(OR(R391="", R391&lt;=100),"structures &lt;= 100 ", IF(R391&gt;500, "structures &gt; 500", "100 &lt; structures &lt;= 500"))</f>
        <v/>
      </c>
      <c r="AU391">
        <f>IF(AND(T391&gt;0, T391&lt;&gt;""),"fatality &gt; 0", "fatality = 0")</f>
        <v/>
      </c>
      <c r="AV391">
        <f>IF(R391="",0, R391)</f>
        <v/>
      </c>
      <c r="AW391" t="b">
        <v>0</v>
      </c>
      <c r="AX391" t="b">
        <v>0</v>
      </c>
      <c r="AY391" t="b">
        <v>0</v>
      </c>
      <c r="AZ391" t="b">
        <v>0</v>
      </c>
      <c r="BA391" t="b">
        <v>0</v>
      </c>
      <c r="BB391" t="b">
        <v>0</v>
      </c>
      <c r="BC391" t="b">
        <v>0</v>
      </c>
      <c r="BJ391" t="n">
        <v>0</v>
      </c>
      <c r="BK391" t="n">
        <v>0</v>
      </c>
      <c r="BP391" t="n">
        <v>0</v>
      </c>
      <c r="BQ391" t="n">
        <v>0</v>
      </c>
    </row>
    <row r="392">
      <c r="C392">
        <f>LEFT(H392,8)&amp;"-"&amp;E392</f>
        <v/>
      </c>
      <c r="D392" t="inlineStr">
        <is>
          <t>Napa</t>
        </is>
      </c>
      <c r="E392" t="inlineStr">
        <is>
          <t>Old</t>
        </is>
      </c>
      <c r="H392">
        <f>YEAR(L392)*10^8+MONTH(L392)*10^6+DAY(L392)*10^4+HOUR(L392)*100+MINUTE(L392)</f>
        <v/>
      </c>
      <c r="I392">
        <f>IF(HOUR(L392)&lt;12, YEAR(L392)*10^8+MONTH(L392)*10^6+DAY(L392)*10^4+(HOUR(L392)+12)*10^2 + MINUTE(L392), YEAR(L392)*10^8+MONTH(L392)*10^6+(DAY(L392)+1)*10^4+(HOUR(L392)-12)*10^2+MINUTE(L392))</f>
        <v/>
      </c>
      <c r="J392" s="39" t="n">
        <v>44712</v>
      </c>
      <c r="K392" s="40" t="n">
        <v>0.6493055555555556</v>
      </c>
      <c r="L392" s="39" t="n">
        <v>44712.64930555555</v>
      </c>
      <c r="M392" s="39" t="n">
        <v>44717</v>
      </c>
      <c r="N392" t="inlineStr">
        <is>
          <t>16:03</t>
        </is>
      </c>
      <c r="O392" s="39" t="n">
        <v>44717.66875</v>
      </c>
      <c r="P392" t="n">
        <v>570</v>
      </c>
      <c r="U392" t="n">
        <v>38.370078</v>
      </c>
      <c r="V392" t="n">
        <v>-122.270417</v>
      </c>
      <c r="W392" t="inlineStr">
        <is>
          <t>HFTD</t>
        </is>
      </c>
      <c r="X392">
        <f>IF(OR(ISNUMBER(FIND("Redwood Valley", E392)), AZ392, BC392), "HFRA", "non-HFRA")</f>
        <v/>
      </c>
      <c r="Y392" t="inlineStr">
        <is>
          <t>Yes</t>
        </is>
      </c>
      <c r="AA392" t="n">
        <v>20220725</v>
      </c>
      <c r="AB392" t="inlineStr">
        <is>
          <t>EI220531A</t>
        </is>
      </c>
      <c r="AC392" t="inlineStr">
        <is>
          <t>1715051</t>
        </is>
      </c>
      <c r="AD392" t="inlineStr">
        <is>
          <t>22-0068511</t>
        </is>
      </c>
      <c r="AF392" t="n">
        <v>16066</v>
      </c>
      <c r="AG392">
        <f>OR(AND(P392&gt;5000, P392&lt;&gt;""), AND(R392&gt;500, R392&lt;&gt;""), AND(T392&gt;0, T392&lt;&gt;""))</f>
        <v/>
      </c>
      <c r="AH392">
        <f>AND(OR(R392="", R392&lt;100),OR(AND(P392&gt;5000,P392&lt;&gt;""),AND(T392&gt;0,T392&lt;&gt;"")))</f>
        <v/>
      </c>
      <c r="AI392">
        <f>AND(AG392,AH392=FALSE)</f>
        <v/>
      </c>
      <c r="AJ392" t="n">
        <v>2022</v>
      </c>
      <c r="AK392" t="n">
        <v>5</v>
      </c>
      <c r="AL392" t="b">
        <v>0</v>
      </c>
      <c r="AM392">
        <f>IF(AND(T392&gt;0, T392&lt;&gt;""),1,0)</f>
        <v/>
      </c>
      <c r="AN392">
        <f>AND(AO392,AND(T392&gt;0,T392&lt;&gt;""))</f>
        <v/>
      </c>
      <c r="AO392">
        <f>AND(R392&gt;100, R392&lt;&gt;"")</f>
        <v/>
      </c>
      <c r="AP392">
        <f>AND(NOT(AN392),AO392)</f>
        <v/>
      </c>
      <c r="AQ392">
        <f>IF(AN392, "OEIS CAT - Destructive - Fatal", IF(AO392, IF(AG392, "OEIS CAT - Destructive - Non-fatal", "OEIS Non-CAT - Destructive - Non-fatal"), IF(AG392, "OEIS CAT - Large", "OEIS Non-CAT - Large")))</f>
        <v/>
      </c>
      <c r="AR392">
        <f>IF(AND(P392&lt;&gt;"", P392&gt;5000),1,0)</f>
        <v/>
      </c>
      <c r="AS392">
        <f>IF(AND(R392&lt;&gt;"", R392&gt;500),1,0)</f>
        <v/>
      </c>
      <c r="AT392">
        <f>IF(OR(R392="", R392&lt;=100),"structures &lt;= 100 ", IF(R392&gt;500, "structures &gt; 500", "100 &lt; structures &lt;= 500"))</f>
        <v/>
      </c>
      <c r="AU392">
        <f>IF(AND(T392&gt;0, T392&lt;&gt;""),"fatality &gt; 0", "fatality = 0")</f>
        <v/>
      </c>
      <c r="AV392">
        <f>IF(R392="",0, R392)</f>
        <v/>
      </c>
      <c r="AW392" t="b">
        <v>1</v>
      </c>
      <c r="AX392" t="b">
        <v>0</v>
      </c>
      <c r="AY392" t="b">
        <v>1</v>
      </c>
      <c r="AZ392" t="b">
        <v>1</v>
      </c>
      <c r="BA392" t="b">
        <v>0</v>
      </c>
      <c r="BB392" t="b">
        <v>1</v>
      </c>
      <c r="BC392" t="b">
        <v>1</v>
      </c>
      <c r="BF392" t="inlineStr">
        <is>
          <t>PG921</t>
        </is>
      </c>
      <c r="BG392" t="inlineStr">
        <is>
          <t>229</t>
        </is>
      </c>
      <c r="BH392" t="n">
        <v>4.85</v>
      </c>
      <c r="BI392" t="inlineStr">
        <is>
          <t>2022-05-31T22:30:00Z</t>
        </is>
      </c>
      <c r="BJ392" t="n">
        <v>22.94</v>
      </c>
      <c r="BK392" t="n">
        <v>115</v>
      </c>
      <c r="BL392" t="inlineStr">
        <is>
          <t>046PG</t>
        </is>
      </c>
      <c r="BM392" t="inlineStr">
        <is>
          <t>229</t>
        </is>
      </c>
      <c r="BN392" t="n">
        <v>7.92</v>
      </c>
      <c r="BO392" t="inlineStr">
        <is>
          <t>2022-05-31T22:30:00Z</t>
        </is>
      </c>
      <c r="BP392" t="n">
        <v>27.84</v>
      </c>
      <c r="BQ392" t="n">
        <v>319</v>
      </c>
    </row>
    <row r="393">
      <c r="C393">
        <f>LEFT(H393,8)&amp;"-"&amp;E393</f>
        <v/>
      </c>
      <c r="D393" t="inlineStr">
        <is>
          <t>Kern</t>
        </is>
      </c>
      <c r="E393" t="inlineStr">
        <is>
          <t>Plant</t>
        </is>
      </c>
      <c r="H393">
        <f>YEAR(L393)*10^8+MONTH(L393)*10^6+DAY(L393)*10^4+HOUR(L393)*100+MINUTE(L393)</f>
        <v/>
      </c>
      <c r="I393">
        <f>IF(HOUR(L393)&lt;12, YEAR(L393)*10^8+MONTH(L393)*10^6+DAY(L393)*10^4+(HOUR(L393)+12)*10^2 + MINUTE(L393), YEAR(L393)*10^8+MONTH(L393)*10^6+(DAY(L393)+1)*10^4+(HOUR(L393)-12)*10^2+MINUTE(L393))</f>
        <v/>
      </c>
      <c r="J393" s="39" t="n">
        <v>44723</v>
      </c>
      <c r="K393" s="40" t="n">
        <v>0.1173611111111111</v>
      </c>
      <c r="L393" s="39" t="n">
        <v>44723.11736111111</v>
      </c>
      <c r="M393" s="39" t="n">
        <v>44726</v>
      </c>
      <c r="N393" t="inlineStr">
        <is>
          <t>19:00</t>
        </is>
      </c>
      <c r="O393" s="39" t="n">
        <v>44726.79166666666</v>
      </c>
      <c r="P393" t="n">
        <v>517</v>
      </c>
      <c r="U393" t="n">
        <v>34.9324042</v>
      </c>
      <c r="V393" t="n">
        <v>-118.9253809</v>
      </c>
      <c r="W393" t="inlineStr">
        <is>
          <t>non-HFTD</t>
        </is>
      </c>
      <c r="X393">
        <f>IF(OR(ISNUMBER(FIND("Redwood Valley", E393)), AZ393, BC393), "HFRA", "non-HFRA")</f>
        <v/>
      </c>
      <c r="AG393">
        <f>OR(AND(P393&gt;5000, P393&lt;&gt;""), AND(R393&gt;500, R393&lt;&gt;""), AND(T393&gt;0, T393&lt;&gt;""))</f>
        <v/>
      </c>
      <c r="AH393">
        <f>AND(OR(R393="", R393&lt;100),OR(AND(P393&gt;5000,P393&lt;&gt;""),AND(T393&gt;0,T393&lt;&gt;"")))</f>
        <v/>
      </c>
      <c r="AI393">
        <f>AND(AG393,AH393=FALSE)</f>
        <v/>
      </c>
      <c r="AJ393" t="n">
        <v>2022</v>
      </c>
      <c r="AK393" t="n">
        <v>6</v>
      </c>
      <c r="AL393" t="b">
        <v>0</v>
      </c>
      <c r="AM393">
        <f>IF(AND(T393&gt;0, T393&lt;&gt;""),1,0)</f>
        <v/>
      </c>
      <c r="AN393">
        <f>AND(AO393,AND(T393&gt;0,T393&lt;&gt;""))</f>
        <v/>
      </c>
      <c r="AO393">
        <f>AND(R393&gt;100, R393&lt;&gt;"")</f>
        <v/>
      </c>
      <c r="AP393">
        <f>AND(NOT(AN393),AO393)</f>
        <v/>
      </c>
      <c r="AQ393">
        <f>IF(AN393, "OEIS CAT - Destructive - Fatal", IF(AO393, IF(AG393, "OEIS CAT - Destructive - Non-fatal", "OEIS Non-CAT - Destructive - Non-fatal"), IF(AG393, "OEIS CAT - Large", "OEIS Non-CAT - Large")))</f>
        <v/>
      </c>
      <c r="AR393">
        <f>IF(AND(P393&lt;&gt;"", P393&gt;5000),1,0)</f>
        <v/>
      </c>
      <c r="AS393">
        <f>IF(AND(R393&lt;&gt;"", R393&gt;500),1,0)</f>
        <v/>
      </c>
      <c r="AT393">
        <f>IF(OR(R393="", R393&lt;=100),"structures &lt;= 100 ", IF(R393&gt;500, "structures &gt; 500", "100 &lt; structures &lt;= 500"))</f>
        <v/>
      </c>
      <c r="AU393">
        <f>IF(AND(T393&gt;0, T393&lt;&gt;""),"fatality &gt; 0", "fatality = 0")</f>
        <v/>
      </c>
      <c r="AV393">
        <f>IF(R393="",0, R393)</f>
        <v/>
      </c>
      <c r="AW393" t="b">
        <v>0</v>
      </c>
      <c r="AX393" t="b">
        <v>0</v>
      </c>
      <c r="AY393" t="b">
        <v>0</v>
      </c>
      <c r="AZ393" t="b">
        <v>0</v>
      </c>
      <c r="BA393" t="b">
        <v>0</v>
      </c>
      <c r="BB393" t="b">
        <v>0</v>
      </c>
      <c r="BC393" t="b">
        <v>0</v>
      </c>
      <c r="BF393" t="inlineStr">
        <is>
          <t>PG654</t>
        </is>
      </c>
      <c r="BG393" t="inlineStr">
        <is>
          <t>229</t>
        </is>
      </c>
      <c r="BH393" t="n">
        <v>2.8</v>
      </c>
      <c r="BI393" t="inlineStr">
        <is>
          <t>2022-06-11T09:40:00Z</t>
        </is>
      </c>
      <c r="BJ393" t="n">
        <v>22.65</v>
      </c>
      <c r="BK393" t="n">
        <v>57</v>
      </c>
      <c r="BL393" t="inlineStr">
        <is>
          <t>426SE</t>
        </is>
      </c>
      <c r="BM393" t="inlineStr">
        <is>
          <t>231</t>
        </is>
      </c>
      <c r="BN393" t="n">
        <v>9.789999999999999</v>
      </c>
      <c r="BO393" t="inlineStr">
        <is>
          <t>2022-06-11T10:40:00Z</t>
        </is>
      </c>
      <c r="BP393" t="n">
        <v>23.75</v>
      </c>
      <c r="BQ393" t="n">
        <v>153</v>
      </c>
    </row>
    <row r="394">
      <c r="C394">
        <f>LEFT(H394,8)&amp;"-"&amp;E394</f>
        <v/>
      </c>
      <c r="D394" t="inlineStr">
        <is>
          <t>Tehama</t>
        </is>
      </c>
      <c r="E394" t="inlineStr">
        <is>
          <t>Rancho</t>
        </is>
      </c>
      <c r="H394">
        <f>YEAR(L394)*10^8+MONTH(L394)*10^6+DAY(L394)*10^4+HOUR(L394)*100+MINUTE(L394)</f>
        <v/>
      </c>
      <c r="I394">
        <f>IF(HOUR(L394)&lt;12, YEAR(L394)*10^8+MONTH(L394)*10^6+DAY(L394)*10^4+(HOUR(L394)+12)*10^2 + MINUTE(L394), YEAR(L394)*10^8+MONTH(L394)*10^6+(DAY(L394)+1)*10^4+(HOUR(L394)-12)*10^2+MINUTE(L394))</f>
        <v/>
      </c>
      <c r="J394" s="39" t="n">
        <v>44725</v>
      </c>
      <c r="K394" s="40" t="n">
        <v>0.6777777777777778</v>
      </c>
      <c r="L394" s="39" t="n">
        <v>44725.67777777778</v>
      </c>
      <c r="M394" s="39" t="n">
        <v>44731</v>
      </c>
      <c r="N394" t="inlineStr">
        <is>
          <t>14:01</t>
        </is>
      </c>
      <c r="O394" s="39" t="n">
        <v>44731.58402777778</v>
      </c>
      <c r="P394" t="n">
        <v>593</v>
      </c>
      <c r="U394" t="n">
        <v>40.00919</v>
      </c>
      <c r="V394" t="n">
        <v>-122.45621</v>
      </c>
      <c r="W394" t="inlineStr">
        <is>
          <t>HFTD</t>
        </is>
      </c>
      <c r="X394">
        <f>IF(OR(ISNUMBER(FIND("Redwood Valley", E394)), AZ394, BC394), "HFRA", "non-HFRA")</f>
        <v/>
      </c>
      <c r="AG394">
        <f>OR(AND(P394&gt;5000, P394&lt;&gt;""), AND(R394&gt;500, R394&lt;&gt;""), AND(T394&gt;0, T394&lt;&gt;""))</f>
        <v/>
      </c>
      <c r="AH394">
        <f>AND(OR(R394="", R394&lt;100),OR(AND(P394&gt;5000,P394&lt;&gt;""),AND(T394&gt;0,T394&lt;&gt;"")))</f>
        <v/>
      </c>
      <c r="AI394">
        <f>AND(AG394,AH394=FALSE)</f>
        <v/>
      </c>
      <c r="AJ394" t="n">
        <v>2022</v>
      </c>
      <c r="AK394" t="n">
        <v>6</v>
      </c>
      <c r="AL394" t="b">
        <v>0</v>
      </c>
      <c r="AM394">
        <f>IF(AND(T394&gt;0, T394&lt;&gt;""),1,0)</f>
        <v/>
      </c>
      <c r="AN394">
        <f>AND(AO394,AND(T394&gt;0,T394&lt;&gt;""))</f>
        <v/>
      </c>
      <c r="AO394">
        <f>AND(R394&gt;100, R394&lt;&gt;"")</f>
        <v/>
      </c>
      <c r="AP394">
        <f>AND(NOT(AN394),AO394)</f>
        <v/>
      </c>
      <c r="AQ394">
        <f>IF(AN394, "OEIS CAT - Destructive - Fatal", IF(AO394, IF(AG394, "OEIS CAT - Destructive - Non-fatal", "OEIS Non-CAT - Destructive - Non-fatal"), IF(AG394, "OEIS CAT - Large", "OEIS Non-CAT - Large")))</f>
        <v/>
      </c>
      <c r="AR394">
        <f>IF(AND(P394&lt;&gt;"", P394&gt;5000),1,0)</f>
        <v/>
      </c>
      <c r="AS394">
        <f>IF(AND(R394&lt;&gt;"", R394&gt;500),1,0)</f>
        <v/>
      </c>
      <c r="AT394">
        <f>IF(OR(R394="", R394&lt;=100),"structures &lt;= 100 ", IF(R394&gt;500, "structures &gt; 500", "100 &lt; structures &lt;= 500"))</f>
        <v/>
      </c>
      <c r="AU394">
        <f>IF(AND(T394&gt;0, T394&lt;&gt;""),"fatality &gt; 0", "fatality = 0")</f>
        <v/>
      </c>
      <c r="AV394">
        <f>IF(R394="",0, R394)</f>
        <v/>
      </c>
      <c r="AW394" t="b">
        <v>1</v>
      </c>
      <c r="AX394" t="b">
        <v>0</v>
      </c>
      <c r="AY394" t="b">
        <v>1</v>
      </c>
      <c r="AZ394" t="b">
        <v>1</v>
      </c>
      <c r="BA394" t="b">
        <v>0</v>
      </c>
      <c r="BB394" t="b">
        <v>1</v>
      </c>
      <c r="BC394" t="b">
        <v>1</v>
      </c>
      <c r="BF394" t="inlineStr">
        <is>
          <t>PG603</t>
        </is>
      </c>
      <c r="BG394" t="inlineStr">
        <is>
          <t>229</t>
        </is>
      </c>
      <c r="BH394" t="n">
        <v>2.67</v>
      </c>
      <c r="BI394" t="inlineStr">
        <is>
          <t>2022-06-13T22:40:00Z</t>
        </is>
      </c>
      <c r="BJ394" t="n">
        <v>27.84</v>
      </c>
      <c r="BK394" t="n">
        <v>12</v>
      </c>
      <c r="BL394" t="inlineStr">
        <is>
          <t>PG841</t>
        </is>
      </c>
      <c r="BM394" t="inlineStr">
        <is>
          <t>229</t>
        </is>
      </c>
      <c r="BN394" t="n">
        <v>8.460000000000001</v>
      </c>
      <c r="BO394" t="inlineStr">
        <is>
          <t>2022-06-13T23:00:00Z</t>
        </is>
      </c>
      <c r="BP394" t="n">
        <v>31.78</v>
      </c>
      <c r="BQ394" t="n">
        <v>84</v>
      </c>
    </row>
    <row r="395">
      <c r="C395">
        <f>LEFT(H395,8)&amp;"-"&amp;E395</f>
        <v/>
      </c>
      <c r="D395" t="inlineStr">
        <is>
          <t>Kern</t>
        </is>
      </c>
      <c r="E395" t="inlineStr">
        <is>
          <t xml:space="preserve">Thunder </t>
        </is>
      </c>
      <c r="H395">
        <f>YEAR(L395)*10^8+MONTH(L395)*10^6+DAY(L395)*10^4+HOUR(L395)*100+MINUTE(L395)</f>
        <v/>
      </c>
      <c r="I395">
        <f>IF(HOUR(L395)&lt;12, YEAR(L395)*10^8+MONTH(L395)*10^6+DAY(L395)*10^4+(HOUR(L395)+12)*10^2 + MINUTE(L395), YEAR(L395)*10^8+MONTH(L395)*10^6+(DAY(L395)+1)*10^4+(HOUR(L395)-12)*10^2+MINUTE(L395))</f>
        <v/>
      </c>
      <c r="J395" s="39" t="n">
        <v>44734</v>
      </c>
      <c r="K395" s="40" t="n">
        <v>0.7784722222222222</v>
      </c>
      <c r="L395" s="39" t="n">
        <v>44734.77847222222</v>
      </c>
      <c r="M395" s="39" t="n">
        <v>44739</v>
      </c>
      <c r="P395" t="n">
        <v>2500</v>
      </c>
      <c r="Q395" t="inlineStr">
        <is>
          <t>Likely caused by lightning strike</t>
        </is>
      </c>
      <c r="U395" t="n">
        <v>34.936618</v>
      </c>
      <c r="V395" t="n">
        <v>-118.889446</v>
      </c>
      <c r="W395" t="inlineStr">
        <is>
          <t>non-HFTD</t>
        </is>
      </c>
      <c r="X395">
        <f>IF(OR(ISNUMBER(FIND("Redwood Valley", E395)), AZ395, BC395), "HFRA", "non-HFRA")</f>
        <v/>
      </c>
      <c r="AG395">
        <f>OR(AND(P395&gt;5000, P395&lt;&gt;""), AND(R395&gt;500, R395&lt;&gt;""), AND(T395&gt;0, T395&lt;&gt;""))</f>
        <v/>
      </c>
      <c r="AH395">
        <f>AND(OR(R395="", R395&lt;100),OR(AND(P395&gt;5000,P395&lt;&gt;""),AND(T395&gt;0,T395&lt;&gt;"")))</f>
        <v/>
      </c>
      <c r="AI395">
        <f>AND(AG395,AH395=FALSE)</f>
        <v/>
      </c>
      <c r="AJ395" t="n">
        <v>2022</v>
      </c>
      <c r="AK395" t="n">
        <v>6</v>
      </c>
      <c r="AL395" t="b">
        <v>0</v>
      </c>
      <c r="AM395">
        <f>IF(AND(T395&gt;0, T395&lt;&gt;""),1,0)</f>
        <v/>
      </c>
      <c r="AN395">
        <f>AND(AO395,AND(T395&gt;0,T395&lt;&gt;""))</f>
        <v/>
      </c>
      <c r="AO395">
        <f>AND(R395&gt;100, R395&lt;&gt;"")</f>
        <v/>
      </c>
      <c r="AP395">
        <f>AND(NOT(AN395),AO395)</f>
        <v/>
      </c>
      <c r="AQ395">
        <f>IF(AN395, "OEIS CAT - Destructive - Fatal", IF(AO395, IF(AG395, "OEIS CAT - Destructive - Non-fatal", "OEIS Non-CAT - Destructive - Non-fatal"), IF(AG395, "OEIS CAT - Large", "OEIS Non-CAT - Large")))</f>
        <v/>
      </c>
      <c r="AR395">
        <f>IF(AND(P395&lt;&gt;"", P395&gt;5000),1,0)</f>
        <v/>
      </c>
      <c r="AS395">
        <f>IF(AND(R395&lt;&gt;"", R395&gt;500),1,0)</f>
        <v/>
      </c>
      <c r="AT395">
        <f>IF(OR(R395="", R395&lt;=100),"structures &lt;= 100 ", IF(R395&gt;500, "structures &gt; 500", "100 &lt; structures &lt;= 500"))</f>
        <v/>
      </c>
      <c r="AU395">
        <f>IF(AND(T395&gt;0, T395&lt;&gt;""),"fatality &gt; 0", "fatality = 0")</f>
        <v/>
      </c>
      <c r="AV395">
        <f>IF(R395="",0, R395)</f>
        <v/>
      </c>
      <c r="AW395" t="b">
        <v>0</v>
      </c>
      <c r="AX395" t="b">
        <v>0</v>
      </c>
      <c r="AY395" t="b">
        <v>0</v>
      </c>
      <c r="AZ395" t="b">
        <v>0</v>
      </c>
      <c r="BA395" t="b">
        <v>0</v>
      </c>
      <c r="BB395" t="b">
        <v>0</v>
      </c>
      <c r="BC395" t="b">
        <v>0</v>
      </c>
      <c r="BF395" t="inlineStr">
        <is>
          <t>PG654</t>
        </is>
      </c>
      <c r="BG395" t="inlineStr">
        <is>
          <t>229</t>
        </is>
      </c>
      <c r="BH395" t="n">
        <v>4.26</v>
      </c>
      <c r="BI395" t="inlineStr">
        <is>
          <t>2022-06-23T00:50:00Z</t>
        </is>
      </c>
      <c r="BJ395" t="n">
        <v>48.52</v>
      </c>
      <c r="BK395" t="n">
        <v>56</v>
      </c>
      <c r="BL395" t="inlineStr">
        <is>
          <t>PG654</t>
        </is>
      </c>
      <c r="BM395" t="inlineStr">
        <is>
          <t>229</t>
        </is>
      </c>
      <c r="BN395" t="n">
        <v>4.26</v>
      </c>
      <c r="BO395" t="inlineStr">
        <is>
          <t>2022-06-23T00:50:00Z</t>
        </is>
      </c>
      <c r="BP395" t="n">
        <v>48.52</v>
      </c>
      <c r="BQ395" t="n">
        <v>164</v>
      </c>
    </row>
    <row r="396">
      <c r="C396">
        <f>LEFT(H396,8)&amp;"-"&amp;E396</f>
        <v/>
      </c>
      <c r="D396" t="inlineStr">
        <is>
          <t>Alameda</t>
        </is>
      </c>
      <c r="E396" t="inlineStr">
        <is>
          <t>Tesla</t>
        </is>
      </c>
      <c r="H396">
        <f>YEAR(L396)*10^8+MONTH(L396)*10^6+DAY(L396)*10^4+HOUR(L396)*100+MINUTE(L396)</f>
        <v/>
      </c>
      <c r="I396">
        <f>IF(HOUR(L396)&lt;12, YEAR(L396)*10^8+MONTH(L396)*10^6+DAY(L396)*10^4+(HOUR(L396)+12)*10^2 + MINUTE(L396), YEAR(L396)*10^8+MONTH(L396)*10^6+(DAY(L396)+1)*10^4+(HOUR(L396)-12)*10^2+MINUTE(L396))</f>
        <v/>
      </c>
      <c r="J396" s="39" t="n">
        <v>44735</v>
      </c>
      <c r="K396" s="40" t="n">
        <v>0.7354166666666667</v>
      </c>
      <c r="L396" s="39" t="n">
        <v>44735.73541666667</v>
      </c>
      <c r="P396" t="n">
        <v>524</v>
      </c>
      <c r="U396" t="n">
        <v>37.365652</v>
      </c>
      <c r="V396" t="n">
        <v>-121.556086</v>
      </c>
      <c r="W396" t="inlineStr">
        <is>
          <t>HFTD</t>
        </is>
      </c>
      <c r="X396">
        <f>IF(OR(ISNUMBER(FIND("Redwood Valley", E396)), AZ396, BC396), "HFRA", "non-HFRA")</f>
        <v/>
      </c>
      <c r="AG396">
        <f>OR(AND(P396&gt;5000, P396&lt;&gt;""), AND(R396&gt;500, R396&lt;&gt;""), AND(T396&gt;0, T396&lt;&gt;""))</f>
        <v/>
      </c>
      <c r="AH396">
        <f>AND(OR(R396="", R396&lt;100),OR(AND(P396&gt;5000,P396&lt;&gt;""),AND(T396&gt;0,T396&lt;&gt;"")))</f>
        <v/>
      </c>
      <c r="AI396">
        <f>AND(AG396,AH396=FALSE)</f>
        <v/>
      </c>
      <c r="AJ396" t="n">
        <v>2022</v>
      </c>
      <c r="AK396" t="n">
        <v>6</v>
      </c>
      <c r="AL396" t="b">
        <v>0</v>
      </c>
      <c r="AM396">
        <f>IF(AND(T396&gt;0, T396&lt;&gt;""),1,0)</f>
        <v/>
      </c>
      <c r="AN396">
        <f>AND(AO396,AND(T396&gt;0,T396&lt;&gt;""))</f>
        <v/>
      </c>
      <c r="AO396">
        <f>AND(R396&gt;100, R396&lt;&gt;"")</f>
        <v/>
      </c>
      <c r="AP396">
        <f>AND(NOT(AN396),AO396)</f>
        <v/>
      </c>
      <c r="AQ396">
        <f>IF(AN396, "OEIS CAT - Destructive - Fatal", IF(AO396, IF(AG396, "OEIS CAT - Destructive - Non-fatal", "OEIS Non-CAT - Destructive - Non-fatal"), IF(AG396, "OEIS CAT - Large", "OEIS Non-CAT - Large")))</f>
        <v/>
      </c>
      <c r="AR396">
        <f>IF(AND(P396&lt;&gt;"", P396&gt;5000),1,0)</f>
        <v/>
      </c>
      <c r="AS396">
        <f>IF(AND(R396&lt;&gt;"", R396&gt;500),1,0)</f>
        <v/>
      </c>
      <c r="AT396">
        <f>IF(OR(R396="", R396&lt;=100),"structures &lt;= 100 ", IF(R396&gt;500, "structures &gt; 500", "100 &lt; structures &lt;= 500"))</f>
        <v/>
      </c>
      <c r="AU396">
        <f>IF(AND(T396&gt;0, T396&lt;&gt;""),"fatality &gt; 0", "fatality = 0")</f>
        <v/>
      </c>
      <c r="AV396">
        <f>IF(R396="",0, R396)</f>
        <v/>
      </c>
      <c r="AW396" t="b">
        <v>1</v>
      </c>
      <c r="AX396" t="b">
        <v>0</v>
      </c>
      <c r="AY396" t="b">
        <v>1</v>
      </c>
      <c r="AZ396" t="b">
        <v>1</v>
      </c>
      <c r="BA396" t="b">
        <v>0</v>
      </c>
      <c r="BB396" t="b">
        <v>1</v>
      </c>
      <c r="BC396" t="b">
        <v>1</v>
      </c>
      <c r="BF396" t="inlineStr">
        <is>
          <t>121PG</t>
        </is>
      </c>
      <c r="BG396" t="inlineStr">
        <is>
          <t>229</t>
        </is>
      </c>
      <c r="BH396" t="n">
        <v>4.28</v>
      </c>
      <c r="BI396" t="inlineStr">
        <is>
          <t>2022-06-24T00:50:00Z</t>
        </is>
      </c>
      <c r="BJ396" t="n">
        <v>18.34</v>
      </c>
      <c r="BK396" t="n">
        <v>48</v>
      </c>
      <c r="BL396" t="inlineStr">
        <is>
          <t>PG962</t>
        </is>
      </c>
      <c r="BM396" t="inlineStr">
        <is>
          <t>229</t>
        </is>
      </c>
      <c r="BN396" t="n">
        <v>9.289999999999999</v>
      </c>
      <c r="BO396" t="inlineStr">
        <is>
          <t>2022-06-24T01:00:00Z</t>
        </is>
      </c>
      <c r="BP396" t="n">
        <v>19.14</v>
      </c>
      <c r="BQ396" t="n">
        <v>108</v>
      </c>
    </row>
    <row r="397">
      <c r="C397">
        <f>LEFT(H397,8)&amp;"-"&amp;E397</f>
        <v/>
      </c>
      <c r="D397" t="inlineStr">
        <is>
          <t>Merced</t>
        </is>
      </c>
      <c r="E397" t="inlineStr">
        <is>
          <t>Romero</t>
        </is>
      </c>
      <c r="H397">
        <f>YEAR(L397)*10^8+MONTH(L397)*10^6+DAY(L397)*10^4+HOUR(L397)*100+MINUTE(L397)</f>
        <v/>
      </c>
      <c r="I397">
        <f>IF(HOUR(L397)&lt;12, YEAR(L397)*10^8+MONTH(L397)*10^6+DAY(L397)*10^4+(HOUR(L397)+12)*10^2 + MINUTE(L397), YEAR(L397)*10^8+MONTH(L397)*10^6+(DAY(L397)+1)*10^4+(HOUR(L397)-12)*10^2+MINUTE(L397))</f>
        <v/>
      </c>
      <c r="J397" s="39" t="n">
        <v>44735</v>
      </c>
      <c r="K397" s="40" t="n">
        <v>0.7736111111111111</v>
      </c>
      <c r="L397" s="39" t="n">
        <v>44735.77361111111</v>
      </c>
      <c r="M397" s="39" t="n">
        <v>44736</v>
      </c>
      <c r="N397" t="inlineStr">
        <is>
          <t>07:25</t>
        </is>
      </c>
      <c r="O397" s="39" t="n">
        <v>44736.30902777778</v>
      </c>
      <c r="P397" t="n">
        <v>422</v>
      </c>
      <c r="U397" t="n">
        <v>38.42619</v>
      </c>
      <c r="V397" t="n">
        <v>-121.97785</v>
      </c>
      <c r="W397" t="inlineStr">
        <is>
          <t>non-HFTD</t>
        </is>
      </c>
      <c r="X397">
        <f>IF(OR(ISNUMBER(FIND("Redwood Valley", E397)), AZ397, BC397), "HFRA", "non-HFRA")</f>
        <v/>
      </c>
      <c r="Y397" t="inlineStr">
        <is>
          <t>Yes</t>
        </is>
      </c>
      <c r="AA397" t="n">
        <v>20220961</v>
      </c>
      <c r="AC397" t="inlineStr">
        <is>
          <t>1740555</t>
        </is>
      </c>
      <c r="AF397" t="n">
        <v>2997</v>
      </c>
      <c r="AG397">
        <f>OR(AND(P397&gt;5000, P397&lt;&gt;""), AND(R397&gt;500, R397&lt;&gt;""), AND(T397&gt;0, T397&lt;&gt;""))</f>
        <v/>
      </c>
      <c r="AH397">
        <f>AND(OR(R397="", R397&lt;100),OR(AND(P397&gt;5000,P397&lt;&gt;""),AND(T397&gt;0,T397&lt;&gt;"")))</f>
        <v/>
      </c>
      <c r="AI397">
        <f>AND(AG397,AH397=FALSE)</f>
        <v/>
      </c>
      <c r="AJ397" t="n">
        <v>2022</v>
      </c>
      <c r="AK397" t="n">
        <v>6</v>
      </c>
      <c r="AL397" t="b">
        <v>0</v>
      </c>
      <c r="AM397">
        <f>IF(AND(T397&gt;0, T397&lt;&gt;""),1,0)</f>
        <v/>
      </c>
      <c r="AN397">
        <f>AND(AO397,AND(T397&gt;0,T397&lt;&gt;""))</f>
        <v/>
      </c>
      <c r="AO397">
        <f>AND(R397&gt;100, R397&lt;&gt;"")</f>
        <v/>
      </c>
      <c r="AP397">
        <f>AND(NOT(AN397),AO397)</f>
        <v/>
      </c>
      <c r="AQ397">
        <f>IF(AN397, "OEIS CAT - Destructive - Fatal", IF(AO397, IF(AG397, "OEIS CAT - Destructive - Non-fatal", "OEIS Non-CAT - Destructive - Non-fatal"), IF(AG397, "OEIS CAT - Large", "OEIS Non-CAT - Large")))</f>
        <v/>
      </c>
      <c r="AR397">
        <f>IF(AND(P397&lt;&gt;"", P397&gt;5000),1,0)</f>
        <v/>
      </c>
      <c r="AS397">
        <f>IF(AND(R397&lt;&gt;"", R397&gt;500),1,0)</f>
        <v/>
      </c>
      <c r="AT397">
        <f>IF(OR(R397="", R397&lt;=100),"structures &lt;= 100 ", IF(R397&gt;500, "structures &gt; 500", "100 &lt; structures &lt;= 500"))</f>
        <v/>
      </c>
      <c r="AU397">
        <f>IF(AND(T397&gt;0, T397&lt;&gt;""),"fatality &gt; 0", "fatality = 0")</f>
        <v/>
      </c>
      <c r="AV397">
        <f>IF(R397="",0, R397)</f>
        <v/>
      </c>
      <c r="AW397" t="b">
        <v>0</v>
      </c>
      <c r="AX397" t="b">
        <v>0</v>
      </c>
      <c r="AY397" t="b">
        <v>0</v>
      </c>
      <c r="AZ397" t="b">
        <v>0</v>
      </c>
      <c r="BA397" t="b">
        <v>0</v>
      </c>
      <c r="BB397" t="b">
        <v>0</v>
      </c>
      <c r="BC397" t="b">
        <v>0</v>
      </c>
      <c r="BF397" t="inlineStr">
        <is>
          <t>PG967</t>
        </is>
      </c>
      <c r="BG397" t="inlineStr">
        <is>
          <t>229</t>
        </is>
      </c>
      <c r="BH397" t="n">
        <v>4.76</v>
      </c>
      <c r="BI397" t="inlineStr">
        <is>
          <t>2022-06-24T01:10:00Z</t>
        </is>
      </c>
      <c r="BJ397" t="n">
        <v>19.36</v>
      </c>
      <c r="BK397" t="n">
        <v>48</v>
      </c>
      <c r="BL397" t="inlineStr">
        <is>
          <t>027PG</t>
        </is>
      </c>
      <c r="BM397" t="inlineStr">
        <is>
          <t>229</t>
        </is>
      </c>
      <c r="BN397" t="n">
        <v>5.76</v>
      </c>
      <c r="BO397" t="inlineStr">
        <is>
          <t>2022-06-24T01:20:00Z</t>
        </is>
      </c>
      <c r="BP397" t="n">
        <v>29.67</v>
      </c>
      <c r="BQ397" t="n">
        <v>157</v>
      </c>
    </row>
    <row r="398">
      <c r="C398">
        <f>LEFT(H398,8)&amp;"-"&amp;E398</f>
        <v/>
      </c>
      <c r="D398" t="inlineStr">
        <is>
          <t>San Luis Obispo</t>
        </is>
      </c>
      <c r="E398" t="inlineStr">
        <is>
          <t>Camino</t>
        </is>
      </c>
      <c r="H398">
        <f>YEAR(L398)*10^8+MONTH(L398)*10^6+DAY(L398)*10^4+HOUR(L398)*100+MINUTE(L398)</f>
        <v/>
      </c>
      <c r="I398">
        <f>IF(HOUR(L398)&lt;12, YEAR(L398)*10^8+MONTH(L398)*10^6+DAY(L398)*10^4+(HOUR(L398)+12)*10^2 + MINUTE(L398), YEAR(L398)*10^8+MONTH(L398)*10^6+(DAY(L398)+1)*10^4+(HOUR(L398)-12)*10^2+MINUTE(L398))</f>
        <v/>
      </c>
      <c r="J398" s="39" t="n">
        <v>44740</v>
      </c>
      <c r="K398" s="40" t="n">
        <v>0.4979166666666667</v>
      </c>
      <c r="L398" s="39" t="n">
        <v>44740.49791666667</v>
      </c>
      <c r="P398" t="n">
        <v>387</v>
      </c>
      <c r="U398" t="n">
        <v>35.136141</v>
      </c>
      <c r="V398" t="n">
        <v>-120.437395</v>
      </c>
      <c r="W398" t="inlineStr">
        <is>
          <t>HFTD</t>
        </is>
      </c>
      <c r="X398">
        <f>IF(OR(ISNUMBER(FIND("Redwood Valley", E398)), AZ398, BC398), "HFRA", "non-HFRA")</f>
        <v/>
      </c>
      <c r="AG398">
        <f>OR(AND(P398&gt;5000, P398&lt;&gt;""), AND(R398&gt;500, R398&lt;&gt;""), AND(T398&gt;0, T398&lt;&gt;""))</f>
        <v/>
      </c>
      <c r="AH398">
        <f>AND(OR(R398="", R398&lt;100),OR(AND(P398&gt;5000,P398&lt;&gt;""),AND(T398&gt;0,T398&lt;&gt;"")))</f>
        <v/>
      </c>
      <c r="AI398">
        <f>AND(AG398,AH398=FALSE)</f>
        <v/>
      </c>
      <c r="AJ398" t="n">
        <v>2022</v>
      </c>
      <c r="AK398" t="n">
        <v>6</v>
      </c>
      <c r="AL398" t="b">
        <v>0</v>
      </c>
      <c r="AM398">
        <f>IF(AND(T398&gt;0, T398&lt;&gt;""),1,0)</f>
        <v/>
      </c>
      <c r="AN398">
        <f>AND(AO398,AND(T398&gt;0,T398&lt;&gt;""))</f>
        <v/>
      </c>
      <c r="AO398">
        <f>AND(R398&gt;100, R398&lt;&gt;"")</f>
        <v/>
      </c>
      <c r="AP398">
        <f>AND(NOT(AN398),AO398)</f>
        <v/>
      </c>
      <c r="AQ398">
        <f>IF(AN398, "OEIS CAT - Destructive - Fatal", IF(AO398, IF(AG398, "OEIS CAT - Destructive - Non-fatal", "OEIS Non-CAT - Destructive - Non-fatal"), IF(AG398, "OEIS CAT - Large", "OEIS Non-CAT - Large")))</f>
        <v/>
      </c>
      <c r="AR398">
        <f>IF(AND(P398&lt;&gt;"", P398&gt;5000),1,0)</f>
        <v/>
      </c>
      <c r="AS398">
        <f>IF(AND(R398&lt;&gt;"", R398&gt;500),1,0)</f>
        <v/>
      </c>
      <c r="AT398">
        <f>IF(OR(R398="", R398&lt;=100),"structures &lt;= 100 ", IF(R398&gt;500, "structures &gt; 500", "100 &lt; structures &lt;= 500"))</f>
        <v/>
      </c>
      <c r="AU398">
        <f>IF(AND(T398&gt;0, T398&lt;&gt;""),"fatality &gt; 0", "fatality = 0")</f>
        <v/>
      </c>
      <c r="AV398">
        <f>IF(R398="",0, R398)</f>
        <v/>
      </c>
      <c r="AW398" t="b">
        <v>0</v>
      </c>
      <c r="AX398" t="b">
        <v>1</v>
      </c>
      <c r="AY398" t="b">
        <v>1</v>
      </c>
      <c r="AZ398" t="b">
        <v>1</v>
      </c>
      <c r="BA398" t="b">
        <v>0</v>
      </c>
      <c r="BB398" t="b">
        <v>1</v>
      </c>
      <c r="BC398" t="b">
        <v>1</v>
      </c>
      <c r="BF398" t="inlineStr">
        <is>
          <t>C6335</t>
        </is>
      </c>
      <c r="BG398" t="inlineStr">
        <is>
          <t>65</t>
        </is>
      </c>
      <c r="BH398" t="n">
        <v>3.77</v>
      </c>
      <c r="BI398" t="inlineStr">
        <is>
          <t>2022-06-28T19:53:00Z</t>
        </is>
      </c>
      <c r="BJ398" t="n">
        <v>20</v>
      </c>
      <c r="BK398" t="n">
        <v>55</v>
      </c>
      <c r="BL398" t="inlineStr">
        <is>
          <t>C6335</t>
        </is>
      </c>
      <c r="BM398" t="inlineStr">
        <is>
          <t>65</t>
        </is>
      </c>
      <c r="BN398" t="n">
        <v>3.77</v>
      </c>
      <c r="BO398" t="inlineStr">
        <is>
          <t>2022-06-28T19:53:00Z</t>
        </is>
      </c>
      <c r="BP398" t="n">
        <v>20</v>
      </c>
      <c r="BQ398" t="n">
        <v>221</v>
      </c>
    </row>
    <row r="399">
      <c r="C399">
        <f>LEFT(H399,8)&amp;"-"&amp;E399</f>
        <v/>
      </c>
      <c r="D399" t="inlineStr">
        <is>
          <t>Glenn</t>
        </is>
      </c>
      <c r="E399" t="inlineStr">
        <is>
          <t xml:space="preserve">Burrows </t>
        </is>
      </c>
      <c r="H399">
        <f>YEAR(L399)*10^8+MONTH(L399)*10^6+DAY(L399)*10^4+HOUR(L399)*100+MINUTE(L399)</f>
        <v/>
      </c>
      <c r="I399">
        <f>IF(HOUR(L399)&lt;12, YEAR(L399)*10^8+MONTH(L399)*10^6+DAY(L399)*10^4+(HOUR(L399)+12)*10^2 + MINUTE(L399), YEAR(L399)*10^8+MONTH(L399)*10^6+(DAY(L399)+1)*10^4+(HOUR(L399)-12)*10^2+MINUTE(L399))</f>
        <v/>
      </c>
      <c r="J399" s="39" t="n">
        <v>44740</v>
      </c>
      <c r="K399" s="40" t="n">
        <v>0.5479166666666667</v>
      </c>
      <c r="L399" s="39" t="n">
        <v>44740.54791666667</v>
      </c>
      <c r="P399" t="n">
        <v>317</v>
      </c>
      <c r="U399" t="n">
        <v>39.713372</v>
      </c>
      <c r="V399" t="n">
        <v>-122.55002</v>
      </c>
      <c r="W399" t="inlineStr">
        <is>
          <t>non-HFTD</t>
        </is>
      </c>
      <c r="X399">
        <f>IF(OR(ISNUMBER(FIND("Redwood Valley", E399)), AZ399, BC399), "HFRA", "non-HFRA")</f>
        <v/>
      </c>
      <c r="AG399">
        <f>OR(AND(P399&gt;5000, P399&lt;&gt;""), AND(R399&gt;500, R399&lt;&gt;""), AND(T399&gt;0, T399&lt;&gt;""))</f>
        <v/>
      </c>
      <c r="AH399">
        <f>AND(OR(R399="", R399&lt;100),OR(AND(P399&gt;5000,P399&lt;&gt;""),AND(T399&gt;0,T399&lt;&gt;"")))</f>
        <v/>
      </c>
      <c r="AI399">
        <f>AND(AG399,AH399=FALSE)</f>
        <v/>
      </c>
      <c r="AJ399" t="n">
        <v>2022</v>
      </c>
      <c r="AK399" t="n">
        <v>6</v>
      </c>
      <c r="AL399" t="b">
        <v>0</v>
      </c>
      <c r="AM399">
        <f>IF(AND(T399&gt;0, T399&lt;&gt;""),1,0)</f>
        <v/>
      </c>
      <c r="AN399">
        <f>AND(AO399,AND(T399&gt;0,T399&lt;&gt;""))</f>
        <v/>
      </c>
      <c r="AO399">
        <f>AND(R399&gt;100, R399&lt;&gt;"")</f>
        <v/>
      </c>
      <c r="AP399">
        <f>AND(NOT(AN399),AO399)</f>
        <v/>
      </c>
      <c r="AQ399">
        <f>IF(AN399, "OEIS CAT - Destructive - Fatal", IF(AO399, IF(AG399, "OEIS CAT - Destructive - Non-fatal", "OEIS Non-CAT - Destructive - Non-fatal"), IF(AG399, "OEIS CAT - Large", "OEIS Non-CAT - Large")))</f>
        <v/>
      </c>
      <c r="AR399">
        <f>IF(AND(P399&lt;&gt;"", P399&gt;5000),1,0)</f>
        <v/>
      </c>
      <c r="AS399">
        <f>IF(AND(R399&lt;&gt;"", R399&gt;500),1,0)</f>
        <v/>
      </c>
      <c r="AT399">
        <f>IF(OR(R399="", R399&lt;=100),"structures &lt;= 100 ", IF(R399&gt;500, "structures &gt; 500", "100 &lt; structures &lt;= 500"))</f>
        <v/>
      </c>
      <c r="AU399">
        <f>IF(AND(T399&gt;0, T399&lt;&gt;""),"fatality &gt; 0", "fatality = 0")</f>
        <v/>
      </c>
      <c r="AV399">
        <f>IF(R399="",0, R399)</f>
        <v/>
      </c>
      <c r="AW399" t="b">
        <v>0</v>
      </c>
      <c r="AX399" t="b">
        <v>0</v>
      </c>
      <c r="AY399" t="b">
        <v>0</v>
      </c>
      <c r="AZ399" t="b">
        <v>0</v>
      </c>
      <c r="BA399" t="b">
        <v>0</v>
      </c>
      <c r="BB399" t="b">
        <v>0</v>
      </c>
      <c r="BC399" t="b">
        <v>0</v>
      </c>
      <c r="BF399" t="inlineStr">
        <is>
          <t>142PG</t>
        </is>
      </c>
      <c r="BG399" t="inlineStr">
        <is>
          <t>229</t>
        </is>
      </c>
      <c r="BH399" t="n">
        <v>3.42</v>
      </c>
      <c r="BI399" t="inlineStr">
        <is>
          <t>2022-06-28T19:30:00Z</t>
        </is>
      </c>
      <c r="BJ399" t="n">
        <v>11.98</v>
      </c>
      <c r="BK399" t="n">
        <v>14</v>
      </c>
      <c r="BL399" t="inlineStr">
        <is>
          <t>PG497</t>
        </is>
      </c>
      <c r="BM399" t="inlineStr">
        <is>
          <t>229</t>
        </is>
      </c>
      <c r="BN399" t="n">
        <v>9.82</v>
      </c>
      <c r="BO399" t="inlineStr">
        <is>
          <t>2022-06-28T19:40:00Z</t>
        </is>
      </c>
      <c r="BP399" t="n">
        <v>27.11</v>
      </c>
      <c r="BQ399" t="n">
        <v>88</v>
      </c>
    </row>
    <row r="400">
      <c r="C400">
        <f>LEFT(H400,8)&amp;"-"&amp;E400</f>
        <v/>
      </c>
      <c r="D400" t="inlineStr">
        <is>
          <t>Nevada</t>
        </is>
      </c>
      <c r="E400" t="inlineStr">
        <is>
          <t>Rices</t>
        </is>
      </c>
      <c r="H400">
        <f>YEAR(L400)*10^8+MONTH(L400)*10^6+DAY(L400)*10^4+HOUR(L400)*100+MINUTE(L400)</f>
        <v/>
      </c>
      <c r="I400">
        <f>IF(HOUR(L400)&lt;12, YEAR(L400)*10^8+MONTH(L400)*10^6+DAY(L400)*10^4+(HOUR(L400)+12)*10^2 + MINUTE(L400), YEAR(L400)*10^8+MONTH(L400)*10^6+(DAY(L400)+1)*10^4+(HOUR(L400)-12)*10^2+MINUTE(L400))</f>
        <v/>
      </c>
      <c r="J400" s="39" t="n">
        <v>44740</v>
      </c>
      <c r="K400" s="40" t="n">
        <v>0.5833333333333334</v>
      </c>
      <c r="L400" s="39" t="n">
        <v>44740.58333333334</v>
      </c>
      <c r="P400" t="n">
        <v>904</v>
      </c>
      <c r="R400" t="n">
        <v>1</v>
      </c>
      <c r="U400" t="n">
        <v>39.29988</v>
      </c>
      <c r="V400" t="n">
        <v>-121.189233</v>
      </c>
      <c r="W400" t="inlineStr">
        <is>
          <t>HFTD</t>
        </is>
      </c>
      <c r="X400">
        <f>IF(OR(ISNUMBER(FIND("Redwood Valley", E400)), AZ400, BC400), "HFRA", "non-HFRA")</f>
        <v/>
      </c>
      <c r="AG400">
        <f>OR(AND(P400&gt;5000, P400&lt;&gt;""), AND(R400&gt;500, R400&lt;&gt;""), AND(T400&gt;0, T400&lt;&gt;""))</f>
        <v/>
      </c>
      <c r="AH400">
        <f>AND(OR(R400="", R400&lt;100),OR(AND(P400&gt;5000,P400&lt;&gt;""),AND(T400&gt;0,T400&lt;&gt;"")))</f>
        <v/>
      </c>
      <c r="AI400">
        <f>AND(AG400,AH400=FALSE)</f>
        <v/>
      </c>
      <c r="AJ400" t="n">
        <v>2022</v>
      </c>
      <c r="AK400" t="n">
        <v>6</v>
      </c>
      <c r="AL400" t="b">
        <v>0</v>
      </c>
      <c r="AM400">
        <f>IF(AND(T400&gt;0, T400&lt;&gt;""),1,0)</f>
        <v/>
      </c>
      <c r="AN400">
        <f>AND(AO400,AND(T400&gt;0,T400&lt;&gt;""))</f>
        <v/>
      </c>
      <c r="AO400">
        <f>AND(R400&gt;100, R400&lt;&gt;"")</f>
        <v/>
      </c>
      <c r="AP400">
        <f>AND(NOT(AN400),AO400)</f>
        <v/>
      </c>
      <c r="AQ400">
        <f>IF(AN400, "OEIS CAT - Destructive - Fatal", IF(AO400, IF(AG400, "OEIS CAT - Destructive - Non-fatal", "OEIS Non-CAT - Destructive - Non-fatal"), IF(AG400, "OEIS CAT - Large", "OEIS Non-CAT - Large")))</f>
        <v/>
      </c>
      <c r="AR400">
        <f>IF(AND(P400&lt;&gt;"", P400&gt;5000),1,0)</f>
        <v/>
      </c>
      <c r="AS400">
        <f>IF(AND(R400&lt;&gt;"", R400&gt;500),1,0)</f>
        <v/>
      </c>
      <c r="AT400">
        <f>IF(OR(R400="", R400&lt;=100),"structures &lt;= 100 ", IF(R400&gt;500, "structures &gt; 500", "100 &lt; structures &lt;= 500"))</f>
        <v/>
      </c>
      <c r="AU400">
        <f>IF(AND(T400&gt;0, T400&lt;&gt;""),"fatality &gt; 0", "fatality = 0")</f>
        <v/>
      </c>
      <c r="AV400">
        <f>IF(R400="",0, R400)</f>
        <v/>
      </c>
      <c r="AW400" t="b">
        <v>1</v>
      </c>
      <c r="AX400" t="b">
        <v>0</v>
      </c>
      <c r="AY400" t="b">
        <v>1</v>
      </c>
      <c r="AZ400" t="b">
        <v>1</v>
      </c>
      <c r="BA400" t="b">
        <v>0</v>
      </c>
      <c r="BB400" t="b">
        <v>1</v>
      </c>
      <c r="BC400" t="b">
        <v>1</v>
      </c>
      <c r="BF400" t="inlineStr">
        <is>
          <t>282PG</t>
        </is>
      </c>
      <c r="BG400" t="inlineStr">
        <is>
          <t>229</t>
        </is>
      </c>
      <c r="BH400" t="n">
        <v>3.31</v>
      </c>
      <c r="BI400" t="inlineStr">
        <is>
          <t>2022-06-28T21:30:00Z</t>
        </is>
      </c>
      <c r="BJ400" t="n">
        <v>14.53</v>
      </c>
      <c r="BK400" t="n">
        <v>80</v>
      </c>
      <c r="BL400" t="inlineStr">
        <is>
          <t>116PG</t>
        </is>
      </c>
      <c r="BM400" t="inlineStr">
        <is>
          <t>229</t>
        </is>
      </c>
      <c r="BN400" t="n">
        <v>6.23</v>
      </c>
      <c r="BO400" t="inlineStr">
        <is>
          <t>2022-06-28T21:00:00Z</t>
        </is>
      </c>
      <c r="BP400" t="n">
        <v>15.42</v>
      </c>
      <c r="BQ400" t="n">
        <v>372</v>
      </c>
    </row>
    <row r="401">
      <c r="C401">
        <f>LEFT(H401,8)&amp;"-"&amp;E401</f>
        <v/>
      </c>
      <c r="D401" t="inlineStr">
        <is>
          <t>Amador and Calaveras</t>
        </is>
      </c>
      <c r="E401" t="inlineStr">
        <is>
          <t>Electra</t>
        </is>
      </c>
      <c r="H401">
        <f>YEAR(L401)*10^8+MONTH(L401)*10^6+DAY(L401)*10^4+HOUR(L401)*100+MINUTE(L401)</f>
        <v/>
      </c>
      <c r="I401">
        <f>IF(HOUR(L401)&lt;12, YEAR(L401)*10^8+MONTH(L401)*10^6+DAY(L401)*10^4+(HOUR(L401)+12)*10^2 + MINUTE(L401), YEAR(L401)*10^8+MONTH(L401)*10^6+(DAY(L401)+1)*10^4+(HOUR(L401)-12)*10^2+MINUTE(L401))</f>
        <v/>
      </c>
      <c r="J401" s="39" t="n">
        <v>44746</v>
      </c>
      <c r="K401" s="40" t="n">
        <v>0.7791666666666667</v>
      </c>
      <c r="L401" s="39" t="n">
        <v>44746.77916666667</v>
      </c>
      <c r="M401" s="39" t="n">
        <v>44770</v>
      </c>
      <c r="P401" t="n">
        <v>4478</v>
      </c>
      <c r="Q401" t="inlineStr">
        <is>
          <t>Unknown cause, possibly fireworks from Fourth of July celebrations</t>
        </is>
      </c>
      <c r="U401" t="n">
        <v>38.334802</v>
      </c>
      <c r="V401" t="n">
        <v>-120.665415</v>
      </c>
      <c r="W401" t="inlineStr">
        <is>
          <t>HFTD</t>
        </is>
      </c>
      <c r="X401">
        <f>IF(OR(ISNUMBER(FIND("Redwood Valley", E401)), AZ401, BC401), "HFRA", "non-HFRA")</f>
        <v/>
      </c>
      <c r="AG401">
        <f>OR(AND(P401&gt;5000, P401&lt;&gt;""), AND(R401&gt;500, R401&lt;&gt;""), AND(T401&gt;0, T401&lt;&gt;""))</f>
        <v/>
      </c>
      <c r="AH401">
        <f>AND(OR(R401="", R401&lt;100),OR(AND(P401&gt;5000,P401&lt;&gt;""),AND(T401&gt;0,T401&lt;&gt;"")))</f>
        <v/>
      </c>
      <c r="AI401">
        <f>AND(AG401,AH401=FALSE)</f>
        <v/>
      </c>
      <c r="AJ401" t="n">
        <v>2022</v>
      </c>
      <c r="AK401" t="n">
        <v>7</v>
      </c>
      <c r="AL401" t="b">
        <v>0</v>
      </c>
      <c r="AM401">
        <f>IF(AND(T401&gt;0, T401&lt;&gt;""),1,0)</f>
        <v/>
      </c>
      <c r="AN401">
        <f>AND(AO401,AND(T401&gt;0,T401&lt;&gt;""))</f>
        <v/>
      </c>
      <c r="AO401">
        <f>AND(R401&gt;100, R401&lt;&gt;"")</f>
        <v/>
      </c>
      <c r="AP401">
        <f>AND(NOT(AN401),AO401)</f>
        <v/>
      </c>
      <c r="AQ401">
        <f>IF(AN401, "OEIS CAT - Destructive - Fatal", IF(AO401, IF(AG401, "OEIS CAT - Destructive - Non-fatal", "OEIS Non-CAT - Destructive - Non-fatal"), IF(AG401, "OEIS CAT - Large", "OEIS Non-CAT - Large")))</f>
        <v/>
      </c>
      <c r="AR401">
        <f>IF(AND(P401&lt;&gt;"", P401&gt;5000),1,0)</f>
        <v/>
      </c>
      <c r="AS401">
        <f>IF(AND(R401&lt;&gt;"", R401&gt;500),1,0)</f>
        <v/>
      </c>
      <c r="AT401">
        <f>IF(OR(R401="", R401&lt;=100),"structures &lt;= 100 ", IF(R401&gt;500, "structures &gt; 500", "100 &lt; structures &lt;= 500"))</f>
        <v/>
      </c>
      <c r="AU401">
        <f>IF(AND(T401&gt;0, T401&lt;&gt;""),"fatality &gt; 0", "fatality = 0")</f>
        <v/>
      </c>
      <c r="AV401">
        <f>IF(R401="",0, R401)</f>
        <v/>
      </c>
      <c r="AW401" t="b">
        <v>1</v>
      </c>
      <c r="AX401" t="b">
        <v>1</v>
      </c>
      <c r="AY401" t="b">
        <v>1</v>
      </c>
      <c r="AZ401" t="b">
        <v>1</v>
      </c>
      <c r="BA401" t="b">
        <v>0</v>
      </c>
      <c r="BB401" t="b">
        <v>1</v>
      </c>
      <c r="BC401" t="b">
        <v>1</v>
      </c>
      <c r="BF401" t="inlineStr">
        <is>
          <t>PG372</t>
        </is>
      </c>
      <c r="BG401" t="inlineStr">
        <is>
          <t>229</t>
        </is>
      </c>
      <c r="BH401" t="n">
        <v>1.35</v>
      </c>
      <c r="BI401" t="inlineStr">
        <is>
          <t>2022-07-05T02:30:00Z</t>
        </is>
      </c>
      <c r="BJ401" t="n">
        <v>22.07</v>
      </c>
      <c r="BK401" t="n">
        <v>74</v>
      </c>
      <c r="BL401" t="inlineStr">
        <is>
          <t>PG372</t>
        </is>
      </c>
      <c r="BM401" t="inlineStr">
        <is>
          <t>229</t>
        </is>
      </c>
      <c r="BN401" t="n">
        <v>1.35</v>
      </c>
      <c r="BO401" t="inlineStr">
        <is>
          <t>2022-07-05T02:30:00Z</t>
        </is>
      </c>
      <c r="BP401" t="n">
        <v>22.07</v>
      </c>
      <c r="BQ401" t="n">
        <v>293</v>
      </c>
    </row>
    <row r="402">
      <c r="C402">
        <f>LEFT(H402,8)&amp;"-"&amp;E402</f>
        <v/>
      </c>
      <c r="D402" t="inlineStr">
        <is>
          <t>Mariposa</t>
        </is>
      </c>
      <c r="E402" t="inlineStr">
        <is>
          <t>Washburn</t>
        </is>
      </c>
      <c r="H402">
        <f>YEAR(L402)*10^8+MONTH(L402)*10^6+DAY(L402)*10^4+HOUR(L402)*100+MINUTE(L402)</f>
        <v/>
      </c>
      <c r="I402">
        <f>IF(HOUR(L402)&lt;12, YEAR(L402)*10^8+MONTH(L402)*10^6+DAY(L402)*10^4+(HOUR(L402)+12)*10^2 + MINUTE(L402), YEAR(L402)*10^8+MONTH(L402)*10^6+(DAY(L402)+1)*10^4+(HOUR(L402)-12)*10^2+MINUTE(L402))</f>
        <v/>
      </c>
      <c r="J402" s="39" t="n">
        <v>44749</v>
      </c>
      <c r="K402" s="40" t="n">
        <v>0.5923611111111111</v>
      </c>
      <c r="L402" s="39" t="n">
        <v>44749.59236111111</v>
      </c>
      <c r="M402" s="39" t="n">
        <v>44772</v>
      </c>
      <c r="P402" t="n">
        <v>4886</v>
      </c>
      <c r="Q402" t="inlineStr">
        <is>
          <t>Human caused</t>
        </is>
      </c>
      <c r="U402" t="n">
        <v>37.499</v>
      </c>
      <c r="V402" t="n">
        <v>-119.614</v>
      </c>
      <c r="W402" t="inlineStr">
        <is>
          <t>HFTD</t>
        </is>
      </c>
      <c r="X402">
        <f>IF(OR(ISNUMBER(FIND("Redwood Valley", E402)), AZ402, BC402), "HFRA", "non-HFRA")</f>
        <v/>
      </c>
      <c r="AG402">
        <f>OR(AND(P402&gt;5000, P402&lt;&gt;""), AND(R402&gt;500, R402&lt;&gt;""), AND(T402&gt;0, T402&lt;&gt;""))</f>
        <v/>
      </c>
      <c r="AH402">
        <f>AND(OR(R402="", R402&lt;100),OR(AND(P402&gt;5000,P402&lt;&gt;""),AND(T402&gt;0,T402&lt;&gt;"")))</f>
        <v/>
      </c>
      <c r="AI402">
        <f>AND(AG402,AH402=FALSE)</f>
        <v/>
      </c>
      <c r="AJ402" t="n">
        <v>2022</v>
      </c>
      <c r="AK402" t="n">
        <v>7</v>
      </c>
      <c r="AL402" t="b">
        <v>0</v>
      </c>
      <c r="AM402">
        <f>IF(AND(T402&gt;0, T402&lt;&gt;""),1,0)</f>
        <v/>
      </c>
      <c r="AN402">
        <f>AND(AO402,AND(T402&gt;0,T402&lt;&gt;""))</f>
        <v/>
      </c>
      <c r="AO402">
        <f>AND(R402&gt;100, R402&lt;&gt;"")</f>
        <v/>
      </c>
      <c r="AP402">
        <f>AND(NOT(AN402),AO402)</f>
        <v/>
      </c>
      <c r="AQ402">
        <f>IF(AN402, "OEIS CAT - Destructive - Fatal", IF(AO402, IF(AG402, "OEIS CAT - Destructive - Non-fatal", "OEIS Non-CAT - Destructive - Non-fatal"), IF(AG402, "OEIS CAT - Large", "OEIS Non-CAT - Large")))</f>
        <v/>
      </c>
      <c r="AR402">
        <f>IF(AND(P402&lt;&gt;"", P402&gt;5000),1,0)</f>
        <v/>
      </c>
      <c r="AS402">
        <f>IF(AND(R402&lt;&gt;"", R402&gt;500),1,0)</f>
        <v/>
      </c>
      <c r="AT402">
        <f>IF(OR(R402="", R402&lt;=100),"structures &lt;= 100 ", IF(R402&gt;500, "structures &gt; 500", "100 &lt; structures &lt;= 500"))</f>
        <v/>
      </c>
      <c r="AU402">
        <f>IF(AND(T402&gt;0, T402&lt;&gt;""),"fatality &gt; 0", "fatality = 0")</f>
        <v/>
      </c>
      <c r="AV402">
        <f>IF(R402="",0, R402)</f>
        <v/>
      </c>
      <c r="AW402" t="b">
        <v>1</v>
      </c>
      <c r="AX402" t="b">
        <v>0</v>
      </c>
      <c r="AY402" t="b">
        <v>1</v>
      </c>
      <c r="AZ402" t="b">
        <v>1</v>
      </c>
      <c r="BA402" t="b">
        <v>0</v>
      </c>
      <c r="BB402" t="b">
        <v>1</v>
      </c>
      <c r="BC402" t="b">
        <v>1</v>
      </c>
      <c r="BF402" t="inlineStr">
        <is>
          <t>WWNC1</t>
        </is>
      </c>
      <c r="BG402" t="inlineStr">
        <is>
          <t>2</t>
        </is>
      </c>
      <c r="BH402" t="n">
        <v>2.98</v>
      </c>
      <c r="BI402" t="inlineStr">
        <is>
          <t>2022-07-07T21:51:00Z</t>
        </is>
      </c>
      <c r="BJ402" t="n">
        <v>14.99</v>
      </c>
      <c r="BK402" t="n">
        <v>10</v>
      </c>
      <c r="BL402" t="inlineStr">
        <is>
          <t>WWNC1</t>
        </is>
      </c>
      <c r="BM402" t="inlineStr">
        <is>
          <t>2</t>
        </is>
      </c>
      <c r="BN402" t="n">
        <v>2.98</v>
      </c>
      <c r="BO402" t="inlineStr">
        <is>
          <t>2022-07-07T21:51:00Z</t>
        </is>
      </c>
      <c r="BP402" t="n">
        <v>14.99</v>
      </c>
      <c r="BQ402" t="n">
        <v>48</v>
      </c>
    </row>
    <row r="403">
      <c r="C403">
        <f>LEFT(H403,8)&amp;"-"&amp;E403</f>
        <v/>
      </c>
      <c r="D403" t="inlineStr">
        <is>
          <t>Shasta</t>
        </is>
      </c>
      <c r="E403" t="inlineStr">
        <is>
          <t>Peter</t>
        </is>
      </c>
      <c r="H403">
        <f>YEAR(L403)*10^8+MONTH(L403)*10^6+DAY(L403)*10^4+HOUR(L403)*100+MINUTE(L403)</f>
        <v/>
      </c>
      <c r="I403">
        <f>IF(HOUR(L403)&lt;12, YEAR(L403)*10^8+MONTH(L403)*10^6+DAY(L403)*10^4+(HOUR(L403)+12)*10^2 + MINUTE(L403), YEAR(L403)*10^8+MONTH(L403)*10^6+(DAY(L403)+1)*10^4+(HOUR(L403)-12)*10^2+MINUTE(L403))</f>
        <v/>
      </c>
      <c r="J403" s="39" t="n">
        <v>44756</v>
      </c>
      <c r="K403" s="40" t="n">
        <v>0.7055555555555556</v>
      </c>
      <c r="L403" s="39" t="n">
        <v>44756.70555555556</v>
      </c>
      <c r="M403" s="39" t="n">
        <v>44761</v>
      </c>
      <c r="P403" t="n">
        <v>304</v>
      </c>
      <c r="R403" t="n">
        <v>16</v>
      </c>
      <c r="U403" t="n">
        <v>40.4411992</v>
      </c>
      <c r="V403" t="n">
        <v>-122.3182313</v>
      </c>
      <c r="W403" t="inlineStr">
        <is>
          <t>HFTD</t>
        </is>
      </c>
      <c r="X403">
        <f>IF(OR(ISNUMBER(FIND("Redwood Valley", E403)), AZ403, BC403), "HFRA", "non-HFRA")</f>
        <v/>
      </c>
      <c r="AG403">
        <f>OR(AND(P403&gt;5000, P403&lt;&gt;""), AND(R403&gt;500, R403&lt;&gt;""), AND(T403&gt;0, T403&lt;&gt;""))</f>
        <v/>
      </c>
      <c r="AH403">
        <f>AND(OR(R403="", R403&lt;100),OR(AND(P403&gt;5000,P403&lt;&gt;""),AND(T403&gt;0,T403&lt;&gt;"")))</f>
        <v/>
      </c>
      <c r="AI403">
        <f>AND(AG403,AH403=FALSE)</f>
        <v/>
      </c>
      <c r="AJ403" t="n">
        <v>2022</v>
      </c>
      <c r="AK403" t="n">
        <v>7</v>
      </c>
      <c r="AL403" t="b">
        <v>0</v>
      </c>
      <c r="AM403">
        <f>IF(AND(T403&gt;0, T403&lt;&gt;""),1,0)</f>
        <v/>
      </c>
      <c r="AN403">
        <f>AND(AO403,AND(T403&gt;0,T403&lt;&gt;""))</f>
        <v/>
      </c>
      <c r="AO403">
        <f>AND(R403&gt;100, R403&lt;&gt;"")</f>
        <v/>
      </c>
      <c r="AP403">
        <f>AND(NOT(AN403),AO403)</f>
        <v/>
      </c>
      <c r="AQ403">
        <f>IF(AN403, "OEIS CAT - Destructive - Fatal", IF(AO403, IF(AG403, "OEIS CAT - Destructive - Non-fatal", "OEIS Non-CAT - Destructive - Non-fatal"), IF(AG403, "OEIS CAT - Large", "OEIS Non-CAT - Large")))</f>
        <v/>
      </c>
      <c r="AR403">
        <f>IF(AND(P403&lt;&gt;"", P403&gt;5000),1,0)</f>
        <v/>
      </c>
      <c r="AS403">
        <f>IF(AND(R403&lt;&gt;"", R403&gt;500),1,0)</f>
        <v/>
      </c>
      <c r="AT403">
        <f>IF(OR(R403="", R403&lt;=100),"structures &lt;= 100 ", IF(R403&gt;500, "structures &gt; 500", "100 &lt; structures &lt;= 500"))</f>
        <v/>
      </c>
      <c r="AU403">
        <f>IF(AND(T403&gt;0, T403&lt;&gt;""),"fatality &gt; 0", "fatality = 0")</f>
        <v/>
      </c>
      <c r="AV403">
        <f>IF(R403="",0, R403)</f>
        <v/>
      </c>
      <c r="AW403" t="b">
        <v>1</v>
      </c>
      <c r="AX403" t="b">
        <v>0</v>
      </c>
      <c r="AY403" t="b">
        <v>1</v>
      </c>
      <c r="AZ403" t="b">
        <v>1</v>
      </c>
      <c r="BA403" t="b">
        <v>0</v>
      </c>
      <c r="BB403" t="b">
        <v>1</v>
      </c>
      <c r="BC403" t="b">
        <v>1</v>
      </c>
      <c r="BF403" t="inlineStr">
        <is>
          <t>103PG</t>
        </is>
      </c>
      <c r="BG403" t="inlineStr">
        <is>
          <t>229</t>
        </is>
      </c>
      <c r="BH403" t="n">
        <v>4.88</v>
      </c>
      <c r="BI403" t="inlineStr">
        <is>
          <t>2022-07-15T00:50:00Z</t>
        </is>
      </c>
      <c r="BJ403" t="n">
        <v>14.91</v>
      </c>
      <c r="BK403" t="n">
        <v>64</v>
      </c>
      <c r="BL403" t="inlineStr">
        <is>
          <t>293PG</t>
        </is>
      </c>
      <c r="BM403" t="inlineStr">
        <is>
          <t>229</t>
        </is>
      </c>
      <c r="BN403" t="n">
        <v>9.44</v>
      </c>
      <c r="BO403" t="inlineStr">
        <is>
          <t>2022-07-14T23:30:00Z</t>
        </is>
      </c>
      <c r="BP403" t="n">
        <v>19</v>
      </c>
      <c r="BQ403" t="n">
        <v>137</v>
      </c>
    </row>
    <row r="404">
      <c r="C404">
        <f>LEFT(H404,8)&amp;"-"&amp;E404</f>
        <v/>
      </c>
      <c r="D404" t="inlineStr">
        <is>
          <t>Mariposa</t>
        </is>
      </c>
      <c r="E404" t="inlineStr">
        <is>
          <t>Agua</t>
        </is>
      </c>
      <c r="H404">
        <f>YEAR(L404)*10^8+MONTH(L404)*10^6+DAY(L404)*10^4+HOUR(L404)*100+MINUTE(L404)</f>
        <v/>
      </c>
      <c r="I404">
        <f>IF(HOUR(L404)&lt;12, YEAR(L404)*10^8+MONTH(L404)*10^6+DAY(L404)*10^4+(HOUR(L404)+12)*10^2 + MINUTE(L404), YEAR(L404)*10^8+MONTH(L404)*10^6+(DAY(L404)+1)*10^4+(HOUR(L404)-12)*10^2+MINUTE(L404))</f>
        <v/>
      </c>
      <c r="J404" s="39" t="n">
        <v>44760</v>
      </c>
      <c r="K404" s="40" t="n">
        <v>0.5506944444444445</v>
      </c>
      <c r="L404" s="39" t="n">
        <v>44760.55069444444</v>
      </c>
      <c r="P404" t="n">
        <v>421</v>
      </c>
      <c r="Q404" t="inlineStr">
        <is>
          <t>Vehicle</t>
        </is>
      </c>
      <c r="U404" t="n">
        <v>37.481701</v>
      </c>
      <c r="V404" t="n">
        <v>-120.02107</v>
      </c>
      <c r="W404" t="inlineStr">
        <is>
          <t>HFTD</t>
        </is>
      </c>
      <c r="X404">
        <f>IF(OR(ISNUMBER(FIND("Redwood Valley", E404)), AZ404, BC404), "HFRA", "non-HFRA")</f>
        <v/>
      </c>
      <c r="AG404">
        <f>OR(AND(P404&gt;5000, P404&lt;&gt;""), AND(R404&gt;500, R404&lt;&gt;""), AND(T404&gt;0, T404&lt;&gt;""))</f>
        <v/>
      </c>
      <c r="AH404">
        <f>AND(OR(R404="", R404&lt;100),OR(AND(P404&gt;5000,P404&lt;&gt;""),AND(T404&gt;0,T404&lt;&gt;"")))</f>
        <v/>
      </c>
      <c r="AI404">
        <f>AND(AG404,AH404=FALSE)</f>
        <v/>
      </c>
      <c r="AJ404" t="n">
        <v>2022</v>
      </c>
      <c r="AK404" t="n">
        <v>7</v>
      </c>
      <c r="AL404" t="b">
        <v>0</v>
      </c>
      <c r="AM404">
        <f>IF(AND(T404&gt;0, T404&lt;&gt;""),1,0)</f>
        <v/>
      </c>
      <c r="AN404">
        <f>AND(AO404,AND(T404&gt;0,T404&lt;&gt;""))</f>
        <v/>
      </c>
      <c r="AO404">
        <f>AND(R404&gt;100, R404&lt;&gt;"")</f>
        <v/>
      </c>
      <c r="AP404">
        <f>AND(NOT(AN404),AO404)</f>
        <v/>
      </c>
      <c r="AQ404">
        <f>IF(AN404, "OEIS CAT - Destructive - Fatal", IF(AO404, IF(AG404, "OEIS CAT - Destructive - Non-fatal", "OEIS Non-CAT - Destructive - Non-fatal"), IF(AG404, "OEIS CAT - Large", "OEIS Non-CAT - Large")))</f>
        <v/>
      </c>
      <c r="AR404">
        <f>IF(AND(P404&lt;&gt;"", P404&gt;5000),1,0)</f>
        <v/>
      </c>
      <c r="AS404">
        <f>IF(AND(R404&lt;&gt;"", R404&gt;500),1,0)</f>
        <v/>
      </c>
      <c r="AT404">
        <f>IF(OR(R404="", R404&lt;=100),"structures &lt;= 100 ", IF(R404&gt;500, "structures &gt; 500", "100 &lt; structures &lt;= 500"))</f>
        <v/>
      </c>
      <c r="AU404">
        <f>IF(AND(T404&gt;0, T404&lt;&gt;""),"fatality &gt; 0", "fatality = 0")</f>
        <v/>
      </c>
      <c r="AV404">
        <f>IF(R404="",0, R404)</f>
        <v/>
      </c>
      <c r="AW404" t="b">
        <v>1</v>
      </c>
      <c r="AX404" t="b">
        <v>0</v>
      </c>
      <c r="AY404" t="b">
        <v>1</v>
      </c>
      <c r="AZ404" t="b">
        <v>1</v>
      </c>
      <c r="BA404" t="b">
        <v>0</v>
      </c>
      <c r="BB404" t="b">
        <v>1</v>
      </c>
      <c r="BC404" t="b">
        <v>1</v>
      </c>
      <c r="BF404" t="inlineStr">
        <is>
          <t>PG908</t>
        </is>
      </c>
      <c r="BG404" t="inlineStr">
        <is>
          <t>229</t>
        </is>
      </c>
      <c r="BH404" t="n">
        <v>3.7</v>
      </c>
      <c r="BI404" t="inlineStr">
        <is>
          <t>2022-07-18T19:40:00Z</t>
        </is>
      </c>
      <c r="BJ404" t="n">
        <v>18.71</v>
      </c>
      <c r="BK404" t="n">
        <v>74</v>
      </c>
      <c r="BL404" t="inlineStr">
        <is>
          <t>PG908</t>
        </is>
      </c>
      <c r="BM404" t="inlineStr">
        <is>
          <t>229</t>
        </is>
      </c>
      <c r="BN404" t="n">
        <v>3.7</v>
      </c>
      <c r="BO404" t="inlineStr">
        <is>
          <t>2022-07-18T19:40:00Z</t>
        </is>
      </c>
      <c r="BP404" t="n">
        <v>18.71</v>
      </c>
      <c r="BQ404" t="n">
        <v>209</v>
      </c>
    </row>
    <row r="405">
      <c r="C405">
        <f>LEFT(H405,8)&amp;"-"&amp;E405</f>
        <v/>
      </c>
      <c r="D405" t="inlineStr">
        <is>
          <t>Mariposa</t>
        </is>
      </c>
      <c r="E405" t="inlineStr">
        <is>
          <t>Oak</t>
        </is>
      </c>
      <c r="H405">
        <f>YEAR(L405)*10^8+MONTH(L405)*10^6+DAY(L405)*10^4+HOUR(L405)*100+MINUTE(L405)</f>
        <v/>
      </c>
      <c r="I405">
        <f>IF(HOUR(L405)&lt;12, YEAR(L405)*10^8+MONTH(L405)*10^6+DAY(L405)*10^4+(HOUR(L405)+12)*10^2 + MINUTE(L405), YEAR(L405)*10^8+MONTH(L405)*10^6+(DAY(L405)+1)*10^4+(HOUR(L405)-12)*10^2+MINUTE(L405))</f>
        <v/>
      </c>
      <c r="J405" s="39" t="n">
        <v>44764</v>
      </c>
      <c r="K405" s="40" t="n">
        <v>0.5902777777777778</v>
      </c>
      <c r="L405" s="39" t="n">
        <v>44764.59027777778</v>
      </c>
      <c r="M405" s="39" t="n">
        <v>44783</v>
      </c>
      <c r="P405" t="n">
        <v>19244</v>
      </c>
      <c r="R405" t="n">
        <v>193</v>
      </c>
      <c r="U405" t="n">
        <v>37.5509366</v>
      </c>
      <c r="V405" t="n">
        <v>-119.9234728</v>
      </c>
      <c r="W405" t="inlineStr">
        <is>
          <t>HFTD</t>
        </is>
      </c>
      <c r="X405">
        <f>IF(OR(ISNUMBER(FIND("Redwood Valley", E405)), AZ405, BC405), "HFRA", "non-HFRA")</f>
        <v/>
      </c>
      <c r="AG405">
        <f>OR(AND(P405&gt;5000, P405&lt;&gt;""), AND(R405&gt;500, R405&lt;&gt;""), AND(T405&gt;0, T405&lt;&gt;""))</f>
        <v/>
      </c>
      <c r="AH405">
        <f>AND(OR(R405="", R405&lt;100),OR(AND(P405&gt;5000,P405&lt;&gt;""),AND(T405&gt;0,T405&lt;&gt;"")))</f>
        <v/>
      </c>
      <c r="AI405">
        <f>AND(AG405,AH405=FALSE)</f>
        <v/>
      </c>
      <c r="AJ405" t="n">
        <v>2022</v>
      </c>
      <c r="AK405" t="n">
        <v>7</v>
      </c>
      <c r="AL405" t="b">
        <v>0</v>
      </c>
      <c r="AM405">
        <f>IF(AND(T405&gt;0, T405&lt;&gt;""),1,0)</f>
        <v/>
      </c>
      <c r="AN405">
        <f>AND(AO405,AND(T405&gt;0,T405&lt;&gt;""))</f>
        <v/>
      </c>
      <c r="AO405">
        <f>AND(R405&gt;100, R405&lt;&gt;"")</f>
        <v/>
      </c>
      <c r="AP405">
        <f>AND(NOT(AN405),AO405)</f>
        <v/>
      </c>
      <c r="AQ405">
        <f>IF(AN405, "OEIS CAT - Destructive - Fatal", IF(AO405, IF(AG405, "OEIS CAT - Destructive - Non-fatal", "OEIS Non-CAT - Destructive - Non-fatal"), IF(AG405, "OEIS CAT - Large", "OEIS Non-CAT - Large")))</f>
        <v/>
      </c>
      <c r="AR405">
        <f>IF(AND(P405&lt;&gt;"", P405&gt;5000),1,0)</f>
        <v/>
      </c>
      <c r="AS405">
        <f>IF(AND(R405&lt;&gt;"", R405&gt;500),1,0)</f>
        <v/>
      </c>
      <c r="AT405">
        <f>IF(OR(R405="", R405&lt;=100),"structures &lt;= 100 ", IF(R405&gt;500, "structures &gt; 500", "100 &lt; structures &lt;= 500"))</f>
        <v/>
      </c>
      <c r="AU405">
        <f>IF(AND(T405&gt;0, T405&lt;&gt;""),"fatality &gt; 0", "fatality = 0")</f>
        <v/>
      </c>
      <c r="AV405">
        <f>IF(R405="",0, R405)</f>
        <v/>
      </c>
      <c r="AW405" t="b">
        <v>0</v>
      </c>
      <c r="AX405" t="b">
        <v>1</v>
      </c>
      <c r="AY405" t="b">
        <v>1</v>
      </c>
      <c r="AZ405" t="b">
        <v>1</v>
      </c>
      <c r="BA405" t="b">
        <v>0</v>
      </c>
      <c r="BB405" t="b">
        <v>1</v>
      </c>
      <c r="BC405" t="b">
        <v>1</v>
      </c>
      <c r="BF405" t="inlineStr">
        <is>
          <t>MPOC1</t>
        </is>
      </c>
      <c r="BG405" t="inlineStr">
        <is>
          <t>2</t>
        </is>
      </c>
      <c r="BH405" t="n">
        <v>4.75</v>
      </c>
      <c r="BI405" t="inlineStr">
        <is>
          <t>2022-07-22T21:07:00Z</t>
        </is>
      </c>
      <c r="BJ405" t="n">
        <v>23</v>
      </c>
      <c r="BK405" t="n">
        <v>43</v>
      </c>
      <c r="BL405" t="inlineStr">
        <is>
          <t>PG522</t>
        </is>
      </c>
      <c r="BM405" t="inlineStr">
        <is>
          <t>229</t>
        </is>
      </c>
      <c r="BN405" t="n">
        <v>6.41</v>
      </c>
      <c r="BO405" t="inlineStr">
        <is>
          <t>2022-07-22T21:10:00Z</t>
        </is>
      </c>
      <c r="BP405" t="n">
        <v>25.35</v>
      </c>
      <c r="BQ405" t="n">
        <v>209</v>
      </c>
    </row>
    <row r="406">
      <c r="B406" t="inlineStr">
        <is>
          <t>(2/17/2023) no time information, assume noon</t>
        </is>
      </c>
      <c r="C406">
        <f>LEFT(H406,8)&amp;"-"&amp;E406</f>
        <v/>
      </c>
      <c r="D406" t="inlineStr">
        <is>
          <t>Mariposa</t>
        </is>
      </c>
      <c r="E406" t="inlineStr">
        <is>
          <t>Red</t>
        </is>
      </c>
      <c r="H406">
        <f>YEAR(L406)*10^8+MONTH(L406)*10^6+DAY(L406)*10^4+HOUR(L406)*100+MINUTE(L406)</f>
        <v/>
      </c>
      <c r="I406">
        <f>IF(HOUR(L406)&lt;12, YEAR(L406)*10^8+MONTH(L406)*10^6+DAY(L406)*10^4+(HOUR(L406)+12)*10^2 + MINUTE(L406), YEAR(L406)*10^8+MONTH(L406)*10^6+(DAY(L406)+1)*10^4+(HOUR(L406)-12)*10^2+MINUTE(L406))</f>
        <v/>
      </c>
      <c r="J406" s="39" t="n">
        <v>44777</v>
      </c>
      <c r="K406" s="40" t="n">
        <v>0.5</v>
      </c>
      <c r="L406" s="39" t="n">
        <v>44777.5</v>
      </c>
      <c r="M406" s="39" t="n">
        <v>44832</v>
      </c>
      <c r="P406" t="n">
        <v>8364</v>
      </c>
      <c r="Q406" t="inlineStr">
        <is>
          <t>Lightning</t>
        </is>
      </c>
      <c r="U406" t="n">
        <v>37.661</v>
      </c>
      <c r="V406" t="n">
        <v>-119.471</v>
      </c>
      <c r="W406" t="inlineStr">
        <is>
          <t>non-HFTD</t>
        </is>
      </c>
      <c r="X406">
        <f>IF(OR(ISNUMBER(FIND("Redwood Valley", E406)), AZ406, BC406), "HFRA", "non-HFRA")</f>
        <v/>
      </c>
      <c r="AG406">
        <f>OR(AND(P406&gt;5000, P406&lt;&gt;""), AND(R406&gt;500, R406&lt;&gt;""), AND(T406&gt;0, T406&lt;&gt;""))</f>
        <v/>
      </c>
      <c r="AH406">
        <f>AND(OR(R406="", R406&lt;100),OR(AND(P406&gt;5000,P406&lt;&gt;""),AND(T406&gt;0,T406&lt;&gt;"")))</f>
        <v/>
      </c>
      <c r="AI406">
        <f>AND(AG406,AH406=FALSE)</f>
        <v/>
      </c>
      <c r="AJ406" t="n">
        <v>2022</v>
      </c>
      <c r="AK406" t="n">
        <v>8</v>
      </c>
      <c r="AL406" t="b">
        <v>0</v>
      </c>
      <c r="AM406">
        <f>IF(AND(T406&gt;0, T406&lt;&gt;""),1,0)</f>
        <v/>
      </c>
      <c r="AN406">
        <f>AND(AO406,AND(T406&gt;0,T406&lt;&gt;""))</f>
        <v/>
      </c>
      <c r="AO406">
        <f>AND(R406&gt;100, R406&lt;&gt;"")</f>
        <v/>
      </c>
      <c r="AP406">
        <f>AND(NOT(AN406),AO406)</f>
        <v/>
      </c>
      <c r="AQ406">
        <f>IF(AN406, "OEIS CAT - Destructive - Fatal", IF(AO406, IF(AG406, "OEIS CAT - Destructive - Non-fatal", "OEIS Non-CAT - Destructive - Non-fatal"), IF(AG406, "OEIS CAT - Large", "OEIS Non-CAT - Large")))</f>
        <v/>
      </c>
      <c r="AR406">
        <f>IF(AND(P406&lt;&gt;"", P406&gt;5000),1,0)</f>
        <v/>
      </c>
      <c r="AS406">
        <f>IF(AND(R406&lt;&gt;"", R406&gt;500),1,0)</f>
        <v/>
      </c>
      <c r="AT406">
        <f>IF(OR(R406="", R406&lt;=100),"structures &lt;= 100 ", IF(R406&gt;500, "structures &gt; 500", "100 &lt; structures &lt;= 500"))</f>
        <v/>
      </c>
      <c r="AU406">
        <f>IF(AND(T406&gt;0, T406&lt;&gt;""),"fatality &gt; 0", "fatality = 0")</f>
        <v/>
      </c>
      <c r="AV406">
        <f>IF(R406="",0, R406)</f>
        <v/>
      </c>
      <c r="AW406" t="b">
        <v>0</v>
      </c>
      <c r="AX406" t="b">
        <v>0</v>
      </c>
      <c r="AY406" t="b">
        <v>0</v>
      </c>
      <c r="AZ406" t="b">
        <v>0</v>
      </c>
      <c r="BA406" t="b">
        <v>0</v>
      </c>
      <c r="BB406" t="b">
        <v>0</v>
      </c>
      <c r="BC406" t="b">
        <v>0</v>
      </c>
      <c r="BJ406" t="n">
        <v>0</v>
      </c>
      <c r="BK406" t="n">
        <v>0</v>
      </c>
      <c r="BL406" t="inlineStr">
        <is>
          <t>YNWC1</t>
        </is>
      </c>
      <c r="BM406" t="inlineStr">
        <is>
          <t>2</t>
        </is>
      </c>
      <c r="BN406" t="n">
        <v>9.029999999999999</v>
      </c>
      <c r="BO406" t="inlineStr">
        <is>
          <t>2022-08-04T19:02:00Z</t>
        </is>
      </c>
      <c r="BP406" t="n">
        <v>11</v>
      </c>
      <c r="BQ406" t="n">
        <v>15</v>
      </c>
    </row>
    <row r="407">
      <c r="C407">
        <f>LEFT(H407,8)&amp;"-"&amp;E407</f>
        <v/>
      </c>
      <c r="D407" t="inlineStr">
        <is>
          <t>Humboldt and Trinity</t>
        </is>
      </c>
      <c r="E407" t="inlineStr">
        <is>
          <t>Six Rivers Lightning Complex</t>
        </is>
      </c>
      <c r="H407">
        <f>YEAR(L407)*10^8+MONTH(L407)*10^6+DAY(L407)*10^4+HOUR(L407)*100+MINUTE(L407)</f>
        <v/>
      </c>
      <c r="I407">
        <f>IF(HOUR(L407)&lt;12, YEAR(L407)*10^8+MONTH(L407)*10^6+DAY(L407)*10^4+(HOUR(L407)+12)*10^2 + MINUTE(L407), YEAR(L407)*10^8+MONTH(L407)*10^6+(DAY(L407)+1)*10^4+(HOUR(L407)-12)*10^2+MINUTE(L407))</f>
        <v/>
      </c>
      <c r="J407" s="39" t="n">
        <v>44778</v>
      </c>
      <c r="K407" s="40" t="n">
        <v>0.9055555555555556</v>
      </c>
      <c r="L407" s="39" t="n">
        <v>44778.90555555555</v>
      </c>
      <c r="M407" s="39" t="n">
        <v>44868</v>
      </c>
      <c r="P407" t="n">
        <v>41596</v>
      </c>
      <c r="Q407" t="inlineStr">
        <is>
          <t>Lightning</t>
        </is>
      </c>
      <c r="R407" t="n">
        <v>8</v>
      </c>
      <c r="U407" t="n">
        <v>40.9269568</v>
      </c>
      <c r="V407" t="n">
        <v>-123.5862017</v>
      </c>
      <c r="W407" t="inlineStr">
        <is>
          <t>HFTD</t>
        </is>
      </c>
      <c r="X407">
        <f>IF(OR(ISNUMBER(FIND("Redwood Valley", E407)), AZ407, BC407), "HFRA", "non-HFRA")</f>
        <v/>
      </c>
      <c r="AG407">
        <f>OR(AND(P407&gt;5000, P407&lt;&gt;""), AND(R407&gt;500, R407&lt;&gt;""), AND(T407&gt;0, T407&lt;&gt;""))</f>
        <v/>
      </c>
      <c r="AH407">
        <f>AND(OR(R407="", R407&lt;100),OR(AND(P407&gt;5000,P407&lt;&gt;""),AND(T407&gt;0,T407&lt;&gt;"")))</f>
        <v/>
      </c>
      <c r="AI407">
        <f>AND(AG407,AH407=FALSE)</f>
        <v/>
      </c>
      <c r="AJ407" t="n">
        <v>2022</v>
      </c>
      <c r="AK407" t="n">
        <v>8</v>
      </c>
      <c r="AL407" t="b">
        <v>0</v>
      </c>
      <c r="AM407">
        <f>IF(AND(T407&gt;0, T407&lt;&gt;""),1,0)</f>
        <v/>
      </c>
      <c r="AN407">
        <f>AND(AO407,AND(T407&gt;0,T407&lt;&gt;""))</f>
        <v/>
      </c>
      <c r="AO407">
        <f>AND(R407&gt;100, R407&lt;&gt;"")</f>
        <v/>
      </c>
      <c r="AP407">
        <f>AND(NOT(AN407),AO407)</f>
        <v/>
      </c>
      <c r="AQ407">
        <f>IF(AN407, "OEIS CAT - Destructive - Fatal", IF(AO407, IF(AG407, "OEIS CAT - Destructive - Non-fatal", "OEIS Non-CAT - Destructive - Non-fatal"), IF(AG407, "OEIS CAT - Large", "OEIS Non-CAT - Large")))</f>
        <v/>
      </c>
      <c r="AR407">
        <f>IF(AND(P407&lt;&gt;"", P407&gt;5000),1,0)</f>
        <v/>
      </c>
      <c r="AS407">
        <f>IF(AND(R407&lt;&gt;"", R407&gt;500),1,0)</f>
        <v/>
      </c>
      <c r="AT407">
        <f>IF(OR(R407="", R407&lt;=100),"structures &lt;= 100 ", IF(R407&gt;500, "structures &gt; 500", "100 &lt; structures &lt;= 500"))</f>
        <v/>
      </c>
      <c r="AU407">
        <f>IF(AND(T407&gt;0, T407&lt;&gt;""),"fatality &gt; 0", "fatality = 0")</f>
        <v/>
      </c>
      <c r="AV407">
        <f>IF(R407="",0, R407)</f>
        <v/>
      </c>
      <c r="AW407" t="b">
        <v>1</v>
      </c>
      <c r="AX407" t="b">
        <v>0</v>
      </c>
      <c r="AY407" t="b">
        <v>1</v>
      </c>
      <c r="AZ407" t="b">
        <v>1</v>
      </c>
      <c r="BA407" t="b">
        <v>0</v>
      </c>
      <c r="BB407" t="b">
        <v>1</v>
      </c>
      <c r="BC407" t="b">
        <v>1</v>
      </c>
      <c r="BF407" t="inlineStr">
        <is>
          <t>D8984</t>
        </is>
      </c>
      <c r="BG407" t="inlineStr">
        <is>
          <t>65</t>
        </is>
      </c>
      <c r="BH407" t="n">
        <v>1.73</v>
      </c>
      <c r="BI407" t="inlineStr">
        <is>
          <t>2022-08-06T04:30:00Z</t>
        </is>
      </c>
      <c r="BJ407" t="n">
        <v>9</v>
      </c>
      <c r="BK407" t="n">
        <v>10</v>
      </c>
      <c r="BL407" t="inlineStr">
        <is>
          <t>HOAC1</t>
        </is>
      </c>
      <c r="BM407" t="inlineStr">
        <is>
          <t>2</t>
        </is>
      </c>
      <c r="BN407" t="n">
        <v>9.460000000000001</v>
      </c>
      <c r="BO407" t="inlineStr">
        <is>
          <t>2022-08-06T04:40:00Z</t>
        </is>
      </c>
      <c r="BP407" t="n">
        <v>11</v>
      </c>
      <c r="BQ407" t="n">
        <v>24</v>
      </c>
    </row>
    <row r="408">
      <c r="C408">
        <f>LEFT(H408,8)&amp;"-"&amp;E408</f>
        <v/>
      </c>
      <c r="D408" t="inlineStr">
        <is>
          <t>Tuolumne</t>
        </is>
      </c>
      <c r="E408" t="inlineStr">
        <is>
          <t>Rodgers</t>
        </is>
      </c>
      <c r="H408">
        <f>YEAR(L408)*10^8+MONTH(L408)*10^6+DAY(L408)*10^4+HOUR(L408)*100+MINUTE(L408)</f>
        <v/>
      </c>
      <c r="I408">
        <f>IF(HOUR(L408)&lt;12, YEAR(L408)*10^8+MONTH(L408)*10^6+DAY(L408)*10^4+(HOUR(L408)+12)*10^2 + MINUTE(L408), YEAR(L408)*10^8+MONTH(L408)*10^6+(DAY(L408)+1)*10^4+(HOUR(L408)-12)*10^2+MINUTE(L408))</f>
        <v/>
      </c>
      <c r="J408" s="39" t="n">
        <v>44781</v>
      </c>
      <c r="K408" s="40" t="n">
        <v>0.4229166666666667</v>
      </c>
      <c r="L408" s="39" t="n">
        <v>44781.42291666667</v>
      </c>
      <c r="M408" s="39" t="n">
        <v>44830</v>
      </c>
      <c r="P408" t="n">
        <v>2790</v>
      </c>
      <c r="Q408" t="inlineStr">
        <is>
          <t>Lightning</t>
        </is>
      </c>
      <c r="U408" t="n">
        <v>37.954</v>
      </c>
      <c r="V408" t="n">
        <v>-119.552</v>
      </c>
      <c r="W408" t="inlineStr">
        <is>
          <t>HFTD</t>
        </is>
      </c>
      <c r="X408">
        <f>IF(OR(ISNUMBER(FIND("Redwood Valley", E408)), AZ408, BC408), "HFRA", "non-HFRA")</f>
        <v/>
      </c>
      <c r="AG408">
        <f>OR(AND(P408&gt;5000, P408&lt;&gt;""), AND(R408&gt;500, R408&lt;&gt;""), AND(T408&gt;0, T408&lt;&gt;""))</f>
        <v/>
      </c>
      <c r="AH408">
        <f>AND(OR(R408="", R408&lt;100),OR(AND(P408&gt;5000,P408&lt;&gt;""),AND(T408&gt;0,T408&lt;&gt;"")))</f>
        <v/>
      </c>
      <c r="AI408">
        <f>AND(AG408,AH408=FALSE)</f>
        <v/>
      </c>
      <c r="AJ408" t="n">
        <v>2022</v>
      </c>
      <c r="AK408" t="n">
        <v>8</v>
      </c>
      <c r="AL408" t="b">
        <v>0</v>
      </c>
      <c r="AM408">
        <f>IF(AND(T408&gt;0, T408&lt;&gt;""),1,0)</f>
        <v/>
      </c>
      <c r="AN408">
        <f>AND(AO408,AND(T408&gt;0,T408&lt;&gt;""))</f>
        <v/>
      </c>
      <c r="AO408">
        <f>AND(R408&gt;100, R408&lt;&gt;"")</f>
        <v/>
      </c>
      <c r="AP408">
        <f>AND(NOT(AN408),AO408)</f>
        <v/>
      </c>
      <c r="AQ408">
        <f>IF(AN408, "OEIS CAT - Destructive - Fatal", IF(AO408, IF(AG408, "OEIS CAT - Destructive - Non-fatal", "OEIS Non-CAT - Destructive - Non-fatal"), IF(AG408, "OEIS CAT - Large", "OEIS Non-CAT - Large")))</f>
        <v/>
      </c>
      <c r="AR408">
        <f>IF(AND(P408&lt;&gt;"", P408&gt;5000),1,0)</f>
        <v/>
      </c>
      <c r="AS408">
        <f>IF(AND(R408&lt;&gt;"", R408&gt;500),1,0)</f>
        <v/>
      </c>
      <c r="AT408">
        <f>IF(OR(R408="", R408&lt;=100),"structures &lt;= 100 ", IF(R408&gt;500, "structures &gt; 500", "100 &lt; structures &lt;= 500"))</f>
        <v/>
      </c>
      <c r="AU408">
        <f>IF(AND(T408&gt;0, T408&lt;&gt;""),"fatality &gt; 0", "fatality = 0")</f>
        <v/>
      </c>
      <c r="AV408">
        <f>IF(R408="",0, R408)</f>
        <v/>
      </c>
      <c r="AW408" t="b">
        <v>1</v>
      </c>
      <c r="AX408" t="b">
        <v>0</v>
      </c>
      <c r="AY408" t="b">
        <v>1</v>
      </c>
      <c r="AZ408" t="b">
        <v>1</v>
      </c>
      <c r="BA408" t="b">
        <v>0</v>
      </c>
      <c r="BB408" t="b">
        <v>1</v>
      </c>
      <c r="BC408" t="b">
        <v>1</v>
      </c>
      <c r="BJ408" t="n">
        <v>0</v>
      </c>
      <c r="BK408" t="n">
        <v>0</v>
      </c>
      <c r="BL408" t="inlineStr">
        <is>
          <t>WWRC1</t>
        </is>
      </c>
      <c r="BM408" t="inlineStr">
        <is>
          <t>2</t>
        </is>
      </c>
      <c r="BN408" t="n">
        <v>8.5</v>
      </c>
      <c r="BO408" t="inlineStr">
        <is>
          <t>2022-08-08T16:53:00Z</t>
        </is>
      </c>
      <c r="BP408" t="n">
        <v>7</v>
      </c>
      <c r="BQ408" t="n">
        <v>2</v>
      </c>
    </row>
    <row r="409">
      <c r="C409">
        <f>LEFT(H409,8)&amp;"-"&amp;E409</f>
        <v/>
      </c>
      <c r="D409" t="inlineStr">
        <is>
          <t>El Dorado and Palcer</t>
        </is>
      </c>
      <c r="E409" t="inlineStr">
        <is>
          <t>Mosquito</t>
        </is>
      </c>
      <c r="H409">
        <f>YEAR(L409)*10^8+MONTH(L409)*10^6+DAY(L409)*10^4+HOUR(L409)*100+MINUTE(L409)</f>
        <v/>
      </c>
      <c r="I409">
        <f>IF(HOUR(L409)&lt;12, YEAR(L409)*10^8+MONTH(L409)*10^6+DAY(L409)*10^4+(HOUR(L409)+12)*10^2 + MINUTE(L409), YEAR(L409)*10^8+MONTH(L409)*10^6+(DAY(L409)+1)*10^4+(HOUR(L409)-12)*10^2+MINUTE(L409))</f>
        <v/>
      </c>
      <c r="J409" s="39" t="n">
        <v>44810</v>
      </c>
      <c r="K409" s="40" t="n">
        <v>0.75</v>
      </c>
      <c r="L409" s="39" t="n">
        <v>44810.75</v>
      </c>
      <c r="M409" s="39" t="n">
        <v>44861</v>
      </c>
      <c r="P409" t="n">
        <v>76788</v>
      </c>
      <c r="Q409" t="inlineStr">
        <is>
          <t>Electrical Power</t>
        </is>
      </c>
      <c r="R409" t="n">
        <v>78</v>
      </c>
      <c r="U409" t="n">
        <v>39.00591</v>
      </c>
      <c r="V409" t="n">
        <v>-120.7447</v>
      </c>
      <c r="W409" t="inlineStr">
        <is>
          <t>HFTD</t>
        </is>
      </c>
      <c r="X409">
        <f>IF(OR(ISNUMBER(FIND("Redwood Valley", E409)), AZ409, BC409), "HFRA", "non-HFRA")</f>
        <v/>
      </c>
      <c r="Y409" t="inlineStr">
        <is>
          <t>Yes</t>
        </is>
      </c>
      <c r="Z409" t="inlineStr">
        <is>
          <t>Yes</t>
        </is>
      </c>
      <c r="AA409" t="n">
        <v>20221563</v>
      </c>
      <c r="AB409" t="inlineStr">
        <is>
          <t>EI220906A</t>
        </is>
      </c>
      <c r="AC409" t="inlineStr">
        <is>
          <t>1803069, 1804400, 1805384, 7766974</t>
        </is>
      </c>
      <c r="AD409" t="inlineStr">
        <is>
          <t>22-0106866</t>
        </is>
      </c>
      <c r="AF409" t="n">
        <v>1150842</v>
      </c>
      <c r="AG409">
        <f>OR(AND(P409&gt;5000, P409&lt;&gt;""), AND(R409&gt;500, R409&lt;&gt;""), AND(T409&gt;0, T409&lt;&gt;""))</f>
        <v/>
      </c>
      <c r="AH409">
        <f>AND(OR(R409="", R409&lt;100),OR(AND(P409&gt;5000,P409&lt;&gt;""),AND(T409&gt;0,T409&lt;&gt;"")))</f>
        <v/>
      </c>
      <c r="AI409">
        <f>AND(AG409,AH409=FALSE)</f>
        <v/>
      </c>
      <c r="AJ409" t="n">
        <v>2022</v>
      </c>
      <c r="AK409" t="n">
        <v>9</v>
      </c>
      <c r="AL409" t="b">
        <v>0</v>
      </c>
      <c r="AM409">
        <f>IF(AND(T409&gt;0, T409&lt;&gt;""),1,0)</f>
        <v/>
      </c>
      <c r="AN409">
        <f>AND(AO409,AND(T409&gt;0,T409&lt;&gt;""))</f>
        <v/>
      </c>
      <c r="AO409">
        <f>AND(R409&gt;100, R409&lt;&gt;"")</f>
        <v/>
      </c>
      <c r="AP409">
        <f>AND(NOT(AN409),AO409)</f>
        <v/>
      </c>
      <c r="AQ409">
        <f>IF(AN409, "OEIS CAT - Destructive - Fatal", IF(AO409, IF(AG409, "OEIS CAT - Destructive - Non-fatal", "OEIS Non-CAT - Destructive - Non-fatal"), IF(AG409, "OEIS CAT - Large", "OEIS Non-CAT - Large")))</f>
        <v/>
      </c>
      <c r="AR409">
        <f>IF(AND(P409&lt;&gt;"", P409&gt;5000),1,0)</f>
        <v/>
      </c>
      <c r="AS409">
        <f>IF(AND(R409&lt;&gt;"", R409&gt;500),1,0)</f>
        <v/>
      </c>
      <c r="AT409">
        <f>IF(OR(R409="", R409&lt;=100),"structures &lt;= 100 ", IF(R409&gt;500, "structures &gt; 500", "100 &lt; structures &lt;= 500"))</f>
        <v/>
      </c>
      <c r="AU409">
        <f>IF(AND(T409&gt;0, T409&lt;&gt;""),"fatality &gt; 0", "fatality = 0")</f>
        <v/>
      </c>
      <c r="AV409">
        <f>IF(R409="",0, R409)</f>
        <v/>
      </c>
      <c r="AW409" t="b">
        <v>0</v>
      </c>
      <c r="AX409" t="b">
        <v>1</v>
      </c>
      <c r="AY409" t="b">
        <v>1</v>
      </c>
      <c r="AZ409" t="b">
        <v>1</v>
      </c>
      <c r="BA409" t="b">
        <v>0</v>
      </c>
      <c r="BB409" t="b">
        <v>1</v>
      </c>
      <c r="BC409" t="b">
        <v>1</v>
      </c>
      <c r="BF409" t="inlineStr">
        <is>
          <t>PG928</t>
        </is>
      </c>
      <c r="BG409" t="inlineStr">
        <is>
          <t>229</t>
        </is>
      </c>
      <c r="BH409" t="n">
        <v>2.34</v>
      </c>
      <c r="BI409" t="inlineStr">
        <is>
          <t>2022-09-07T00:00:00Z</t>
        </is>
      </c>
      <c r="BJ409" t="n">
        <v>11.02</v>
      </c>
      <c r="BK409" t="n">
        <v>26</v>
      </c>
      <c r="BL409" t="inlineStr">
        <is>
          <t>PG481</t>
        </is>
      </c>
      <c r="BM409" t="inlineStr">
        <is>
          <t>229</t>
        </is>
      </c>
      <c r="BN409" t="n">
        <v>5.17</v>
      </c>
      <c r="BO409" t="inlineStr">
        <is>
          <t>2022-09-07T00:20:00Z</t>
        </is>
      </c>
      <c r="BP409" t="n">
        <v>14.98</v>
      </c>
      <c r="BQ409" t="n">
        <v>149</v>
      </c>
    </row>
    <row r="410">
      <c r="C410">
        <f>LEFT(H410,8)&amp;"-"&amp;E410</f>
        <v/>
      </c>
      <c r="D410" t="inlineStr">
        <is>
          <t>Madera</t>
        </is>
      </c>
      <c r="E410" t="inlineStr">
        <is>
          <t>Fork</t>
        </is>
      </c>
      <c r="H410">
        <f>YEAR(L410)*10^8+MONTH(L410)*10^6+DAY(L410)*10^4+HOUR(L410)*100+MINUTE(L410)</f>
        <v/>
      </c>
      <c r="I410">
        <f>IF(HOUR(L410)&lt;12, YEAR(L410)*10^8+MONTH(L410)*10^6+DAY(L410)*10^4+(HOUR(L410)+12)*10^2 + MINUTE(L410), YEAR(L410)*10^8+MONTH(L410)*10^6+(DAY(L410)+1)*10^4+(HOUR(L410)-12)*10^2+MINUTE(L410))</f>
        <v/>
      </c>
      <c r="J410" s="39" t="n">
        <v>44811</v>
      </c>
      <c r="K410" s="40" t="n">
        <v>0.6458333333333334</v>
      </c>
      <c r="L410" s="39" t="n">
        <v>44811.64583333334</v>
      </c>
      <c r="M410" s="39" t="n">
        <v>44817</v>
      </c>
      <c r="P410" t="n">
        <v>819</v>
      </c>
      <c r="Q410" t="inlineStr">
        <is>
          <t>Vehicle</t>
        </is>
      </c>
      <c r="R410" t="n">
        <v>43</v>
      </c>
      <c r="U410" t="n">
        <v>37.21945</v>
      </c>
      <c r="V410" t="n">
        <v>-119.50881</v>
      </c>
      <c r="W410" t="inlineStr">
        <is>
          <t>HFTD</t>
        </is>
      </c>
      <c r="X410">
        <f>IF(OR(ISNUMBER(FIND("Redwood Valley", E410)), AZ410, BC410), "HFRA", "non-HFRA")</f>
        <v/>
      </c>
      <c r="AG410">
        <f>OR(AND(P410&gt;5000, P410&lt;&gt;""), AND(R410&gt;500, R410&lt;&gt;""), AND(T410&gt;0, T410&lt;&gt;""))</f>
        <v/>
      </c>
      <c r="AH410">
        <f>AND(OR(R410="", R410&lt;100),OR(AND(P410&gt;5000,P410&lt;&gt;""),AND(T410&gt;0,T410&lt;&gt;"")))</f>
        <v/>
      </c>
      <c r="AI410">
        <f>AND(AG410,AH410=FALSE)</f>
        <v/>
      </c>
      <c r="AJ410" t="n">
        <v>2022</v>
      </c>
      <c r="AK410" t="n">
        <v>9</v>
      </c>
      <c r="AL410" t="b">
        <v>0</v>
      </c>
      <c r="AM410">
        <f>IF(AND(T410&gt;0, T410&lt;&gt;""),1,0)</f>
        <v/>
      </c>
      <c r="AN410">
        <f>AND(AO410,AND(T410&gt;0,T410&lt;&gt;""))</f>
        <v/>
      </c>
      <c r="AO410">
        <f>AND(R410&gt;100, R410&lt;&gt;"")</f>
        <v/>
      </c>
      <c r="AP410">
        <f>AND(NOT(AN410),AO410)</f>
        <v/>
      </c>
      <c r="AQ410">
        <f>IF(AN410, "OEIS CAT - Destructive - Fatal", IF(AO410, IF(AG410, "OEIS CAT - Destructive - Non-fatal", "OEIS Non-CAT - Destructive - Non-fatal"), IF(AG410, "OEIS CAT - Large", "OEIS Non-CAT - Large")))</f>
        <v/>
      </c>
      <c r="AR410">
        <f>IF(AND(P410&lt;&gt;"", P410&gt;5000),1,0)</f>
        <v/>
      </c>
      <c r="AS410">
        <f>IF(AND(R410&lt;&gt;"", R410&gt;500),1,0)</f>
        <v/>
      </c>
      <c r="AT410">
        <f>IF(OR(R410="", R410&lt;=100),"structures &lt;= 100 ", IF(R410&gt;500, "structures &gt; 500", "100 &lt; structures &lt;= 500"))</f>
        <v/>
      </c>
      <c r="AU410">
        <f>IF(AND(T410&gt;0, T410&lt;&gt;""),"fatality &gt; 0", "fatality = 0")</f>
        <v/>
      </c>
      <c r="AV410">
        <f>IF(R410="",0, R410)</f>
        <v/>
      </c>
      <c r="AW410" t="b">
        <v>1</v>
      </c>
      <c r="AX410" t="b">
        <v>0</v>
      </c>
      <c r="AY410" t="b">
        <v>1</v>
      </c>
      <c r="AZ410" t="b">
        <v>1</v>
      </c>
      <c r="BA410" t="b">
        <v>0</v>
      </c>
      <c r="BB410" t="b">
        <v>1</v>
      </c>
      <c r="BC410" t="b">
        <v>1</v>
      </c>
      <c r="BF410" t="inlineStr">
        <is>
          <t>PG573</t>
        </is>
      </c>
      <c r="BG410" t="inlineStr">
        <is>
          <t>229</t>
        </is>
      </c>
      <c r="BH410" t="n">
        <v>1.09</v>
      </c>
      <c r="BI410" t="inlineStr">
        <is>
          <t>2022-09-07T23:20:00Z</t>
        </is>
      </c>
      <c r="BJ410" t="n">
        <v>18.92</v>
      </c>
      <c r="BK410" t="n">
        <v>83</v>
      </c>
      <c r="BL410" t="inlineStr">
        <is>
          <t>SE381</t>
        </is>
      </c>
      <c r="BM410" t="inlineStr">
        <is>
          <t>231</t>
        </is>
      </c>
      <c r="BN410" t="n">
        <v>9.26</v>
      </c>
      <c r="BO410" t="inlineStr">
        <is>
          <t>2022-09-07T23:30:00Z</t>
        </is>
      </c>
      <c r="BP410" t="n">
        <v>27.55</v>
      </c>
      <c r="BQ410" t="n">
        <v>304</v>
      </c>
    </row>
    <row r="411">
      <c r="C411" t="inlineStr">
        <is>
          <t>20240617-Sites</t>
        </is>
      </c>
      <c r="D411" t="inlineStr">
        <is>
          <t>Colusa</t>
        </is>
      </c>
      <c r="E411" t="inlineStr">
        <is>
          <t>Sites</t>
        </is>
      </c>
      <c r="H411">
        <f>YEAR(L411)*10^8+MONTH(L411)*10^6+DAY(L411)*10^4+HOUR(L411)*100+MINUTE(L411)</f>
        <v/>
      </c>
      <c r="I411">
        <f>IF(HOUR(L411)&lt;12, YEAR(L411)*10^8+MONTH(L411)*10^6+DAY(L411)*10^4+(HOUR(L411)+12)*10^2 + MINUTE(L411), YEAR(L411)*10^8+MONTH(L411)*10^6+(DAY(L411)+1)*10^4+(HOUR(L411)-12)*10^2+MINUTE(L411))</f>
        <v/>
      </c>
      <c r="J411" s="39" t="n">
        <v>45460</v>
      </c>
      <c r="K411" s="40" t="n">
        <v>0.56875</v>
      </c>
      <c r="L411" s="39" t="n">
        <v>45460.56875</v>
      </c>
      <c r="M411" s="39" t="n">
        <v>45471</v>
      </c>
      <c r="P411" t="n">
        <v>19195</v>
      </c>
      <c r="Q411" t="inlineStr">
        <is>
          <t>Electrical Power</t>
        </is>
      </c>
      <c r="T411" t="n">
        <v>0</v>
      </c>
      <c r="U411" t="n">
        <v>39.31646</v>
      </c>
      <c r="V411" t="n">
        <v>-122.46934</v>
      </c>
      <c r="Y411" t="inlineStr">
        <is>
          <t>Yes</t>
        </is>
      </c>
      <c r="Z411" t="inlineStr">
        <is>
          <t>Yes</t>
        </is>
      </c>
      <c r="AG411">
        <f>OR(AND(P411&gt;5000, P411&lt;&gt;""), AND(R411&gt;500, R411&lt;&gt;""), AND(T411&gt;0, T411&lt;&gt;""))</f>
        <v/>
      </c>
      <c r="AH411">
        <f>AND(OR(R411="", R411&lt;100),OR(AND(P411&gt;5000,P411&lt;&gt;""),AND(T411&gt;0,T411&lt;&gt;"")))</f>
        <v/>
      </c>
      <c r="AI411">
        <f>AND(AG411,AH411=FALSE)</f>
        <v/>
      </c>
      <c r="AJ411" t="n">
        <v>2024</v>
      </c>
      <c r="AK411" t="n">
        <v>6</v>
      </c>
      <c r="AM411">
        <f>IF(AND(T411&gt;0, T411&lt;&gt;""),1,0)</f>
        <v/>
      </c>
      <c r="AN411">
        <f>AND(AO411,AND(T411&gt;0,T411&lt;&gt;""))</f>
        <v/>
      </c>
      <c r="AO411">
        <f>AND(R411&gt;100, R411&lt;&gt;"")</f>
        <v/>
      </c>
      <c r="AP411">
        <f>AND(NOT(AN411),AO411)</f>
        <v/>
      </c>
      <c r="AQ411">
        <f>IF(AN411, "OEIS CAT - Destructive - Fatal", IF(AO411, IF(AG411, "OEIS CAT - Destructive - Non-fatal", "OEIS Non-CAT - Destructive - Non-fatal"), IF(AG411, "OEIS CAT - Large", "OEIS Non-CAT - Large")))</f>
        <v/>
      </c>
      <c r="AR411">
        <f>IF(AND(P411&lt;&gt;"", P411&gt;5000),1,0)</f>
        <v/>
      </c>
      <c r="AS411">
        <f>IF(AND(R411&lt;&gt;"", R411&gt;500),1,0)</f>
        <v/>
      </c>
      <c r="AT411">
        <f>IF(OR(R411="", R411&lt;=100),"structures &lt;= 100 ", IF(R411&gt;500, "structures &gt; 500", "100 &lt; structures &lt;= 500"))</f>
        <v/>
      </c>
      <c r="AU411">
        <f>IF(AND(T411&gt;0, T411&lt;&gt;""),"fatality &gt; 0", "fatality = 0")</f>
        <v/>
      </c>
      <c r="AV411">
        <f>IF(R411="",0, R411 )</f>
        <v/>
      </c>
      <c r="BF411" t="inlineStr">
        <is>
          <t>PG289</t>
        </is>
      </c>
      <c r="BG411" t="inlineStr">
        <is>
          <t>229</t>
        </is>
      </c>
      <c r="BH411" t="n">
        <v>3.06</v>
      </c>
      <c r="BI411" t="inlineStr">
        <is>
          <t>2024-06-17T20:00:00Z</t>
        </is>
      </c>
      <c r="BJ411" t="n">
        <v>27.4</v>
      </c>
      <c r="BK411" t="n">
        <v>24</v>
      </c>
      <c r="BL411" t="inlineStr">
        <is>
          <t>PG324</t>
        </is>
      </c>
      <c r="BM411" t="inlineStr">
        <is>
          <t>229</t>
        </is>
      </c>
      <c r="BN411" t="n">
        <v>9.699999999999999</v>
      </c>
      <c r="BO411" t="inlineStr">
        <is>
          <t>2024-06-17T20:40:00Z</t>
        </is>
      </c>
      <c r="BP411" t="n">
        <v>30.54</v>
      </c>
      <c r="BQ411" t="n">
        <v>84</v>
      </c>
    </row>
    <row r="417">
      <c r="N417" t="n">
        <v>3</v>
      </c>
    </row>
    <row r="418">
      <c r="N418" t="n">
        <v>965</v>
      </c>
    </row>
    <row r="419">
      <c r="N419" t="n">
        <v>1958</v>
      </c>
    </row>
    <row r="422">
      <c r="N422" t="n">
        <v>1</v>
      </c>
    </row>
    <row r="423">
      <c r="N423" t="n">
        <v>5</v>
      </c>
    </row>
    <row r="427">
      <c r="N427" t="n">
        <v>91</v>
      </c>
    </row>
    <row r="429">
      <c r="N429" t="n">
        <v>8</v>
      </c>
    </row>
    <row r="430">
      <c r="N430" t="n">
        <v>4</v>
      </c>
    </row>
    <row r="431">
      <c r="N431" t="n">
        <v>0</v>
      </c>
    </row>
    <row r="432">
      <c r="N432" t="n">
        <v>6</v>
      </c>
    </row>
    <row r="433">
      <c r="N433" t="n">
        <v>48</v>
      </c>
    </row>
    <row r="434">
      <c r="N434" t="n">
        <v>6</v>
      </c>
    </row>
    <row r="435">
      <c r="N435" t="n">
        <v>5636</v>
      </c>
    </row>
    <row r="436">
      <c r="N436" t="n">
        <v>120</v>
      </c>
    </row>
    <row r="438">
      <c r="N438" t="n">
        <v>1355</v>
      </c>
    </row>
    <row r="439">
      <c r="N439" t="n">
        <v>74</v>
      </c>
    </row>
    <row r="441">
      <c r="N441" t="n">
        <v>264</v>
      </c>
    </row>
    <row r="442">
      <c r="N442" t="n">
        <v>546</v>
      </c>
    </row>
    <row r="444">
      <c r="N444" t="n">
        <v>3</v>
      </c>
    </row>
    <row r="445">
      <c r="N445" t="n">
        <v>162</v>
      </c>
    </row>
    <row r="448">
      <c r="N448" t="n">
        <v>1063</v>
      </c>
    </row>
    <row r="449">
      <c r="N449" t="n">
        <v>0</v>
      </c>
    </row>
    <row r="450">
      <c r="N450" t="n">
        <v>0</v>
      </c>
    </row>
    <row r="451">
      <c r="N451" t="n">
        <v>0</v>
      </c>
    </row>
    <row r="452">
      <c r="N452" t="n">
        <v>1</v>
      </c>
    </row>
    <row r="453">
      <c r="N453" t="n">
        <v>29</v>
      </c>
    </row>
    <row r="454">
      <c r="N454" t="n">
        <v>18804</v>
      </c>
    </row>
    <row r="457">
      <c r="N457" t="n">
        <v>374</v>
      </c>
    </row>
    <row r="459">
      <c r="N459" t="n">
        <v>0</v>
      </c>
    </row>
    <row r="460">
      <c r="N460" t="n">
        <v>0</v>
      </c>
    </row>
    <row r="461">
      <c r="N461" t="n">
        <v>0</v>
      </c>
    </row>
    <row r="462">
      <c r="N462" t="n">
        <v>204</v>
      </c>
    </row>
    <row r="464">
      <c r="N464" t="n">
        <v>1329</v>
      </c>
    </row>
    <row r="465">
      <c r="N465" t="n">
        <v>2</v>
      </c>
    </row>
    <row r="470">
      <c r="N470" t="n">
        <v>78</v>
      </c>
    </row>
    <row r="472">
      <c r="N472">
        <f>SUM(N417:N470)</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Q411"/>
  <sheetViews>
    <sheetView topLeftCell="BC399" workbookViewId="0">
      <selection activeCell="A1" sqref="A1:BQ411"/>
    </sheetView>
  </sheetViews>
  <sheetFormatPr baseColWidth="10" defaultRowHeight="15"/>
  <sheetData>
    <row r="1">
      <c r="A1" t="inlineStr">
        <is>
          <t>x_exclude</t>
        </is>
      </c>
      <c r="B1" t="inlineStr">
        <is>
          <t>x_notes</t>
        </is>
      </c>
      <c r="C1" t="inlineStr">
        <is>
          <t>x_fire_id</t>
        </is>
      </c>
      <c r="D1" t="inlineStr">
        <is>
          <t>county</t>
        </is>
      </c>
      <c r="E1" t="inlineStr">
        <is>
          <t>fire_name</t>
        </is>
      </c>
      <c r="F1" t="inlineStr">
        <is>
          <t>x_fire_name_merged_into</t>
        </is>
      </c>
      <c r="G1" t="inlineStr">
        <is>
          <t>x_complex_name_if_applicable</t>
        </is>
      </c>
      <c r="H1" t="inlineStr">
        <is>
          <t>datetime_started_gis</t>
        </is>
      </c>
      <c r="I1" t="inlineStr">
        <is>
          <t>datetime_started_add12hrs_gis</t>
        </is>
      </c>
      <c r="J1" t="inlineStr">
        <is>
          <t>date_started</t>
        </is>
      </c>
      <c r="K1" t="inlineStr">
        <is>
          <t>time_started</t>
        </is>
      </c>
      <c r="L1" t="inlineStr">
        <is>
          <t>datetime_started</t>
        </is>
      </c>
      <c r="M1" t="inlineStr">
        <is>
          <t>date_contained</t>
        </is>
      </c>
      <c r="N1" t="inlineStr">
        <is>
          <t>time_contained</t>
        </is>
      </c>
      <c r="O1" t="inlineStr">
        <is>
          <t>datetime_contained</t>
        </is>
      </c>
      <c r="P1" t="inlineStr">
        <is>
          <t>acreage</t>
        </is>
      </c>
      <c r="Q1" t="inlineStr">
        <is>
          <t>cause</t>
        </is>
      </c>
      <c r="R1" t="inlineStr">
        <is>
          <t>structures_destroyed</t>
        </is>
      </c>
      <c r="S1" t="inlineStr">
        <is>
          <t>structures_damaged</t>
        </is>
      </c>
      <c r="T1" t="inlineStr">
        <is>
          <t>fatalities</t>
        </is>
      </c>
      <c r="U1" t="inlineStr">
        <is>
          <t>latitude</t>
        </is>
      </c>
      <c r="V1" t="inlineStr">
        <is>
          <t>longitude</t>
        </is>
      </c>
      <c r="W1" t="inlineStr">
        <is>
          <t>x_hftd_info</t>
        </is>
      </c>
      <c r="X1" t="inlineStr">
        <is>
          <t>x_hfra_info</t>
        </is>
      </c>
      <c r="Y1" t="inlineStr">
        <is>
          <t>x_electrical_power_caused</t>
        </is>
      </c>
      <c r="Z1" t="inlineStr">
        <is>
          <t>x_pge_caused</t>
        </is>
      </c>
      <c r="AA1" t="inlineStr">
        <is>
          <t>x_eii_index_no</t>
        </is>
      </c>
      <c r="AB1" t="inlineStr">
        <is>
          <t>x_eir_number</t>
        </is>
      </c>
      <c r="AC1" t="inlineStr">
        <is>
          <t>x_ois_number</t>
        </is>
      </c>
      <c r="AD1" t="inlineStr">
        <is>
          <t>x_ilis_number</t>
        </is>
      </c>
      <c r="AE1" t="inlineStr">
        <is>
          <t>x_totl_number</t>
        </is>
      </c>
      <c r="AF1" t="inlineStr">
        <is>
          <t>x_cmi</t>
        </is>
      </c>
      <c r="AG1" t="inlineStr">
        <is>
          <t>x_catastrophic_fire</t>
        </is>
      </c>
      <c r="AH1" t="inlineStr">
        <is>
          <t>x_catastrophic_tier1</t>
        </is>
      </c>
      <c r="AI1" t="inlineStr">
        <is>
          <t>x_catastrophic_tier2</t>
        </is>
      </c>
      <c r="AJ1" t="inlineStr">
        <is>
          <t>x_year_started</t>
        </is>
      </c>
      <c r="AK1" t="inlineStr">
        <is>
          <t>x_month_started</t>
        </is>
      </c>
      <c r="AL1" t="inlineStr">
        <is>
          <t>x_rfw_gis_either</t>
        </is>
      </c>
      <c r="AM1" t="inlineStr">
        <is>
          <t>x_has_fatalities</t>
        </is>
      </c>
      <c r="AN1" t="inlineStr">
        <is>
          <t>x_grc_catastrophic</t>
        </is>
      </c>
      <c r="AO1" t="inlineStr">
        <is>
          <t>x_grc_destructive+</t>
        </is>
      </c>
      <c r="AP1" t="inlineStr">
        <is>
          <t>x_grc_destructive</t>
        </is>
      </c>
      <c r="AQ1" t="inlineStr">
        <is>
          <t>x_new_outcome</t>
        </is>
      </c>
      <c r="AR1" t="inlineStr">
        <is>
          <t>x_larger_than_5k_acres</t>
        </is>
      </c>
      <c r="AS1" t="inlineStr">
        <is>
          <t>x_larger_than_500_structures</t>
        </is>
      </c>
      <c r="AT1" t="inlineStr">
        <is>
          <t>x_structure_bucket</t>
        </is>
      </c>
      <c r="AU1" t="inlineStr">
        <is>
          <t>x_fatality_bucket</t>
        </is>
      </c>
      <c r="AV1" t="inlineStr">
        <is>
          <t>x_structures_destroyed</t>
        </is>
      </c>
      <c r="AW1" t="inlineStr">
        <is>
          <t>x_tier_2</t>
        </is>
      </c>
      <c r="AX1" t="inlineStr">
        <is>
          <t>x_tier_3</t>
        </is>
      </c>
      <c r="AY1" t="inlineStr">
        <is>
          <t>x_hfra_v4_1</t>
        </is>
      </c>
      <c r="AZ1" t="inlineStr">
        <is>
          <t>x_hfra_v6_0</t>
        </is>
      </c>
      <c r="BA1" t="inlineStr">
        <is>
          <t>x_hfra_add</t>
        </is>
      </c>
      <c r="BB1" t="inlineStr">
        <is>
          <t>x_fia_regions</t>
        </is>
      </c>
      <c r="BC1" t="inlineStr">
        <is>
          <t>x_hftd</t>
        </is>
      </c>
      <c r="BD1" t="inlineStr">
        <is>
          <t>x_actual_suppression_costs</t>
        </is>
      </c>
      <c r="BE1" t="inlineStr">
        <is>
          <t>x_source_suppression_costs</t>
        </is>
      </c>
      <c r="BF1" t="inlineStr">
        <is>
          <t>ST5</t>
        </is>
      </c>
      <c r="BG1" t="inlineStr">
        <is>
          <t>MN5</t>
        </is>
      </c>
      <c r="BH1" t="inlineStr">
        <is>
          <t>R5</t>
        </is>
      </c>
      <c r="BI1" t="inlineStr">
        <is>
          <t>DT5</t>
        </is>
      </c>
      <c r="BJ1" t="inlineStr">
        <is>
          <t>WG5</t>
        </is>
      </c>
      <c r="BK1" t="inlineStr">
        <is>
          <t>Ct5</t>
        </is>
      </c>
      <c r="BL1" t="inlineStr">
        <is>
          <t>ST10</t>
        </is>
      </c>
      <c r="BM1" t="inlineStr">
        <is>
          <t>MN10</t>
        </is>
      </c>
      <c r="BN1" t="inlineStr">
        <is>
          <t>R10</t>
        </is>
      </c>
      <c r="BO1" t="inlineStr">
        <is>
          <t>DT10</t>
        </is>
      </c>
      <c r="BP1" t="inlineStr">
        <is>
          <t>WG10</t>
        </is>
      </c>
      <c r="BQ1" t="inlineStr">
        <is>
          <t>Ct10</t>
        </is>
      </c>
    </row>
    <row r="2">
      <c r="C2" t="inlineStr">
        <is>
          <t>20150511-Forebay</t>
        </is>
      </c>
      <c r="D2" t="inlineStr">
        <is>
          <t>Merced</t>
        </is>
      </c>
      <c r="E2" t="inlineStr">
        <is>
          <t>Forebay</t>
        </is>
      </c>
      <c r="H2" t="n">
        <v>201505111026</v>
      </c>
      <c r="I2" t="n">
        <v>201505112226</v>
      </c>
      <c r="J2" t="n">
        <v>42135</v>
      </c>
      <c r="K2" t="n">
        <v>0.4347222222222222</v>
      </c>
      <c r="L2" t="n">
        <v>42135.43472222222</v>
      </c>
      <c r="M2" t="n">
        <v>42135</v>
      </c>
      <c r="N2" t="inlineStr">
        <is>
          <t>12:15</t>
        </is>
      </c>
      <c r="O2" t="n">
        <v>42135.51041666666</v>
      </c>
      <c r="P2" t="n">
        <v>692</v>
      </c>
      <c r="Q2" t="inlineStr">
        <is>
          <t>Vehicle</t>
        </is>
      </c>
      <c r="T2" t="n">
        <v>0</v>
      </c>
      <c r="U2" t="n">
        <v>37.08312</v>
      </c>
      <c r="V2" t="n">
        <v>-121.06963</v>
      </c>
      <c r="W2" t="inlineStr">
        <is>
          <t>non-HFTD</t>
        </is>
      </c>
      <c r="X2" t="inlineStr">
        <is>
          <t>non-HFRA</t>
        </is>
      </c>
      <c r="AG2" t="b">
        <v>0</v>
      </c>
      <c r="AH2" t="b">
        <v>0</v>
      </c>
      <c r="AI2" t="b">
        <v>0</v>
      </c>
      <c r="AJ2" t="n">
        <v>2015</v>
      </c>
      <c r="AK2" t="n">
        <v>5</v>
      </c>
      <c r="AL2" t="b">
        <v>0</v>
      </c>
      <c r="AM2" t="n">
        <v>0</v>
      </c>
      <c r="AN2" t="b">
        <v>0</v>
      </c>
      <c r="AO2" t="b">
        <v>0</v>
      </c>
      <c r="AP2" t="b">
        <v>0</v>
      </c>
      <c r="AQ2" t="inlineStr">
        <is>
          <t>OEIS Non-CAT - Large</t>
        </is>
      </c>
      <c r="AR2" t="n">
        <v>0</v>
      </c>
      <c r="AS2" t="n">
        <v>0</v>
      </c>
      <c r="AT2" t="inlineStr">
        <is>
          <t xml:space="preserve">structures &lt;= 100 </t>
        </is>
      </c>
      <c r="AU2" t="inlineStr">
        <is>
          <t>fatality = 0</t>
        </is>
      </c>
      <c r="AV2" t="n">
        <v>0</v>
      </c>
      <c r="AW2" t="b">
        <v>0</v>
      </c>
      <c r="AX2" t="b">
        <v>0</v>
      </c>
      <c r="AY2" t="b">
        <v>0</v>
      </c>
      <c r="AZ2" t="b">
        <v>0</v>
      </c>
      <c r="BA2" t="b">
        <v>0</v>
      </c>
      <c r="BB2" t="b">
        <v>0</v>
      </c>
      <c r="BC2" t="b">
        <v>0</v>
      </c>
      <c r="BF2" t="inlineStr">
        <is>
          <t>CF031</t>
        </is>
      </c>
      <c r="BG2" t="inlineStr">
        <is>
          <t>59</t>
        </is>
      </c>
      <c r="BH2" t="n">
        <v>1.55</v>
      </c>
      <c r="BI2" t="inlineStr">
        <is>
          <t>2015-05-11T17:40:00Z</t>
        </is>
      </c>
      <c r="BJ2" t="n">
        <v>36.66</v>
      </c>
      <c r="BK2" t="n">
        <v>18</v>
      </c>
      <c r="BL2" t="inlineStr">
        <is>
          <t>CF031</t>
        </is>
      </c>
      <c r="BM2" t="inlineStr">
        <is>
          <t>59</t>
        </is>
      </c>
      <c r="BN2" t="n">
        <v>1.55</v>
      </c>
      <c r="BO2" t="inlineStr">
        <is>
          <t>2015-05-11T17:40:00Z</t>
        </is>
      </c>
      <c r="BP2" t="n">
        <v>36.66</v>
      </c>
      <c r="BQ2" t="n">
        <v>32</v>
      </c>
    </row>
    <row r="3">
      <c r="B3" t="inlineStr">
        <is>
          <t>(2/17/2023): add lat/lon based on google map&amp;cal fire loc</t>
        </is>
      </c>
      <c r="C3" t="inlineStr">
        <is>
          <t>20150605-Site</t>
        </is>
      </c>
      <c r="D3" t="inlineStr">
        <is>
          <t>Alameda</t>
        </is>
      </c>
      <c r="E3" t="inlineStr">
        <is>
          <t>Site</t>
        </is>
      </c>
      <c r="H3" t="n">
        <v>201506052022</v>
      </c>
      <c r="I3" t="n">
        <v>201506060822</v>
      </c>
      <c r="J3" t="n">
        <v>42160</v>
      </c>
      <c r="K3" t="n">
        <v>0.8486111111111111</v>
      </c>
      <c r="L3" t="n">
        <v>42160.84861111111</v>
      </c>
      <c r="M3" t="n">
        <v>42161</v>
      </c>
      <c r="P3" t="n">
        <v>300</v>
      </c>
      <c r="Q3" t="inlineStr">
        <is>
          <t>Undetermined</t>
        </is>
      </c>
      <c r="U3" t="n">
        <v>37.636</v>
      </c>
      <c r="V3" t="n">
        <v>-121.556</v>
      </c>
      <c r="W3" t="inlineStr">
        <is>
          <t>non-HFTD</t>
        </is>
      </c>
      <c r="X3" t="inlineStr">
        <is>
          <t>non-HFRA</t>
        </is>
      </c>
      <c r="AG3" t="b">
        <v>0</v>
      </c>
      <c r="AH3" t="b">
        <v>0</v>
      </c>
      <c r="AI3" t="b">
        <v>0</v>
      </c>
      <c r="AJ3" t="n">
        <v>2015</v>
      </c>
      <c r="AK3" t="n">
        <v>6</v>
      </c>
      <c r="AL3" t="b">
        <v>0</v>
      </c>
      <c r="AM3" t="n">
        <v>0</v>
      </c>
      <c r="AN3" t="b">
        <v>0</v>
      </c>
      <c r="AO3" t="b">
        <v>0</v>
      </c>
      <c r="AP3" t="b">
        <v>0</v>
      </c>
      <c r="AQ3" t="inlineStr">
        <is>
          <t>OEIS Non-CAT - Large</t>
        </is>
      </c>
      <c r="AR3" t="n">
        <v>0</v>
      </c>
      <c r="AS3" t="n">
        <v>0</v>
      </c>
      <c r="AT3" t="inlineStr">
        <is>
          <t xml:space="preserve">structures &lt;= 100 </t>
        </is>
      </c>
      <c r="AU3" t="inlineStr">
        <is>
          <t>fatality = 0</t>
        </is>
      </c>
      <c r="AV3" t="n">
        <v>0</v>
      </c>
      <c r="AW3" t="b">
        <v>0</v>
      </c>
      <c r="AX3" t="b">
        <v>0</v>
      </c>
      <c r="AY3" t="b">
        <v>0</v>
      </c>
      <c r="AZ3" t="b">
        <v>0</v>
      </c>
      <c r="BA3" t="b">
        <v>0</v>
      </c>
      <c r="BB3" t="b">
        <v>0</v>
      </c>
      <c r="BC3" t="b">
        <v>0</v>
      </c>
      <c r="BF3" t="inlineStr">
        <is>
          <t>AATC1</t>
        </is>
      </c>
      <c r="BG3" t="inlineStr">
        <is>
          <t>2</t>
        </is>
      </c>
      <c r="BH3" t="n">
        <v>4.9</v>
      </c>
      <c r="BI3" t="inlineStr">
        <is>
          <t>2015-06-06T04:12:00Z</t>
        </is>
      </c>
      <c r="BJ3" t="n">
        <v>24.99</v>
      </c>
      <c r="BK3" t="n">
        <v>2</v>
      </c>
      <c r="BL3" t="inlineStr">
        <is>
          <t>AATC1</t>
        </is>
      </c>
      <c r="BM3" t="inlineStr">
        <is>
          <t>2</t>
        </is>
      </c>
      <c r="BN3" t="n">
        <v>4.9</v>
      </c>
      <c r="BO3" t="inlineStr">
        <is>
          <t>2015-06-06T04:12:00Z</t>
        </is>
      </c>
      <c r="BP3" t="n">
        <v>24.99</v>
      </c>
      <c r="BQ3" t="n">
        <v>30</v>
      </c>
    </row>
    <row r="4">
      <c r="C4" t="inlineStr">
        <is>
          <t>20150610-Saddle</t>
        </is>
      </c>
      <c r="D4" t="inlineStr">
        <is>
          <t>Trinity</t>
        </is>
      </c>
      <c r="E4" t="inlineStr">
        <is>
          <t>Saddle</t>
        </is>
      </c>
      <c r="H4" t="n">
        <v>201506101500</v>
      </c>
      <c r="I4" t="n">
        <v>201506110300</v>
      </c>
      <c r="J4" t="n">
        <v>42165</v>
      </c>
      <c r="K4" t="n">
        <v>0.625</v>
      </c>
      <c r="L4" t="n">
        <v>42165.625</v>
      </c>
      <c r="M4" t="n">
        <v>42184</v>
      </c>
      <c r="N4" t="inlineStr">
        <is>
          <t>09:00</t>
        </is>
      </c>
      <c r="O4" t="n">
        <v>42184.375</v>
      </c>
      <c r="P4" t="n">
        <v>1542</v>
      </c>
      <c r="Q4" t="inlineStr">
        <is>
          <t>Lightning</t>
        </is>
      </c>
      <c r="T4" t="n">
        <v>0</v>
      </c>
      <c r="U4" t="n">
        <v>40.924</v>
      </c>
      <c r="V4" t="n">
        <v>-123.168</v>
      </c>
      <c r="W4" t="inlineStr">
        <is>
          <t>HFTD</t>
        </is>
      </c>
      <c r="X4" t="inlineStr">
        <is>
          <t>HFRA</t>
        </is>
      </c>
      <c r="AG4" t="b">
        <v>0</v>
      </c>
      <c r="AH4" t="b">
        <v>0</v>
      </c>
      <c r="AI4" t="b">
        <v>0</v>
      </c>
      <c r="AJ4" t="n">
        <v>2015</v>
      </c>
      <c r="AK4" t="n">
        <v>6</v>
      </c>
      <c r="AL4" t="b">
        <v>0</v>
      </c>
      <c r="AM4" t="n">
        <v>0</v>
      </c>
      <c r="AN4" t="b">
        <v>0</v>
      </c>
      <c r="AO4" t="b">
        <v>0</v>
      </c>
      <c r="AP4" t="b">
        <v>0</v>
      </c>
      <c r="AQ4" t="inlineStr">
        <is>
          <t>OEIS Non-CAT - Large</t>
        </is>
      </c>
      <c r="AR4" t="n">
        <v>0</v>
      </c>
      <c r="AS4" t="n">
        <v>0</v>
      </c>
      <c r="AT4" t="inlineStr">
        <is>
          <t xml:space="preserve">structures &lt;= 100 </t>
        </is>
      </c>
      <c r="AU4" t="inlineStr">
        <is>
          <t>fatality = 0</t>
        </is>
      </c>
      <c r="AV4" t="n">
        <v>0</v>
      </c>
      <c r="AW4" t="b">
        <v>1</v>
      </c>
      <c r="AX4" t="b">
        <v>0</v>
      </c>
      <c r="AY4" t="b">
        <v>1</v>
      </c>
      <c r="AZ4" t="b">
        <v>1</v>
      </c>
      <c r="BA4" t="b">
        <v>0</v>
      </c>
      <c r="BB4" t="b">
        <v>1</v>
      </c>
      <c r="BC4" t="b">
        <v>1</v>
      </c>
      <c r="BF4" t="inlineStr">
        <is>
          <t>BABC1</t>
        </is>
      </c>
      <c r="BG4" t="inlineStr">
        <is>
          <t>2</t>
        </is>
      </c>
      <c r="BH4" t="n">
        <v>2.74</v>
      </c>
      <c r="BI4" t="inlineStr">
        <is>
          <t>2015-06-10T22:32:00Z</t>
        </is>
      </c>
      <c r="BJ4" t="n">
        <v>11.01</v>
      </c>
      <c r="BK4" t="n">
        <v>2</v>
      </c>
      <c r="BL4" t="inlineStr">
        <is>
          <t>BABC1</t>
        </is>
      </c>
      <c r="BM4" t="inlineStr">
        <is>
          <t>2</t>
        </is>
      </c>
      <c r="BN4" t="n">
        <v>2.74</v>
      </c>
      <c r="BO4" t="inlineStr">
        <is>
          <t>2015-06-10T22:32:00Z</t>
        </is>
      </c>
      <c r="BP4" t="n">
        <v>11.01</v>
      </c>
      <c r="BQ4" t="n">
        <v>2</v>
      </c>
    </row>
    <row r="5">
      <c r="B5" t="inlineStr">
        <is>
          <t>(2/17/2023): add lat/lon based on google map&amp;cal fire loc</t>
        </is>
      </c>
      <c r="C5" t="inlineStr">
        <is>
          <t>20150618-Sky</t>
        </is>
      </c>
      <c r="D5" t="inlineStr">
        <is>
          <t>Madera</t>
        </is>
      </c>
      <c r="E5" t="inlineStr">
        <is>
          <t>Sky</t>
        </is>
      </c>
      <c r="H5" t="n">
        <v>201506181431</v>
      </c>
      <c r="I5" t="n">
        <v>201506190231</v>
      </c>
      <c r="J5" t="n">
        <v>42173</v>
      </c>
      <c r="K5" t="n">
        <v>0.6048611111111111</v>
      </c>
      <c r="L5" t="n">
        <v>42173.60486111111</v>
      </c>
      <c r="M5" t="n">
        <v>42181</v>
      </c>
      <c r="N5" t="inlineStr">
        <is>
          <t>08:15</t>
        </is>
      </c>
      <c r="O5" t="n">
        <v>42181.34375</v>
      </c>
      <c r="P5" t="n">
        <v>500</v>
      </c>
      <c r="Q5" t="inlineStr">
        <is>
          <t>Vehicle</t>
        </is>
      </c>
      <c r="T5" t="n">
        <v>0</v>
      </c>
      <c r="U5" t="n">
        <v>37.389</v>
      </c>
      <c r="V5" t="n">
        <v>-119.607</v>
      </c>
      <c r="W5" t="inlineStr">
        <is>
          <t>non-HFTD</t>
        </is>
      </c>
      <c r="X5" t="inlineStr">
        <is>
          <t>HFRA</t>
        </is>
      </c>
      <c r="AG5" t="b">
        <v>0</v>
      </c>
      <c r="AH5" t="b">
        <v>0</v>
      </c>
      <c r="AI5" t="b">
        <v>0</v>
      </c>
      <c r="AJ5" t="n">
        <v>2015</v>
      </c>
      <c r="AK5" t="n">
        <v>6</v>
      </c>
      <c r="AL5" t="b">
        <v>0</v>
      </c>
      <c r="AM5" t="n">
        <v>0</v>
      </c>
      <c r="AN5" t="b">
        <v>0</v>
      </c>
      <c r="AO5" t="b">
        <v>0</v>
      </c>
      <c r="AP5" t="b">
        <v>0</v>
      </c>
      <c r="AQ5" t="inlineStr">
        <is>
          <t>OEIS Non-CAT - Large</t>
        </is>
      </c>
      <c r="AR5" t="n">
        <v>0</v>
      </c>
      <c r="AS5" t="n">
        <v>0</v>
      </c>
      <c r="AT5" t="inlineStr">
        <is>
          <t xml:space="preserve">structures &lt;= 100 </t>
        </is>
      </c>
      <c r="AU5" t="inlineStr">
        <is>
          <t>fatality = 0</t>
        </is>
      </c>
      <c r="AV5" t="n">
        <v>0</v>
      </c>
      <c r="AW5" t="b">
        <v>0</v>
      </c>
      <c r="AX5" t="b">
        <v>1</v>
      </c>
      <c r="AY5" t="b">
        <v>1</v>
      </c>
      <c r="AZ5" t="b">
        <v>1</v>
      </c>
      <c r="BA5" t="b">
        <v>0</v>
      </c>
      <c r="BB5" t="b">
        <v>1</v>
      </c>
      <c r="BC5" t="b">
        <v>1</v>
      </c>
      <c r="BF5" t="inlineStr">
        <is>
          <t>AT301</t>
        </is>
      </c>
      <c r="BG5" t="inlineStr">
        <is>
          <t>65</t>
        </is>
      </c>
      <c r="BH5" t="n">
        <v>4.67</v>
      </c>
      <c r="BI5" t="inlineStr">
        <is>
          <t>2015-06-18T20:33:00Z</t>
        </is>
      </c>
      <c r="BJ5" t="n">
        <v>20</v>
      </c>
      <c r="BK5" t="n">
        <v>44</v>
      </c>
      <c r="BL5" t="inlineStr">
        <is>
          <t>AT301</t>
        </is>
      </c>
      <c r="BM5" t="inlineStr">
        <is>
          <t>65</t>
        </is>
      </c>
      <c r="BN5" t="n">
        <v>4.67</v>
      </c>
      <c r="BO5" t="inlineStr">
        <is>
          <t>2015-06-18T20:33:00Z</t>
        </is>
      </c>
      <c r="BP5" t="n">
        <v>20</v>
      </c>
      <c r="BQ5" t="n">
        <v>123</v>
      </c>
    </row>
    <row r="6">
      <c r="C6" t="inlineStr">
        <is>
          <t>20150618-Corrine</t>
        </is>
      </c>
      <c r="D6" t="inlineStr">
        <is>
          <t>Madera</t>
        </is>
      </c>
      <c r="E6" t="inlineStr">
        <is>
          <t>Corrine</t>
        </is>
      </c>
      <c r="H6" t="n">
        <v>201506182100</v>
      </c>
      <c r="I6" t="n">
        <v>201506190900</v>
      </c>
      <c r="J6" t="n">
        <v>42173</v>
      </c>
      <c r="K6" t="n">
        <v>0.875</v>
      </c>
      <c r="L6" t="n">
        <v>42173.875</v>
      </c>
      <c r="M6" t="n">
        <v>42180</v>
      </c>
      <c r="N6" t="inlineStr">
        <is>
          <t>18:45</t>
        </is>
      </c>
      <c r="O6" t="n">
        <v>42180.78125</v>
      </c>
      <c r="P6" t="n">
        <v>920</v>
      </c>
      <c r="Q6" t="inlineStr">
        <is>
          <t>Electrical Power</t>
        </is>
      </c>
      <c r="R6" t="n">
        <v>3</v>
      </c>
      <c r="T6" t="n">
        <v>0</v>
      </c>
      <c r="U6" t="n">
        <v>37.165767</v>
      </c>
      <c r="V6" t="n">
        <v>-119.523943</v>
      </c>
      <c r="W6" t="inlineStr">
        <is>
          <t>HFTD</t>
        </is>
      </c>
      <c r="X6" t="inlineStr">
        <is>
          <t>HFRA</t>
        </is>
      </c>
      <c r="Y6" t="inlineStr">
        <is>
          <t>Yes</t>
        </is>
      </c>
      <c r="AG6" t="b">
        <v>0</v>
      </c>
      <c r="AH6" t="b">
        <v>0</v>
      </c>
      <c r="AI6" t="b">
        <v>0</v>
      </c>
      <c r="AJ6" t="n">
        <v>2015</v>
      </c>
      <c r="AK6" t="n">
        <v>6</v>
      </c>
      <c r="AL6" t="b">
        <v>0</v>
      </c>
      <c r="AM6" t="n">
        <v>0</v>
      </c>
      <c r="AN6" t="b">
        <v>0</v>
      </c>
      <c r="AO6" t="b">
        <v>0</v>
      </c>
      <c r="AP6" t="b">
        <v>0</v>
      </c>
      <c r="AQ6" t="inlineStr">
        <is>
          <t>OEIS Non-CAT - Large</t>
        </is>
      </c>
      <c r="AR6" t="n">
        <v>0</v>
      </c>
      <c r="AS6" t="n">
        <v>0</v>
      </c>
      <c r="AT6" t="inlineStr">
        <is>
          <t xml:space="preserve">structures &lt;= 100 </t>
        </is>
      </c>
      <c r="AU6" t="inlineStr">
        <is>
          <t>fatality = 0</t>
        </is>
      </c>
      <c r="AV6" t="n">
        <v>3</v>
      </c>
      <c r="AW6" t="b">
        <v>1</v>
      </c>
      <c r="AX6" t="b">
        <v>0</v>
      </c>
      <c r="AY6" t="b">
        <v>1</v>
      </c>
      <c r="AZ6" t="b">
        <v>1</v>
      </c>
      <c r="BA6" t="b">
        <v>0</v>
      </c>
      <c r="BB6" t="b">
        <v>1</v>
      </c>
      <c r="BC6" t="b">
        <v>1</v>
      </c>
      <c r="BF6" t="inlineStr">
        <is>
          <t>C6459</t>
        </is>
      </c>
      <c r="BG6" t="inlineStr">
        <is>
          <t>65</t>
        </is>
      </c>
      <c r="BH6" t="n">
        <v>4.82</v>
      </c>
      <c r="BI6" t="inlineStr">
        <is>
          <t>2015-06-19T04:40:00Z</t>
        </is>
      </c>
      <c r="BJ6" t="n">
        <v>8.99</v>
      </c>
      <c r="BK6" t="n">
        <v>9</v>
      </c>
      <c r="BL6" t="inlineStr">
        <is>
          <t>C6459</t>
        </is>
      </c>
      <c r="BM6" t="inlineStr">
        <is>
          <t>65</t>
        </is>
      </c>
      <c r="BN6" t="n">
        <v>4.82</v>
      </c>
      <c r="BO6" t="inlineStr">
        <is>
          <t>2015-06-19T04:40:00Z</t>
        </is>
      </c>
      <c r="BP6" t="n">
        <v>8.99</v>
      </c>
      <c r="BQ6" t="n">
        <v>9</v>
      </c>
    </row>
    <row r="7">
      <c r="B7" t="inlineStr">
        <is>
          <t>(2/17/2023): add lat/lon based on google map&amp;cal fire loc</t>
        </is>
      </c>
      <c r="C7" t="inlineStr">
        <is>
          <t>20150620-Park Hill</t>
        </is>
      </c>
      <c r="D7" t="inlineStr">
        <is>
          <t>San Luis Obispo</t>
        </is>
      </c>
      <c r="E7" t="inlineStr">
        <is>
          <t>Park Hill</t>
        </is>
      </c>
      <c r="H7" t="n">
        <v>201506201441</v>
      </c>
      <c r="I7" t="n">
        <v>201506210241</v>
      </c>
      <c r="J7" t="n">
        <v>42175</v>
      </c>
      <c r="K7" t="n">
        <v>0.6118055555555556</v>
      </c>
      <c r="L7" t="n">
        <v>42175.61180555556</v>
      </c>
      <c r="M7" t="n">
        <v>42175</v>
      </c>
      <c r="P7" t="n">
        <v>1791</v>
      </c>
      <c r="Q7" t="inlineStr">
        <is>
          <t>Vehicle</t>
        </is>
      </c>
      <c r="R7" t="n">
        <v>23</v>
      </c>
      <c r="S7" t="n">
        <v>3</v>
      </c>
      <c r="T7" t="n">
        <v>0</v>
      </c>
      <c r="U7" t="n">
        <v>35.376</v>
      </c>
      <c r="V7" t="n">
        <v>-120.435</v>
      </c>
      <c r="W7" t="inlineStr">
        <is>
          <t>non-HFTD</t>
        </is>
      </c>
      <c r="X7" t="inlineStr">
        <is>
          <t>HFRA</t>
        </is>
      </c>
      <c r="AG7" t="b">
        <v>0</v>
      </c>
      <c r="AH7" t="b">
        <v>0</v>
      </c>
      <c r="AI7" t="b">
        <v>0</v>
      </c>
      <c r="AJ7" t="n">
        <v>2015</v>
      </c>
      <c r="AK7" t="n">
        <v>6</v>
      </c>
      <c r="AL7" t="b">
        <v>0</v>
      </c>
      <c r="AM7" t="n">
        <v>0</v>
      </c>
      <c r="AN7" t="b">
        <v>0</v>
      </c>
      <c r="AO7" t="b">
        <v>0</v>
      </c>
      <c r="AP7" t="b">
        <v>0</v>
      </c>
      <c r="AQ7" t="inlineStr">
        <is>
          <t>OEIS Non-CAT - Large</t>
        </is>
      </c>
      <c r="AR7" t="n">
        <v>0</v>
      </c>
      <c r="AS7" t="n">
        <v>0</v>
      </c>
      <c r="AT7" t="inlineStr">
        <is>
          <t xml:space="preserve">structures &lt;= 100 </t>
        </is>
      </c>
      <c r="AU7" t="inlineStr">
        <is>
          <t>fatality = 0</t>
        </is>
      </c>
      <c r="AV7" t="n">
        <v>23</v>
      </c>
      <c r="AW7" t="b">
        <v>0</v>
      </c>
      <c r="AX7" t="b">
        <v>1</v>
      </c>
      <c r="AY7" t="b">
        <v>1</v>
      </c>
      <c r="AZ7" t="b">
        <v>1</v>
      </c>
      <c r="BA7" t="b">
        <v>0</v>
      </c>
      <c r="BB7" t="b">
        <v>1</v>
      </c>
      <c r="BC7" t="b">
        <v>1</v>
      </c>
      <c r="BJ7" t="n">
        <v>0</v>
      </c>
      <c r="BK7" t="n">
        <v>0</v>
      </c>
      <c r="BP7" t="n">
        <v>0</v>
      </c>
      <c r="BQ7" t="n">
        <v>0</v>
      </c>
    </row>
    <row r="8">
      <c r="C8" t="inlineStr">
        <is>
          <t>20150624-Loma</t>
        </is>
      </c>
      <c r="D8" t="inlineStr">
        <is>
          <t>Contra Costa</t>
        </is>
      </c>
      <c r="E8" t="inlineStr">
        <is>
          <t>Loma</t>
        </is>
      </c>
      <c r="H8" t="n">
        <v>201506241615</v>
      </c>
      <c r="I8" t="n">
        <v>201506250415</v>
      </c>
      <c r="J8" t="n">
        <v>42179</v>
      </c>
      <c r="K8" t="n">
        <v>0.6770833333333334</v>
      </c>
      <c r="L8" t="n">
        <v>42179.67708333334</v>
      </c>
      <c r="M8" t="n">
        <v>42180</v>
      </c>
      <c r="N8" t="inlineStr">
        <is>
          <t>09:00</t>
        </is>
      </c>
      <c r="O8" t="n">
        <v>42180.375</v>
      </c>
      <c r="P8" t="n">
        <v>533</v>
      </c>
      <c r="Q8" t="inlineStr">
        <is>
          <t>Undetermined</t>
        </is>
      </c>
      <c r="U8" t="n">
        <v>37.974123</v>
      </c>
      <c r="V8" t="n">
        <v>-121.833751</v>
      </c>
      <c r="W8" t="inlineStr">
        <is>
          <t>non-HFTD</t>
        </is>
      </c>
      <c r="X8" t="inlineStr">
        <is>
          <t>non-HFRA</t>
        </is>
      </c>
      <c r="AG8" t="b">
        <v>0</v>
      </c>
      <c r="AH8" t="b">
        <v>0</v>
      </c>
      <c r="AI8" t="b">
        <v>0</v>
      </c>
      <c r="AJ8" t="n">
        <v>2015</v>
      </c>
      <c r="AK8" t="n">
        <v>6</v>
      </c>
      <c r="AL8" t="b">
        <v>0</v>
      </c>
      <c r="AM8" t="n">
        <v>0</v>
      </c>
      <c r="AN8" t="b">
        <v>0</v>
      </c>
      <c r="AO8" t="b">
        <v>0</v>
      </c>
      <c r="AP8" t="b">
        <v>0</v>
      </c>
      <c r="AQ8" t="inlineStr">
        <is>
          <t>OEIS Non-CAT - Large</t>
        </is>
      </c>
      <c r="AR8" t="n">
        <v>0</v>
      </c>
      <c r="AS8" t="n">
        <v>0</v>
      </c>
      <c r="AT8" t="inlineStr">
        <is>
          <t xml:space="preserve">structures &lt;= 100 </t>
        </is>
      </c>
      <c r="AU8" t="inlineStr">
        <is>
          <t>fatality = 0</t>
        </is>
      </c>
      <c r="AV8" t="n">
        <v>0</v>
      </c>
      <c r="AW8" t="b">
        <v>0</v>
      </c>
      <c r="AX8" t="b">
        <v>0</v>
      </c>
      <c r="AY8" t="b">
        <v>0</v>
      </c>
      <c r="AZ8" t="b">
        <v>0</v>
      </c>
      <c r="BA8" t="b">
        <v>0</v>
      </c>
      <c r="BB8" t="b">
        <v>0</v>
      </c>
      <c r="BC8" t="b">
        <v>0</v>
      </c>
      <c r="BF8" t="inlineStr">
        <is>
          <t>PIBC1</t>
        </is>
      </c>
      <c r="BG8" t="inlineStr">
        <is>
          <t>2</t>
        </is>
      </c>
      <c r="BH8" t="n">
        <v>3.23</v>
      </c>
      <c r="BI8" t="inlineStr">
        <is>
          <t>2015-06-24T23:28:00Z</t>
        </is>
      </c>
      <c r="BJ8" t="n">
        <v>21</v>
      </c>
      <c r="BK8" t="n">
        <v>10</v>
      </c>
      <c r="BL8" t="inlineStr">
        <is>
          <t>PSBC1</t>
        </is>
      </c>
      <c r="BM8" t="inlineStr">
        <is>
          <t>121</t>
        </is>
      </c>
      <c r="BN8" t="n">
        <v>5.48</v>
      </c>
      <c r="BO8" t="inlineStr">
        <is>
          <t>2015-06-24T23:12:00Z</t>
        </is>
      </c>
      <c r="BP8" t="n">
        <v>21.99</v>
      </c>
      <c r="BQ8" t="n">
        <v>124</v>
      </c>
    </row>
    <row r="9">
      <c r="B9" t="inlineStr">
        <is>
          <t>(2/17/2023): add lat/lon based on google map&amp;cal fire loc</t>
        </is>
      </c>
      <c r="C9" t="inlineStr">
        <is>
          <t>20150702-Ione</t>
        </is>
      </c>
      <c r="D9" t="inlineStr">
        <is>
          <t>Amador</t>
        </is>
      </c>
      <c r="E9" t="inlineStr">
        <is>
          <t>Ione</t>
        </is>
      </c>
      <c r="H9" t="n">
        <v>201507020858</v>
      </c>
      <c r="I9" t="n">
        <v>201507022058</v>
      </c>
      <c r="J9" t="n">
        <v>42187</v>
      </c>
      <c r="K9" t="n">
        <v>0.3736111111111111</v>
      </c>
      <c r="L9" t="n">
        <v>42187.37361111111</v>
      </c>
      <c r="M9" t="n">
        <v>42187</v>
      </c>
      <c r="P9" t="n">
        <v>355</v>
      </c>
      <c r="Q9" t="inlineStr">
        <is>
          <t>Arson</t>
        </is>
      </c>
      <c r="T9" t="n">
        <v>0</v>
      </c>
      <c r="U9" t="n">
        <v>38.482</v>
      </c>
      <c r="V9" t="n">
        <v>-121.043</v>
      </c>
      <c r="W9" t="inlineStr">
        <is>
          <t>non-HFTD</t>
        </is>
      </c>
      <c r="X9" t="inlineStr">
        <is>
          <t>non-HFRA</t>
        </is>
      </c>
      <c r="AG9" t="b">
        <v>0</v>
      </c>
      <c r="AH9" t="b">
        <v>0</v>
      </c>
      <c r="AI9" t="b">
        <v>0</v>
      </c>
      <c r="AJ9" t="n">
        <v>2015</v>
      </c>
      <c r="AK9" t="n">
        <v>7</v>
      </c>
      <c r="AL9" t="b">
        <v>0</v>
      </c>
      <c r="AM9" t="n">
        <v>0</v>
      </c>
      <c r="AN9" t="b">
        <v>0</v>
      </c>
      <c r="AO9" t="b">
        <v>0</v>
      </c>
      <c r="AP9" t="b">
        <v>0</v>
      </c>
      <c r="AQ9" t="inlineStr">
        <is>
          <t>OEIS Non-CAT - Large</t>
        </is>
      </c>
      <c r="AR9" t="n">
        <v>0</v>
      </c>
      <c r="AS9" t="n">
        <v>0</v>
      </c>
      <c r="AT9" t="inlineStr">
        <is>
          <t xml:space="preserve">structures &lt;= 100 </t>
        </is>
      </c>
      <c r="AU9" t="inlineStr">
        <is>
          <t>fatality = 0</t>
        </is>
      </c>
      <c r="AV9" t="n">
        <v>0</v>
      </c>
      <c r="AW9" t="b">
        <v>0</v>
      </c>
      <c r="AX9" t="b">
        <v>0</v>
      </c>
      <c r="AY9" t="b">
        <v>0</v>
      </c>
      <c r="AZ9" t="b">
        <v>0</v>
      </c>
      <c r="BA9" t="b">
        <v>0</v>
      </c>
      <c r="BB9" t="b">
        <v>0</v>
      </c>
      <c r="BC9" t="b">
        <v>0</v>
      </c>
      <c r="BJ9" t="n">
        <v>0</v>
      </c>
      <c r="BK9" t="n">
        <v>0</v>
      </c>
      <c r="BL9" t="inlineStr">
        <is>
          <t>BENC1</t>
        </is>
      </c>
      <c r="BM9" t="inlineStr">
        <is>
          <t>2</t>
        </is>
      </c>
      <c r="BN9" t="n">
        <v>9.57</v>
      </c>
      <c r="BO9" t="inlineStr">
        <is>
          <t>2015-07-02T15:59:00Z</t>
        </is>
      </c>
      <c r="BP9" t="n">
        <v>14</v>
      </c>
      <c r="BQ9" t="n">
        <v>36</v>
      </c>
    </row>
    <row r="10">
      <c r="B10" t="inlineStr">
        <is>
          <t>(2/17/2023): add lat/lon based on google map&amp;cal fire loc</t>
        </is>
      </c>
      <c r="C10" t="inlineStr">
        <is>
          <t>20150718-Mccabe</t>
        </is>
      </c>
      <c r="D10" t="inlineStr">
        <is>
          <t>Merced</t>
        </is>
      </c>
      <c r="E10" t="inlineStr">
        <is>
          <t>Mccabe</t>
        </is>
      </c>
      <c r="H10" t="n">
        <v>201507182227</v>
      </c>
      <c r="I10" t="n">
        <v>201507191027</v>
      </c>
      <c r="J10" t="n">
        <v>42203</v>
      </c>
      <c r="K10" t="n">
        <v>0.9354166666666667</v>
      </c>
      <c r="L10" t="n">
        <v>42203.93541666667</v>
      </c>
      <c r="M10" t="n">
        <v>42207</v>
      </c>
      <c r="P10" t="n">
        <v>1333</v>
      </c>
      <c r="Q10" t="inlineStr">
        <is>
          <t>Lightning</t>
        </is>
      </c>
      <c r="T10" t="n">
        <v>0</v>
      </c>
      <c r="U10" t="n">
        <v>37.115</v>
      </c>
      <c r="V10" t="n">
        <v>-121.023</v>
      </c>
      <c r="W10" t="inlineStr">
        <is>
          <t>non-HFTD</t>
        </is>
      </c>
      <c r="X10" t="inlineStr">
        <is>
          <t>non-HFRA</t>
        </is>
      </c>
      <c r="AG10" t="b">
        <v>0</v>
      </c>
      <c r="AH10" t="b">
        <v>0</v>
      </c>
      <c r="AI10" t="b">
        <v>0</v>
      </c>
      <c r="AJ10" t="n">
        <v>2015</v>
      </c>
      <c r="AK10" t="n">
        <v>7</v>
      </c>
      <c r="AL10" t="b">
        <v>0</v>
      </c>
      <c r="AM10" t="n">
        <v>0</v>
      </c>
      <c r="AN10" t="b">
        <v>0</v>
      </c>
      <c r="AO10" t="b">
        <v>0</v>
      </c>
      <c r="AP10" t="b">
        <v>0</v>
      </c>
      <c r="AQ10" t="inlineStr">
        <is>
          <t>OEIS Non-CAT - Large</t>
        </is>
      </c>
      <c r="AR10" t="n">
        <v>0</v>
      </c>
      <c r="AS10" t="n">
        <v>0</v>
      </c>
      <c r="AT10" t="inlineStr">
        <is>
          <t xml:space="preserve">structures &lt;= 100 </t>
        </is>
      </c>
      <c r="AU10" t="inlineStr">
        <is>
          <t>fatality = 0</t>
        </is>
      </c>
      <c r="AV10" t="n">
        <v>0</v>
      </c>
      <c r="AW10" t="b">
        <v>0</v>
      </c>
      <c r="AX10" t="b">
        <v>0</v>
      </c>
      <c r="AY10" t="b">
        <v>0</v>
      </c>
      <c r="AZ10" t="b">
        <v>0</v>
      </c>
      <c r="BA10" t="b">
        <v>0</v>
      </c>
      <c r="BB10" t="b">
        <v>0</v>
      </c>
      <c r="BC10" t="b">
        <v>0</v>
      </c>
      <c r="BF10" t="inlineStr">
        <is>
          <t>CF031</t>
        </is>
      </c>
      <c r="BG10" t="inlineStr">
        <is>
          <t>59</t>
        </is>
      </c>
      <c r="BH10" t="n">
        <v>4.19</v>
      </c>
      <c r="BI10" t="inlineStr">
        <is>
          <t>2015-07-19T04:40:00Z</t>
        </is>
      </c>
      <c r="BJ10" t="n">
        <v>32.93</v>
      </c>
      <c r="BK10" t="n">
        <v>18</v>
      </c>
      <c r="BL10" t="inlineStr">
        <is>
          <t>CF031</t>
        </is>
      </c>
      <c r="BM10" t="inlineStr">
        <is>
          <t>59</t>
        </is>
      </c>
      <c r="BN10" t="n">
        <v>4.19</v>
      </c>
      <c r="BO10" t="inlineStr">
        <is>
          <t>2015-07-19T04:40:00Z</t>
        </is>
      </c>
      <c r="BP10" t="n">
        <v>32.93</v>
      </c>
      <c r="BQ10" t="n">
        <v>18</v>
      </c>
    </row>
    <row r="11">
      <c r="C11" t="inlineStr">
        <is>
          <t>20150719-Cabin</t>
        </is>
      </c>
      <c r="D11" t="inlineStr">
        <is>
          <t>Tulare</t>
        </is>
      </c>
      <c r="E11" t="inlineStr">
        <is>
          <t>Cabin</t>
        </is>
      </c>
      <c r="H11" t="n">
        <v>201507190800</v>
      </c>
      <c r="I11" t="n">
        <v>201507192000</v>
      </c>
      <c r="J11" t="n">
        <v>42204</v>
      </c>
      <c r="K11" t="n">
        <v>0.3333333333333333</v>
      </c>
      <c r="L11" t="n">
        <v>42204.33333333334</v>
      </c>
      <c r="M11" t="n">
        <v>42252</v>
      </c>
      <c r="N11" t="inlineStr">
        <is>
          <t>18:00</t>
        </is>
      </c>
      <c r="O11" t="n">
        <v>42252.75</v>
      </c>
      <c r="P11" t="n">
        <v>6980</v>
      </c>
      <c r="Q11" t="inlineStr">
        <is>
          <t>Lightning</t>
        </is>
      </c>
      <c r="T11" t="n">
        <v>0</v>
      </c>
      <c r="U11" t="n">
        <v>36.24</v>
      </c>
      <c r="V11" t="n">
        <v>-118.54</v>
      </c>
      <c r="W11" t="inlineStr">
        <is>
          <t>HFTD</t>
        </is>
      </c>
      <c r="X11" t="inlineStr">
        <is>
          <t>HFRA</t>
        </is>
      </c>
      <c r="AG11" t="b">
        <v>1</v>
      </c>
      <c r="AH11" t="b">
        <v>1</v>
      </c>
      <c r="AI11" t="b">
        <v>0</v>
      </c>
      <c r="AJ11" t="n">
        <v>2015</v>
      </c>
      <c r="AK11" t="n">
        <v>7</v>
      </c>
      <c r="AL11" t="b">
        <v>0</v>
      </c>
      <c r="AM11" t="n">
        <v>0</v>
      </c>
      <c r="AN11" t="b">
        <v>0</v>
      </c>
      <c r="AO11" t="b">
        <v>0</v>
      </c>
      <c r="AP11" t="b">
        <v>0</v>
      </c>
      <c r="AQ11" t="inlineStr">
        <is>
          <t>OEIS CAT - Large</t>
        </is>
      </c>
      <c r="AR11" t="n">
        <v>1</v>
      </c>
      <c r="AS11" t="n">
        <v>0</v>
      </c>
      <c r="AT11" t="inlineStr">
        <is>
          <t xml:space="preserve">structures &lt;= 100 </t>
        </is>
      </c>
      <c r="AU11" t="inlineStr">
        <is>
          <t>fatality = 0</t>
        </is>
      </c>
      <c r="AV11" t="n">
        <v>0</v>
      </c>
      <c r="AW11" t="b">
        <v>1</v>
      </c>
      <c r="AX11" t="b">
        <v>0</v>
      </c>
      <c r="AY11" t="b">
        <v>1</v>
      </c>
      <c r="AZ11" t="b">
        <v>1</v>
      </c>
      <c r="BA11" t="b">
        <v>0</v>
      </c>
      <c r="BB11" t="b">
        <v>1</v>
      </c>
      <c r="BC11" t="b">
        <v>1</v>
      </c>
      <c r="BJ11" t="n">
        <v>0</v>
      </c>
      <c r="BK11" t="n">
        <v>0</v>
      </c>
      <c r="BL11" t="inlineStr">
        <is>
          <t>C5694</t>
        </is>
      </c>
      <c r="BM11" t="inlineStr">
        <is>
          <t>65</t>
        </is>
      </c>
      <c r="BN11" t="n">
        <v>8.619999999999999</v>
      </c>
      <c r="BO11" t="inlineStr">
        <is>
          <t>2015-07-19T15:26:00Z</t>
        </is>
      </c>
      <c r="BP11" t="n">
        <v>2.01</v>
      </c>
      <c r="BQ11" t="n">
        <v>8</v>
      </c>
    </row>
    <row r="12">
      <c r="C12" t="inlineStr">
        <is>
          <t>20150721-Triple</t>
        </is>
      </c>
      <c r="D12" t="inlineStr">
        <is>
          <t>Tulare</t>
        </is>
      </c>
      <c r="E12" t="inlineStr">
        <is>
          <t>Triple</t>
        </is>
      </c>
      <c r="H12" t="n">
        <v>201507211235</v>
      </c>
      <c r="I12" t="n">
        <v>201507220035</v>
      </c>
      <c r="J12" t="n">
        <v>42206</v>
      </c>
      <c r="K12" t="n">
        <v>0.5243055555555556</v>
      </c>
      <c r="L12" t="n">
        <v>42206.52430555555</v>
      </c>
      <c r="M12" t="n">
        <v>42211</v>
      </c>
      <c r="N12" t="inlineStr">
        <is>
          <t>10:30</t>
        </is>
      </c>
      <c r="O12" t="n">
        <v>42211.4375</v>
      </c>
      <c r="P12" t="n">
        <v>430</v>
      </c>
      <c r="Q12" t="inlineStr">
        <is>
          <t>Lightning</t>
        </is>
      </c>
      <c r="T12" t="n">
        <v>0</v>
      </c>
      <c r="U12" t="n">
        <v>36.085212</v>
      </c>
      <c r="V12" t="n">
        <v>-118.824235</v>
      </c>
      <c r="W12" t="inlineStr">
        <is>
          <t>HFTD</t>
        </is>
      </c>
      <c r="X12" t="inlineStr">
        <is>
          <t>HFRA</t>
        </is>
      </c>
      <c r="AG12" t="b">
        <v>0</v>
      </c>
      <c r="AH12" t="b">
        <v>0</v>
      </c>
      <c r="AI12" t="b">
        <v>0</v>
      </c>
      <c r="AJ12" t="n">
        <v>2015</v>
      </c>
      <c r="AK12" t="n">
        <v>7</v>
      </c>
      <c r="AL12" t="b">
        <v>0</v>
      </c>
      <c r="AM12" t="n">
        <v>0</v>
      </c>
      <c r="AN12" t="b">
        <v>0</v>
      </c>
      <c r="AO12" t="b">
        <v>0</v>
      </c>
      <c r="AP12" t="b">
        <v>0</v>
      </c>
      <c r="AQ12" t="inlineStr">
        <is>
          <t>OEIS Non-CAT - Large</t>
        </is>
      </c>
      <c r="AR12" t="n">
        <v>0</v>
      </c>
      <c r="AS12" t="n">
        <v>0</v>
      </c>
      <c r="AT12" t="inlineStr">
        <is>
          <t xml:space="preserve">structures &lt;= 100 </t>
        </is>
      </c>
      <c r="AU12" t="inlineStr">
        <is>
          <t>fatality = 0</t>
        </is>
      </c>
      <c r="AV12" t="n">
        <v>0</v>
      </c>
      <c r="AW12" t="b">
        <v>1</v>
      </c>
      <c r="AX12" t="b">
        <v>0</v>
      </c>
      <c r="AY12" t="b">
        <v>1</v>
      </c>
      <c r="AZ12" t="b">
        <v>1</v>
      </c>
      <c r="BA12" t="b">
        <v>0</v>
      </c>
      <c r="BB12" t="b">
        <v>1</v>
      </c>
      <c r="BC12" t="b">
        <v>1</v>
      </c>
      <c r="BJ12" t="n">
        <v>0</v>
      </c>
      <c r="BK12" t="n">
        <v>0</v>
      </c>
      <c r="BL12" t="inlineStr">
        <is>
          <t>OORC1</t>
        </is>
      </c>
      <c r="BM12" t="inlineStr">
        <is>
          <t>2</t>
        </is>
      </c>
      <c r="BN12" t="n">
        <v>9.25</v>
      </c>
      <c r="BO12" t="inlineStr">
        <is>
          <t>2015-07-21T20:12:00Z</t>
        </is>
      </c>
      <c r="BP12" t="n">
        <v>14.99</v>
      </c>
      <c r="BQ12" t="n">
        <v>2</v>
      </c>
    </row>
    <row r="13">
      <c r="C13" t="inlineStr">
        <is>
          <t>20150722-Wragg</t>
        </is>
      </c>
      <c r="D13" t="inlineStr">
        <is>
          <t>Napa</t>
        </is>
      </c>
      <c r="E13" t="inlineStr">
        <is>
          <t>Wragg</t>
        </is>
      </c>
      <c r="H13" t="n">
        <v>201507221424</v>
      </c>
      <c r="I13" t="n">
        <v>201507230224</v>
      </c>
      <c r="J13" t="n">
        <v>42207</v>
      </c>
      <c r="K13" t="n">
        <v>0.6</v>
      </c>
      <c r="L13" t="n">
        <v>42207.6</v>
      </c>
      <c r="M13" t="n">
        <v>42221</v>
      </c>
      <c r="N13" t="inlineStr">
        <is>
          <t>17:30</t>
        </is>
      </c>
      <c r="O13" t="n">
        <v>42221.72916666666</v>
      </c>
      <c r="P13" t="n">
        <v>8051</v>
      </c>
      <c r="Q13" t="inlineStr">
        <is>
          <t>Vehicle</t>
        </is>
      </c>
      <c r="R13" t="n">
        <v>2</v>
      </c>
      <c r="S13" t="n">
        <v>5</v>
      </c>
      <c r="T13" t="n">
        <v>0</v>
      </c>
      <c r="U13" t="n">
        <v>38.4994</v>
      </c>
      <c r="V13" t="n">
        <v>-122.1145</v>
      </c>
      <c r="W13" t="inlineStr">
        <is>
          <t>HFTD</t>
        </is>
      </c>
      <c r="X13" t="inlineStr">
        <is>
          <t>HFRA</t>
        </is>
      </c>
      <c r="AG13" t="b">
        <v>1</v>
      </c>
      <c r="AH13" t="b">
        <v>1</v>
      </c>
      <c r="AI13" t="b">
        <v>0</v>
      </c>
      <c r="AJ13" t="n">
        <v>2015</v>
      </c>
      <c r="AK13" t="n">
        <v>7</v>
      </c>
      <c r="AL13" t="b">
        <v>0</v>
      </c>
      <c r="AM13" t="n">
        <v>0</v>
      </c>
      <c r="AN13" t="b">
        <v>0</v>
      </c>
      <c r="AO13" t="b">
        <v>0</v>
      </c>
      <c r="AP13" t="b">
        <v>0</v>
      </c>
      <c r="AQ13" t="inlineStr">
        <is>
          <t>OEIS CAT - Large</t>
        </is>
      </c>
      <c r="AR13" t="n">
        <v>1</v>
      </c>
      <c r="AS13" t="n">
        <v>0</v>
      </c>
      <c r="AT13" t="inlineStr">
        <is>
          <t xml:space="preserve">structures &lt;= 100 </t>
        </is>
      </c>
      <c r="AU13" t="inlineStr">
        <is>
          <t>fatality = 0</t>
        </is>
      </c>
      <c r="AV13" t="n">
        <v>2</v>
      </c>
      <c r="AW13" t="b">
        <v>1</v>
      </c>
      <c r="AX13" t="b">
        <v>0</v>
      </c>
      <c r="AY13" t="b">
        <v>1</v>
      </c>
      <c r="AZ13" t="b">
        <v>1</v>
      </c>
      <c r="BA13" t="b">
        <v>0</v>
      </c>
      <c r="BB13" t="b">
        <v>1</v>
      </c>
      <c r="BC13" t="b">
        <v>1</v>
      </c>
      <c r="BJ13" t="n">
        <v>0</v>
      </c>
      <c r="BK13" t="n">
        <v>0</v>
      </c>
      <c r="BL13" t="inlineStr">
        <is>
          <t>ATLC1</t>
        </is>
      </c>
      <c r="BM13" t="inlineStr">
        <is>
          <t>2</t>
        </is>
      </c>
      <c r="BN13" t="n">
        <v>8.300000000000001</v>
      </c>
      <c r="BO13" t="inlineStr">
        <is>
          <t>2015-07-22T21:29:00Z</t>
        </is>
      </c>
      <c r="BP13" t="n">
        <v>27</v>
      </c>
      <c r="BQ13" t="n">
        <v>2</v>
      </c>
    </row>
    <row r="14">
      <c r="C14" t="inlineStr">
        <is>
          <t>20150725-Willow</t>
        </is>
      </c>
      <c r="D14" t="inlineStr">
        <is>
          <t>Madera</t>
        </is>
      </c>
      <c r="E14" t="inlineStr">
        <is>
          <t>Willow</t>
        </is>
      </c>
      <c r="H14" t="n">
        <v>201507251430</v>
      </c>
      <c r="I14" t="n">
        <v>201507260230</v>
      </c>
      <c r="J14" t="n">
        <v>42210</v>
      </c>
      <c r="K14" t="n">
        <v>0.6041666666666666</v>
      </c>
      <c r="L14" t="n">
        <v>42210.60416666666</v>
      </c>
      <c r="M14" t="n">
        <v>42229</v>
      </c>
      <c r="N14" t="inlineStr">
        <is>
          <t>10:30</t>
        </is>
      </c>
      <c r="O14" t="n">
        <v>42229.4375</v>
      </c>
      <c r="P14" t="n">
        <v>5702</v>
      </c>
      <c r="Q14" t="inlineStr">
        <is>
          <t>Undetermined</t>
        </is>
      </c>
      <c r="T14" t="n">
        <v>0</v>
      </c>
      <c r="U14" t="n">
        <v>37.279722</v>
      </c>
      <c r="V14" t="n">
        <v>-119.50014</v>
      </c>
      <c r="W14" t="inlineStr">
        <is>
          <t>HFTD</t>
        </is>
      </c>
      <c r="X14" t="inlineStr">
        <is>
          <t>HFRA</t>
        </is>
      </c>
      <c r="AG14" t="b">
        <v>1</v>
      </c>
      <c r="AH14" t="b">
        <v>1</v>
      </c>
      <c r="AI14" t="b">
        <v>0</v>
      </c>
      <c r="AJ14" t="n">
        <v>2015</v>
      </c>
      <c r="AK14" t="n">
        <v>7</v>
      </c>
      <c r="AL14" t="b">
        <v>0</v>
      </c>
      <c r="AM14" t="n">
        <v>0</v>
      </c>
      <c r="AN14" t="b">
        <v>0</v>
      </c>
      <c r="AO14" t="b">
        <v>0</v>
      </c>
      <c r="AP14" t="b">
        <v>0</v>
      </c>
      <c r="AQ14" t="inlineStr">
        <is>
          <t>OEIS CAT - Large</t>
        </is>
      </c>
      <c r="AR14" t="n">
        <v>1</v>
      </c>
      <c r="AS14" t="n">
        <v>0</v>
      </c>
      <c r="AT14" t="inlineStr">
        <is>
          <t xml:space="preserve">structures &lt;= 100 </t>
        </is>
      </c>
      <c r="AU14" t="inlineStr">
        <is>
          <t>fatality = 0</t>
        </is>
      </c>
      <c r="AV14" t="n">
        <v>0</v>
      </c>
      <c r="AW14" t="b">
        <v>0</v>
      </c>
      <c r="AX14" t="b">
        <v>1</v>
      </c>
      <c r="AY14" t="b">
        <v>1</v>
      </c>
      <c r="AZ14" t="b">
        <v>1</v>
      </c>
      <c r="BA14" t="b">
        <v>0</v>
      </c>
      <c r="BB14" t="b">
        <v>1</v>
      </c>
      <c r="BC14" t="b">
        <v>1</v>
      </c>
      <c r="BF14" t="inlineStr">
        <is>
          <t>NFRC1</t>
        </is>
      </c>
      <c r="BG14" t="inlineStr">
        <is>
          <t>2</t>
        </is>
      </c>
      <c r="BH14" t="n">
        <v>3.24</v>
      </c>
      <c r="BI14" t="inlineStr">
        <is>
          <t>2015-07-25T21:55:00Z</t>
        </is>
      </c>
      <c r="BJ14" t="n">
        <v>14.99</v>
      </c>
      <c r="BK14" t="n">
        <v>71</v>
      </c>
      <c r="BL14" t="inlineStr">
        <is>
          <t>D7778</t>
        </is>
      </c>
      <c r="BM14" t="inlineStr">
        <is>
          <t>65</t>
        </is>
      </c>
      <c r="BN14" t="n">
        <v>7.46</v>
      </c>
      <c r="BO14" t="inlineStr">
        <is>
          <t>2015-07-25T22:27:00Z</t>
        </is>
      </c>
      <c r="BP14" t="n">
        <v>14.99</v>
      </c>
      <c r="BQ14" t="n">
        <v>95</v>
      </c>
    </row>
    <row r="15">
      <c r="C15" t="inlineStr">
        <is>
          <t>20150725-Lowell</t>
        </is>
      </c>
      <c r="D15" t="inlineStr">
        <is>
          <t>Nevada</t>
        </is>
      </c>
      <c r="E15" t="inlineStr">
        <is>
          <t>Lowell</t>
        </is>
      </c>
      <c r="H15" t="n">
        <v>201507251437</v>
      </c>
      <c r="I15" t="n">
        <v>201507260237</v>
      </c>
      <c r="J15" t="n">
        <v>42210</v>
      </c>
      <c r="K15" t="n">
        <v>0.6090277777777777</v>
      </c>
      <c r="L15" t="n">
        <v>42210.60902777778</v>
      </c>
      <c r="M15" t="n">
        <v>42228</v>
      </c>
      <c r="N15" t="inlineStr">
        <is>
          <t>19:15</t>
        </is>
      </c>
      <c r="O15" t="n">
        <v>42228.80208333334</v>
      </c>
      <c r="P15" t="n">
        <v>2304</v>
      </c>
      <c r="Q15" t="inlineStr">
        <is>
          <t>Undetermined</t>
        </is>
      </c>
      <c r="R15" t="n">
        <v>3</v>
      </c>
      <c r="S15" t="n">
        <v>1</v>
      </c>
      <c r="T15" t="n">
        <v>0</v>
      </c>
      <c r="U15" t="n">
        <v>39.192088</v>
      </c>
      <c r="V15" t="n">
        <v>-120.882313</v>
      </c>
      <c r="W15" t="inlineStr">
        <is>
          <t>HFTD</t>
        </is>
      </c>
      <c r="X15" t="inlineStr">
        <is>
          <t>HFRA</t>
        </is>
      </c>
      <c r="AG15" t="b">
        <v>0</v>
      </c>
      <c r="AH15" t="b">
        <v>0</v>
      </c>
      <c r="AI15" t="b">
        <v>0</v>
      </c>
      <c r="AJ15" t="n">
        <v>2015</v>
      </c>
      <c r="AK15" t="n">
        <v>7</v>
      </c>
      <c r="AL15" t="b">
        <v>0</v>
      </c>
      <c r="AM15" t="n">
        <v>0</v>
      </c>
      <c r="AN15" t="b">
        <v>0</v>
      </c>
      <c r="AO15" t="b">
        <v>0</v>
      </c>
      <c r="AP15" t="b">
        <v>0</v>
      </c>
      <c r="AQ15" t="inlineStr">
        <is>
          <t>OEIS Non-CAT - Large</t>
        </is>
      </c>
      <c r="AR15" t="n">
        <v>0</v>
      </c>
      <c r="AS15" t="n">
        <v>0</v>
      </c>
      <c r="AT15" t="inlineStr">
        <is>
          <t xml:space="preserve">structures &lt;= 100 </t>
        </is>
      </c>
      <c r="AU15" t="inlineStr">
        <is>
          <t>fatality = 0</t>
        </is>
      </c>
      <c r="AV15" t="n">
        <v>3</v>
      </c>
      <c r="AW15" t="b">
        <v>0</v>
      </c>
      <c r="AX15" t="b">
        <v>1</v>
      </c>
      <c r="AY15" t="b">
        <v>1</v>
      </c>
      <c r="AZ15" t="b">
        <v>1</v>
      </c>
      <c r="BA15" t="b">
        <v>0</v>
      </c>
      <c r="BB15" t="b">
        <v>1</v>
      </c>
      <c r="BC15" t="b">
        <v>1</v>
      </c>
      <c r="BF15" t="inlineStr">
        <is>
          <t>SETC1</t>
        </is>
      </c>
      <c r="BG15" t="inlineStr">
        <is>
          <t>2</t>
        </is>
      </c>
      <c r="BH15" t="n">
        <v>0.58</v>
      </c>
      <c r="BI15" t="inlineStr">
        <is>
          <t>2015-07-25T21:28:00Z</t>
        </is>
      </c>
      <c r="BJ15" t="n">
        <v>17</v>
      </c>
      <c r="BK15" t="n">
        <v>6</v>
      </c>
      <c r="BL15" t="inlineStr">
        <is>
          <t>SETC1</t>
        </is>
      </c>
      <c r="BM15" t="inlineStr">
        <is>
          <t>2</t>
        </is>
      </c>
      <c r="BN15" t="n">
        <v>0.58</v>
      </c>
      <c r="BO15" t="inlineStr">
        <is>
          <t>2015-07-25T21:28:00Z</t>
        </is>
      </c>
      <c r="BP15" t="n">
        <v>17</v>
      </c>
      <c r="BQ15" t="n">
        <v>74</v>
      </c>
    </row>
    <row r="16">
      <c r="C16" t="inlineStr">
        <is>
          <t>20150729-Swedes</t>
        </is>
      </c>
      <c r="D16" t="inlineStr">
        <is>
          <t>Butte</t>
        </is>
      </c>
      <c r="E16" t="inlineStr">
        <is>
          <t>Swedes</t>
        </is>
      </c>
      <c r="H16" t="n">
        <v>201507291125</v>
      </c>
      <c r="I16" t="n">
        <v>201507292325</v>
      </c>
      <c r="J16" t="n">
        <v>42214</v>
      </c>
      <c r="K16" t="n">
        <v>0.4756944444444444</v>
      </c>
      <c r="L16" t="n">
        <v>42214.47569444445</v>
      </c>
      <c r="M16" t="n">
        <v>42219</v>
      </c>
      <c r="N16" t="inlineStr">
        <is>
          <t>17:00</t>
        </is>
      </c>
      <c r="O16" t="n">
        <v>42219.70833333334</v>
      </c>
      <c r="P16" t="n">
        <v>400</v>
      </c>
      <c r="Q16" t="inlineStr">
        <is>
          <t>Debris Burning</t>
        </is>
      </c>
      <c r="R16" t="n">
        <v>16</v>
      </c>
      <c r="T16" t="n">
        <v>0</v>
      </c>
      <c r="U16" t="n">
        <v>39.43963</v>
      </c>
      <c r="V16" t="n">
        <v>-121.38794</v>
      </c>
      <c r="W16" t="inlineStr">
        <is>
          <t>HFTD</t>
        </is>
      </c>
      <c r="X16" t="inlineStr">
        <is>
          <t>HFRA</t>
        </is>
      </c>
      <c r="AG16" t="b">
        <v>0</v>
      </c>
      <c r="AH16" t="b">
        <v>0</v>
      </c>
      <c r="AI16" t="b">
        <v>0</v>
      </c>
      <c r="AJ16" t="n">
        <v>2015</v>
      </c>
      <c r="AK16" t="n">
        <v>7</v>
      </c>
      <c r="AL16" t="b">
        <v>0</v>
      </c>
      <c r="AM16" t="n">
        <v>0</v>
      </c>
      <c r="AN16" t="b">
        <v>0</v>
      </c>
      <c r="AO16" t="b">
        <v>0</v>
      </c>
      <c r="AP16" t="b">
        <v>0</v>
      </c>
      <c r="AQ16" t="inlineStr">
        <is>
          <t>OEIS Non-CAT - Large</t>
        </is>
      </c>
      <c r="AR16" t="n">
        <v>0</v>
      </c>
      <c r="AS16" t="n">
        <v>0</v>
      </c>
      <c r="AT16" t="inlineStr">
        <is>
          <t xml:space="preserve">structures &lt;= 100 </t>
        </is>
      </c>
      <c r="AU16" t="inlineStr">
        <is>
          <t>fatality = 0</t>
        </is>
      </c>
      <c r="AV16" t="n">
        <v>16</v>
      </c>
      <c r="AW16" t="b">
        <v>1</v>
      </c>
      <c r="AX16" t="b">
        <v>0</v>
      </c>
      <c r="AY16" t="b">
        <v>1</v>
      </c>
      <c r="AZ16" t="b">
        <v>1</v>
      </c>
      <c r="BA16" t="b">
        <v>0</v>
      </c>
      <c r="BB16" t="b">
        <v>1</v>
      </c>
      <c r="BC16" t="b">
        <v>1</v>
      </c>
      <c r="BF16" t="inlineStr">
        <is>
          <t>BNGC1</t>
        </is>
      </c>
      <c r="BG16" t="inlineStr">
        <is>
          <t>2</t>
        </is>
      </c>
      <c r="BH16" t="n">
        <v>4.07</v>
      </c>
      <c r="BI16" t="inlineStr">
        <is>
          <t>2015-07-29T18:51:00Z</t>
        </is>
      </c>
      <c r="BJ16" t="n">
        <v>11.01</v>
      </c>
      <c r="BK16" t="n">
        <v>2</v>
      </c>
      <c r="BL16" t="inlineStr">
        <is>
          <t>BNGC1</t>
        </is>
      </c>
      <c r="BM16" t="inlineStr">
        <is>
          <t>2</t>
        </is>
      </c>
      <c r="BN16" t="n">
        <v>4.07</v>
      </c>
      <c r="BO16" t="inlineStr">
        <is>
          <t>2015-07-29T18:51:00Z</t>
        </is>
      </c>
      <c r="BP16" t="n">
        <v>11.01</v>
      </c>
      <c r="BQ16" t="n">
        <v>2</v>
      </c>
    </row>
    <row r="17">
      <c r="C17" t="inlineStr">
        <is>
          <t>20150729-Rocky</t>
        </is>
      </c>
      <c r="D17" t="inlineStr">
        <is>
          <t>Lake</t>
        </is>
      </c>
      <c r="E17" t="inlineStr">
        <is>
          <t>Rocky</t>
        </is>
      </c>
      <c r="H17" t="n">
        <v>201507291529</v>
      </c>
      <c r="I17" t="n">
        <v>201507300329</v>
      </c>
      <c r="J17" t="n">
        <v>42214</v>
      </c>
      <c r="K17" t="n">
        <v>0.6451388888888889</v>
      </c>
      <c r="L17" t="n">
        <v>42214.64513888889</v>
      </c>
      <c r="M17" t="n">
        <v>42230</v>
      </c>
      <c r="N17" t="inlineStr">
        <is>
          <t>18:15</t>
        </is>
      </c>
      <c r="O17" t="n">
        <v>42230.76041666666</v>
      </c>
      <c r="P17" t="n">
        <v>69636</v>
      </c>
      <c r="Q17" t="inlineStr">
        <is>
          <t>Equipment</t>
        </is>
      </c>
      <c r="R17" t="n">
        <v>96</v>
      </c>
      <c r="S17" t="n">
        <v>8</v>
      </c>
      <c r="T17" t="n">
        <v>0</v>
      </c>
      <c r="U17" t="n">
        <v>38.8863538</v>
      </c>
      <c r="V17" t="n">
        <v>-122.4762475</v>
      </c>
      <c r="W17" t="inlineStr">
        <is>
          <t>HFTD</t>
        </is>
      </c>
      <c r="X17" t="inlineStr">
        <is>
          <t>HFRA</t>
        </is>
      </c>
      <c r="AG17" t="b">
        <v>1</v>
      </c>
      <c r="AH17" t="b">
        <v>1</v>
      </c>
      <c r="AI17" t="b">
        <v>0</v>
      </c>
      <c r="AJ17" t="n">
        <v>2015</v>
      </c>
      <c r="AK17" t="n">
        <v>7</v>
      </c>
      <c r="AL17" t="b">
        <v>0</v>
      </c>
      <c r="AM17" t="n">
        <v>0</v>
      </c>
      <c r="AN17" t="b">
        <v>0</v>
      </c>
      <c r="AO17" t="b">
        <v>0</v>
      </c>
      <c r="AP17" t="b">
        <v>0</v>
      </c>
      <c r="AQ17" t="inlineStr">
        <is>
          <t>OEIS CAT - Large</t>
        </is>
      </c>
      <c r="AR17" t="n">
        <v>1</v>
      </c>
      <c r="AS17" t="n">
        <v>0</v>
      </c>
      <c r="AT17" t="inlineStr">
        <is>
          <t xml:space="preserve">structures &lt;= 100 </t>
        </is>
      </c>
      <c r="AU17" t="inlineStr">
        <is>
          <t>fatality = 0</t>
        </is>
      </c>
      <c r="AV17" t="n">
        <v>96</v>
      </c>
      <c r="AW17" t="b">
        <v>1</v>
      </c>
      <c r="AX17" t="b">
        <v>0</v>
      </c>
      <c r="AY17" t="b">
        <v>1</v>
      </c>
      <c r="AZ17" t="b">
        <v>1</v>
      </c>
      <c r="BA17" t="b">
        <v>0</v>
      </c>
      <c r="BB17" t="b">
        <v>1</v>
      </c>
      <c r="BC17" t="b">
        <v>1</v>
      </c>
      <c r="BF17" t="inlineStr">
        <is>
          <t>KNXC1</t>
        </is>
      </c>
      <c r="BG17" t="inlineStr">
        <is>
          <t>2</t>
        </is>
      </c>
      <c r="BH17" t="n">
        <v>3.6</v>
      </c>
      <c r="BI17" t="inlineStr">
        <is>
          <t>2015-07-29T22:09:00Z</t>
        </is>
      </c>
      <c r="BJ17" t="n">
        <v>20</v>
      </c>
      <c r="BK17" t="n">
        <v>15</v>
      </c>
      <c r="BL17" t="inlineStr">
        <is>
          <t>KNXC1</t>
        </is>
      </c>
      <c r="BM17" t="inlineStr">
        <is>
          <t>2</t>
        </is>
      </c>
      <c r="BN17" t="n">
        <v>3.6</v>
      </c>
      <c r="BO17" t="inlineStr">
        <is>
          <t>2015-07-29T22:09:00Z</t>
        </is>
      </c>
      <c r="BP17" t="n">
        <v>20</v>
      </c>
      <c r="BQ17" t="n">
        <v>22</v>
      </c>
    </row>
    <row r="18">
      <c r="C18" t="inlineStr">
        <is>
          <t>20150730-Mad River Complex</t>
        </is>
      </c>
      <c r="D18" t="inlineStr">
        <is>
          <t>Trinity</t>
        </is>
      </c>
      <c r="E18" t="inlineStr">
        <is>
          <t>Mad River Complex</t>
        </is>
      </c>
      <c r="H18" t="n">
        <v>201507301600</v>
      </c>
      <c r="I18" t="n">
        <v>201507310400</v>
      </c>
      <c r="J18" t="n">
        <v>42215</v>
      </c>
      <c r="K18" t="n">
        <v>0.6666666666666666</v>
      </c>
      <c r="L18" t="n">
        <v>42215.66666666666</v>
      </c>
      <c r="M18" t="n">
        <v>42216</v>
      </c>
      <c r="P18" t="n">
        <v>73137</v>
      </c>
      <c r="Q18" t="inlineStr">
        <is>
          <t>Lightning</t>
        </is>
      </c>
      <c r="R18" t="n">
        <v>4</v>
      </c>
      <c r="T18" t="n">
        <v>0</v>
      </c>
      <c r="U18" t="n">
        <v>40.32695775</v>
      </c>
      <c r="V18" t="n">
        <v>-123.39242</v>
      </c>
      <c r="W18" t="inlineStr">
        <is>
          <t>HFTD</t>
        </is>
      </c>
      <c r="X18" t="inlineStr">
        <is>
          <t>HFRA</t>
        </is>
      </c>
      <c r="AG18" t="b">
        <v>1</v>
      </c>
      <c r="AH18" t="b">
        <v>1</v>
      </c>
      <c r="AI18" t="b">
        <v>0</v>
      </c>
      <c r="AJ18" t="n">
        <v>2015</v>
      </c>
      <c r="AK18" t="n">
        <v>7</v>
      </c>
      <c r="AL18" t="b">
        <v>0</v>
      </c>
      <c r="AM18" t="n">
        <v>0</v>
      </c>
      <c r="AN18" t="b">
        <v>0</v>
      </c>
      <c r="AO18" t="b">
        <v>0</v>
      </c>
      <c r="AP18" t="b">
        <v>0</v>
      </c>
      <c r="AQ18" t="inlineStr">
        <is>
          <t>OEIS CAT - Large</t>
        </is>
      </c>
      <c r="AR18" t="n">
        <v>1</v>
      </c>
      <c r="AS18" t="n">
        <v>0</v>
      </c>
      <c r="AT18" t="inlineStr">
        <is>
          <t xml:space="preserve">structures &lt;= 100 </t>
        </is>
      </c>
      <c r="AU18" t="inlineStr">
        <is>
          <t>fatality = 0</t>
        </is>
      </c>
      <c r="AV18" t="n">
        <v>4</v>
      </c>
      <c r="AW18" t="b">
        <v>1</v>
      </c>
      <c r="AX18" t="b">
        <v>0</v>
      </c>
      <c r="AY18" t="b">
        <v>1</v>
      </c>
      <c r="AZ18" t="b">
        <v>1</v>
      </c>
      <c r="BA18" t="b">
        <v>0</v>
      </c>
      <c r="BB18" t="b">
        <v>1</v>
      </c>
      <c r="BC18" t="b">
        <v>1</v>
      </c>
      <c r="BJ18" t="n">
        <v>0</v>
      </c>
      <c r="BK18" t="n">
        <v>0</v>
      </c>
      <c r="BL18" t="inlineStr">
        <is>
          <t>RLKC1</t>
        </is>
      </c>
      <c r="BM18" t="inlineStr">
        <is>
          <t>2</t>
        </is>
      </c>
      <c r="BN18" t="n">
        <v>6.51</v>
      </c>
      <c r="BO18" t="inlineStr">
        <is>
          <t>2015-07-30T23:23:00Z</t>
        </is>
      </c>
      <c r="BP18" t="n">
        <v>10</v>
      </c>
      <c r="BQ18" t="n">
        <v>2</v>
      </c>
    </row>
    <row r="19">
      <c r="C19" t="inlineStr">
        <is>
          <t>20150730-South Complex</t>
        </is>
      </c>
      <c r="D19" t="inlineStr">
        <is>
          <t>Trinity</t>
        </is>
      </c>
      <c r="E19" t="inlineStr">
        <is>
          <t>South Complex</t>
        </is>
      </c>
      <c r="H19" t="n">
        <v>201507301600</v>
      </c>
      <c r="I19" t="n">
        <v>201507310400</v>
      </c>
      <c r="J19" t="n">
        <v>42215</v>
      </c>
      <c r="K19" t="n">
        <v>0.6666666666666666</v>
      </c>
      <c r="L19" t="n">
        <v>42215.66666666666</v>
      </c>
      <c r="M19" t="n">
        <v>42278</v>
      </c>
      <c r="P19" t="n">
        <v>29416</v>
      </c>
      <c r="Q19" t="inlineStr">
        <is>
          <t>Lightning</t>
        </is>
      </c>
      <c r="R19" t="n">
        <v>3</v>
      </c>
      <c r="T19" t="n">
        <v>0</v>
      </c>
      <c r="U19" t="n">
        <v>40.48</v>
      </c>
      <c r="V19" t="n">
        <v>-123.15</v>
      </c>
      <c r="W19" t="inlineStr">
        <is>
          <t>HFTD</t>
        </is>
      </c>
      <c r="X19" t="inlineStr">
        <is>
          <t>HFRA</t>
        </is>
      </c>
      <c r="AG19" t="b">
        <v>1</v>
      </c>
      <c r="AH19" t="b">
        <v>1</v>
      </c>
      <c r="AI19" t="b">
        <v>0</v>
      </c>
      <c r="AJ19" t="n">
        <v>2015</v>
      </c>
      <c r="AK19" t="n">
        <v>7</v>
      </c>
      <c r="AL19" t="b">
        <v>0</v>
      </c>
      <c r="AM19" t="n">
        <v>0</v>
      </c>
      <c r="AN19" t="b">
        <v>0</v>
      </c>
      <c r="AO19" t="b">
        <v>0</v>
      </c>
      <c r="AP19" t="b">
        <v>0</v>
      </c>
      <c r="AQ19" t="inlineStr">
        <is>
          <t>OEIS CAT - Large</t>
        </is>
      </c>
      <c r="AR19" t="n">
        <v>1</v>
      </c>
      <c r="AS19" t="n">
        <v>0</v>
      </c>
      <c r="AT19" t="inlineStr">
        <is>
          <t xml:space="preserve">structures &lt;= 100 </t>
        </is>
      </c>
      <c r="AU19" t="inlineStr">
        <is>
          <t>fatality = 0</t>
        </is>
      </c>
      <c r="AV19" t="n">
        <v>3</v>
      </c>
      <c r="AW19" t="b">
        <v>1</v>
      </c>
      <c r="AX19" t="b">
        <v>0</v>
      </c>
      <c r="AY19" t="b">
        <v>1</v>
      </c>
      <c r="AZ19" t="b">
        <v>1</v>
      </c>
      <c r="BA19" t="b">
        <v>0</v>
      </c>
      <c r="BB19" t="b">
        <v>1</v>
      </c>
      <c r="BC19" t="b">
        <v>1</v>
      </c>
      <c r="BF19" t="inlineStr">
        <is>
          <t>HYFC1</t>
        </is>
      </c>
      <c r="BG19" t="inlineStr">
        <is>
          <t>2</t>
        </is>
      </c>
      <c r="BH19" t="n">
        <v>4.8</v>
      </c>
      <c r="BI19" t="inlineStr">
        <is>
          <t>2015-07-30T23:24:00Z</t>
        </is>
      </c>
      <c r="BJ19" t="n">
        <v>15.99</v>
      </c>
      <c r="BK19" t="n">
        <v>2</v>
      </c>
      <c r="BL19" t="inlineStr">
        <is>
          <t>E6687</t>
        </is>
      </c>
      <c r="BM19" t="inlineStr">
        <is>
          <t>65</t>
        </is>
      </c>
      <c r="BN19" t="n">
        <v>5.34</v>
      </c>
      <c r="BO19" t="inlineStr">
        <is>
          <t>2015-07-30T23:10:00Z</t>
        </is>
      </c>
      <c r="BP19" t="n">
        <v>22.01</v>
      </c>
      <c r="BQ19" t="n">
        <v>13</v>
      </c>
    </row>
    <row r="20">
      <c r="B20" t="inlineStr">
        <is>
          <t>(2/17/2023): add lat/lon based on google map&amp;cal fire loc</t>
        </is>
      </c>
      <c r="C20" t="inlineStr">
        <is>
          <t>20150730-Humboldt Complex</t>
        </is>
      </c>
      <c r="D20" t="inlineStr">
        <is>
          <t>Humboldt</t>
        </is>
      </c>
      <c r="E20" t="inlineStr">
        <is>
          <t>Humboldt Complex</t>
        </is>
      </c>
      <c r="H20" t="n">
        <v>201507301602</v>
      </c>
      <c r="I20" t="n">
        <v>201507310402</v>
      </c>
      <c r="J20" t="n">
        <v>42215</v>
      </c>
      <c r="K20" t="n">
        <v>0.6680555555555555</v>
      </c>
      <c r="L20" t="n">
        <v>42215.66805555556</v>
      </c>
      <c r="M20" t="n">
        <v>42237</v>
      </c>
      <c r="P20" t="n">
        <v>4883</v>
      </c>
      <c r="Q20" t="inlineStr">
        <is>
          <t>Lightning</t>
        </is>
      </c>
      <c r="R20" t="n">
        <v>7</v>
      </c>
      <c r="T20" t="n">
        <v>0</v>
      </c>
      <c r="U20" t="n">
        <v>40.292</v>
      </c>
      <c r="V20" t="n">
        <v>-123.649</v>
      </c>
      <c r="W20" t="inlineStr">
        <is>
          <t>non-HFTD</t>
        </is>
      </c>
      <c r="X20" t="inlineStr">
        <is>
          <t>HFRA</t>
        </is>
      </c>
      <c r="AG20" t="b">
        <v>0</v>
      </c>
      <c r="AH20" t="b">
        <v>0</v>
      </c>
      <c r="AI20" t="b">
        <v>0</v>
      </c>
      <c r="AJ20" t="n">
        <v>2015</v>
      </c>
      <c r="AK20" t="n">
        <v>7</v>
      </c>
      <c r="AL20" t="b">
        <v>0</v>
      </c>
      <c r="AM20" t="n">
        <v>0</v>
      </c>
      <c r="AN20" t="b">
        <v>0</v>
      </c>
      <c r="AO20" t="b">
        <v>0</v>
      </c>
      <c r="AP20" t="b">
        <v>0</v>
      </c>
      <c r="AQ20" t="inlineStr">
        <is>
          <t>OEIS Non-CAT - Large</t>
        </is>
      </c>
      <c r="AR20" t="n">
        <v>0</v>
      </c>
      <c r="AS20" t="n">
        <v>0</v>
      </c>
      <c r="AT20" t="inlineStr">
        <is>
          <t xml:space="preserve">structures &lt;= 100 </t>
        </is>
      </c>
      <c r="AU20" t="inlineStr">
        <is>
          <t>fatality = 0</t>
        </is>
      </c>
      <c r="AV20" t="n">
        <v>7</v>
      </c>
      <c r="AW20" t="b">
        <v>1</v>
      </c>
      <c r="AX20" t="b">
        <v>0</v>
      </c>
      <c r="AY20" t="b">
        <v>1</v>
      </c>
      <c r="AZ20" t="b">
        <v>1</v>
      </c>
      <c r="BA20" t="b">
        <v>0</v>
      </c>
      <c r="BB20" t="b">
        <v>1</v>
      </c>
      <c r="BC20" t="b">
        <v>1</v>
      </c>
      <c r="BJ20" t="n">
        <v>0</v>
      </c>
      <c r="BK20" t="n">
        <v>0</v>
      </c>
      <c r="BL20" t="inlineStr">
        <is>
          <t>ALDC1</t>
        </is>
      </c>
      <c r="BM20" t="inlineStr">
        <is>
          <t>2</t>
        </is>
      </c>
      <c r="BN20" t="n">
        <v>7.94</v>
      </c>
      <c r="BO20" t="inlineStr">
        <is>
          <t>2015-07-30T22:51:00Z</t>
        </is>
      </c>
      <c r="BP20" t="n">
        <v>10</v>
      </c>
      <c r="BQ20" t="n">
        <v>2</v>
      </c>
    </row>
    <row r="21">
      <c r="C21" t="inlineStr">
        <is>
          <t>20150730-Fork Complex</t>
        </is>
      </c>
      <c r="D21" t="inlineStr">
        <is>
          <t>Trinity</t>
        </is>
      </c>
      <c r="E21" t="inlineStr">
        <is>
          <t>Fork Complex</t>
        </is>
      </c>
      <c r="H21" t="n">
        <v>201507302130</v>
      </c>
      <c r="I21" t="n">
        <v>201507310930</v>
      </c>
      <c r="J21" t="n">
        <v>42215</v>
      </c>
      <c r="K21" t="n">
        <v>0.8958333333333334</v>
      </c>
      <c r="L21" t="n">
        <v>42215.89583333334</v>
      </c>
      <c r="M21" t="n">
        <v>42240</v>
      </c>
      <c r="P21" t="n">
        <v>36503</v>
      </c>
      <c r="Q21" t="inlineStr">
        <is>
          <t>Undetermined</t>
        </is>
      </c>
      <c r="R21" t="n">
        <v>12</v>
      </c>
      <c r="T21" t="n">
        <v>0</v>
      </c>
      <c r="U21" t="n">
        <v>40.34</v>
      </c>
      <c r="V21" t="n">
        <v>-122.5</v>
      </c>
      <c r="W21" t="inlineStr">
        <is>
          <t>HFTD</t>
        </is>
      </c>
      <c r="X21" t="inlineStr">
        <is>
          <t>HFRA</t>
        </is>
      </c>
      <c r="AG21" t="b">
        <v>1</v>
      </c>
      <c r="AH21" t="b">
        <v>1</v>
      </c>
      <c r="AI21" t="b">
        <v>0</v>
      </c>
      <c r="AJ21" t="n">
        <v>2015</v>
      </c>
      <c r="AK21" t="n">
        <v>7</v>
      </c>
      <c r="AL21" t="b">
        <v>0</v>
      </c>
      <c r="AM21" t="n">
        <v>0</v>
      </c>
      <c r="AN21" t="b">
        <v>0</v>
      </c>
      <c r="AO21" t="b">
        <v>0</v>
      </c>
      <c r="AP21" t="b">
        <v>0</v>
      </c>
      <c r="AQ21" t="inlineStr">
        <is>
          <t>OEIS CAT - Large</t>
        </is>
      </c>
      <c r="AR21" t="n">
        <v>1</v>
      </c>
      <c r="AS21" t="n">
        <v>0</v>
      </c>
      <c r="AT21" t="inlineStr">
        <is>
          <t xml:space="preserve">structures &lt;= 100 </t>
        </is>
      </c>
      <c r="AU21" t="inlineStr">
        <is>
          <t>fatality = 0</t>
        </is>
      </c>
      <c r="AV21" t="n">
        <v>12</v>
      </c>
      <c r="AW21" t="b">
        <v>1</v>
      </c>
      <c r="AX21" t="b">
        <v>0</v>
      </c>
      <c r="AY21" t="b">
        <v>1</v>
      </c>
      <c r="AZ21" t="b">
        <v>1</v>
      </c>
      <c r="BA21" t="b">
        <v>0</v>
      </c>
      <c r="BB21" t="b">
        <v>1</v>
      </c>
      <c r="BC21" t="b">
        <v>1</v>
      </c>
      <c r="BJ21" t="n">
        <v>0</v>
      </c>
      <c r="BK21" t="n">
        <v>0</v>
      </c>
      <c r="BP21" t="n">
        <v>0</v>
      </c>
      <c r="BQ21" t="n">
        <v>0</v>
      </c>
    </row>
    <row r="22">
      <c r="C22" t="inlineStr">
        <is>
          <t>20150730-River Complex</t>
        </is>
      </c>
      <c r="D22" t="inlineStr">
        <is>
          <t>Trinity</t>
        </is>
      </c>
      <c r="E22" t="inlineStr">
        <is>
          <t>River Complex</t>
        </is>
      </c>
      <c r="H22" t="n">
        <v>201507302230</v>
      </c>
      <c r="I22" t="n">
        <v>201507311030</v>
      </c>
      <c r="J22" t="n">
        <v>42215</v>
      </c>
      <c r="K22" t="n">
        <v>0.9375</v>
      </c>
      <c r="L22" t="n">
        <v>42215.9375</v>
      </c>
      <c r="M22" t="n">
        <v>42292</v>
      </c>
      <c r="P22" t="n">
        <v>77081</v>
      </c>
      <c r="Q22" t="inlineStr">
        <is>
          <t>Lightning</t>
        </is>
      </c>
      <c r="R22" t="n">
        <v>30</v>
      </c>
      <c r="T22" t="n">
        <v>0</v>
      </c>
      <c r="U22" t="n">
        <v>40.913</v>
      </c>
      <c r="V22" t="n">
        <v>-123.437</v>
      </c>
      <c r="W22" t="inlineStr">
        <is>
          <t>HFTD</t>
        </is>
      </c>
      <c r="X22" t="inlineStr">
        <is>
          <t>HFRA</t>
        </is>
      </c>
      <c r="AG22" t="b">
        <v>1</v>
      </c>
      <c r="AH22" t="b">
        <v>1</v>
      </c>
      <c r="AI22" t="b">
        <v>0</v>
      </c>
      <c r="AJ22" t="n">
        <v>2015</v>
      </c>
      <c r="AK22" t="n">
        <v>7</v>
      </c>
      <c r="AL22" t="b">
        <v>0</v>
      </c>
      <c r="AM22" t="n">
        <v>0</v>
      </c>
      <c r="AN22" t="b">
        <v>0</v>
      </c>
      <c r="AO22" t="b">
        <v>0</v>
      </c>
      <c r="AP22" t="b">
        <v>0</v>
      </c>
      <c r="AQ22" t="inlineStr">
        <is>
          <t>OEIS CAT - Large</t>
        </is>
      </c>
      <c r="AR22" t="n">
        <v>1</v>
      </c>
      <c r="AS22" t="n">
        <v>0</v>
      </c>
      <c r="AT22" t="inlineStr">
        <is>
          <t xml:space="preserve">structures &lt;= 100 </t>
        </is>
      </c>
      <c r="AU22" t="inlineStr">
        <is>
          <t>fatality = 0</t>
        </is>
      </c>
      <c r="AV22" t="n">
        <v>30</v>
      </c>
      <c r="AW22" t="b">
        <v>1</v>
      </c>
      <c r="AX22" t="b">
        <v>0</v>
      </c>
      <c r="AY22" t="b">
        <v>1</v>
      </c>
      <c r="AZ22" t="b">
        <v>1</v>
      </c>
      <c r="BA22" t="b">
        <v>0</v>
      </c>
      <c r="BB22" t="b">
        <v>1</v>
      </c>
      <c r="BC22" t="b">
        <v>1</v>
      </c>
      <c r="BJ22" t="n">
        <v>0</v>
      </c>
      <c r="BK22" t="n">
        <v>0</v>
      </c>
      <c r="BP22" t="n">
        <v>0</v>
      </c>
      <c r="BQ22" t="n">
        <v>0</v>
      </c>
    </row>
    <row r="23">
      <c r="C23" t="inlineStr">
        <is>
          <t>20150731-Rough</t>
        </is>
      </c>
      <c r="D23" t="inlineStr">
        <is>
          <t>Fresno</t>
        </is>
      </c>
      <c r="E23" t="inlineStr">
        <is>
          <t>Rough</t>
        </is>
      </c>
      <c r="H23" t="n">
        <v>201507311900</v>
      </c>
      <c r="I23" t="n">
        <v>201507320700</v>
      </c>
      <c r="J23" t="n">
        <v>42216</v>
      </c>
      <c r="K23" t="n">
        <v>0.7916666666666666</v>
      </c>
      <c r="L23" t="n">
        <v>42216.79166666666</v>
      </c>
      <c r="M23" t="n">
        <v>42317</v>
      </c>
      <c r="N23" t="inlineStr">
        <is>
          <t>12:00</t>
        </is>
      </c>
      <c r="O23" t="n">
        <v>42317.5</v>
      </c>
      <c r="P23" t="n">
        <v>151623</v>
      </c>
      <c r="Q23" t="inlineStr">
        <is>
          <t>Lightning</t>
        </is>
      </c>
      <c r="R23" t="n">
        <v>4</v>
      </c>
      <c r="T23" t="n">
        <v>0</v>
      </c>
      <c r="U23" t="n">
        <v>36.874</v>
      </c>
      <c r="V23" t="n">
        <v>-118.905</v>
      </c>
      <c r="W23" t="inlineStr">
        <is>
          <t>HFTD</t>
        </is>
      </c>
      <c r="X23" t="inlineStr">
        <is>
          <t>HFRA</t>
        </is>
      </c>
      <c r="AG23" t="b">
        <v>1</v>
      </c>
      <c r="AH23" t="b">
        <v>1</v>
      </c>
      <c r="AI23" t="b">
        <v>0</v>
      </c>
      <c r="AJ23" t="n">
        <v>2015</v>
      </c>
      <c r="AK23" t="n">
        <v>7</v>
      </c>
      <c r="AL23" t="b">
        <v>0</v>
      </c>
      <c r="AM23" t="n">
        <v>0</v>
      </c>
      <c r="AN23" t="b">
        <v>0</v>
      </c>
      <c r="AO23" t="b">
        <v>0</v>
      </c>
      <c r="AP23" t="b">
        <v>0</v>
      </c>
      <c r="AQ23" t="inlineStr">
        <is>
          <t>OEIS CAT - Large</t>
        </is>
      </c>
      <c r="AR23" t="n">
        <v>1</v>
      </c>
      <c r="AS23" t="n">
        <v>0</v>
      </c>
      <c r="AT23" t="inlineStr">
        <is>
          <t xml:space="preserve">structures &lt;= 100 </t>
        </is>
      </c>
      <c r="AU23" t="inlineStr">
        <is>
          <t>fatality = 0</t>
        </is>
      </c>
      <c r="AV23" t="n">
        <v>4</v>
      </c>
      <c r="AW23" t="b">
        <v>1</v>
      </c>
      <c r="AX23" t="b">
        <v>0</v>
      </c>
      <c r="AY23" t="b">
        <v>1</v>
      </c>
      <c r="AZ23" t="b">
        <v>1</v>
      </c>
      <c r="BA23" t="b">
        <v>0</v>
      </c>
      <c r="BB23" t="b">
        <v>1</v>
      </c>
      <c r="BC23" t="b">
        <v>1</v>
      </c>
      <c r="BJ23" t="n">
        <v>0</v>
      </c>
      <c r="BK23" t="n">
        <v>0</v>
      </c>
      <c r="BL23" t="inlineStr">
        <is>
          <t>AU523</t>
        </is>
      </c>
      <c r="BM23" t="inlineStr">
        <is>
          <t>65</t>
        </is>
      </c>
      <c r="BN23" t="n">
        <v>9.9</v>
      </c>
      <c r="BO23" t="inlineStr">
        <is>
          <t>2015-08-01T02:06:00Z</t>
        </is>
      </c>
      <c r="BP23" t="n">
        <v>11.01</v>
      </c>
      <c r="BQ23" t="n">
        <v>13</v>
      </c>
    </row>
    <row r="24">
      <c r="B24" t="inlineStr">
        <is>
          <t>(2/17/2023): add lat/lon based on https://abc30.com/pacheco-pass-fire-bay-area-grass-chp/897122/</t>
        </is>
      </c>
      <c r="C24" t="inlineStr">
        <is>
          <t>20150731-Creek</t>
        </is>
      </c>
      <c r="D24" t="inlineStr">
        <is>
          <t>Merced</t>
        </is>
      </c>
      <c r="E24" t="inlineStr">
        <is>
          <t>Creek</t>
        </is>
      </c>
      <c r="H24" t="n">
        <v>201507312137</v>
      </c>
      <c r="I24" t="n">
        <v>201507320937</v>
      </c>
      <c r="J24" t="n">
        <v>42216</v>
      </c>
      <c r="K24" t="n">
        <v>0.9006944444444445</v>
      </c>
      <c r="L24" t="n">
        <v>42216.90069444444</v>
      </c>
      <c r="M24" t="n">
        <v>42217</v>
      </c>
      <c r="N24" t="inlineStr">
        <is>
          <t>19:00</t>
        </is>
      </c>
      <c r="O24" t="n">
        <v>42217.79166666666</v>
      </c>
      <c r="P24" t="n">
        <v>1450</v>
      </c>
      <c r="Q24" t="inlineStr">
        <is>
          <t>Vehicle</t>
        </is>
      </c>
      <c r="T24" t="n">
        <v>0</v>
      </c>
      <c r="U24" t="n">
        <v>37.068</v>
      </c>
      <c r="V24" t="n">
        <v>-121.219</v>
      </c>
      <c r="W24" t="inlineStr">
        <is>
          <t>non-HFTD</t>
        </is>
      </c>
      <c r="X24" t="inlineStr">
        <is>
          <t>HFRA</t>
        </is>
      </c>
      <c r="AG24" t="b">
        <v>0</v>
      </c>
      <c r="AH24" t="b">
        <v>0</v>
      </c>
      <c r="AI24" t="b">
        <v>0</v>
      </c>
      <c r="AJ24" t="n">
        <v>2015</v>
      </c>
      <c r="AK24" t="n">
        <v>7</v>
      </c>
      <c r="AL24" t="b">
        <v>0</v>
      </c>
      <c r="AM24" t="n">
        <v>0</v>
      </c>
      <c r="AN24" t="b">
        <v>0</v>
      </c>
      <c r="AO24" t="b">
        <v>0</v>
      </c>
      <c r="AP24" t="b">
        <v>0</v>
      </c>
      <c r="AQ24" t="inlineStr">
        <is>
          <t>OEIS Non-CAT - Large</t>
        </is>
      </c>
      <c r="AR24" t="n">
        <v>0</v>
      </c>
      <c r="AS24" t="n">
        <v>0</v>
      </c>
      <c r="AT24" t="inlineStr">
        <is>
          <t xml:space="preserve">structures &lt;= 100 </t>
        </is>
      </c>
      <c r="AU24" t="inlineStr">
        <is>
          <t>fatality = 0</t>
        </is>
      </c>
      <c r="AV24" t="n">
        <v>0</v>
      </c>
      <c r="AW24" t="b">
        <v>1</v>
      </c>
      <c r="AX24" t="b">
        <v>0</v>
      </c>
      <c r="AY24" t="b">
        <v>1</v>
      </c>
      <c r="AZ24" t="b">
        <v>1</v>
      </c>
      <c r="BA24" t="b">
        <v>0</v>
      </c>
      <c r="BB24" t="b">
        <v>1</v>
      </c>
      <c r="BC24" t="b">
        <v>1</v>
      </c>
      <c r="BF24" t="inlineStr">
        <is>
          <t>AT423</t>
        </is>
      </c>
      <c r="BG24" t="inlineStr">
        <is>
          <t>65</t>
        </is>
      </c>
      <c r="BH24" t="n">
        <v>2.43</v>
      </c>
      <c r="BI24" t="inlineStr">
        <is>
          <t>2015-08-01T04:23:00Z</t>
        </is>
      </c>
      <c r="BJ24" t="n">
        <v>31</v>
      </c>
      <c r="BK24" t="n">
        <v>17</v>
      </c>
      <c r="BL24" t="inlineStr">
        <is>
          <t>CF031</t>
        </is>
      </c>
      <c r="BM24" t="inlineStr">
        <is>
          <t>59</t>
        </is>
      </c>
      <c r="BN24" t="n">
        <v>8.77</v>
      </c>
      <c r="BO24" t="inlineStr">
        <is>
          <t>2015-08-01T05:31:00Z</t>
        </is>
      </c>
      <c r="BP24" t="n">
        <v>31.7</v>
      </c>
      <c r="BQ24" t="n">
        <v>27</v>
      </c>
    </row>
    <row r="25">
      <c r="C25" t="inlineStr">
        <is>
          <t>20150803-Dodge</t>
        </is>
      </c>
      <c r="D25" t="inlineStr">
        <is>
          <t>Lassen</t>
        </is>
      </c>
      <c r="E25" t="inlineStr">
        <is>
          <t>Dodge</t>
        </is>
      </c>
      <c r="H25" t="n">
        <v>201508031415</v>
      </c>
      <c r="I25" t="n">
        <v>201508040215</v>
      </c>
      <c r="J25" t="n">
        <v>42219</v>
      </c>
      <c r="K25" t="n">
        <v>0.59375</v>
      </c>
      <c r="L25" t="n">
        <v>42219.59375</v>
      </c>
      <c r="M25" t="n">
        <v>42220</v>
      </c>
      <c r="N25" t="inlineStr">
        <is>
          <t>10:37</t>
        </is>
      </c>
      <c r="O25" t="n">
        <v>42220.44236111111</v>
      </c>
      <c r="P25" t="n">
        <v>10570</v>
      </c>
      <c r="Q25" t="inlineStr">
        <is>
          <t>Human</t>
        </is>
      </c>
      <c r="T25" t="n">
        <v>0</v>
      </c>
      <c r="U25" t="n">
        <v>40.938</v>
      </c>
      <c r="V25" t="n">
        <v>-120.105</v>
      </c>
      <c r="W25" t="inlineStr">
        <is>
          <t>HFTD</t>
        </is>
      </c>
      <c r="X25" t="inlineStr">
        <is>
          <t>HFRA</t>
        </is>
      </c>
      <c r="AG25" t="b">
        <v>1</v>
      </c>
      <c r="AH25" t="b">
        <v>1</v>
      </c>
      <c r="AI25" t="b">
        <v>0</v>
      </c>
      <c r="AJ25" t="n">
        <v>2015</v>
      </c>
      <c r="AK25" t="n">
        <v>8</v>
      </c>
      <c r="AL25" t="b">
        <v>0</v>
      </c>
      <c r="AM25" t="n">
        <v>0</v>
      </c>
      <c r="AN25" t="b">
        <v>0</v>
      </c>
      <c r="AO25" t="b">
        <v>0</v>
      </c>
      <c r="AP25" t="b">
        <v>0</v>
      </c>
      <c r="AQ25" t="inlineStr">
        <is>
          <t>OEIS CAT - Large</t>
        </is>
      </c>
      <c r="AR25" t="n">
        <v>1</v>
      </c>
      <c r="AS25" t="n">
        <v>0</v>
      </c>
      <c r="AT25" t="inlineStr">
        <is>
          <t xml:space="preserve">structures &lt;= 100 </t>
        </is>
      </c>
      <c r="AU25" t="inlineStr">
        <is>
          <t>fatality = 0</t>
        </is>
      </c>
      <c r="AV25" t="n">
        <v>0</v>
      </c>
      <c r="AW25" t="b">
        <v>1</v>
      </c>
      <c r="AX25" t="b">
        <v>0</v>
      </c>
      <c r="AY25" t="b">
        <v>1</v>
      </c>
      <c r="AZ25" t="b">
        <v>1</v>
      </c>
      <c r="BA25" t="b">
        <v>0</v>
      </c>
      <c r="BB25" t="b">
        <v>0</v>
      </c>
      <c r="BC25" t="b">
        <v>1</v>
      </c>
      <c r="BJ25" t="n">
        <v>0</v>
      </c>
      <c r="BK25" t="n">
        <v>0</v>
      </c>
      <c r="BP25" t="n">
        <v>0</v>
      </c>
      <c r="BQ25" t="n">
        <v>0</v>
      </c>
    </row>
    <row r="26">
      <c r="C26" t="inlineStr">
        <is>
          <t>20150809-Jerusalem</t>
        </is>
      </c>
      <c r="D26" t="inlineStr">
        <is>
          <t>Lake</t>
        </is>
      </c>
      <c r="E26" t="inlineStr">
        <is>
          <t>Jerusalem</t>
        </is>
      </c>
      <c r="H26" t="n">
        <v>201508091534</v>
      </c>
      <c r="I26" t="n">
        <v>201508100334</v>
      </c>
      <c r="J26" t="n">
        <v>42225</v>
      </c>
      <c r="K26" t="n">
        <v>0.6486111111111111</v>
      </c>
      <c r="L26" t="n">
        <v>42225.64861111111</v>
      </c>
      <c r="M26" t="n">
        <v>42241</v>
      </c>
      <c r="N26" t="inlineStr">
        <is>
          <t>06:45</t>
        </is>
      </c>
      <c r="O26" t="n">
        <v>42241.28125</v>
      </c>
      <c r="P26" t="n">
        <v>25118</v>
      </c>
      <c r="Q26" t="inlineStr">
        <is>
          <t>Under Investigation</t>
        </is>
      </c>
      <c r="R26" t="n">
        <v>27</v>
      </c>
      <c r="T26" t="n">
        <v>0</v>
      </c>
      <c r="U26" t="n">
        <v>38.8142503</v>
      </c>
      <c r="V26" t="n">
        <v>-122.4867319</v>
      </c>
      <c r="W26" t="inlineStr">
        <is>
          <t>HFTD</t>
        </is>
      </c>
      <c r="X26" t="inlineStr">
        <is>
          <t>HFRA</t>
        </is>
      </c>
      <c r="AG26" t="b">
        <v>1</v>
      </c>
      <c r="AH26" t="b">
        <v>1</v>
      </c>
      <c r="AI26" t="b">
        <v>0</v>
      </c>
      <c r="AJ26" t="n">
        <v>2015</v>
      </c>
      <c r="AK26" t="n">
        <v>8</v>
      </c>
      <c r="AL26" t="b">
        <v>0</v>
      </c>
      <c r="AM26" t="n">
        <v>0</v>
      </c>
      <c r="AN26" t="b">
        <v>0</v>
      </c>
      <c r="AO26" t="b">
        <v>0</v>
      </c>
      <c r="AP26" t="b">
        <v>0</v>
      </c>
      <c r="AQ26" t="inlineStr">
        <is>
          <t>OEIS CAT - Large</t>
        </is>
      </c>
      <c r="AR26" t="n">
        <v>1</v>
      </c>
      <c r="AS26" t="n">
        <v>0</v>
      </c>
      <c r="AT26" t="inlineStr">
        <is>
          <t xml:space="preserve">structures &lt;= 100 </t>
        </is>
      </c>
      <c r="AU26" t="inlineStr">
        <is>
          <t>fatality = 0</t>
        </is>
      </c>
      <c r="AV26" t="n">
        <v>27</v>
      </c>
      <c r="AW26" t="b">
        <v>1</v>
      </c>
      <c r="AX26" t="b">
        <v>0</v>
      </c>
      <c r="AY26" t="b">
        <v>1</v>
      </c>
      <c r="AZ26" t="b">
        <v>1</v>
      </c>
      <c r="BA26" t="b">
        <v>0</v>
      </c>
      <c r="BB26" t="b">
        <v>1</v>
      </c>
      <c r="BC26" t="b">
        <v>1</v>
      </c>
      <c r="BF26" t="inlineStr">
        <is>
          <t>KNXC1</t>
        </is>
      </c>
      <c r="BG26" t="inlineStr">
        <is>
          <t>2</t>
        </is>
      </c>
      <c r="BH26" t="n">
        <v>4.99</v>
      </c>
      <c r="BI26" t="inlineStr">
        <is>
          <t>2015-08-09T23:09:00Z</t>
        </is>
      </c>
      <c r="BJ26" t="n">
        <v>21</v>
      </c>
      <c r="BK26" t="n">
        <v>26</v>
      </c>
      <c r="BL26" t="inlineStr">
        <is>
          <t>KNXC1</t>
        </is>
      </c>
      <c r="BM26" t="inlineStr">
        <is>
          <t>2</t>
        </is>
      </c>
      <c r="BN26" t="n">
        <v>4.99</v>
      </c>
      <c r="BO26" t="inlineStr">
        <is>
          <t>2015-08-09T23:09:00Z</t>
        </is>
      </c>
      <c r="BP26" t="n">
        <v>21</v>
      </c>
      <c r="BQ26" t="n">
        <v>26</v>
      </c>
    </row>
    <row r="27">
      <c r="C27" t="inlineStr">
        <is>
          <t>20150816-Cuesta</t>
        </is>
      </c>
      <c r="D27" t="inlineStr">
        <is>
          <t>San Luis Obispo</t>
        </is>
      </c>
      <c r="E27" t="inlineStr">
        <is>
          <t>Cuesta</t>
        </is>
      </c>
      <c r="H27" t="n">
        <v>201508161813</v>
      </c>
      <c r="I27" t="n">
        <v>201508170613</v>
      </c>
      <c r="J27" t="n">
        <v>42232</v>
      </c>
      <c r="K27" t="n">
        <v>0.7590277777777777</v>
      </c>
      <c r="L27" t="n">
        <v>42232.75902777778</v>
      </c>
      <c r="M27" t="n">
        <v>42244</v>
      </c>
      <c r="N27" t="inlineStr">
        <is>
          <t>18:15</t>
        </is>
      </c>
      <c r="O27" t="n">
        <v>42244.76041666666</v>
      </c>
      <c r="P27" t="n">
        <v>2446</v>
      </c>
      <c r="Q27" t="inlineStr">
        <is>
          <t>Vehicle</t>
        </is>
      </c>
      <c r="R27" t="n">
        <v>1</v>
      </c>
      <c r="T27" t="n">
        <v>0</v>
      </c>
      <c r="U27" t="n">
        <v>35.3477</v>
      </c>
      <c r="V27" t="n">
        <v>-120.6269</v>
      </c>
      <c r="W27" t="inlineStr">
        <is>
          <t>HFTD</t>
        </is>
      </c>
      <c r="X27" t="inlineStr">
        <is>
          <t>HFRA</t>
        </is>
      </c>
      <c r="AG27" t="b">
        <v>0</v>
      </c>
      <c r="AH27" t="b">
        <v>0</v>
      </c>
      <c r="AI27" t="b">
        <v>0</v>
      </c>
      <c r="AJ27" t="n">
        <v>2015</v>
      </c>
      <c r="AK27" t="n">
        <v>8</v>
      </c>
      <c r="AL27" t="b">
        <v>0</v>
      </c>
      <c r="AM27" t="n">
        <v>0</v>
      </c>
      <c r="AN27" t="b">
        <v>0</v>
      </c>
      <c r="AO27" t="b">
        <v>0</v>
      </c>
      <c r="AP27" t="b">
        <v>0</v>
      </c>
      <c r="AQ27" t="inlineStr">
        <is>
          <t>OEIS Non-CAT - Large</t>
        </is>
      </c>
      <c r="AR27" t="n">
        <v>0</v>
      </c>
      <c r="AS27" t="n">
        <v>0</v>
      </c>
      <c r="AT27" t="inlineStr">
        <is>
          <t xml:space="preserve">structures &lt;= 100 </t>
        </is>
      </c>
      <c r="AU27" t="inlineStr">
        <is>
          <t>fatality = 0</t>
        </is>
      </c>
      <c r="AV27" t="n">
        <v>1</v>
      </c>
      <c r="AW27" t="b">
        <v>0</v>
      </c>
      <c r="AX27" t="b">
        <v>1</v>
      </c>
      <c r="AY27" t="b">
        <v>1</v>
      </c>
      <c r="AZ27" t="b">
        <v>1</v>
      </c>
      <c r="BA27" t="b">
        <v>0</v>
      </c>
      <c r="BB27" t="b">
        <v>1</v>
      </c>
      <c r="BC27" t="b">
        <v>1</v>
      </c>
      <c r="BF27" t="inlineStr">
        <is>
          <t>ARGC1</t>
        </is>
      </c>
      <c r="BG27" t="inlineStr">
        <is>
          <t>2</t>
        </is>
      </c>
      <c r="BH27" t="n">
        <v>4.25</v>
      </c>
      <c r="BI27" t="inlineStr">
        <is>
          <t>2015-08-17T00:54:00Z</t>
        </is>
      </c>
      <c r="BJ27" t="n">
        <v>12.01</v>
      </c>
      <c r="BK27" t="n">
        <v>2</v>
      </c>
      <c r="BL27" t="inlineStr">
        <is>
          <t>E1179</t>
        </is>
      </c>
      <c r="BM27" t="inlineStr">
        <is>
          <t>65</t>
        </is>
      </c>
      <c r="BN27" t="n">
        <v>8.58</v>
      </c>
      <c r="BO27" t="inlineStr">
        <is>
          <t>2015-08-17T00:15:00Z</t>
        </is>
      </c>
      <c r="BP27" t="n">
        <v>24.99</v>
      </c>
      <c r="BQ27" t="n">
        <v>21</v>
      </c>
    </row>
    <row r="28">
      <c r="C28" t="inlineStr">
        <is>
          <t>20150819-Tesla</t>
        </is>
      </c>
      <c r="D28" t="inlineStr">
        <is>
          <t>Alameda</t>
        </is>
      </c>
      <c r="E28" t="inlineStr">
        <is>
          <t>Tesla</t>
        </is>
      </c>
      <c r="H28" t="n">
        <v>201508191445</v>
      </c>
      <c r="I28" t="n">
        <v>201508200245</v>
      </c>
      <c r="J28" t="n">
        <v>42235</v>
      </c>
      <c r="K28" t="n">
        <v>0.6145833333333334</v>
      </c>
      <c r="L28" t="n">
        <v>42235.61458333334</v>
      </c>
      <c r="M28" t="n">
        <v>42238</v>
      </c>
      <c r="N28" t="inlineStr">
        <is>
          <t>18:30</t>
        </is>
      </c>
      <c r="O28" t="n">
        <v>42238.77083333334</v>
      </c>
      <c r="P28" t="n">
        <v>2850</v>
      </c>
      <c r="Q28" t="inlineStr">
        <is>
          <t>Undetermined</t>
        </is>
      </c>
      <c r="R28" t="n">
        <v>1</v>
      </c>
      <c r="T28" t="n">
        <v>0</v>
      </c>
      <c r="U28" t="n">
        <v>37.3845</v>
      </c>
      <c r="V28" t="n">
        <v>-121.3732</v>
      </c>
      <c r="W28" t="inlineStr">
        <is>
          <t>HFTD</t>
        </is>
      </c>
      <c r="X28" t="inlineStr">
        <is>
          <t>HFRA</t>
        </is>
      </c>
      <c r="AG28" t="b">
        <v>0</v>
      </c>
      <c r="AH28" t="b">
        <v>0</v>
      </c>
      <c r="AI28" t="b">
        <v>0</v>
      </c>
      <c r="AJ28" t="n">
        <v>2015</v>
      </c>
      <c r="AK28" t="n">
        <v>8</v>
      </c>
      <c r="AL28" t="b">
        <v>0</v>
      </c>
      <c r="AM28" t="n">
        <v>0</v>
      </c>
      <c r="AN28" t="b">
        <v>0</v>
      </c>
      <c r="AO28" t="b">
        <v>0</v>
      </c>
      <c r="AP28" t="b">
        <v>0</v>
      </c>
      <c r="AQ28" t="inlineStr">
        <is>
          <t>OEIS Non-CAT - Large</t>
        </is>
      </c>
      <c r="AR28" t="n">
        <v>0</v>
      </c>
      <c r="AS28" t="n">
        <v>0</v>
      </c>
      <c r="AT28" t="inlineStr">
        <is>
          <t xml:space="preserve">structures &lt;= 100 </t>
        </is>
      </c>
      <c r="AU28" t="inlineStr">
        <is>
          <t>fatality = 0</t>
        </is>
      </c>
      <c r="AV28" t="n">
        <v>1</v>
      </c>
      <c r="AW28" t="b">
        <v>1</v>
      </c>
      <c r="AX28" t="b">
        <v>0</v>
      </c>
      <c r="AY28" t="b">
        <v>1</v>
      </c>
      <c r="AZ28" t="b">
        <v>1</v>
      </c>
      <c r="BA28" t="b">
        <v>0</v>
      </c>
      <c r="BB28" t="b">
        <v>1</v>
      </c>
      <c r="BC28" t="b">
        <v>1</v>
      </c>
      <c r="BJ28" t="n">
        <v>0</v>
      </c>
      <c r="BK28" t="n">
        <v>0</v>
      </c>
      <c r="BL28" t="inlineStr">
        <is>
          <t>DBLC1</t>
        </is>
      </c>
      <c r="BM28" t="inlineStr">
        <is>
          <t>2</t>
        </is>
      </c>
      <c r="BN28" t="n">
        <v>5.73</v>
      </c>
      <c r="BO28" t="inlineStr">
        <is>
          <t>2015-08-19T22:00:00Z</t>
        </is>
      </c>
      <c r="BP28" t="n">
        <v>15.99</v>
      </c>
      <c r="BQ28" t="n">
        <v>2</v>
      </c>
    </row>
    <row r="29">
      <c r="C29" t="inlineStr">
        <is>
          <t>20150902-Elk</t>
        </is>
      </c>
      <c r="D29" t="inlineStr">
        <is>
          <t>Lake</t>
        </is>
      </c>
      <c r="E29" t="inlineStr">
        <is>
          <t>Elk</t>
        </is>
      </c>
      <c r="H29" t="n">
        <v>201509021457</v>
      </c>
      <c r="I29" t="n">
        <v>201509030257</v>
      </c>
      <c r="J29" t="n">
        <v>42249</v>
      </c>
      <c r="K29" t="n">
        <v>0.6229166666666667</v>
      </c>
      <c r="L29" t="n">
        <v>42249.62291666667</v>
      </c>
      <c r="M29" t="n">
        <v>42255</v>
      </c>
      <c r="N29" t="inlineStr">
        <is>
          <t>19:28</t>
        </is>
      </c>
      <c r="O29" t="n">
        <v>42255.81111111111</v>
      </c>
      <c r="P29" t="n">
        <v>673</v>
      </c>
      <c r="Q29" t="inlineStr">
        <is>
          <t>Equipment</t>
        </is>
      </c>
      <c r="T29" t="n">
        <v>0</v>
      </c>
      <c r="U29" t="n">
        <v>39.23</v>
      </c>
      <c r="V29" t="n">
        <v>-122</v>
      </c>
      <c r="W29" t="inlineStr">
        <is>
          <t>non-HFTD</t>
        </is>
      </c>
      <c r="X29" t="inlineStr">
        <is>
          <t>non-HFRA</t>
        </is>
      </c>
      <c r="AG29" t="b">
        <v>0</v>
      </c>
      <c r="AH29" t="b">
        <v>0</v>
      </c>
      <c r="AI29" t="b">
        <v>0</v>
      </c>
      <c r="AJ29" t="n">
        <v>2015</v>
      </c>
      <c r="AK29" t="n">
        <v>9</v>
      </c>
      <c r="AL29" t="b">
        <v>0</v>
      </c>
      <c r="AM29" t="n">
        <v>0</v>
      </c>
      <c r="AN29" t="b">
        <v>0</v>
      </c>
      <c r="AO29" t="b">
        <v>0</v>
      </c>
      <c r="AP29" t="b">
        <v>0</v>
      </c>
      <c r="AQ29" t="inlineStr">
        <is>
          <t>OEIS Non-CAT - Large</t>
        </is>
      </c>
      <c r="AR29" t="n">
        <v>0</v>
      </c>
      <c r="AS29" t="n">
        <v>0</v>
      </c>
      <c r="AT29" t="inlineStr">
        <is>
          <t xml:space="preserve">structures &lt;= 100 </t>
        </is>
      </c>
      <c r="AU29" t="inlineStr">
        <is>
          <t>fatality = 0</t>
        </is>
      </c>
      <c r="AV29" t="n">
        <v>0</v>
      </c>
      <c r="AW29" t="b">
        <v>0</v>
      </c>
      <c r="AX29" t="b">
        <v>0</v>
      </c>
      <c r="AY29" t="b">
        <v>0</v>
      </c>
      <c r="AZ29" t="b">
        <v>0</v>
      </c>
      <c r="BA29" t="b">
        <v>0</v>
      </c>
      <c r="BB29" t="b">
        <v>0</v>
      </c>
      <c r="BC29" t="b">
        <v>0</v>
      </c>
      <c r="BJ29" t="n">
        <v>0</v>
      </c>
      <c r="BK29" t="n">
        <v>0</v>
      </c>
      <c r="BL29" t="inlineStr">
        <is>
          <t>DUC9</t>
        </is>
      </c>
      <c r="BM29" t="inlineStr">
        <is>
          <t>108</t>
        </is>
      </c>
      <c r="BN29" t="n">
        <v>9.82</v>
      </c>
      <c r="BO29" t="inlineStr">
        <is>
          <t>2015-09-02T22:30:00Z</t>
        </is>
      </c>
      <c r="BP29" t="n">
        <v>19.55</v>
      </c>
      <c r="BQ29" t="n">
        <v>16</v>
      </c>
    </row>
    <row r="30">
      <c r="B30" t="inlineStr">
        <is>
          <t>(2/17/2023): add lat/lon based on https://wildfiretoday.com/tag/tenaya-fire/</t>
        </is>
      </c>
      <c r="C30" t="inlineStr">
        <is>
          <t>20150907-Tenaya</t>
        </is>
      </c>
      <c r="D30" t="inlineStr">
        <is>
          <t>Mariposa</t>
        </is>
      </c>
      <c r="E30" t="inlineStr">
        <is>
          <t>Tenaya</t>
        </is>
      </c>
      <c r="H30" t="n">
        <v>201509072123</v>
      </c>
      <c r="I30" t="n">
        <v>201509080923</v>
      </c>
      <c r="J30" t="n">
        <v>42254</v>
      </c>
      <c r="K30" t="n">
        <v>0.8909722222222223</v>
      </c>
      <c r="L30" t="n">
        <v>42254.89097222222</v>
      </c>
      <c r="M30" t="n">
        <v>42263</v>
      </c>
      <c r="P30" t="n">
        <v>415</v>
      </c>
      <c r="Q30" t="inlineStr">
        <is>
          <t>Undetermined</t>
        </is>
      </c>
      <c r="T30" t="n">
        <v>0</v>
      </c>
      <c r="U30" t="n">
        <v>37.872</v>
      </c>
      <c r="V30" t="n">
        <v>-119.416</v>
      </c>
      <c r="W30" t="inlineStr">
        <is>
          <t>non-HFTD</t>
        </is>
      </c>
      <c r="X30" t="inlineStr">
        <is>
          <t>non-HFRA</t>
        </is>
      </c>
      <c r="AG30" t="b">
        <v>0</v>
      </c>
      <c r="AH30" t="b">
        <v>0</v>
      </c>
      <c r="AI30" t="b">
        <v>0</v>
      </c>
      <c r="AJ30" t="n">
        <v>2015</v>
      </c>
      <c r="AK30" t="n">
        <v>9</v>
      </c>
      <c r="AL30" t="b">
        <v>0</v>
      </c>
      <c r="AM30" t="n">
        <v>0</v>
      </c>
      <c r="AN30" t="b">
        <v>0</v>
      </c>
      <c r="AO30" t="b">
        <v>0</v>
      </c>
      <c r="AP30" t="b">
        <v>0</v>
      </c>
      <c r="AQ30" t="inlineStr">
        <is>
          <t>OEIS Non-CAT - Large</t>
        </is>
      </c>
      <c r="AR30" t="n">
        <v>0</v>
      </c>
      <c r="AS30" t="n">
        <v>0</v>
      </c>
      <c r="AT30" t="inlineStr">
        <is>
          <t xml:space="preserve">structures &lt;= 100 </t>
        </is>
      </c>
      <c r="AU30" t="inlineStr">
        <is>
          <t>fatality = 0</t>
        </is>
      </c>
      <c r="AV30" t="n">
        <v>0</v>
      </c>
      <c r="AW30" t="b">
        <v>0</v>
      </c>
      <c r="AX30" t="b">
        <v>0</v>
      </c>
      <c r="AY30" t="b">
        <v>0</v>
      </c>
      <c r="AZ30" t="b">
        <v>0</v>
      </c>
      <c r="BA30" t="b">
        <v>0</v>
      </c>
      <c r="BB30" t="b">
        <v>0</v>
      </c>
      <c r="BC30" t="b">
        <v>0</v>
      </c>
      <c r="BJ30" t="n">
        <v>0</v>
      </c>
      <c r="BK30" t="n">
        <v>0</v>
      </c>
      <c r="BP30" t="n">
        <v>0</v>
      </c>
      <c r="BQ30" t="n">
        <v>0</v>
      </c>
    </row>
    <row r="31">
      <c r="C31" t="inlineStr">
        <is>
          <t>20150909-Butte</t>
        </is>
      </c>
      <c r="D31" t="inlineStr">
        <is>
          <t>Amador</t>
        </is>
      </c>
      <c r="E31" t="inlineStr">
        <is>
          <t>Butte</t>
        </is>
      </c>
      <c r="H31" t="n">
        <v>201509091426</v>
      </c>
      <c r="I31" t="n">
        <v>201509100226</v>
      </c>
      <c r="J31" t="n">
        <v>42256</v>
      </c>
      <c r="K31" t="n">
        <v>0.6013888888888889</v>
      </c>
      <c r="L31" t="n">
        <v>42256.60138888889</v>
      </c>
      <c r="M31" t="n">
        <v>42292</v>
      </c>
      <c r="N31" t="inlineStr">
        <is>
          <t>19:45</t>
        </is>
      </c>
      <c r="O31" t="n">
        <v>42292.82291666666</v>
      </c>
      <c r="P31" t="n">
        <v>70868</v>
      </c>
      <c r="Q31" t="inlineStr">
        <is>
          <t>Electrical Power</t>
        </is>
      </c>
      <c r="R31" t="n">
        <v>965</v>
      </c>
      <c r="T31" t="n">
        <v>2</v>
      </c>
      <c r="U31" t="n">
        <v>38.32974</v>
      </c>
      <c r="V31" t="n">
        <v>-120.70418</v>
      </c>
      <c r="W31" t="inlineStr">
        <is>
          <t>HFTD</t>
        </is>
      </c>
      <c r="X31" t="inlineStr">
        <is>
          <t>HFRA</t>
        </is>
      </c>
      <c r="Y31" t="inlineStr">
        <is>
          <t>Yes</t>
        </is>
      </c>
      <c r="Z31" t="inlineStr">
        <is>
          <t>Yes</t>
        </is>
      </c>
      <c r="AA31" t="inlineStr">
        <is>
          <t>EIR20150035</t>
        </is>
      </c>
      <c r="AB31" t="inlineStr">
        <is>
          <t>EI150909A</t>
        </is>
      </c>
      <c r="AF31" t="n">
        <v>83383004</v>
      </c>
      <c r="AG31" t="b">
        <v>1</v>
      </c>
      <c r="AH31" t="b">
        <v>0</v>
      </c>
      <c r="AI31" t="b">
        <v>1</v>
      </c>
      <c r="AJ31" t="n">
        <v>2015</v>
      </c>
      <c r="AK31" t="n">
        <v>9</v>
      </c>
      <c r="AL31" t="b">
        <v>0</v>
      </c>
      <c r="AM31" t="n">
        <v>1</v>
      </c>
      <c r="AN31" t="b">
        <v>1</v>
      </c>
      <c r="AO31" t="b">
        <v>1</v>
      </c>
      <c r="AP31" t="b">
        <v>0</v>
      </c>
      <c r="AQ31" t="inlineStr">
        <is>
          <t>OEIS CAT - Destructive - Fatal</t>
        </is>
      </c>
      <c r="AR31" t="n">
        <v>1</v>
      </c>
      <c r="AS31" t="n">
        <v>1</v>
      </c>
      <c r="AT31" t="inlineStr">
        <is>
          <t>structures &gt; 500</t>
        </is>
      </c>
      <c r="AU31" t="inlineStr">
        <is>
          <t>fatality &gt; 0</t>
        </is>
      </c>
      <c r="AV31" t="n">
        <v>965</v>
      </c>
      <c r="AW31" t="b">
        <v>1</v>
      </c>
      <c r="AX31" t="b">
        <v>0</v>
      </c>
      <c r="AY31" t="b">
        <v>1</v>
      </c>
      <c r="AZ31" t="b">
        <v>1</v>
      </c>
      <c r="BA31" t="b">
        <v>0</v>
      </c>
      <c r="BB31" t="b">
        <v>1</v>
      </c>
      <c r="BC31" t="b">
        <v>1</v>
      </c>
      <c r="BJ31" t="n">
        <v>0</v>
      </c>
      <c r="BK31" t="n">
        <v>0</v>
      </c>
      <c r="BL31" t="inlineStr">
        <is>
          <t>MTZC1</t>
        </is>
      </c>
      <c r="BM31" t="inlineStr">
        <is>
          <t>2</t>
        </is>
      </c>
      <c r="BN31" t="n">
        <v>5.02</v>
      </c>
      <c r="BO31" t="inlineStr">
        <is>
          <t>2015-09-09T21:56:00Z</t>
        </is>
      </c>
      <c r="BP31" t="n">
        <v>13</v>
      </c>
      <c r="BQ31" t="n">
        <v>2</v>
      </c>
    </row>
    <row r="32">
      <c r="C32" t="inlineStr">
        <is>
          <t>20150911-Lumpkin</t>
        </is>
      </c>
      <c r="D32" t="inlineStr">
        <is>
          <t>Butte</t>
        </is>
      </c>
      <c r="E32" t="inlineStr">
        <is>
          <t>Lumpkin</t>
        </is>
      </c>
      <c r="H32" t="n">
        <v>201509111415</v>
      </c>
      <c r="I32" t="n">
        <v>201509120215</v>
      </c>
      <c r="J32" t="n">
        <v>42258</v>
      </c>
      <c r="K32" t="n">
        <v>0.59375</v>
      </c>
      <c r="L32" t="n">
        <v>42258.59375</v>
      </c>
      <c r="M32" t="n">
        <v>42264</v>
      </c>
      <c r="N32" t="inlineStr">
        <is>
          <t>19:30</t>
        </is>
      </c>
      <c r="O32" t="n">
        <v>42264.8125</v>
      </c>
      <c r="P32" t="n">
        <v>1042</v>
      </c>
      <c r="Q32" t="inlineStr">
        <is>
          <t>Arson</t>
        </is>
      </c>
      <c r="T32" t="n">
        <v>0</v>
      </c>
      <c r="U32" t="n">
        <v>39.5218</v>
      </c>
      <c r="V32" t="n">
        <v>-121.3363</v>
      </c>
      <c r="W32" t="inlineStr">
        <is>
          <t>HFTD</t>
        </is>
      </c>
      <c r="X32" t="inlineStr">
        <is>
          <t>HFRA</t>
        </is>
      </c>
      <c r="AG32" t="b">
        <v>0</v>
      </c>
      <c r="AH32" t="b">
        <v>0</v>
      </c>
      <c r="AI32" t="b">
        <v>0</v>
      </c>
      <c r="AJ32" t="n">
        <v>2015</v>
      </c>
      <c r="AK32" t="n">
        <v>9</v>
      </c>
      <c r="AL32" t="b">
        <v>0</v>
      </c>
      <c r="AM32" t="n">
        <v>0</v>
      </c>
      <c r="AN32" t="b">
        <v>0</v>
      </c>
      <c r="AO32" t="b">
        <v>0</v>
      </c>
      <c r="AP32" t="b">
        <v>0</v>
      </c>
      <c r="AQ32" t="inlineStr">
        <is>
          <t>OEIS Non-CAT - Large</t>
        </is>
      </c>
      <c r="AR32" t="n">
        <v>0</v>
      </c>
      <c r="AS32" t="n">
        <v>0</v>
      </c>
      <c r="AT32" t="inlineStr">
        <is>
          <t xml:space="preserve">structures &lt;= 100 </t>
        </is>
      </c>
      <c r="AU32" t="inlineStr">
        <is>
          <t>fatality = 0</t>
        </is>
      </c>
      <c r="AV32" t="n">
        <v>0</v>
      </c>
      <c r="AW32" t="b">
        <v>0</v>
      </c>
      <c r="AX32" t="b">
        <v>1</v>
      </c>
      <c r="AY32" t="b">
        <v>1</v>
      </c>
      <c r="AZ32" t="b">
        <v>1</v>
      </c>
      <c r="BA32" t="b">
        <v>0</v>
      </c>
      <c r="BB32" t="b">
        <v>1</v>
      </c>
      <c r="BC32" t="b">
        <v>1</v>
      </c>
      <c r="BJ32" t="n">
        <v>0</v>
      </c>
      <c r="BK32" t="n">
        <v>0</v>
      </c>
      <c r="BL32" t="inlineStr">
        <is>
          <t>PKCC1</t>
        </is>
      </c>
      <c r="BM32" t="inlineStr">
        <is>
          <t>2</t>
        </is>
      </c>
      <c r="BN32" t="n">
        <v>7.85</v>
      </c>
      <c r="BO32" t="inlineStr">
        <is>
          <t>2015-09-11T22:10:00Z</t>
        </is>
      </c>
      <c r="BP32" t="n">
        <v>15.99</v>
      </c>
      <c r="BQ32" t="n">
        <v>2</v>
      </c>
    </row>
    <row r="33">
      <c r="B33" t="inlineStr">
        <is>
          <t>cause based on https://www.cnn.com/2016/08/11/us/california-valley-fire-faulty-hot-tub/index.html</t>
        </is>
      </c>
      <c r="C33" t="inlineStr">
        <is>
          <t>20150912-Valley</t>
        </is>
      </c>
      <c r="D33" t="inlineStr">
        <is>
          <t>Lake</t>
        </is>
      </c>
      <c r="E33" t="inlineStr">
        <is>
          <t>Valley</t>
        </is>
      </c>
      <c r="H33" t="n">
        <v>201509121324</v>
      </c>
      <c r="I33" t="n">
        <v>201509130124</v>
      </c>
      <c r="J33" t="n">
        <v>42259</v>
      </c>
      <c r="K33" t="n">
        <v>0.5583333333333333</v>
      </c>
      <c r="L33" t="n">
        <v>42259.55833333333</v>
      </c>
      <c r="M33" t="n">
        <v>42292</v>
      </c>
      <c r="P33" t="n">
        <v>76067</v>
      </c>
      <c r="Q33" t="inlineStr">
        <is>
          <t>Electrical Power</t>
        </is>
      </c>
      <c r="R33" t="n">
        <v>1958</v>
      </c>
      <c r="S33" t="n">
        <v>93</v>
      </c>
      <c r="T33" t="n">
        <v>4</v>
      </c>
      <c r="U33" t="n">
        <v>38.8488796</v>
      </c>
      <c r="V33" t="n">
        <v>-122.7589117</v>
      </c>
      <c r="W33" t="inlineStr">
        <is>
          <t>HFTD</t>
        </is>
      </c>
      <c r="X33" t="inlineStr">
        <is>
          <t>HFRA</t>
        </is>
      </c>
      <c r="Y33" t="inlineStr">
        <is>
          <t>Yes</t>
        </is>
      </c>
      <c r="AF33" t="n">
        <v>81840051</v>
      </c>
      <c r="AG33" t="b">
        <v>1</v>
      </c>
      <c r="AH33" t="b">
        <v>0</v>
      </c>
      <c r="AI33" t="b">
        <v>1</v>
      </c>
      <c r="AJ33" t="n">
        <v>2015</v>
      </c>
      <c r="AK33" t="n">
        <v>9</v>
      </c>
      <c r="AL33" t="b">
        <v>0</v>
      </c>
      <c r="AM33" t="n">
        <v>1</v>
      </c>
      <c r="AN33" t="b">
        <v>1</v>
      </c>
      <c r="AO33" t="b">
        <v>1</v>
      </c>
      <c r="AP33" t="b">
        <v>0</v>
      </c>
      <c r="AQ33" t="inlineStr">
        <is>
          <t>OEIS CAT - Destructive - Fatal</t>
        </is>
      </c>
      <c r="AR33" t="n">
        <v>1</v>
      </c>
      <c r="AS33" t="n">
        <v>1</v>
      </c>
      <c r="AT33" t="inlineStr">
        <is>
          <t>structures &gt; 500</t>
        </is>
      </c>
      <c r="AU33" t="inlineStr">
        <is>
          <t>fatality &gt; 0</t>
        </is>
      </c>
      <c r="AV33" t="n">
        <v>1958</v>
      </c>
      <c r="AW33" t="b">
        <v>0</v>
      </c>
      <c r="AX33" t="b">
        <v>1</v>
      </c>
      <c r="AY33" t="b">
        <v>1</v>
      </c>
      <c r="AZ33" t="b">
        <v>1</v>
      </c>
      <c r="BA33" t="b">
        <v>0</v>
      </c>
      <c r="BB33" t="b">
        <v>1</v>
      </c>
      <c r="BC33" t="b">
        <v>1</v>
      </c>
      <c r="BJ33" t="n">
        <v>0</v>
      </c>
      <c r="BK33" t="n">
        <v>0</v>
      </c>
      <c r="BL33" t="inlineStr">
        <is>
          <t>KELC1</t>
        </is>
      </c>
      <c r="BM33" t="inlineStr">
        <is>
          <t>2</t>
        </is>
      </c>
      <c r="BN33" t="n">
        <v>5.19</v>
      </c>
      <c r="BO33" t="inlineStr">
        <is>
          <t>2015-09-12T20:57:00Z</t>
        </is>
      </c>
      <c r="BP33" t="n">
        <v>27</v>
      </c>
      <c r="BQ33" t="n">
        <v>9</v>
      </c>
    </row>
    <row r="34">
      <c r="C34" t="inlineStr">
        <is>
          <t>20150919-Tassajara</t>
        </is>
      </c>
      <c r="D34" t="inlineStr">
        <is>
          <t>Monterey</t>
        </is>
      </c>
      <c r="E34" t="inlineStr">
        <is>
          <t>Tassajara</t>
        </is>
      </c>
      <c r="H34" t="n">
        <v>201509191500</v>
      </c>
      <c r="I34" t="n">
        <v>201509200300</v>
      </c>
      <c r="J34" t="n">
        <v>42266</v>
      </c>
      <c r="K34" t="n">
        <v>0.625</v>
      </c>
      <c r="L34" t="n">
        <v>42266.625</v>
      </c>
      <c r="M34" t="n">
        <v>42274</v>
      </c>
      <c r="N34" t="inlineStr">
        <is>
          <t>18:15</t>
        </is>
      </c>
      <c r="O34" t="n">
        <v>42274.76041666666</v>
      </c>
      <c r="P34" t="n">
        <v>1086</v>
      </c>
      <c r="Q34" t="inlineStr">
        <is>
          <t>Undetermined</t>
        </is>
      </c>
      <c r="R34" t="n">
        <v>20</v>
      </c>
      <c r="S34" t="n">
        <v>1</v>
      </c>
      <c r="T34" t="n">
        <v>0</v>
      </c>
      <c r="U34" t="n">
        <v>36.3699644</v>
      </c>
      <c r="V34" t="n">
        <v>-121.589554</v>
      </c>
      <c r="W34" t="inlineStr">
        <is>
          <t>HFTD</t>
        </is>
      </c>
      <c r="X34" t="inlineStr">
        <is>
          <t>HFRA</t>
        </is>
      </c>
      <c r="AG34" t="b">
        <v>0</v>
      </c>
      <c r="AH34" t="b">
        <v>0</v>
      </c>
      <c r="AI34" t="b">
        <v>0</v>
      </c>
      <c r="AJ34" t="n">
        <v>2015</v>
      </c>
      <c r="AK34" t="n">
        <v>9</v>
      </c>
      <c r="AL34" t="b">
        <v>0</v>
      </c>
      <c r="AM34" t="n">
        <v>0</v>
      </c>
      <c r="AN34" t="b">
        <v>0</v>
      </c>
      <c r="AO34" t="b">
        <v>0</v>
      </c>
      <c r="AP34" t="b">
        <v>0</v>
      </c>
      <c r="AQ34" t="inlineStr">
        <is>
          <t>OEIS Non-CAT - Large</t>
        </is>
      </c>
      <c r="AR34" t="n">
        <v>0</v>
      </c>
      <c r="AS34" t="n">
        <v>0</v>
      </c>
      <c r="AT34" t="inlineStr">
        <is>
          <t xml:space="preserve">structures &lt;= 100 </t>
        </is>
      </c>
      <c r="AU34" t="inlineStr">
        <is>
          <t>fatality = 0</t>
        </is>
      </c>
      <c r="AV34" t="n">
        <v>20</v>
      </c>
      <c r="AW34" t="b">
        <v>1</v>
      </c>
      <c r="AX34" t="b">
        <v>0</v>
      </c>
      <c r="AY34" t="b">
        <v>1</v>
      </c>
      <c r="AZ34" t="b">
        <v>1</v>
      </c>
      <c r="BA34" t="b">
        <v>0</v>
      </c>
      <c r="BB34" t="b">
        <v>1</v>
      </c>
      <c r="BC34" t="b">
        <v>1</v>
      </c>
      <c r="BF34" t="inlineStr">
        <is>
          <t>CAHC1</t>
        </is>
      </c>
      <c r="BG34" t="inlineStr">
        <is>
          <t>2</t>
        </is>
      </c>
      <c r="BH34" t="n">
        <v>2.47</v>
      </c>
      <c r="BI34" t="inlineStr">
        <is>
          <t>2015-09-19T22:11:00Z</t>
        </is>
      </c>
      <c r="BJ34" t="n">
        <v>18.99</v>
      </c>
      <c r="BK34" t="n">
        <v>15</v>
      </c>
      <c r="BL34" t="inlineStr">
        <is>
          <t>CAHC1</t>
        </is>
      </c>
      <c r="BM34" t="inlineStr">
        <is>
          <t>2</t>
        </is>
      </c>
      <c r="BN34" t="n">
        <v>2.47</v>
      </c>
      <c r="BO34" t="inlineStr">
        <is>
          <t>2015-09-19T22:11:00Z</t>
        </is>
      </c>
      <c r="BP34" t="n">
        <v>18.99</v>
      </c>
      <c r="BQ34" t="n">
        <v>15</v>
      </c>
    </row>
    <row r="35">
      <c r="B35" t="inlineStr">
        <is>
          <t>(2/17/2023): add lat/lon based on https://www.chicoer.com/2015/10/03/450-acre-fire-burning-near-meridian-road-north-of-chico/</t>
        </is>
      </c>
      <c r="C35" t="inlineStr">
        <is>
          <t>20151003-Meridian</t>
        </is>
      </c>
      <c r="D35" t="inlineStr">
        <is>
          <t>Butte</t>
        </is>
      </c>
      <c r="E35" t="inlineStr">
        <is>
          <t>Meridian</t>
        </is>
      </c>
      <c r="H35" t="n">
        <v>201510032115</v>
      </c>
      <c r="I35" t="n">
        <v>201510040915</v>
      </c>
      <c r="J35" t="n">
        <v>42280</v>
      </c>
      <c r="K35" t="n">
        <v>0.8854166666666666</v>
      </c>
      <c r="L35" t="n">
        <v>42280.88541666666</v>
      </c>
      <c r="M35" t="n">
        <v>42281</v>
      </c>
      <c r="P35" t="n">
        <v>860</v>
      </c>
      <c r="Q35" t="inlineStr">
        <is>
          <t>Equipment</t>
        </is>
      </c>
      <c r="T35" t="n">
        <v>0</v>
      </c>
      <c r="U35" t="n">
        <v>39.88</v>
      </c>
      <c r="V35" t="n">
        <v>-121.917</v>
      </c>
      <c r="W35" t="inlineStr">
        <is>
          <t>non-HFTD</t>
        </is>
      </c>
      <c r="X35" t="inlineStr">
        <is>
          <t>non-HFRA</t>
        </is>
      </c>
      <c r="AG35" t="b">
        <v>0</v>
      </c>
      <c r="AH35" t="b">
        <v>0</v>
      </c>
      <c r="AI35" t="b">
        <v>0</v>
      </c>
      <c r="AJ35" t="n">
        <v>2015</v>
      </c>
      <c r="AK35" t="n">
        <v>10</v>
      </c>
      <c r="AL35" t="b">
        <v>1</v>
      </c>
      <c r="AM35" t="n">
        <v>0</v>
      </c>
      <c r="AN35" t="b">
        <v>0</v>
      </c>
      <c r="AO35" t="b">
        <v>0</v>
      </c>
      <c r="AP35" t="b">
        <v>0</v>
      </c>
      <c r="AQ35" t="inlineStr">
        <is>
          <t>OEIS Non-CAT - Large</t>
        </is>
      </c>
      <c r="AR35" t="n">
        <v>0</v>
      </c>
      <c r="AS35" t="n">
        <v>0</v>
      </c>
      <c r="AT35" t="inlineStr">
        <is>
          <t xml:space="preserve">structures &lt;= 100 </t>
        </is>
      </c>
      <c r="AU35" t="inlineStr">
        <is>
          <t>fatality = 0</t>
        </is>
      </c>
      <c r="AV35" t="n">
        <v>0</v>
      </c>
      <c r="AW35" t="b">
        <v>0</v>
      </c>
      <c r="AX35" t="b">
        <v>0</v>
      </c>
      <c r="AY35" t="b">
        <v>0</v>
      </c>
      <c r="AZ35" t="b">
        <v>0</v>
      </c>
      <c r="BA35" t="b">
        <v>0</v>
      </c>
      <c r="BB35" t="b">
        <v>0</v>
      </c>
      <c r="BC35" t="b">
        <v>0</v>
      </c>
      <c r="BF35" t="inlineStr">
        <is>
          <t>E3006</t>
        </is>
      </c>
      <c r="BG35" t="inlineStr">
        <is>
          <t>65</t>
        </is>
      </c>
      <c r="BH35" t="n">
        <v>2.77</v>
      </c>
      <c r="BI35" t="inlineStr">
        <is>
          <t>2015-10-04T04:36:00Z</t>
        </is>
      </c>
      <c r="BJ35" t="n">
        <v>35.99</v>
      </c>
      <c r="BK35" t="n">
        <v>12</v>
      </c>
      <c r="BL35" t="inlineStr">
        <is>
          <t>CSTC1</t>
        </is>
      </c>
      <c r="BM35" t="inlineStr">
        <is>
          <t>2</t>
        </is>
      </c>
      <c r="BN35" t="n">
        <v>7.87</v>
      </c>
      <c r="BO35" t="inlineStr">
        <is>
          <t>2015-10-04T04:51:00Z</t>
        </is>
      </c>
      <c r="BP35" t="n">
        <v>41</v>
      </c>
      <c r="BQ35" t="n">
        <v>36</v>
      </c>
    </row>
    <row r="36">
      <c r="C36" t="inlineStr">
        <is>
          <t>20151012-Cienega</t>
        </is>
      </c>
      <c r="D36" t="inlineStr">
        <is>
          <t>San Benito</t>
        </is>
      </c>
      <c r="E36" t="inlineStr">
        <is>
          <t>Cienega</t>
        </is>
      </c>
      <c r="H36" t="n">
        <v>201510121600</v>
      </c>
      <c r="I36" t="n">
        <v>201510130400</v>
      </c>
      <c r="J36" t="n">
        <v>42289</v>
      </c>
      <c r="K36" t="n">
        <v>0.6666666666666666</v>
      </c>
      <c r="L36" t="n">
        <v>42289.66666666666</v>
      </c>
      <c r="M36" t="n">
        <v>42293</v>
      </c>
      <c r="N36" t="inlineStr">
        <is>
          <t>18:00</t>
        </is>
      </c>
      <c r="O36" t="n">
        <v>42293.75</v>
      </c>
      <c r="P36" t="n">
        <v>670</v>
      </c>
      <c r="Q36" t="inlineStr">
        <is>
          <t>Electrical Power</t>
        </is>
      </c>
      <c r="T36" t="n">
        <v>0</v>
      </c>
      <c r="U36" t="n">
        <v>36.70854</v>
      </c>
      <c r="V36" t="n">
        <v>-121.32734</v>
      </c>
      <c r="W36" t="inlineStr">
        <is>
          <t>non-HFTD</t>
        </is>
      </c>
      <c r="X36" t="inlineStr">
        <is>
          <t>non-HFRA</t>
        </is>
      </c>
      <c r="Y36" t="inlineStr">
        <is>
          <t>Yes</t>
        </is>
      </c>
      <c r="Z36" t="inlineStr">
        <is>
          <t>Yes</t>
        </is>
      </c>
      <c r="AA36" t="n">
        <v>20150394</v>
      </c>
      <c r="AC36" t="inlineStr">
        <is>
          <t>1320852</t>
        </is>
      </c>
      <c r="AD36" t="inlineStr">
        <is>
          <t>15-0069756</t>
        </is>
      </c>
      <c r="AF36" t="n">
        <v>2328</v>
      </c>
      <c r="AG36" t="b">
        <v>0</v>
      </c>
      <c r="AH36" t="b">
        <v>0</v>
      </c>
      <c r="AI36" t="b">
        <v>0</v>
      </c>
      <c r="AJ36" t="n">
        <v>2015</v>
      </c>
      <c r="AK36" t="n">
        <v>10</v>
      </c>
      <c r="AL36" t="b">
        <v>0</v>
      </c>
      <c r="AM36" t="n">
        <v>0</v>
      </c>
      <c r="AN36" t="b">
        <v>0</v>
      </c>
      <c r="AO36" t="b">
        <v>0</v>
      </c>
      <c r="AP36" t="b">
        <v>0</v>
      </c>
      <c r="AQ36" t="inlineStr">
        <is>
          <t>OEIS Non-CAT - Large</t>
        </is>
      </c>
      <c r="AR36" t="n">
        <v>0</v>
      </c>
      <c r="AS36" t="n">
        <v>0</v>
      </c>
      <c r="AT36" t="inlineStr">
        <is>
          <t xml:space="preserve">structures &lt;= 100 </t>
        </is>
      </c>
      <c r="AU36" t="inlineStr">
        <is>
          <t>fatality = 0</t>
        </is>
      </c>
      <c r="AV36" t="n">
        <v>0</v>
      </c>
      <c r="AW36" t="b">
        <v>0</v>
      </c>
      <c r="AX36" t="b">
        <v>0</v>
      </c>
      <c r="AY36" t="b">
        <v>0</v>
      </c>
      <c r="AZ36" t="b">
        <v>0</v>
      </c>
      <c r="BA36" t="b">
        <v>0</v>
      </c>
      <c r="BB36" t="b">
        <v>0</v>
      </c>
      <c r="BC36" t="b">
        <v>0</v>
      </c>
      <c r="BJ36" t="n">
        <v>0</v>
      </c>
      <c r="BK36" t="n">
        <v>0</v>
      </c>
      <c r="BL36" t="inlineStr">
        <is>
          <t>D8586</t>
        </is>
      </c>
      <c r="BM36" t="inlineStr">
        <is>
          <t>65</t>
        </is>
      </c>
      <c r="BN36" t="n">
        <v>8.199999999999999</v>
      </c>
      <c r="BO36" t="inlineStr">
        <is>
          <t>2015-10-12T23:34:00Z</t>
        </is>
      </c>
      <c r="BP36" t="n">
        <v>14.99</v>
      </c>
      <c r="BQ36" t="n">
        <v>14</v>
      </c>
    </row>
    <row r="37">
      <c r="B37" t="inlineStr">
        <is>
          <t>(6/18/2022):  corrected the lat/lon based on location</t>
        </is>
      </c>
      <c r="C37" t="inlineStr">
        <is>
          <t>20160518-Camp Roberts</t>
        </is>
      </c>
      <c r="D37" t="inlineStr">
        <is>
          <t>San Luis Obispo</t>
        </is>
      </c>
      <c r="E37" t="inlineStr">
        <is>
          <t>Camp Roberts</t>
        </is>
      </c>
      <c r="H37" t="n">
        <v>201605181427</v>
      </c>
      <c r="I37" t="n">
        <v>201605190227</v>
      </c>
      <c r="J37" t="n">
        <v>42508</v>
      </c>
      <c r="K37" t="n">
        <v>0.6020833333333333</v>
      </c>
      <c r="L37" t="n">
        <v>42508.60208333333</v>
      </c>
      <c r="M37" t="n">
        <v>42510</v>
      </c>
      <c r="P37" t="n">
        <v>3712</v>
      </c>
      <c r="Q37" t="inlineStr">
        <is>
          <t>Undetermined</t>
        </is>
      </c>
      <c r="T37" t="n">
        <v>0</v>
      </c>
      <c r="U37" t="n">
        <v>35.84214259</v>
      </c>
      <c r="V37" t="n">
        <v>-120.7428187</v>
      </c>
      <c r="W37" t="inlineStr">
        <is>
          <t>HFTD</t>
        </is>
      </c>
      <c r="X37" t="inlineStr">
        <is>
          <t>non-HFRA</t>
        </is>
      </c>
      <c r="AG37" t="b">
        <v>0</v>
      </c>
      <c r="AH37" t="b">
        <v>0</v>
      </c>
      <c r="AI37" t="b">
        <v>0</v>
      </c>
      <c r="AJ37" t="n">
        <v>2016</v>
      </c>
      <c r="AK37" t="n">
        <v>5</v>
      </c>
      <c r="AL37" t="b">
        <v>0</v>
      </c>
      <c r="AM37" t="n">
        <v>0</v>
      </c>
      <c r="AN37" t="b">
        <v>0</v>
      </c>
      <c r="AO37" t="b">
        <v>0</v>
      </c>
      <c r="AP37" t="b">
        <v>0</v>
      </c>
      <c r="AQ37" t="inlineStr">
        <is>
          <t>OEIS Non-CAT - Large</t>
        </is>
      </c>
      <c r="AR37" t="n">
        <v>0</v>
      </c>
      <c r="AS37" t="n">
        <v>0</v>
      </c>
      <c r="AT37" t="inlineStr">
        <is>
          <t xml:space="preserve">structures &lt;= 100 </t>
        </is>
      </c>
      <c r="AU37" t="inlineStr">
        <is>
          <t>fatality = 0</t>
        </is>
      </c>
      <c r="AV37" t="n">
        <v>0</v>
      </c>
      <c r="AW37" t="b">
        <v>0</v>
      </c>
      <c r="AX37" t="b">
        <v>0</v>
      </c>
      <c r="AY37" t="b">
        <v>0</v>
      </c>
      <c r="AZ37" t="b">
        <v>0</v>
      </c>
      <c r="BA37" t="b">
        <v>0</v>
      </c>
      <c r="BB37" t="b">
        <v>0</v>
      </c>
      <c r="BC37" t="b">
        <v>0</v>
      </c>
      <c r="BF37" t="inlineStr">
        <is>
          <t>RBYC1</t>
        </is>
      </c>
      <c r="BG37" t="inlineStr">
        <is>
          <t>2</t>
        </is>
      </c>
      <c r="BH37" t="n">
        <v>3.7</v>
      </c>
      <c r="BI37" t="inlineStr">
        <is>
          <t>2016-05-18T22:12:00Z</t>
        </is>
      </c>
      <c r="BJ37" t="n">
        <v>24</v>
      </c>
      <c r="BK37" t="n">
        <v>2</v>
      </c>
      <c r="BL37" t="inlineStr">
        <is>
          <t>RBYC1</t>
        </is>
      </c>
      <c r="BM37" t="inlineStr">
        <is>
          <t>2</t>
        </is>
      </c>
      <c r="BN37" t="n">
        <v>3.7</v>
      </c>
      <c r="BO37" t="inlineStr">
        <is>
          <t>2016-05-18T22:12:00Z</t>
        </is>
      </c>
      <c r="BP37" t="n">
        <v>24</v>
      </c>
      <c r="BQ37" t="n">
        <v>10</v>
      </c>
    </row>
    <row r="38">
      <c r="C38" t="inlineStr">
        <is>
          <t>20160522-Metz</t>
        </is>
      </c>
      <c r="D38" t="inlineStr">
        <is>
          <t>Monterey</t>
        </is>
      </c>
      <c r="E38" t="inlineStr">
        <is>
          <t>Metz</t>
        </is>
      </c>
      <c r="H38" t="n">
        <v>201605221527</v>
      </c>
      <c r="I38" t="n">
        <v>201605230327</v>
      </c>
      <c r="J38" t="n">
        <v>42512</v>
      </c>
      <c r="K38" t="n">
        <v>0.64375</v>
      </c>
      <c r="L38" t="n">
        <v>42512.64375</v>
      </c>
      <c r="M38" t="n">
        <v>42515</v>
      </c>
      <c r="N38" t="inlineStr">
        <is>
          <t>18:15</t>
        </is>
      </c>
      <c r="O38" t="n">
        <v>42515.76041666666</v>
      </c>
      <c r="P38" t="n">
        <v>3876</v>
      </c>
      <c r="Q38" t="inlineStr">
        <is>
          <t>Debris Burning</t>
        </is>
      </c>
      <c r="T38" t="n">
        <v>0</v>
      </c>
      <c r="U38" t="n">
        <v>36.38123</v>
      </c>
      <c r="V38" t="n">
        <v>-121.20059</v>
      </c>
      <c r="W38" t="inlineStr">
        <is>
          <t>non-HFTD</t>
        </is>
      </c>
      <c r="X38" t="inlineStr">
        <is>
          <t>non-HFRA</t>
        </is>
      </c>
      <c r="AG38" t="b">
        <v>0</v>
      </c>
      <c r="AH38" t="b">
        <v>0</v>
      </c>
      <c r="AI38" t="b">
        <v>0</v>
      </c>
      <c r="AJ38" t="n">
        <v>2016</v>
      </c>
      <c r="AK38" t="n">
        <v>5</v>
      </c>
      <c r="AL38" t="b">
        <v>0</v>
      </c>
      <c r="AM38" t="n">
        <v>0</v>
      </c>
      <c r="AN38" t="b">
        <v>0</v>
      </c>
      <c r="AO38" t="b">
        <v>0</v>
      </c>
      <c r="AP38" t="b">
        <v>0</v>
      </c>
      <c r="AQ38" t="inlineStr">
        <is>
          <t>OEIS Non-CAT - Large</t>
        </is>
      </c>
      <c r="AR38" t="n">
        <v>0</v>
      </c>
      <c r="AS38" t="n">
        <v>0</v>
      </c>
      <c r="AT38" t="inlineStr">
        <is>
          <t xml:space="preserve">structures &lt;= 100 </t>
        </is>
      </c>
      <c r="AU38" t="inlineStr">
        <is>
          <t>fatality = 0</t>
        </is>
      </c>
      <c r="AV38" t="n">
        <v>0</v>
      </c>
      <c r="AW38" t="b">
        <v>0</v>
      </c>
      <c r="AX38" t="b">
        <v>0</v>
      </c>
      <c r="AY38" t="b">
        <v>0</v>
      </c>
      <c r="AZ38" t="b">
        <v>0</v>
      </c>
      <c r="BA38" t="b">
        <v>0</v>
      </c>
      <c r="BB38" t="b">
        <v>0</v>
      </c>
      <c r="BC38" t="b">
        <v>0</v>
      </c>
      <c r="BJ38" t="n">
        <v>0</v>
      </c>
      <c r="BK38" t="n">
        <v>0</v>
      </c>
      <c r="BL38" t="inlineStr">
        <is>
          <t>PCLC1</t>
        </is>
      </c>
      <c r="BM38" t="inlineStr">
        <is>
          <t>2</t>
        </is>
      </c>
      <c r="BN38" t="n">
        <v>6.86</v>
      </c>
      <c r="BO38" t="inlineStr">
        <is>
          <t>2016-05-22T22:37:00Z</t>
        </is>
      </c>
      <c r="BP38" t="n">
        <v>18.99</v>
      </c>
      <c r="BQ38" t="n">
        <v>2</v>
      </c>
    </row>
    <row r="39">
      <c r="C39" t="inlineStr">
        <is>
          <t>20160601-Chimney</t>
        </is>
      </c>
      <c r="D39" t="inlineStr">
        <is>
          <t>Tulare</t>
        </is>
      </c>
      <c r="E39" t="inlineStr">
        <is>
          <t>Chimney</t>
        </is>
      </c>
      <c r="H39" t="n">
        <v>201606011535</v>
      </c>
      <c r="I39" t="n">
        <v>201606020335</v>
      </c>
      <c r="J39" t="n">
        <v>42522</v>
      </c>
      <c r="K39" t="n">
        <v>0.6493055555555556</v>
      </c>
      <c r="L39" t="n">
        <v>42522.64930555555</v>
      </c>
      <c r="M39" t="n">
        <v>42540</v>
      </c>
      <c r="N39" t="inlineStr">
        <is>
          <t>18:00</t>
        </is>
      </c>
      <c r="O39" t="n">
        <v>42540.75</v>
      </c>
      <c r="P39" t="n">
        <v>1324</v>
      </c>
      <c r="Q39" t="inlineStr">
        <is>
          <t>Human</t>
        </is>
      </c>
      <c r="T39" t="n">
        <v>0</v>
      </c>
      <c r="U39" t="n">
        <v>35.84883</v>
      </c>
      <c r="V39" t="n">
        <v>-118.08591</v>
      </c>
      <c r="W39" t="inlineStr">
        <is>
          <t>HFTD</t>
        </is>
      </c>
      <c r="X39" t="inlineStr">
        <is>
          <t>HFRA</t>
        </is>
      </c>
      <c r="AG39" t="b">
        <v>0</v>
      </c>
      <c r="AH39" t="b">
        <v>0</v>
      </c>
      <c r="AI39" t="b">
        <v>0</v>
      </c>
      <c r="AJ39" t="n">
        <v>2016</v>
      </c>
      <c r="AK39" t="n">
        <v>6</v>
      </c>
      <c r="AL39" t="b">
        <v>0</v>
      </c>
      <c r="AM39" t="n">
        <v>0</v>
      </c>
      <c r="AN39" t="b">
        <v>0</v>
      </c>
      <c r="AO39" t="b">
        <v>0</v>
      </c>
      <c r="AP39" t="b">
        <v>0</v>
      </c>
      <c r="AQ39" t="inlineStr">
        <is>
          <t>OEIS Non-CAT - Large</t>
        </is>
      </c>
      <c r="AR39" t="n">
        <v>0</v>
      </c>
      <c r="AS39" t="n">
        <v>0</v>
      </c>
      <c r="AT39" t="inlineStr">
        <is>
          <t xml:space="preserve">structures &lt;= 100 </t>
        </is>
      </c>
      <c r="AU39" t="inlineStr">
        <is>
          <t>fatality = 0</t>
        </is>
      </c>
      <c r="AV39" t="n">
        <v>0</v>
      </c>
      <c r="AW39" t="b">
        <v>1</v>
      </c>
      <c r="AX39" t="b">
        <v>0</v>
      </c>
      <c r="AY39" t="b">
        <v>1</v>
      </c>
      <c r="AZ39" t="b">
        <v>1</v>
      </c>
      <c r="BA39" t="b">
        <v>0</v>
      </c>
      <c r="BB39" t="b">
        <v>1</v>
      </c>
      <c r="BC39" t="b">
        <v>1</v>
      </c>
      <c r="BF39" t="inlineStr">
        <is>
          <t>BPKC1</t>
        </is>
      </c>
      <c r="BG39" t="inlineStr">
        <is>
          <t>2</t>
        </is>
      </c>
      <c r="BH39" t="n">
        <v>2.36</v>
      </c>
      <c r="BI39" t="inlineStr">
        <is>
          <t>2016-06-01T23:10:00Z</t>
        </is>
      </c>
      <c r="BJ39" t="n">
        <v>31</v>
      </c>
      <c r="BK39" t="n">
        <v>2</v>
      </c>
      <c r="BL39" t="inlineStr">
        <is>
          <t>BPKC1</t>
        </is>
      </c>
      <c r="BM39" t="inlineStr">
        <is>
          <t>2</t>
        </is>
      </c>
      <c r="BN39" t="n">
        <v>2.36</v>
      </c>
      <c r="BO39" t="inlineStr">
        <is>
          <t>2016-06-01T23:10:00Z</t>
        </is>
      </c>
      <c r="BP39" t="n">
        <v>31</v>
      </c>
      <c r="BQ39" t="n">
        <v>4</v>
      </c>
    </row>
    <row r="40">
      <c r="C40" t="inlineStr">
        <is>
          <t>20160604-Coleman</t>
        </is>
      </c>
      <c r="D40" t="inlineStr">
        <is>
          <t>Monterey</t>
        </is>
      </c>
      <c r="E40" t="inlineStr">
        <is>
          <t>Coleman</t>
        </is>
      </c>
      <c r="H40" t="n">
        <v>201606041433</v>
      </c>
      <c r="I40" t="n">
        <v>201606050233</v>
      </c>
      <c r="J40" t="n">
        <v>42525</v>
      </c>
      <c r="K40" t="n">
        <v>0.60625</v>
      </c>
      <c r="L40" t="n">
        <v>42525.60625</v>
      </c>
      <c r="M40" t="n">
        <v>42541</v>
      </c>
      <c r="N40" t="inlineStr">
        <is>
          <t>08:30</t>
        </is>
      </c>
      <c r="O40" t="n">
        <v>42541.35416666666</v>
      </c>
      <c r="P40" t="n">
        <v>2520</v>
      </c>
      <c r="Q40" t="inlineStr">
        <is>
          <t>Undetermined</t>
        </is>
      </c>
      <c r="R40" t="n">
        <v>1</v>
      </c>
      <c r="T40" t="n">
        <v>0</v>
      </c>
      <c r="U40" t="n">
        <v>36.01542</v>
      </c>
      <c r="V40" t="n">
        <v>-121.25029</v>
      </c>
      <c r="W40" t="inlineStr">
        <is>
          <t>non-HFTD</t>
        </is>
      </c>
      <c r="X40" t="inlineStr">
        <is>
          <t>non-HFRA</t>
        </is>
      </c>
      <c r="AG40" t="b">
        <v>0</v>
      </c>
      <c r="AH40" t="b">
        <v>0</v>
      </c>
      <c r="AI40" t="b">
        <v>0</v>
      </c>
      <c r="AJ40" t="n">
        <v>2016</v>
      </c>
      <c r="AK40" t="n">
        <v>6</v>
      </c>
      <c r="AL40" t="b">
        <v>0</v>
      </c>
      <c r="AM40" t="n">
        <v>0</v>
      </c>
      <c r="AN40" t="b">
        <v>0</v>
      </c>
      <c r="AO40" t="b">
        <v>0</v>
      </c>
      <c r="AP40" t="b">
        <v>0</v>
      </c>
      <c r="AQ40" t="inlineStr">
        <is>
          <t>OEIS Non-CAT - Large</t>
        </is>
      </c>
      <c r="AR40" t="n">
        <v>0</v>
      </c>
      <c r="AS40" t="n">
        <v>0</v>
      </c>
      <c r="AT40" t="inlineStr">
        <is>
          <t xml:space="preserve">structures &lt;= 100 </t>
        </is>
      </c>
      <c r="AU40" t="inlineStr">
        <is>
          <t>fatality = 0</t>
        </is>
      </c>
      <c r="AV40" t="n">
        <v>1</v>
      </c>
      <c r="AW40" t="b">
        <v>0</v>
      </c>
      <c r="AX40" t="b">
        <v>0</v>
      </c>
      <c r="AY40" t="b">
        <v>0</v>
      </c>
      <c r="AZ40" t="b">
        <v>0</v>
      </c>
      <c r="BA40" t="b">
        <v>0</v>
      </c>
      <c r="BB40" t="b">
        <v>1</v>
      </c>
      <c r="BC40" t="b">
        <v>0</v>
      </c>
      <c r="BF40" t="inlineStr">
        <is>
          <t>FHLC1</t>
        </is>
      </c>
      <c r="BG40" t="inlineStr">
        <is>
          <t>2</t>
        </is>
      </c>
      <c r="BH40" t="n">
        <v>0.54</v>
      </c>
      <c r="BI40" t="inlineStr">
        <is>
          <t>2016-06-04T21:25:00Z</t>
        </is>
      </c>
      <c r="BJ40" t="n">
        <v>14.99</v>
      </c>
      <c r="BK40" t="n">
        <v>2</v>
      </c>
      <c r="BL40" t="inlineStr">
        <is>
          <t>FHLC1</t>
        </is>
      </c>
      <c r="BM40" t="inlineStr">
        <is>
          <t>2</t>
        </is>
      </c>
      <c r="BN40" t="n">
        <v>0.54</v>
      </c>
      <c r="BO40" t="inlineStr">
        <is>
          <t>2016-06-04T21:25:00Z</t>
        </is>
      </c>
      <c r="BP40" t="n">
        <v>14.99</v>
      </c>
      <c r="BQ40" t="n">
        <v>2</v>
      </c>
    </row>
    <row r="41">
      <c r="C41" t="inlineStr">
        <is>
          <t>20160604-Soda</t>
        </is>
      </c>
      <c r="D41" t="inlineStr">
        <is>
          <t>San Luis Obispo</t>
        </is>
      </c>
      <c r="E41" t="inlineStr">
        <is>
          <t>Soda</t>
        </is>
      </c>
      <c r="H41" t="n">
        <v>201606041746</v>
      </c>
      <c r="I41" t="n">
        <v>201606050546</v>
      </c>
      <c r="J41" t="n">
        <v>42525</v>
      </c>
      <c r="K41" t="n">
        <v>0.7402777777777778</v>
      </c>
      <c r="L41" t="n">
        <v>42525.74027777778</v>
      </c>
      <c r="M41" t="n">
        <v>42540</v>
      </c>
      <c r="N41" t="inlineStr">
        <is>
          <t>08:30</t>
        </is>
      </c>
      <c r="O41" t="n">
        <v>42540.35416666666</v>
      </c>
      <c r="P41" t="n">
        <v>2003</v>
      </c>
      <c r="Q41" t="inlineStr">
        <is>
          <t>Undetermined</t>
        </is>
      </c>
      <c r="T41" t="n">
        <v>0</v>
      </c>
      <c r="U41" t="n">
        <v>35.01382</v>
      </c>
      <c r="V41" t="n">
        <v>-119.58206</v>
      </c>
      <c r="W41" t="inlineStr">
        <is>
          <t>non-HFTD</t>
        </is>
      </c>
      <c r="X41" t="inlineStr">
        <is>
          <t>non-HFRA</t>
        </is>
      </c>
      <c r="AG41" t="b">
        <v>0</v>
      </c>
      <c r="AH41" t="b">
        <v>0</v>
      </c>
      <c r="AI41" t="b">
        <v>0</v>
      </c>
      <c r="AJ41" t="n">
        <v>2016</v>
      </c>
      <c r="AK41" t="n">
        <v>6</v>
      </c>
      <c r="AL41" t="b">
        <v>0</v>
      </c>
      <c r="AM41" t="n">
        <v>0</v>
      </c>
      <c r="AN41" t="b">
        <v>0</v>
      </c>
      <c r="AO41" t="b">
        <v>0</v>
      </c>
      <c r="AP41" t="b">
        <v>0</v>
      </c>
      <c r="AQ41" t="inlineStr">
        <is>
          <t>OEIS Non-CAT - Large</t>
        </is>
      </c>
      <c r="AR41" t="n">
        <v>0</v>
      </c>
      <c r="AS41" t="n">
        <v>0</v>
      </c>
      <c r="AT41" t="inlineStr">
        <is>
          <t xml:space="preserve">structures &lt;= 100 </t>
        </is>
      </c>
      <c r="AU41" t="inlineStr">
        <is>
          <t>fatality = 0</t>
        </is>
      </c>
      <c r="AV41" t="n">
        <v>0</v>
      </c>
      <c r="AW41" t="b">
        <v>0</v>
      </c>
      <c r="AX41" t="b">
        <v>0</v>
      </c>
      <c r="AY41" t="b">
        <v>0</v>
      </c>
      <c r="AZ41" t="b">
        <v>0</v>
      </c>
      <c r="BA41" t="b">
        <v>0</v>
      </c>
      <c r="BB41" t="b">
        <v>0</v>
      </c>
      <c r="BC41" t="b">
        <v>0</v>
      </c>
      <c r="BJ41" t="n">
        <v>0</v>
      </c>
      <c r="BK41" t="n">
        <v>0</v>
      </c>
      <c r="BL41" t="inlineStr">
        <is>
          <t>E0673</t>
        </is>
      </c>
      <c r="BM41" t="inlineStr">
        <is>
          <t>65</t>
        </is>
      </c>
      <c r="BN41" t="n">
        <v>7.35</v>
      </c>
      <c r="BO41" t="inlineStr">
        <is>
          <t>2016-06-05T01:43:00Z</t>
        </is>
      </c>
      <c r="BP41" t="n">
        <v>22.01</v>
      </c>
      <c r="BQ41" t="n">
        <v>16</v>
      </c>
    </row>
    <row r="42">
      <c r="A42" t="inlineStr">
        <is>
          <t>Not in PG&amp;E service territory</t>
        </is>
      </c>
      <c r="C42" t="inlineStr">
        <is>
          <t>20160607-Pony</t>
        </is>
      </c>
      <c r="D42" t="inlineStr">
        <is>
          <t>Siskiyou</t>
        </is>
      </c>
      <c r="E42" t="inlineStr">
        <is>
          <t>Pony</t>
        </is>
      </c>
      <c r="H42" t="n">
        <v>201606070245</v>
      </c>
      <c r="I42" t="n">
        <v>201606071445</v>
      </c>
      <c r="J42" t="n">
        <v>42528</v>
      </c>
      <c r="K42" t="n">
        <v>0.1145833333333333</v>
      </c>
      <c r="L42" t="n">
        <v>42528.11458333334</v>
      </c>
      <c r="M42" t="n">
        <v>42682</v>
      </c>
      <c r="N42" t="inlineStr">
        <is>
          <t>10:15</t>
        </is>
      </c>
      <c r="O42" t="n">
        <v>42682.42708333334</v>
      </c>
      <c r="P42" t="n">
        <v>2860</v>
      </c>
      <c r="Q42" t="inlineStr">
        <is>
          <t>Undetermined</t>
        </is>
      </c>
      <c r="T42" t="n">
        <v>0</v>
      </c>
      <c r="U42" t="n">
        <v>41.623</v>
      </c>
      <c r="V42" t="n">
        <v>-123.557</v>
      </c>
      <c r="W42" t="inlineStr">
        <is>
          <t>HFTD</t>
        </is>
      </c>
      <c r="X42" t="inlineStr">
        <is>
          <t>HFRA</t>
        </is>
      </c>
      <c r="AG42" t="b">
        <v>0</v>
      </c>
      <c r="AH42" t="b">
        <v>0</v>
      </c>
      <c r="AI42" t="b">
        <v>0</v>
      </c>
      <c r="AJ42" t="n">
        <v>2016</v>
      </c>
      <c r="AK42" t="n">
        <v>6</v>
      </c>
      <c r="AL42" t="b">
        <v>0</v>
      </c>
      <c r="AM42" t="n">
        <v>0</v>
      </c>
      <c r="AN42" t="b">
        <v>0</v>
      </c>
      <c r="AO42" t="b">
        <v>0</v>
      </c>
      <c r="AP42" t="b">
        <v>0</v>
      </c>
      <c r="AQ42" t="inlineStr">
        <is>
          <t>OEIS Non-CAT - Large</t>
        </is>
      </c>
      <c r="AR42" t="n">
        <v>0</v>
      </c>
      <c r="AS42" t="n">
        <v>0</v>
      </c>
      <c r="AT42" t="inlineStr">
        <is>
          <t xml:space="preserve">structures &lt;= 100 </t>
        </is>
      </c>
      <c r="AU42" t="inlineStr">
        <is>
          <t>fatality = 0</t>
        </is>
      </c>
      <c r="AV42" t="n">
        <v>0</v>
      </c>
      <c r="AW42" t="b">
        <v>1</v>
      </c>
      <c r="AX42" t="b">
        <v>0</v>
      </c>
      <c r="AY42" t="b">
        <v>1</v>
      </c>
      <c r="AZ42" t="b">
        <v>1</v>
      </c>
      <c r="BA42" t="b">
        <v>0</v>
      </c>
      <c r="BB42" t="b">
        <v>0</v>
      </c>
      <c r="BC42" t="b">
        <v>1</v>
      </c>
      <c r="BJ42" t="n">
        <v>0</v>
      </c>
      <c r="BK42" t="n">
        <v>0</v>
      </c>
      <c r="BL42" t="inlineStr">
        <is>
          <t>DUIC1</t>
        </is>
      </c>
      <c r="BM42" t="inlineStr">
        <is>
          <t>2</t>
        </is>
      </c>
      <c r="BN42" t="n">
        <v>6</v>
      </c>
      <c r="BO42" t="inlineStr">
        <is>
          <t>2016-06-07T09:56:00Z</t>
        </is>
      </c>
      <c r="BP42" t="n">
        <v>0</v>
      </c>
      <c r="BQ42" t="n">
        <v>2</v>
      </c>
    </row>
    <row r="43">
      <c r="C43" t="inlineStr">
        <is>
          <t>20160615-Sherpa</t>
        </is>
      </c>
      <c r="D43" t="inlineStr">
        <is>
          <t>Santa Barbara</t>
        </is>
      </c>
      <c r="E43" t="inlineStr">
        <is>
          <t>Sherpa</t>
        </is>
      </c>
      <c r="H43" t="n">
        <v>201606151521</v>
      </c>
      <c r="I43" t="n">
        <v>201606160321</v>
      </c>
      <c r="J43" t="n">
        <v>42536</v>
      </c>
      <c r="K43" t="n">
        <v>0.6395833333333333</v>
      </c>
      <c r="L43" t="n">
        <v>42536.63958333333</v>
      </c>
      <c r="M43" t="n">
        <v>42563</v>
      </c>
      <c r="N43" t="inlineStr">
        <is>
          <t>14:30</t>
        </is>
      </c>
      <c r="O43" t="n">
        <v>42563.60416666666</v>
      </c>
      <c r="P43" t="n">
        <v>7474</v>
      </c>
      <c r="Q43" t="inlineStr">
        <is>
          <t>Undetermined</t>
        </is>
      </c>
      <c r="R43" t="n">
        <v>5</v>
      </c>
      <c r="T43" t="n">
        <v>0</v>
      </c>
      <c r="U43" t="n">
        <v>34.776</v>
      </c>
      <c r="V43" t="n">
        <v>-119.643</v>
      </c>
      <c r="W43" t="inlineStr">
        <is>
          <t>non-HFTD</t>
        </is>
      </c>
      <c r="X43" t="inlineStr">
        <is>
          <t>non-HFRA</t>
        </is>
      </c>
      <c r="AG43" t="b">
        <v>1</v>
      </c>
      <c r="AH43" t="b">
        <v>1</v>
      </c>
      <c r="AI43" t="b">
        <v>0</v>
      </c>
      <c r="AJ43" t="n">
        <v>2016</v>
      </c>
      <c r="AK43" t="n">
        <v>6</v>
      </c>
      <c r="AL43" t="b">
        <v>0</v>
      </c>
      <c r="AM43" t="n">
        <v>0</v>
      </c>
      <c r="AN43" t="b">
        <v>0</v>
      </c>
      <c r="AO43" t="b">
        <v>0</v>
      </c>
      <c r="AP43" t="b">
        <v>0</v>
      </c>
      <c r="AQ43" t="inlineStr">
        <is>
          <t>OEIS CAT - Large</t>
        </is>
      </c>
      <c r="AR43" t="n">
        <v>1</v>
      </c>
      <c r="AS43" t="n">
        <v>0</v>
      </c>
      <c r="AT43" t="inlineStr">
        <is>
          <t xml:space="preserve">structures &lt;= 100 </t>
        </is>
      </c>
      <c r="AU43" t="inlineStr">
        <is>
          <t>fatality = 0</t>
        </is>
      </c>
      <c r="AV43" t="n">
        <v>5</v>
      </c>
      <c r="AW43" t="b">
        <v>0</v>
      </c>
      <c r="AX43" t="b">
        <v>0</v>
      </c>
      <c r="AY43" t="b">
        <v>0</v>
      </c>
      <c r="AZ43" t="b">
        <v>0</v>
      </c>
      <c r="BA43" t="b">
        <v>0</v>
      </c>
      <c r="BB43" t="b">
        <v>0</v>
      </c>
      <c r="BC43" t="b">
        <v>0</v>
      </c>
      <c r="BJ43" t="n">
        <v>0</v>
      </c>
      <c r="BK43" t="n">
        <v>0</v>
      </c>
      <c r="BP43" t="n">
        <v>0</v>
      </c>
      <c r="BQ43" t="n">
        <v>0</v>
      </c>
    </row>
    <row r="44">
      <c r="C44" t="inlineStr">
        <is>
          <t>20160623-Erskine</t>
        </is>
      </c>
      <c r="D44" t="inlineStr">
        <is>
          <t>Kern</t>
        </is>
      </c>
      <c r="E44" t="inlineStr">
        <is>
          <t>Erskine</t>
        </is>
      </c>
      <c r="H44" t="n">
        <v>201606231551</v>
      </c>
      <c r="I44" t="n">
        <v>201606240351</v>
      </c>
      <c r="J44" t="n">
        <v>42544</v>
      </c>
      <c r="K44" t="n">
        <v>0.6604166666666667</v>
      </c>
      <c r="L44" t="n">
        <v>42544.66041666667</v>
      </c>
      <c r="M44" t="n">
        <v>42562</v>
      </c>
      <c r="N44" t="inlineStr">
        <is>
          <t>09:40</t>
        </is>
      </c>
      <c r="O44" t="n">
        <v>42562.40277777778</v>
      </c>
      <c r="P44" t="n">
        <v>48019</v>
      </c>
      <c r="Q44" t="inlineStr">
        <is>
          <t>Undetermined</t>
        </is>
      </c>
      <c r="R44" t="n">
        <v>286</v>
      </c>
      <c r="S44" t="n">
        <v>12</v>
      </c>
      <c r="T44" t="n">
        <v>2</v>
      </c>
      <c r="U44" t="n">
        <v>35.6115</v>
      </c>
      <c r="V44" t="n">
        <v>-118.45628</v>
      </c>
      <c r="W44" t="inlineStr">
        <is>
          <t>HFTD</t>
        </is>
      </c>
      <c r="X44" t="inlineStr">
        <is>
          <t>HFRA</t>
        </is>
      </c>
      <c r="AG44" t="b">
        <v>1</v>
      </c>
      <c r="AH44" t="b">
        <v>0</v>
      </c>
      <c r="AI44" t="b">
        <v>1</v>
      </c>
      <c r="AJ44" t="n">
        <v>2016</v>
      </c>
      <c r="AK44" t="n">
        <v>6</v>
      </c>
      <c r="AL44" t="b">
        <v>0</v>
      </c>
      <c r="AM44" t="n">
        <v>1</v>
      </c>
      <c r="AN44" t="b">
        <v>1</v>
      </c>
      <c r="AO44" t="b">
        <v>1</v>
      </c>
      <c r="AP44" t="b">
        <v>0</v>
      </c>
      <c r="AQ44" t="inlineStr">
        <is>
          <t>OEIS CAT - Destructive - Fatal</t>
        </is>
      </c>
      <c r="AR44" t="n">
        <v>1</v>
      </c>
      <c r="AS44" t="n">
        <v>0</v>
      </c>
      <c r="AT44" t="inlineStr">
        <is>
          <t>100 &lt; structures &lt;= 500</t>
        </is>
      </c>
      <c r="AU44" t="inlineStr">
        <is>
          <t>fatality &gt; 0</t>
        </is>
      </c>
      <c r="AV44" t="n">
        <v>286</v>
      </c>
      <c r="AW44" t="b">
        <v>0</v>
      </c>
      <c r="AX44" t="b">
        <v>1</v>
      </c>
      <c r="AY44" t="b">
        <v>1</v>
      </c>
      <c r="AZ44" t="b">
        <v>1</v>
      </c>
      <c r="BA44" t="b">
        <v>0</v>
      </c>
      <c r="BB44" t="b">
        <v>1</v>
      </c>
      <c r="BC44" t="b">
        <v>1</v>
      </c>
      <c r="BF44" t="inlineStr">
        <is>
          <t>LYQC1</t>
        </is>
      </c>
      <c r="BG44" t="inlineStr">
        <is>
          <t>2</t>
        </is>
      </c>
      <c r="BH44" t="n">
        <v>2.88</v>
      </c>
      <c r="BI44" t="inlineStr">
        <is>
          <t>2016-06-23T22:18:00Z</t>
        </is>
      </c>
      <c r="BJ44" t="n">
        <v>40</v>
      </c>
      <c r="BK44" t="n">
        <v>2</v>
      </c>
      <c r="BL44" t="inlineStr">
        <is>
          <t>LYQC1</t>
        </is>
      </c>
      <c r="BM44" t="inlineStr">
        <is>
          <t>2</t>
        </is>
      </c>
      <c r="BN44" t="n">
        <v>2.88</v>
      </c>
      <c r="BO44" t="inlineStr">
        <is>
          <t>2016-06-23T22:18:00Z</t>
        </is>
      </c>
      <c r="BP44" t="n">
        <v>40</v>
      </c>
      <c r="BQ44" t="n">
        <v>4</v>
      </c>
    </row>
    <row r="45">
      <c r="C45" t="inlineStr">
        <is>
          <t>20160625-Dinosaur</t>
        </is>
      </c>
      <c r="D45" t="inlineStr">
        <is>
          <t>Merced</t>
        </is>
      </c>
      <c r="E45" t="inlineStr">
        <is>
          <t>Dinosaur</t>
        </is>
      </c>
      <c r="H45" t="n">
        <v>201606252345</v>
      </c>
      <c r="I45" t="n">
        <v>201606261145</v>
      </c>
      <c r="J45" t="n">
        <v>42546</v>
      </c>
      <c r="K45" t="n">
        <v>0.9895833333333334</v>
      </c>
      <c r="L45" t="n">
        <v>42546.98958333334</v>
      </c>
      <c r="M45" t="n">
        <v>42547</v>
      </c>
      <c r="N45" t="inlineStr">
        <is>
          <t>18:50</t>
        </is>
      </c>
      <c r="O45" t="n">
        <v>42547.78472222222</v>
      </c>
      <c r="P45" t="n">
        <v>1246</v>
      </c>
      <c r="Q45" t="inlineStr">
        <is>
          <t>Vehicle</t>
        </is>
      </c>
      <c r="T45" t="n">
        <v>0</v>
      </c>
      <c r="U45" t="n">
        <v>37.07147</v>
      </c>
      <c r="V45" t="n">
        <v>-121.20155</v>
      </c>
      <c r="W45" t="inlineStr">
        <is>
          <t>non-HFTD</t>
        </is>
      </c>
      <c r="X45" t="inlineStr">
        <is>
          <t>HFRA</t>
        </is>
      </c>
      <c r="AG45" t="b">
        <v>0</v>
      </c>
      <c r="AH45" t="b">
        <v>0</v>
      </c>
      <c r="AI45" t="b">
        <v>0</v>
      </c>
      <c r="AJ45" t="n">
        <v>2016</v>
      </c>
      <c r="AK45" t="n">
        <v>6</v>
      </c>
      <c r="AL45" t="b">
        <v>0</v>
      </c>
      <c r="AM45" t="n">
        <v>0</v>
      </c>
      <c r="AN45" t="b">
        <v>0</v>
      </c>
      <c r="AO45" t="b">
        <v>0</v>
      </c>
      <c r="AP45" t="b">
        <v>0</v>
      </c>
      <c r="AQ45" t="inlineStr">
        <is>
          <t>OEIS Non-CAT - Large</t>
        </is>
      </c>
      <c r="AR45" t="n">
        <v>0</v>
      </c>
      <c r="AS45" t="n">
        <v>0</v>
      </c>
      <c r="AT45" t="inlineStr">
        <is>
          <t xml:space="preserve">structures &lt;= 100 </t>
        </is>
      </c>
      <c r="AU45" t="inlineStr">
        <is>
          <t>fatality = 0</t>
        </is>
      </c>
      <c r="AV45" t="n">
        <v>0</v>
      </c>
      <c r="AW45" t="b">
        <v>0</v>
      </c>
      <c r="AX45" t="b">
        <v>0</v>
      </c>
      <c r="AY45" t="b">
        <v>1</v>
      </c>
      <c r="AZ45" t="b">
        <v>1</v>
      </c>
      <c r="BA45" t="b">
        <v>1</v>
      </c>
      <c r="BB45" t="b">
        <v>0</v>
      </c>
      <c r="BC45" t="b">
        <v>1</v>
      </c>
      <c r="BF45" t="inlineStr">
        <is>
          <t>AT423</t>
        </is>
      </c>
      <c r="BG45" t="inlineStr">
        <is>
          <t>65</t>
        </is>
      </c>
      <c r="BH45" t="n">
        <v>2.08</v>
      </c>
      <c r="BI45" t="inlineStr">
        <is>
          <t>2016-06-26T07:07:00Z</t>
        </is>
      </c>
      <c r="BJ45" t="n">
        <v>22.01</v>
      </c>
      <c r="BK45" t="n">
        <v>19</v>
      </c>
      <c r="BL45" t="inlineStr">
        <is>
          <t>CF031</t>
        </is>
      </c>
      <c r="BM45" t="inlineStr">
        <is>
          <t>59</t>
        </is>
      </c>
      <c r="BN45" t="n">
        <v>7.83</v>
      </c>
      <c r="BO45" t="inlineStr">
        <is>
          <t>2016-06-26T07:40:00Z</t>
        </is>
      </c>
      <c r="BP45" t="n">
        <v>24.85</v>
      </c>
      <c r="BQ45" t="n">
        <v>29</v>
      </c>
    </row>
    <row r="46">
      <c r="C46" t="inlineStr">
        <is>
          <t>20160628-Trailhead</t>
        </is>
      </c>
      <c r="D46" t="inlineStr">
        <is>
          <t>Placer</t>
        </is>
      </c>
      <c r="E46" t="inlineStr">
        <is>
          <t>Trailhead</t>
        </is>
      </c>
      <c r="H46" t="n">
        <v>201606281355</v>
      </c>
      <c r="I46" t="n">
        <v>201606290155</v>
      </c>
      <c r="J46" t="n">
        <v>42549</v>
      </c>
      <c r="K46" t="n">
        <v>0.5798611111111112</v>
      </c>
      <c r="L46" t="n">
        <v>42549.57986111111</v>
      </c>
      <c r="M46" t="n">
        <v>42569</v>
      </c>
      <c r="N46" t="inlineStr">
        <is>
          <t>09:50</t>
        </is>
      </c>
      <c r="O46" t="n">
        <v>42569.40972222222</v>
      </c>
      <c r="P46" t="n">
        <v>5645</v>
      </c>
      <c r="Q46" t="inlineStr">
        <is>
          <t>Undetermined</t>
        </is>
      </c>
      <c r="T46" t="n">
        <v>0</v>
      </c>
      <c r="U46" t="n">
        <v>38.96741</v>
      </c>
      <c r="V46" t="n">
        <v>-120.9375</v>
      </c>
      <c r="W46" t="inlineStr">
        <is>
          <t>HFTD</t>
        </is>
      </c>
      <c r="X46" t="inlineStr">
        <is>
          <t>HFRA</t>
        </is>
      </c>
      <c r="AG46" t="b">
        <v>1</v>
      </c>
      <c r="AH46" t="b">
        <v>1</v>
      </c>
      <c r="AI46" t="b">
        <v>0</v>
      </c>
      <c r="AJ46" t="n">
        <v>2016</v>
      </c>
      <c r="AK46" t="n">
        <v>6</v>
      </c>
      <c r="AL46" t="b">
        <v>0</v>
      </c>
      <c r="AM46" t="n">
        <v>0</v>
      </c>
      <c r="AN46" t="b">
        <v>0</v>
      </c>
      <c r="AO46" t="b">
        <v>0</v>
      </c>
      <c r="AP46" t="b">
        <v>0</v>
      </c>
      <c r="AQ46" t="inlineStr">
        <is>
          <t>OEIS CAT - Large</t>
        </is>
      </c>
      <c r="AR46" t="n">
        <v>1</v>
      </c>
      <c r="AS46" t="n">
        <v>0</v>
      </c>
      <c r="AT46" t="inlineStr">
        <is>
          <t xml:space="preserve">structures &lt;= 100 </t>
        </is>
      </c>
      <c r="AU46" t="inlineStr">
        <is>
          <t>fatality = 0</t>
        </is>
      </c>
      <c r="AV46" t="n">
        <v>0</v>
      </c>
      <c r="AW46" t="b">
        <v>1</v>
      </c>
      <c r="AX46" t="b">
        <v>0</v>
      </c>
      <c r="AY46" t="b">
        <v>1</v>
      </c>
      <c r="AZ46" t="b">
        <v>1</v>
      </c>
      <c r="BA46" t="b">
        <v>0</v>
      </c>
      <c r="BB46" t="b">
        <v>1</v>
      </c>
      <c r="BC46" t="b">
        <v>1</v>
      </c>
      <c r="BF46" t="inlineStr">
        <is>
          <t>AT046</t>
        </is>
      </c>
      <c r="BG46" t="inlineStr">
        <is>
          <t>65</t>
        </is>
      </c>
      <c r="BH46" t="n">
        <v>4.51</v>
      </c>
      <c r="BI46" t="inlineStr">
        <is>
          <t>2016-06-28T21:18:00Z</t>
        </is>
      </c>
      <c r="BJ46" t="n">
        <v>8.01</v>
      </c>
      <c r="BK46" t="n">
        <v>12</v>
      </c>
      <c r="BL46" t="inlineStr">
        <is>
          <t>C5488</t>
        </is>
      </c>
      <c r="BM46" t="inlineStr">
        <is>
          <t>65</t>
        </is>
      </c>
      <c r="BN46" t="n">
        <v>8.81</v>
      </c>
      <c r="BO46" t="inlineStr">
        <is>
          <t>2016-06-28T21:46:00Z</t>
        </is>
      </c>
      <c r="BP46" t="n">
        <v>8.99</v>
      </c>
      <c r="BQ46" t="n">
        <v>124</v>
      </c>
    </row>
    <row r="47">
      <c r="C47" t="inlineStr">
        <is>
          <t>20160628-Rancho</t>
        </is>
      </c>
      <c r="D47" t="inlineStr">
        <is>
          <t>Sacramento</t>
        </is>
      </c>
      <c r="E47" t="inlineStr">
        <is>
          <t>Rancho</t>
        </is>
      </c>
      <c r="H47" t="n">
        <v>201606281902</v>
      </c>
      <c r="I47" t="n">
        <v>201606290702</v>
      </c>
      <c r="J47" t="n">
        <v>42549</v>
      </c>
      <c r="K47" t="n">
        <v>0.7930555555555555</v>
      </c>
      <c r="L47" t="n">
        <v>42549.79305555556</v>
      </c>
      <c r="M47" t="n">
        <v>42550</v>
      </c>
      <c r="N47" t="inlineStr">
        <is>
          <t>07:30</t>
        </is>
      </c>
      <c r="O47" t="n">
        <v>42550.3125</v>
      </c>
      <c r="P47" t="n">
        <v>372</v>
      </c>
      <c r="Q47" t="inlineStr">
        <is>
          <t>Vehicle</t>
        </is>
      </c>
      <c r="T47" t="n">
        <v>0</v>
      </c>
      <c r="U47" t="n">
        <v>38.385</v>
      </c>
      <c r="V47" t="n">
        <v>-121.003611</v>
      </c>
      <c r="W47" t="inlineStr">
        <is>
          <t>non-HFTD</t>
        </is>
      </c>
      <c r="X47" t="inlineStr">
        <is>
          <t>non-HFRA</t>
        </is>
      </c>
      <c r="AG47" t="b">
        <v>0</v>
      </c>
      <c r="AH47" t="b">
        <v>0</v>
      </c>
      <c r="AI47" t="b">
        <v>0</v>
      </c>
      <c r="AJ47" t="n">
        <v>2016</v>
      </c>
      <c r="AK47" t="n">
        <v>6</v>
      </c>
      <c r="AL47" t="b">
        <v>0</v>
      </c>
      <c r="AM47" t="n">
        <v>0</v>
      </c>
      <c r="AN47" t="b">
        <v>0</v>
      </c>
      <c r="AO47" t="b">
        <v>0</v>
      </c>
      <c r="AP47" t="b">
        <v>0</v>
      </c>
      <c r="AQ47" t="inlineStr">
        <is>
          <t>OEIS Non-CAT - Large</t>
        </is>
      </c>
      <c r="AR47" t="n">
        <v>0</v>
      </c>
      <c r="AS47" t="n">
        <v>0</v>
      </c>
      <c r="AT47" t="inlineStr">
        <is>
          <t xml:space="preserve">structures &lt;= 100 </t>
        </is>
      </c>
      <c r="AU47" t="inlineStr">
        <is>
          <t>fatality = 0</t>
        </is>
      </c>
      <c r="AV47" t="n">
        <v>0</v>
      </c>
      <c r="AW47" t="b">
        <v>0</v>
      </c>
      <c r="AX47" t="b">
        <v>0</v>
      </c>
      <c r="AY47" t="b">
        <v>0</v>
      </c>
      <c r="AZ47" t="b">
        <v>0</v>
      </c>
      <c r="BA47" t="b">
        <v>0</v>
      </c>
      <c r="BB47" t="b">
        <v>0</v>
      </c>
      <c r="BC47" t="b">
        <v>0</v>
      </c>
      <c r="BF47" t="inlineStr">
        <is>
          <t>CFAC1</t>
        </is>
      </c>
      <c r="BG47" t="inlineStr">
        <is>
          <t>2</t>
        </is>
      </c>
      <c r="BH47" t="n">
        <v>3.99</v>
      </c>
      <c r="BI47" t="inlineStr">
        <is>
          <t>2016-06-29T02:05:00Z</t>
        </is>
      </c>
      <c r="BJ47" t="n">
        <v>14.99</v>
      </c>
      <c r="BK47" t="n">
        <v>10</v>
      </c>
      <c r="BL47" t="inlineStr">
        <is>
          <t>CFAC1</t>
        </is>
      </c>
      <c r="BM47" t="inlineStr">
        <is>
          <t>2</t>
        </is>
      </c>
      <c r="BN47" t="n">
        <v>3.99</v>
      </c>
      <c r="BO47" t="inlineStr">
        <is>
          <t>2016-06-29T02:05:00Z</t>
        </is>
      </c>
      <c r="BP47" t="n">
        <v>14.99</v>
      </c>
      <c r="BQ47" t="n">
        <v>23</v>
      </c>
    </row>
    <row r="48">
      <c r="C48" t="inlineStr">
        <is>
          <t>20160630-Colyear</t>
        </is>
      </c>
      <c r="D48" t="inlineStr">
        <is>
          <t>Tehama</t>
        </is>
      </c>
      <c r="E48" t="inlineStr">
        <is>
          <t>Colyear</t>
        </is>
      </c>
      <c r="H48" t="n">
        <v>201606301332</v>
      </c>
      <c r="I48" t="n">
        <v>201606310132</v>
      </c>
      <c r="J48" t="n">
        <v>42551</v>
      </c>
      <c r="K48" t="n">
        <v>0.5638888888888889</v>
      </c>
      <c r="L48" t="n">
        <v>42551.56388888889</v>
      </c>
      <c r="M48" t="n">
        <v>42555</v>
      </c>
      <c r="N48" t="inlineStr">
        <is>
          <t>07:45</t>
        </is>
      </c>
      <c r="O48" t="n">
        <v>42555.32291666666</v>
      </c>
      <c r="P48" t="n">
        <v>464</v>
      </c>
      <c r="Q48" t="inlineStr">
        <is>
          <t>Electrical Power</t>
        </is>
      </c>
      <c r="T48" t="n">
        <v>0</v>
      </c>
      <c r="U48" t="n">
        <v>40.0353</v>
      </c>
      <c r="V48" t="n">
        <v>-122.56939</v>
      </c>
      <c r="W48" t="inlineStr">
        <is>
          <t>HFTD</t>
        </is>
      </c>
      <c r="X48" t="inlineStr">
        <is>
          <t>HFRA</t>
        </is>
      </c>
      <c r="Y48" t="inlineStr">
        <is>
          <t>Yes</t>
        </is>
      </c>
      <c r="Z48" t="inlineStr">
        <is>
          <t>Yes</t>
        </is>
      </c>
      <c r="AA48" t="n">
        <v>20160144</v>
      </c>
      <c r="AC48" t="inlineStr">
        <is>
          <t>1499124</t>
        </is>
      </c>
      <c r="AD48" t="inlineStr">
        <is>
          <t>16-0047210</t>
        </is>
      </c>
      <c r="AF48" t="n">
        <v>4520</v>
      </c>
      <c r="AG48" t="b">
        <v>0</v>
      </c>
      <c r="AH48" t="b">
        <v>0</v>
      </c>
      <c r="AI48" t="b">
        <v>0</v>
      </c>
      <c r="AJ48" t="n">
        <v>2016</v>
      </c>
      <c r="AK48" t="n">
        <v>6</v>
      </c>
      <c r="AL48" t="b">
        <v>0</v>
      </c>
      <c r="AM48" t="n">
        <v>0</v>
      </c>
      <c r="AN48" t="b">
        <v>0</v>
      </c>
      <c r="AO48" t="b">
        <v>0</v>
      </c>
      <c r="AP48" t="b">
        <v>0</v>
      </c>
      <c r="AQ48" t="inlineStr">
        <is>
          <t>OEIS Non-CAT - Large</t>
        </is>
      </c>
      <c r="AR48" t="n">
        <v>0</v>
      </c>
      <c r="AS48" t="n">
        <v>0</v>
      </c>
      <c r="AT48" t="inlineStr">
        <is>
          <t xml:space="preserve">structures &lt;= 100 </t>
        </is>
      </c>
      <c r="AU48" t="inlineStr">
        <is>
          <t>fatality = 0</t>
        </is>
      </c>
      <c r="AV48" t="n">
        <v>0</v>
      </c>
      <c r="AW48" t="b">
        <v>1</v>
      </c>
      <c r="AX48" t="b">
        <v>0</v>
      </c>
      <c r="AY48" t="b">
        <v>1</v>
      </c>
      <c r="AZ48" t="b">
        <v>1</v>
      </c>
      <c r="BA48" t="b">
        <v>0</v>
      </c>
      <c r="BB48" t="b">
        <v>1</v>
      </c>
      <c r="BC48" t="b">
        <v>1</v>
      </c>
      <c r="BJ48" t="n">
        <v>0</v>
      </c>
      <c r="BK48" t="n">
        <v>0</v>
      </c>
      <c r="BL48" t="inlineStr">
        <is>
          <t>EPKC1</t>
        </is>
      </c>
      <c r="BM48" t="inlineStr">
        <is>
          <t>2</t>
        </is>
      </c>
      <c r="BN48" t="n">
        <v>8.42</v>
      </c>
      <c r="BO48" t="inlineStr">
        <is>
          <t>2016-06-30T21:03:00Z</t>
        </is>
      </c>
      <c r="BP48" t="n">
        <v>14.99</v>
      </c>
      <c r="BQ48" t="n">
        <v>2</v>
      </c>
    </row>
    <row r="49">
      <c r="C49" t="inlineStr">
        <is>
          <t>20160701-Deer</t>
        </is>
      </c>
      <c r="D49" t="inlineStr">
        <is>
          <t>Kern</t>
        </is>
      </c>
      <c r="E49" t="inlineStr">
        <is>
          <t>Deer</t>
        </is>
      </c>
      <c r="H49" t="n">
        <v>201607011405</v>
      </c>
      <c r="I49" t="n">
        <v>201607020205</v>
      </c>
      <c r="J49" t="n">
        <v>42552</v>
      </c>
      <c r="K49" t="n">
        <v>0.5868055555555556</v>
      </c>
      <c r="L49" t="n">
        <v>42552.58680555555</v>
      </c>
      <c r="M49" t="n">
        <v>42559</v>
      </c>
      <c r="N49" t="inlineStr">
        <is>
          <t>19:00</t>
        </is>
      </c>
      <c r="O49" t="n">
        <v>42559.79166666666</v>
      </c>
      <c r="P49" t="n">
        <v>1785</v>
      </c>
      <c r="Q49" t="inlineStr">
        <is>
          <t>Undetermined</t>
        </is>
      </c>
      <c r="T49" t="n">
        <v>0</v>
      </c>
      <c r="U49" t="n">
        <v>35.20993</v>
      </c>
      <c r="V49" t="n">
        <v>-118.72272</v>
      </c>
      <c r="W49" t="inlineStr">
        <is>
          <t>HFTD</t>
        </is>
      </c>
      <c r="X49" t="inlineStr">
        <is>
          <t>HFRA</t>
        </is>
      </c>
      <c r="AG49" t="b">
        <v>0</v>
      </c>
      <c r="AH49" t="b">
        <v>0</v>
      </c>
      <c r="AI49" t="b">
        <v>0</v>
      </c>
      <c r="AJ49" t="n">
        <v>2016</v>
      </c>
      <c r="AK49" t="n">
        <v>7</v>
      </c>
      <c r="AL49" t="b">
        <v>0</v>
      </c>
      <c r="AM49" t="n">
        <v>0</v>
      </c>
      <c r="AN49" t="b">
        <v>0</v>
      </c>
      <c r="AO49" t="b">
        <v>0</v>
      </c>
      <c r="AP49" t="b">
        <v>0</v>
      </c>
      <c r="AQ49" t="inlineStr">
        <is>
          <t>OEIS Non-CAT - Large</t>
        </is>
      </c>
      <c r="AR49" t="n">
        <v>0</v>
      </c>
      <c r="AS49" t="n">
        <v>0</v>
      </c>
      <c r="AT49" t="inlineStr">
        <is>
          <t xml:space="preserve">structures &lt;= 100 </t>
        </is>
      </c>
      <c r="AU49" t="inlineStr">
        <is>
          <t>fatality = 0</t>
        </is>
      </c>
      <c r="AV49" t="n">
        <v>0</v>
      </c>
      <c r="AW49" t="b">
        <v>1</v>
      </c>
      <c r="AX49" t="b">
        <v>0</v>
      </c>
      <c r="AY49" t="b">
        <v>1</v>
      </c>
      <c r="AZ49" t="b">
        <v>1</v>
      </c>
      <c r="BA49" t="b">
        <v>0</v>
      </c>
      <c r="BB49" t="b">
        <v>1</v>
      </c>
      <c r="BC49" t="b">
        <v>1</v>
      </c>
      <c r="BF49" t="inlineStr">
        <is>
          <t>KRTC1</t>
        </is>
      </c>
      <c r="BG49" t="inlineStr">
        <is>
          <t>2</t>
        </is>
      </c>
      <c r="BH49" t="n">
        <v>2.83</v>
      </c>
      <c r="BI49" t="inlineStr">
        <is>
          <t>2016-07-01T21:18:00Z</t>
        </is>
      </c>
      <c r="BJ49" t="n">
        <v>10</v>
      </c>
      <c r="BK49" t="n">
        <v>2</v>
      </c>
      <c r="BL49" t="inlineStr">
        <is>
          <t>E1410</t>
        </is>
      </c>
      <c r="BM49" t="inlineStr">
        <is>
          <t>65</t>
        </is>
      </c>
      <c r="BN49" t="n">
        <v>7.13</v>
      </c>
      <c r="BO49" t="inlineStr">
        <is>
          <t>2016-07-01T20:28:00Z</t>
        </is>
      </c>
      <c r="BP49" t="n">
        <v>23</v>
      </c>
      <c r="BQ49" t="n">
        <v>64</v>
      </c>
    </row>
    <row r="50">
      <c r="C50" t="inlineStr">
        <is>
          <t>20160701-Curry</t>
        </is>
      </c>
      <c r="D50" t="inlineStr">
        <is>
          <t>Fresno</t>
        </is>
      </c>
      <c r="E50" t="inlineStr">
        <is>
          <t>Curry</t>
        </is>
      </c>
      <c r="H50" t="n">
        <v>201607011716</v>
      </c>
      <c r="I50" t="n">
        <v>201607020516</v>
      </c>
      <c r="J50" t="n">
        <v>42552</v>
      </c>
      <c r="K50" t="n">
        <v>0.7194444444444444</v>
      </c>
      <c r="L50" t="n">
        <v>42552.71944444445</v>
      </c>
      <c r="M50" t="n">
        <v>42556</v>
      </c>
      <c r="N50" t="inlineStr">
        <is>
          <t>07:05</t>
        </is>
      </c>
      <c r="O50" t="n">
        <v>42556.29513888889</v>
      </c>
      <c r="P50" t="n">
        <v>2944</v>
      </c>
      <c r="Q50" t="inlineStr">
        <is>
          <t>Under Investigation</t>
        </is>
      </c>
      <c r="T50" t="n">
        <v>0</v>
      </c>
      <c r="U50" t="n">
        <v>36.0749</v>
      </c>
      <c r="V50" t="n">
        <v>-120.452041</v>
      </c>
      <c r="W50" t="inlineStr">
        <is>
          <t>non-HFTD</t>
        </is>
      </c>
      <c r="X50" t="inlineStr">
        <is>
          <t>HFRA</t>
        </is>
      </c>
      <c r="AF50" t="n">
        <v>204155</v>
      </c>
      <c r="AG50" t="b">
        <v>0</v>
      </c>
      <c r="AH50" t="b">
        <v>0</v>
      </c>
      <c r="AI50" t="b">
        <v>0</v>
      </c>
      <c r="AJ50" t="n">
        <v>2016</v>
      </c>
      <c r="AK50" t="n">
        <v>7</v>
      </c>
      <c r="AL50" t="b">
        <v>0</v>
      </c>
      <c r="AM50" t="n">
        <v>0</v>
      </c>
      <c r="AN50" t="b">
        <v>0</v>
      </c>
      <c r="AO50" t="b">
        <v>0</v>
      </c>
      <c r="AP50" t="b">
        <v>0</v>
      </c>
      <c r="AQ50" t="inlineStr">
        <is>
          <t>OEIS Non-CAT - Large</t>
        </is>
      </c>
      <c r="AR50" t="n">
        <v>0</v>
      </c>
      <c r="AS50" t="n">
        <v>0</v>
      </c>
      <c r="AT50" t="inlineStr">
        <is>
          <t xml:space="preserve">structures &lt;= 100 </t>
        </is>
      </c>
      <c r="AU50" t="inlineStr">
        <is>
          <t>fatality = 0</t>
        </is>
      </c>
      <c r="AV50" t="n">
        <v>0</v>
      </c>
      <c r="AW50" t="b">
        <v>0</v>
      </c>
      <c r="AX50" t="b">
        <v>0</v>
      </c>
      <c r="AY50" t="b">
        <v>1</v>
      </c>
      <c r="AZ50" t="b">
        <v>1</v>
      </c>
      <c r="BA50" t="b">
        <v>1</v>
      </c>
      <c r="BB50" t="b">
        <v>0</v>
      </c>
      <c r="BC50" t="b">
        <v>1</v>
      </c>
      <c r="BJ50" t="n">
        <v>0</v>
      </c>
      <c r="BK50" t="n">
        <v>0</v>
      </c>
      <c r="BL50" t="inlineStr">
        <is>
          <t>AU699</t>
        </is>
      </c>
      <c r="BM50" t="inlineStr">
        <is>
          <t>65</t>
        </is>
      </c>
      <c r="BN50" t="n">
        <v>6.98</v>
      </c>
      <c r="BO50" t="inlineStr">
        <is>
          <t>2016-07-02T00:50:00Z</t>
        </is>
      </c>
      <c r="BP50" t="n">
        <v>17</v>
      </c>
      <c r="BQ50" t="n">
        <v>32</v>
      </c>
    </row>
    <row r="51">
      <c r="B51" t="inlineStr">
        <is>
          <t>cause https://www.cbsnews.com/sacramento/news/appaloosa-fire-threatens-residential-structures-reaches-75-acres-in-calaveras-county/</t>
        </is>
      </c>
      <c r="C51" t="inlineStr">
        <is>
          <t>20160702-Appaloosa</t>
        </is>
      </c>
      <c r="D51" t="inlineStr">
        <is>
          <t>Calaveras</t>
        </is>
      </c>
      <c r="E51" t="inlineStr">
        <is>
          <t>Appaloosa</t>
        </is>
      </c>
      <c r="H51" t="n">
        <v>201607021455</v>
      </c>
      <c r="I51" t="n">
        <v>201607030255</v>
      </c>
      <c r="J51" t="n">
        <v>42553</v>
      </c>
      <c r="K51" t="n">
        <v>0.6215277777777778</v>
      </c>
      <c r="L51" t="n">
        <v>42553.62152777778</v>
      </c>
      <c r="M51" t="n">
        <v>42559</v>
      </c>
      <c r="N51" t="inlineStr">
        <is>
          <t>19:32</t>
        </is>
      </c>
      <c r="O51" t="n">
        <v>42559.81388888889</v>
      </c>
      <c r="P51" t="n">
        <v>310</v>
      </c>
      <c r="Q51" t="inlineStr">
        <is>
          <t>Electrical Power</t>
        </is>
      </c>
      <c r="R51" t="n">
        <v>1</v>
      </c>
      <c r="T51" t="n">
        <v>0</v>
      </c>
      <c r="U51" t="n">
        <v>38.02845</v>
      </c>
      <c r="V51" t="n">
        <v>-120.61153</v>
      </c>
      <c r="W51" t="inlineStr">
        <is>
          <t>HFTD</t>
        </is>
      </c>
      <c r="X51" t="inlineStr">
        <is>
          <t>HFRA</t>
        </is>
      </c>
      <c r="Y51" t="inlineStr">
        <is>
          <t>Yes</t>
        </is>
      </c>
      <c r="AF51" t="n">
        <v>4419063</v>
      </c>
      <c r="AG51" t="b">
        <v>0</v>
      </c>
      <c r="AH51" t="b">
        <v>0</v>
      </c>
      <c r="AI51" t="b">
        <v>0</v>
      </c>
      <c r="AJ51" t="n">
        <v>2016</v>
      </c>
      <c r="AK51" t="n">
        <v>7</v>
      </c>
      <c r="AL51" t="b">
        <v>0</v>
      </c>
      <c r="AM51" t="n">
        <v>0</v>
      </c>
      <c r="AN51" t="b">
        <v>0</v>
      </c>
      <c r="AO51" t="b">
        <v>0</v>
      </c>
      <c r="AP51" t="b">
        <v>0</v>
      </c>
      <c r="AQ51" t="inlineStr">
        <is>
          <t>OEIS Non-CAT - Large</t>
        </is>
      </c>
      <c r="AR51" t="n">
        <v>0</v>
      </c>
      <c r="AS51" t="n">
        <v>0</v>
      </c>
      <c r="AT51" t="inlineStr">
        <is>
          <t xml:space="preserve">structures &lt;= 100 </t>
        </is>
      </c>
      <c r="AU51" t="inlineStr">
        <is>
          <t>fatality = 0</t>
        </is>
      </c>
      <c r="AV51" t="n">
        <v>1</v>
      </c>
      <c r="AW51" t="b">
        <v>1</v>
      </c>
      <c r="AX51" t="b">
        <v>0</v>
      </c>
      <c r="AY51" t="b">
        <v>1</v>
      </c>
      <c r="AZ51" t="b">
        <v>1</v>
      </c>
      <c r="BA51" t="b">
        <v>0</v>
      </c>
      <c r="BB51" t="b">
        <v>1</v>
      </c>
      <c r="BC51" t="b">
        <v>1</v>
      </c>
      <c r="BJ51" t="n">
        <v>0</v>
      </c>
      <c r="BK51" t="n">
        <v>0</v>
      </c>
      <c r="BL51" t="inlineStr">
        <is>
          <t>E2861</t>
        </is>
      </c>
      <c r="BM51" t="inlineStr">
        <is>
          <t>65</t>
        </is>
      </c>
      <c r="BN51" t="n">
        <v>7.16</v>
      </c>
      <c r="BO51" t="inlineStr">
        <is>
          <t>2016-07-02T21:58:00Z</t>
        </is>
      </c>
      <c r="BP51" t="n">
        <v>12.01</v>
      </c>
      <c r="BQ51" t="n">
        <v>14</v>
      </c>
    </row>
    <row r="52">
      <c r="C52" t="inlineStr">
        <is>
          <t>20160708-Fort</t>
        </is>
      </c>
      <c r="D52" t="inlineStr">
        <is>
          <t>Kern</t>
        </is>
      </c>
      <c r="E52" t="inlineStr">
        <is>
          <t>Fort</t>
        </is>
      </c>
      <c r="H52" t="n">
        <v>201607081115</v>
      </c>
      <c r="I52" t="n">
        <v>201607082315</v>
      </c>
      <c r="J52" t="n">
        <v>42559</v>
      </c>
      <c r="K52" t="n">
        <v>0.46875</v>
      </c>
      <c r="L52" t="n">
        <v>42559.46875</v>
      </c>
      <c r="M52" t="n">
        <v>42561</v>
      </c>
      <c r="N52" t="inlineStr">
        <is>
          <t>19:37</t>
        </is>
      </c>
      <c r="O52" t="n">
        <v>42561.81736111111</v>
      </c>
      <c r="P52" t="n">
        <v>554</v>
      </c>
      <c r="Q52" t="inlineStr">
        <is>
          <t>Undetermined</t>
        </is>
      </c>
      <c r="T52" t="n">
        <v>0</v>
      </c>
      <c r="U52" t="n">
        <v>34.913</v>
      </c>
      <c r="V52" t="n">
        <v>-118.9082</v>
      </c>
      <c r="W52" t="inlineStr">
        <is>
          <t>non-HFTD</t>
        </is>
      </c>
      <c r="X52" t="inlineStr">
        <is>
          <t>HFRA</t>
        </is>
      </c>
      <c r="AG52" t="b">
        <v>0</v>
      </c>
      <c r="AH52" t="b">
        <v>0</v>
      </c>
      <c r="AI52" t="b">
        <v>0</v>
      </c>
      <c r="AJ52" t="n">
        <v>2016</v>
      </c>
      <c r="AK52" t="n">
        <v>7</v>
      </c>
      <c r="AL52" t="b">
        <v>0</v>
      </c>
      <c r="AM52" t="n">
        <v>0</v>
      </c>
      <c r="AN52" t="b">
        <v>0</v>
      </c>
      <c r="AO52" t="b">
        <v>0</v>
      </c>
      <c r="AP52" t="b">
        <v>0</v>
      </c>
      <c r="AQ52" t="inlineStr">
        <is>
          <t>OEIS Non-CAT - Large</t>
        </is>
      </c>
      <c r="AR52" t="n">
        <v>0</v>
      </c>
      <c r="AS52" t="n">
        <v>0</v>
      </c>
      <c r="AT52" t="inlineStr">
        <is>
          <t xml:space="preserve">structures &lt;= 100 </t>
        </is>
      </c>
      <c r="AU52" t="inlineStr">
        <is>
          <t>fatality = 0</t>
        </is>
      </c>
      <c r="AV52" t="n">
        <v>0</v>
      </c>
      <c r="AW52" t="b">
        <v>0</v>
      </c>
      <c r="AX52" t="b">
        <v>0</v>
      </c>
      <c r="AY52" t="b">
        <v>1</v>
      </c>
      <c r="AZ52" t="b">
        <v>1</v>
      </c>
      <c r="BA52" t="b">
        <v>1</v>
      </c>
      <c r="BB52" t="b">
        <v>0</v>
      </c>
      <c r="BC52" t="b">
        <v>1</v>
      </c>
      <c r="BF52" t="inlineStr">
        <is>
          <t>GVPC1</t>
        </is>
      </c>
      <c r="BG52" t="inlineStr">
        <is>
          <t>2</t>
        </is>
      </c>
      <c r="BH52" t="n">
        <v>0.83</v>
      </c>
      <c r="BI52" t="inlineStr">
        <is>
          <t>2016-07-08T19:13:00Z</t>
        </is>
      </c>
      <c r="BJ52" t="n">
        <v>14</v>
      </c>
      <c r="BK52" t="n">
        <v>26</v>
      </c>
      <c r="BL52" t="inlineStr">
        <is>
          <t>GVPC1</t>
        </is>
      </c>
      <c r="BM52" t="inlineStr">
        <is>
          <t>2</t>
        </is>
      </c>
      <c r="BN52" t="n">
        <v>0.83</v>
      </c>
      <c r="BO52" t="inlineStr">
        <is>
          <t>2016-07-08T19:13:00Z</t>
        </is>
      </c>
      <c r="BP52" t="n">
        <v>14</v>
      </c>
      <c r="BQ52" t="n">
        <v>32</v>
      </c>
    </row>
    <row r="53">
      <c r="C53" t="inlineStr">
        <is>
          <t>20160708-Fiddler</t>
        </is>
      </c>
      <c r="D53" t="inlineStr">
        <is>
          <t>Shasta</t>
        </is>
      </c>
      <c r="E53" t="inlineStr">
        <is>
          <t>Fiddler</t>
        </is>
      </c>
      <c r="H53" t="n">
        <v>201607082245</v>
      </c>
      <c r="I53" t="n">
        <v>201607091045</v>
      </c>
      <c r="J53" t="n">
        <v>42559</v>
      </c>
      <c r="K53" t="n">
        <v>0.9479166666666666</v>
      </c>
      <c r="L53" t="n">
        <v>42559.94791666666</v>
      </c>
      <c r="M53" t="n">
        <v>42563</v>
      </c>
      <c r="N53" t="inlineStr">
        <is>
          <t>07:00</t>
        </is>
      </c>
      <c r="O53" t="n">
        <v>42563.29166666666</v>
      </c>
      <c r="P53" t="n">
        <v>441</v>
      </c>
      <c r="Q53" t="inlineStr">
        <is>
          <t>Arson</t>
        </is>
      </c>
      <c r="R53" t="n">
        <v>1</v>
      </c>
      <c r="S53" t="n">
        <v>1</v>
      </c>
      <c r="T53" t="n">
        <v>0</v>
      </c>
      <c r="U53" t="n">
        <v>40.36873</v>
      </c>
      <c r="V53" t="n">
        <v>-122.72913</v>
      </c>
      <c r="W53" t="inlineStr">
        <is>
          <t>HFTD</t>
        </is>
      </c>
      <c r="X53" t="inlineStr">
        <is>
          <t>HFRA</t>
        </is>
      </c>
      <c r="AG53" t="b">
        <v>0</v>
      </c>
      <c r="AH53" t="b">
        <v>0</v>
      </c>
      <c r="AI53" t="b">
        <v>0</v>
      </c>
      <c r="AJ53" t="n">
        <v>2016</v>
      </c>
      <c r="AK53" t="n">
        <v>7</v>
      </c>
      <c r="AL53" t="b">
        <v>0</v>
      </c>
      <c r="AM53" t="n">
        <v>0</v>
      </c>
      <c r="AN53" t="b">
        <v>0</v>
      </c>
      <c r="AO53" t="b">
        <v>0</v>
      </c>
      <c r="AP53" t="b">
        <v>0</v>
      </c>
      <c r="AQ53" t="inlineStr">
        <is>
          <t>OEIS Non-CAT - Large</t>
        </is>
      </c>
      <c r="AR53" t="n">
        <v>0</v>
      </c>
      <c r="AS53" t="n">
        <v>0</v>
      </c>
      <c r="AT53" t="inlineStr">
        <is>
          <t xml:space="preserve">structures &lt;= 100 </t>
        </is>
      </c>
      <c r="AU53" t="inlineStr">
        <is>
          <t>fatality = 0</t>
        </is>
      </c>
      <c r="AV53" t="n">
        <v>1</v>
      </c>
      <c r="AW53" t="b">
        <v>1</v>
      </c>
      <c r="AX53" t="b">
        <v>0</v>
      </c>
      <c r="AY53" t="b">
        <v>1</v>
      </c>
      <c r="AZ53" t="b">
        <v>1</v>
      </c>
      <c r="BA53" t="b">
        <v>0</v>
      </c>
      <c r="BB53" t="b">
        <v>1</v>
      </c>
      <c r="BC53" t="b">
        <v>1</v>
      </c>
      <c r="BJ53" t="n">
        <v>0</v>
      </c>
      <c r="BK53" t="n">
        <v>0</v>
      </c>
      <c r="BL53" t="inlineStr">
        <is>
          <t>PLIC1</t>
        </is>
      </c>
      <c r="BM53" t="inlineStr">
        <is>
          <t>2</t>
        </is>
      </c>
      <c r="BN53" t="n">
        <v>7.18</v>
      </c>
      <c r="BO53" t="inlineStr">
        <is>
          <t>2016-07-09T04:54:00Z</t>
        </is>
      </c>
      <c r="BP53" t="n">
        <v>25.99</v>
      </c>
      <c r="BQ53" t="n">
        <v>4</v>
      </c>
    </row>
    <row r="54">
      <c r="C54" t="inlineStr">
        <is>
          <t>20160712-Pacheco</t>
        </is>
      </c>
      <c r="D54" t="inlineStr">
        <is>
          <t>Calaveras</t>
        </is>
      </c>
      <c r="E54" t="inlineStr">
        <is>
          <t>Pacheco</t>
        </is>
      </c>
      <c r="H54" t="n">
        <v>201607121314</v>
      </c>
      <c r="I54" t="n">
        <v>201607130114</v>
      </c>
      <c r="J54" t="n">
        <v>42563</v>
      </c>
      <c r="K54" t="n">
        <v>0.5513888888888889</v>
      </c>
      <c r="L54" t="n">
        <v>42563.55138888889</v>
      </c>
      <c r="M54" t="n">
        <v>42567</v>
      </c>
      <c r="N54" t="inlineStr">
        <is>
          <t>18:30</t>
        </is>
      </c>
      <c r="O54" t="n">
        <v>42567.77083333334</v>
      </c>
      <c r="P54" t="n">
        <v>341</v>
      </c>
      <c r="Q54" t="inlineStr">
        <is>
          <t>Equipment</t>
        </is>
      </c>
      <c r="R54" t="n">
        <v>2</v>
      </c>
      <c r="T54" t="n">
        <v>0</v>
      </c>
      <c r="U54" t="n">
        <v>38.08056</v>
      </c>
      <c r="V54" t="n">
        <v>-120.81394</v>
      </c>
      <c r="W54" t="inlineStr">
        <is>
          <t>HFTD</t>
        </is>
      </c>
      <c r="X54" t="inlineStr">
        <is>
          <t>HFRA</t>
        </is>
      </c>
      <c r="AG54" t="b">
        <v>0</v>
      </c>
      <c r="AH54" t="b">
        <v>0</v>
      </c>
      <c r="AI54" t="b">
        <v>0</v>
      </c>
      <c r="AJ54" t="n">
        <v>2016</v>
      </c>
      <c r="AK54" t="n">
        <v>7</v>
      </c>
      <c r="AL54" t="b">
        <v>0</v>
      </c>
      <c r="AM54" t="n">
        <v>0</v>
      </c>
      <c r="AN54" t="b">
        <v>0</v>
      </c>
      <c r="AO54" t="b">
        <v>0</v>
      </c>
      <c r="AP54" t="b">
        <v>0</v>
      </c>
      <c r="AQ54" t="inlineStr">
        <is>
          <t>OEIS Non-CAT - Large</t>
        </is>
      </c>
      <c r="AR54" t="n">
        <v>0</v>
      </c>
      <c r="AS54" t="n">
        <v>0</v>
      </c>
      <c r="AT54" t="inlineStr">
        <is>
          <t xml:space="preserve">structures &lt;= 100 </t>
        </is>
      </c>
      <c r="AU54" t="inlineStr">
        <is>
          <t>fatality = 0</t>
        </is>
      </c>
      <c r="AV54" t="n">
        <v>2</v>
      </c>
      <c r="AW54" t="b">
        <v>1</v>
      </c>
      <c r="AX54" t="b">
        <v>0</v>
      </c>
      <c r="AY54" t="b">
        <v>1</v>
      </c>
      <c r="AZ54" t="b">
        <v>1</v>
      </c>
      <c r="BA54" t="b">
        <v>0</v>
      </c>
      <c r="BB54" t="b">
        <v>1</v>
      </c>
      <c r="BC54" t="b">
        <v>1</v>
      </c>
      <c r="BJ54" t="n">
        <v>0</v>
      </c>
      <c r="BK54" t="n">
        <v>0</v>
      </c>
      <c r="BL54" t="inlineStr">
        <is>
          <t>C9085</t>
        </is>
      </c>
      <c r="BM54" t="inlineStr">
        <is>
          <t>65</t>
        </is>
      </c>
      <c r="BN54" t="n">
        <v>9.08</v>
      </c>
      <c r="BO54" t="inlineStr">
        <is>
          <t>2016-07-12T20:55:00Z</t>
        </is>
      </c>
      <c r="BP54" t="n">
        <v>12.01</v>
      </c>
      <c r="BQ54" t="n">
        <v>6</v>
      </c>
    </row>
    <row r="55">
      <c r="C55" t="inlineStr">
        <is>
          <t>20160722-Soberanes</t>
        </is>
      </c>
      <c r="D55" t="inlineStr">
        <is>
          <t>Monterey</t>
        </is>
      </c>
      <c r="E55" t="inlineStr">
        <is>
          <t>Soberanes</t>
        </is>
      </c>
      <c r="H55" t="n">
        <v>201607220848</v>
      </c>
      <c r="I55" t="n">
        <v>201607222048</v>
      </c>
      <c r="J55" t="n">
        <v>42573</v>
      </c>
      <c r="K55" t="n">
        <v>0.3666666666666666</v>
      </c>
      <c r="L55" t="n">
        <v>42573.36666666667</v>
      </c>
      <c r="M55" t="n">
        <v>42656</v>
      </c>
      <c r="N55" t="inlineStr">
        <is>
          <t>11:30</t>
        </is>
      </c>
      <c r="O55" t="n">
        <v>42656.47916666666</v>
      </c>
      <c r="P55" t="n">
        <v>132127</v>
      </c>
      <c r="Q55" t="inlineStr">
        <is>
          <t>Campfire</t>
        </is>
      </c>
      <c r="R55" t="n">
        <v>68</v>
      </c>
      <c r="S55" t="n">
        <v>5</v>
      </c>
      <c r="T55" t="n">
        <v>1</v>
      </c>
      <c r="U55" t="n">
        <v>36.45994</v>
      </c>
      <c r="V55" t="n">
        <v>-121.89938</v>
      </c>
      <c r="W55" t="inlineStr">
        <is>
          <t>HFTD</t>
        </is>
      </c>
      <c r="X55" t="inlineStr">
        <is>
          <t>HFRA</t>
        </is>
      </c>
      <c r="AF55" t="n">
        <v>4368454</v>
      </c>
      <c r="AG55" t="b">
        <v>1</v>
      </c>
      <c r="AH55" t="b">
        <v>1</v>
      </c>
      <c r="AI55" t="b">
        <v>0</v>
      </c>
      <c r="AJ55" t="n">
        <v>2016</v>
      </c>
      <c r="AK55" t="n">
        <v>7</v>
      </c>
      <c r="AL55" t="b">
        <v>0</v>
      </c>
      <c r="AM55" t="n">
        <v>1</v>
      </c>
      <c r="AN55" t="b">
        <v>0</v>
      </c>
      <c r="AO55" t="b">
        <v>0</v>
      </c>
      <c r="AP55" t="b">
        <v>0</v>
      </c>
      <c r="AQ55" t="inlineStr">
        <is>
          <t>OEIS CAT - Large</t>
        </is>
      </c>
      <c r="AR55" t="n">
        <v>1</v>
      </c>
      <c r="AS55" t="n">
        <v>0</v>
      </c>
      <c r="AT55" t="inlineStr">
        <is>
          <t xml:space="preserve">structures &lt;= 100 </t>
        </is>
      </c>
      <c r="AU55" t="inlineStr">
        <is>
          <t>fatality &gt; 0</t>
        </is>
      </c>
      <c r="AV55" t="n">
        <v>68</v>
      </c>
      <c r="AW55" t="b">
        <v>1</v>
      </c>
      <c r="AX55" t="b">
        <v>0</v>
      </c>
      <c r="AY55" t="b">
        <v>1</v>
      </c>
      <c r="AZ55" t="b">
        <v>1</v>
      </c>
      <c r="BA55" t="b">
        <v>0</v>
      </c>
      <c r="BB55" t="b">
        <v>1</v>
      </c>
      <c r="BC55" t="b">
        <v>1</v>
      </c>
      <c r="BJ55" t="n">
        <v>0</v>
      </c>
      <c r="BK55" t="n">
        <v>0</v>
      </c>
      <c r="BL55" t="inlineStr">
        <is>
          <t>E8505</t>
        </is>
      </c>
      <c r="BM55" t="inlineStr">
        <is>
          <t>65</t>
        </is>
      </c>
      <c r="BN55" t="n">
        <v>9.26</v>
      </c>
      <c r="BO55" t="inlineStr">
        <is>
          <t>2016-07-22T15:38:00Z</t>
        </is>
      </c>
      <c r="BP55" t="n">
        <v>20</v>
      </c>
      <c r="BQ55" t="n">
        <v>64</v>
      </c>
    </row>
    <row r="56">
      <c r="C56" t="inlineStr">
        <is>
          <t>20160730-Goose</t>
        </is>
      </c>
      <c r="D56" t="inlineStr">
        <is>
          <t>Fresno</t>
        </is>
      </c>
      <c r="E56" t="inlineStr">
        <is>
          <t>Goose</t>
        </is>
      </c>
      <c r="H56" t="n">
        <v>201607301640</v>
      </c>
      <c r="I56" t="n">
        <v>201607310440</v>
      </c>
      <c r="J56" t="n">
        <v>42581</v>
      </c>
      <c r="K56" t="n">
        <v>0.6944444444444444</v>
      </c>
      <c r="L56" t="n">
        <v>42581.69444444445</v>
      </c>
      <c r="M56" t="n">
        <v>42591</v>
      </c>
      <c r="N56" t="inlineStr">
        <is>
          <t>18:30</t>
        </is>
      </c>
      <c r="O56" t="n">
        <v>42591.77083333334</v>
      </c>
      <c r="P56" t="n">
        <v>2241</v>
      </c>
      <c r="Q56" t="inlineStr">
        <is>
          <t>Arson</t>
        </is>
      </c>
      <c r="R56" t="n">
        <v>4</v>
      </c>
      <c r="S56" t="n">
        <v>1</v>
      </c>
      <c r="T56" t="n">
        <v>0</v>
      </c>
      <c r="U56" t="n">
        <v>37.01591</v>
      </c>
      <c r="V56" t="n">
        <v>-119.50507</v>
      </c>
      <c r="W56" t="inlineStr">
        <is>
          <t>HFTD</t>
        </is>
      </c>
      <c r="X56" t="inlineStr">
        <is>
          <t>HFRA</t>
        </is>
      </c>
      <c r="AF56" t="n">
        <v>276718</v>
      </c>
      <c r="AG56" t="b">
        <v>0</v>
      </c>
      <c r="AH56" t="b">
        <v>0</v>
      </c>
      <c r="AI56" t="b">
        <v>0</v>
      </c>
      <c r="AJ56" t="n">
        <v>2016</v>
      </c>
      <c r="AK56" t="n">
        <v>7</v>
      </c>
      <c r="AL56" t="b">
        <v>0</v>
      </c>
      <c r="AM56" t="n">
        <v>0</v>
      </c>
      <c r="AN56" t="b">
        <v>0</v>
      </c>
      <c r="AO56" t="b">
        <v>0</v>
      </c>
      <c r="AP56" t="b">
        <v>0</v>
      </c>
      <c r="AQ56" t="inlineStr">
        <is>
          <t>OEIS Non-CAT - Large</t>
        </is>
      </c>
      <c r="AR56" t="n">
        <v>0</v>
      </c>
      <c r="AS56" t="n">
        <v>0</v>
      </c>
      <c r="AT56" t="inlineStr">
        <is>
          <t xml:space="preserve">structures &lt;= 100 </t>
        </is>
      </c>
      <c r="AU56" t="inlineStr">
        <is>
          <t>fatality = 0</t>
        </is>
      </c>
      <c r="AV56" t="n">
        <v>4</v>
      </c>
      <c r="AW56" t="b">
        <v>1</v>
      </c>
      <c r="AX56" t="b">
        <v>0</v>
      </c>
      <c r="AY56" t="b">
        <v>1</v>
      </c>
      <c r="AZ56" t="b">
        <v>1</v>
      </c>
      <c r="BA56" t="b">
        <v>0</v>
      </c>
      <c r="BB56" t="b">
        <v>1</v>
      </c>
      <c r="BC56" t="b">
        <v>1</v>
      </c>
      <c r="BF56" t="inlineStr">
        <is>
          <t>PRHC1</t>
        </is>
      </c>
      <c r="BG56" t="inlineStr">
        <is>
          <t>2</t>
        </is>
      </c>
      <c r="BH56" t="n">
        <v>3.46</v>
      </c>
      <c r="BI56" t="inlineStr">
        <is>
          <t>2016-07-30T23:27:00Z</t>
        </is>
      </c>
      <c r="BJ56" t="n">
        <v>14</v>
      </c>
      <c r="BK56" t="n">
        <v>2</v>
      </c>
      <c r="BL56" t="inlineStr">
        <is>
          <t>PRHC1</t>
        </is>
      </c>
      <c r="BM56" t="inlineStr">
        <is>
          <t>2</t>
        </is>
      </c>
      <c r="BN56" t="n">
        <v>3.46</v>
      </c>
      <c r="BO56" t="inlineStr">
        <is>
          <t>2016-07-30T23:27:00Z</t>
        </is>
      </c>
      <c r="BP56" t="n">
        <v>14</v>
      </c>
      <c r="BQ56" t="n">
        <v>6</v>
      </c>
    </row>
    <row r="57">
      <c r="C57" t="inlineStr">
        <is>
          <t>20160802-99</t>
        </is>
      </c>
      <c r="D57" t="inlineStr">
        <is>
          <t>Butte</t>
        </is>
      </c>
      <c r="E57" t="inlineStr">
        <is>
          <t>99</t>
        </is>
      </c>
      <c r="H57" t="n">
        <v>201608021435</v>
      </c>
      <c r="I57" t="n">
        <v>201608030235</v>
      </c>
      <c r="J57" t="n">
        <v>42584</v>
      </c>
      <c r="K57" t="n">
        <v>0.6076388888888888</v>
      </c>
      <c r="L57" t="n">
        <v>42584.60763888889</v>
      </c>
      <c r="M57" t="n">
        <v>42585</v>
      </c>
      <c r="N57" t="inlineStr">
        <is>
          <t>08:00</t>
        </is>
      </c>
      <c r="O57" t="n">
        <v>42585.33333333334</v>
      </c>
      <c r="P57" t="n">
        <v>520</v>
      </c>
      <c r="Q57" t="inlineStr">
        <is>
          <t>Playing With Fire</t>
        </is>
      </c>
      <c r="T57" t="n">
        <v>0</v>
      </c>
      <c r="U57" t="n">
        <v>39.6708</v>
      </c>
      <c r="V57" t="n">
        <v>-121.7192</v>
      </c>
      <c r="W57" t="inlineStr">
        <is>
          <t>non-HFTD</t>
        </is>
      </c>
      <c r="X57" t="inlineStr">
        <is>
          <t>non-HFRA</t>
        </is>
      </c>
      <c r="AG57" t="b">
        <v>0</v>
      </c>
      <c r="AH57" t="b">
        <v>0</v>
      </c>
      <c r="AI57" t="b">
        <v>0</v>
      </c>
      <c r="AJ57" t="n">
        <v>2016</v>
      </c>
      <c r="AK57" t="n">
        <v>8</v>
      </c>
      <c r="AL57" t="b">
        <v>0</v>
      </c>
      <c r="AM57" t="n">
        <v>0</v>
      </c>
      <c r="AN57" t="b">
        <v>0</v>
      </c>
      <c r="AO57" t="b">
        <v>0</v>
      </c>
      <c r="AP57" t="b">
        <v>0</v>
      </c>
      <c r="AQ57" t="inlineStr">
        <is>
          <t>OEIS Non-CAT - Large</t>
        </is>
      </c>
      <c r="AR57" t="n">
        <v>0</v>
      </c>
      <c r="AS57" t="n">
        <v>0</v>
      </c>
      <c r="AT57" t="inlineStr">
        <is>
          <t xml:space="preserve">structures &lt;= 100 </t>
        </is>
      </c>
      <c r="AU57" t="inlineStr">
        <is>
          <t>fatality = 0</t>
        </is>
      </c>
      <c r="AV57" t="n">
        <v>0</v>
      </c>
      <c r="AW57" t="b">
        <v>0</v>
      </c>
      <c r="AX57" t="b">
        <v>0</v>
      </c>
      <c r="AY57" t="b">
        <v>0</v>
      </c>
      <c r="AZ57" t="b">
        <v>0</v>
      </c>
      <c r="BA57" t="b">
        <v>0</v>
      </c>
      <c r="BB57" t="b">
        <v>0</v>
      </c>
      <c r="BC57" t="b">
        <v>0</v>
      </c>
      <c r="BJ57" t="n">
        <v>0</v>
      </c>
      <c r="BK57" t="n">
        <v>0</v>
      </c>
      <c r="BL57" t="inlineStr">
        <is>
          <t>CICC1</t>
        </is>
      </c>
      <c r="BM57" t="inlineStr">
        <is>
          <t>2</t>
        </is>
      </c>
      <c r="BN57" t="n">
        <v>7.16</v>
      </c>
      <c r="BO57" t="inlineStr">
        <is>
          <t>2016-08-02T21:54:00Z</t>
        </is>
      </c>
      <c r="BP57" t="n">
        <v>14</v>
      </c>
      <c r="BQ57" t="n">
        <v>49</v>
      </c>
    </row>
    <row r="58">
      <c r="C58" t="inlineStr">
        <is>
          <t>20160802-Cold</t>
        </is>
      </c>
      <c r="D58" t="inlineStr">
        <is>
          <t>Yolo</t>
        </is>
      </c>
      <c r="E58" t="inlineStr">
        <is>
          <t>Cold</t>
        </is>
      </c>
      <c r="H58" t="n">
        <v>201608021636</v>
      </c>
      <c r="I58" t="n">
        <v>201608030436</v>
      </c>
      <c r="J58" t="n">
        <v>42584</v>
      </c>
      <c r="K58" t="n">
        <v>0.6916666666666667</v>
      </c>
      <c r="L58" t="n">
        <v>42584.69166666667</v>
      </c>
      <c r="M58" t="n">
        <v>42594</v>
      </c>
      <c r="N58" t="inlineStr">
        <is>
          <t>15:00</t>
        </is>
      </c>
      <c r="O58" t="n">
        <v>42594.625</v>
      </c>
      <c r="P58" t="n">
        <v>5731</v>
      </c>
      <c r="Q58" t="inlineStr">
        <is>
          <t>Undetermined</t>
        </is>
      </c>
      <c r="R58" t="n">
        <v>2</v>
      </c>
      <c r="T58" t="n">
        <v>0</v>
      </c>
      <c r="U58" t="n">
        <v>38.52513</v>
      </c>
      <c r="V58" t="n">
        <v>-122.06788</v>
      </c>
      <c r="W58" t="inlineStr">
        <is>
          <t>HFTD</t>
        </is>
      </c>
      <c r="X58" t="inlineStr">
        <is>
          <t>HFRA</t>
        </is>
      </c>
      <c r="AG58" t="b">
        <v>1</v>
      </c>
      <c r="AH58" t="b">
        <v>1</v>
      </c>
      <c r="AI58" t="b">
        <v>0</v>
      </c>
      <c r="AJ58" t="n">
        <v>2016</v>
      </c>
      <c r="AK58" t="n">
        <v>8</v>
      </c>
      <c r="AL58" t="b">
        <v>0</v>
      </c>
      <c r="AM58" t="n">
        <v>0</v>
      </c>
      <c r="AN58" t="b">
        <v>0</v>
      </c>
      <c r="AO58" t="b">
        <v>0</v>
      </c>
      <c r="AP58" t="b">
        <v>0</v>
      </c>
      <c r="AQ58" t="inlineStr">
        <is>
          <t>OEIS CAT - Large</t>
        </is>
      </c>
      <c r="AR58" t="n">
        <v>1</v>
      </c>
      <c r="AS58" t="n">
        <v>0</v>
      </c>
      <c r="AT58" t="inlineStr">
        <is>
          <t xml:space="preserve">structures &lt;= 100 </t>
        </is>
      </c>
      <c r="AU58" t="inlineStr">
        <is>
          <t>fatality = 0</t>
        </is>
      </c>
      <c r="AV58" t="n">
        <v>2</v>
      </c>
      <c r="AW58" t="b">
        <v>1</v>
      </c>
      <c r="AX58" t="b">
        <v>0</v>
      </c>
      <c r="AY58" t="b">
        <v>1</v>
      </c>
      <c r="AZ58" t="b">
        <v>1</v>
      </c>
      <c r="BA58" t="b">
        <v>0</v>
      </c>
      <c r="BB58" t="b">
        <v>1</v>
      </c>
      <c r="BC58" t="b">
        <v>1</v>
      </c>
      <c r="BJ58" t="n">
        <v>0</v>
      </c>
      <c r="BK58" t="n">
        <v>0</v>
      </c>
      <c r="BP58" t="n">
        <v>0</v>
      </c>
      <c r="BQ58" t="n">
        <v>0</v>
      </c>
    </row>
    <row r="59">
      <c r="C59" t="inlineStr">
        <is>
          <t>20160809-Mineral</t>
        </is>
      </c>
      <c r="D59" t="inlineStr">
        <is>
          <t>Fresno</t>
        </is>
      </c>
      <c r="E59" t="inlineStr">
        <is>
          <t>Mineral</t>
        </is>
      </c>
      <c r="H59" t="n">
        <v>201608091308</v>
      </c>
      <c r="I59" t="n">
        <v>201608100108</v>
      </c>
      <c r="J59" t="n">
        <v>42591</v>
      </c>
      <c r="K59" t="n">
        <v>0.5472222222222223</v>
      </c>
      <c r="L59" t="n">
        <v>42591.54722222222</v>
      </c>
      <c r="M59" t="n">
        <v>42600</v>
      </c>
      <c r="N59" t="inlineStr">
        <is>
          <t>19:00</t>
        </is>
      </c>
      <c r="O59" t="n">
        <v>42600.79166666666</v>
      </c>
      <c r="P59" t="n">
        <v>7050</v>
      </c>
      <c r="Q59" t="inlineStr">
        <is>
          <t>Arson</t>
        </is>
      </c>
      <c r="R59" t="n">
        <v>2</v>
      </c>
      <c r="T59" t="n">
        <v>0</v>
      </c>
      <c r="U59" t="n">
        <v>36.09974</v>
      </c>
      <c r="V59" t="n">
        <v>-120.51057</v>
      </c>
      <c r="W59" t="inlineStr">
        <is>
          <t>non-HFTD</t>
        </is>
      </c>
      <c r="X59" t="inlineStr">
        <is>
          <t>HFRA</t>
        </is>
      </c>
      <c r="AG59" t="b">
        <v>1</v>
      </c>
      <c r="AH59" t="b">
        <v>1</v>
      </c>
      <c r="AI59" t="b">
        <v>0</v>
      </c>
      <c r="AJ59" t="n">
        <v>2016</v>
      </c>
      <c r="AK59" t="n">
        <v>8</v>
      </c>
      <c r="AL59" t="b">
        <v>0</v>
      </c>
      <c r="AM59" t="n">
        <v>0</v>
      </c>
      <c r="AN59" t="b">
        <v>0</v>
      </c>
      <c r="AO59" t="b">
        <v>0</v>
      </c>
      <c r="AP59" t="b">
        <v>0</v>
      </c>
      <c r="AQ59" t="inlineStr">
        <is>
          <t>OEIS CAT - Large</t>
        </is>
      </c>
      <c r="AR59" t="n">
        <v>1</v>
      </c>
      <c r="AS59" t="n">
        <v>0</v>
      </c>
      <c r="AT59" t="inlineStr">
        <is>
          <t xml:space="preserve">structures &lt;= 100 </t>
        </is>
      </c>
      <c r="AU59" t="inlineStr">
        <is>
          <t>fatality = 0</t>
        </is>
      </c>
      <c r="AV59" t="n">
        <v>2</v>
      </c>
      <c r="AW59" t="b">
        <v>0</v>
      </c>
      <c r="AX59" t="b">
        <v>0</v>
      </c>
      <c r="AY59" t="b">
        <v>1</v>
      </c>
      <c r="AZ59" t="b">
        <v>1</v>
      </c>
      <c r="BA59" t="b">
        <v>1</v>
      </c>
      <c r="BB59" t="b">
        <v>0</v>
      </c>
      <c r="BC59" t="b">
        <v>1</v>
      </c>
      <c r="BJ59" t="n">
        <v>0</v>
      </c>
      <c r="BK59" t="n">
        <v>0</v>
      </c>
      <c r="BL59" t="inlineStr">
        <is>
          <t>AV081</t>
        </is>
      </c>
      <c r="BM59" t="inlineStr">
        <is>
          <t>65</t>
        </is>
      </c>
      <c r="BN59" t="n">
        <v>8.9</v>
      </c>
      <c r="BO59" t="inlineStr">
        <is>
          <t>2016-08-09T19:19:00Z</t>
        </is>
      </c>
      <c r="BP59" t="n">
        <v>8.01</v>
      </c>
      <c r="BQ59" t="n">
        <v>34</v>
      </c>
    </row>
    <row r="60">
      <c r="C60" t="inlineStr">
        <is>
          <t>20160813-Chimney</t>
        </is>
      </c>
      <c r="D60" t="inlineStr">
        <is>
          <t>San Luis Obispo</t>
        </is>
      </c>
      <c r="E60" t="inlineStr">
        <is>
          <t>Chimney</t>
        </is>
      </c>
      <c r="H60" t="n">
        <v>201608131603</v>
      </c>
      <c r="I60" t="n">
        <v>201608140403</v>
      </c>
      <c r="J60" t="n">
        <v>42595</v>
      </c>
      <c r="K60" t="n">
        <v>0.66875</v>
      </c>
      <c r="L60" t="n">
        <v>42595.66875</v>
      </c>
      <c r="M60" t="n">
        <v>42619</v>
      </c>
      <c r="N60" t="inlineStr">
        <is>
          <t>07:30</t>
        </is>
      </c>
      <c r="O60" t="n">
        <v>42619.3125</v>
      </c>
      <c r="P60" t="n">
        <v>46344</v>
      </c>
      <c r="Q60" t="inlineStr">
        <is>
          <t>Vehicle</t>
        </is>
      </c>
      <c r="R60" t="n">
        <v>70</v>
      </c>
      <c r="S60" t="n">
        <v>8</v>
      </c>
      <c r="T60" t="n">
        <v>0</v>
      </c>
      <c r="U60" t="n">
        <v>35.70595</v>
      </c>
      <c r="V60" t="n">
        <v>-120.98316</v>
      </c>
      <c r="W60" t="inlineStr">
        <is>
          <t>HFTD</t>
        </is>
      </c>
      <c r="X60" t="inlineStr">
        <is>
          <t>HFRA</t>
        </is>
      </c>
      <c r="AF60" t="n">
        <v>8539311</v>
      </c>
      <c r="AG60" t="b">
        <v>1</v>
      </c>
      <c r="AH60" t="b">
        <v>1</v>
      </c>
      <c r="AI60" t="b">
        <v>0</v>
      </c>
      <c r="AJ60" t="n">
        <v>2016</v>
      </c>
      <c r="AK60" t="n">
        <v>8</v>
      </c>
      <c r="AL60" t="b">
        <v>0</v>
      </c>
      <c r="AM60" t="n">
        <v>0</v>
      </c>
      <c r="AN60" t="b">
        <v>0</v>
      </c>
      <c r="AO60" t="b">
        <v>0</v>
      </c>
      <c r="AP60" t="b">
        <v>0</v>
      </c>
      <c r="AQ60" t="inlineStr">
        <is>
          <t>OEIS CAT - Large</t>
        </is>
      </c>
      <c r="AR60" t="n">
        <v>1</v>
      </c>
      <c r="AS60" t="n">
        <v>0</v>
      </c>
      <c r="AT60" t="inlineStr">
        <is>
          <t xml:space="preserve">structures &lt;= 100 </t>
        </is>
      </c>
      <c r="AU60" t="inlineStr">
        <is>
          <t>fatality = 0</t>
        </is>
      </c>
      <c r="AV60" t="n">
        <v>70</v>
      </c>
      <c r="AW60" t="b">
        <v>1</v>
      </c>
      <c r="AX60" t="b">
        <v>0</v>
      </c>
      <c r="AY60" t="b">
        <v>1</v>
      </c>
      <c r="AZ60" t="b">
        <v>1</v>
      </c>
      <c r="BA60" t="b">
        <v>0</v>
      </c>
      <c r="BB60" t="b">
        <v>1</v>
      </c>
      <c r="BC60" t="b">
        <v>1</v>
      </c>
      <c r="BF60" t="inlineStr">
        <is>
          <t>TABC1</t>
        </is>
      </c>
      <c r="BG60" t="inlineStr">
        <is>
          <t>2</t>
        </is>
      </c>
      <c r="BH60" t="n">
        <v>4.76</v>
      </c>
      <c r="BI60" t="inlineStr">
        <is>
          <t>2016-08-13T23:07:00Z</t>
        </is>
      </c>
      <c r="BJ60" t="n">
        <v>14</v>
      </c>
      <c r="BK60" t="n">
        <v>23</v>
      </c>
      <c r="BL60" t="inlineStr">
        <is>
          <t>TABC1</t>
        </is>
      </c>
      <c r="BM60" t="inlineStr">
        <is>
          <t>2</t>
        </is>
      </c>
      <c r="BN60" t="n">
        <v>4.76</v>
      </c>
      <c r="BO60" t="inlineStr">
        <is>
          <t>2016-08-13T23:07:00Z</t>
        </is>
      </c>
      <c r="BP60" t="n">
        <v>14</v>
      </c>
      <c r="BQ60" t="n">
        <v>31</v>
      </c>
    </row>
    <row r="61">
      <c r="C61" t="inlineStr">
        <is>
          <t>20160813-Clayton</t>
        </is>
      </c>
      <c r="D61" t="inlineStr">
        <is>
          <t>Lake</t>
        </is>
      </c>
      <c r="E61" t="inlineStr">
        <is>
          <t>Clayton</t>
        </is>
      </c>
      <c r="H61" t="n">
        <v>201608131803</v>
      </c>
      <c r="I61" t="n">
        <v>201608140603</v>
      </c>
      <c r="J61" t="n">
        <v>42595</v>
      </c>
      <c r="K61" t="n">
        <v>0.7520833333333333</v>
      </c>
      <c r="L61" t="n">
        <v>42595.75208333333</v>
      </c>
      <c r="M61" t="n">
        <v>42608</v>
      </c>
      <c r="N61" t="inlineStr">
        <is>
          <t>18:00</t>
        </is>
      </c>
      <c r="O61" t="n">
        <v>42608.75</v>
      </c>
      <c r="P61" t="n">
        <v>3929</v>
      </c>
      <c r="Q61" t="inlineStr">
        <is>
          <t>Arson</t>
        </is>
      </c>
      <c r="R61" t="n">
        <v>300</v>
      </c>
      <c r="S61" t="n">
        <v>28</v>
      </c>
      <c r="T61" t="n">
        <v>0</v>
      </c>
      <c r="U61" t="n">
        <v>38.89741</v>
      </c>
      <c r="V61" t="n">
        <v>-122.60664</v>
      </c>
      <c r="W61" t="inlineStr">
        <is>
          <t>HFTD</t>
        </is>
      </c>
      <c r="X61" t="inlineStr">
        <is>
          <t>HFRA</t>
        </is>
      </c>
      <c r="AF61" t="n">
        <v>10988110</v>
      </c>
      <c r="AG61" t="b">
        <v>0</v>
      </c>
      <c r="AH61" t="b">
        <v>0</v>
      </c>
      <c r="AI61" t="b">
        <v>0</v>
      </c>
      <c r="AJ61" t="n">
        <v>2016</v>
      </c>
      <c r="AK61" t="n">
        <v>8</v>
      </c>
      <c r="AL61" t="b">
        <v>0</v>
      </c>
      <c r="AM61" t="n">
        <v>0</v>
      </c>
      <c r="AN61" t="b">
        <v>0</v>
      </c>
      <c r="AO61" t="b">
        <v>1</v>
      </c>
      <c r="AP61" t="b">
        <v>1</v>
      </c>
      <c r="AQ61" t="inlineStr">
        <is>
          <t>OEIS Non-CAT - Destructive - Non-fatal</t>
        </is>
      </c>
      <c r="AR61" t="n">
        <v>0</v>
      </c>
      <c r="AS61" t="n">
        <v>0</v>
      </c>
      <c r="AT61" t="inlineStr">
        <is>
          <t>100 &lt; structures &lt;= 500</t>
        </is>
      </c>
      <c r="AU61" t="inlineStr">
        <is>
          <t>fatality = 0</t>
        </is>
      </c>
      <c r="AV61" t="n">
        <v>300</v>
      </c>
      <c r="AW61" t="b">
        <v>1</v>
      </c>
      <c r="AX61" t="b">
        <v>0</v>
      </c>
      <c r="AY61" t="b">
        <v>1</v>
      </c>
      <c r="AZ61" t="b">
        <v>1</v>
      </c>
      <c r="BA61" t="b">
        <v>0</v>
      </c>
      <c r="BB61" t="b">
        <v>1</v>
      </c>
      <c r="BC61" t="b">
        <v>1</v>
      </c>
      <c r="BJ61" t="n">
        <v>0</v>
      </c>
      <c r="BK61" t="n">
        <v>0</v>
      </c>
      <c r="BL61" t="inlineStr">
        <is>
          <t>LKRC1</t>
        </is>
      </c>
      <c r="BM61" t="inlineStr">
        <is>
          <t>2</t>
        </is>
      </c>
      <c r="BN61" t="n">
        <v>9.56</v>
      </c>
      <c r="BO61" t="inlineStr">
        <is>
          <t>2016-08-14T00:05:00Z</t>
        </is>
      </c>
      <c r="BP61" t="n">
        <v>17</v>
      </c>
      <c r="BQ61" t="n">
        <v>20</v>
      </c>
    </row>
    <row r="62">
      <c r="C62" t="inlineStr">
        <is>
          <t>20160816-Cedar</t>
        </is>
      </c>
      <c r="D62" t="inlineStr">
        <is>
          <t>Kern</t>
        </is>
      </c>
      <c r="E62" t="inlineStr">
        <is>
          <t>Cedar</t>
        </is>
      </c>
      <c r="H62" t="n">
        <v>201608161635</v>
      </c>
      <c r="I62" t="n">
        <v>201608170435</v>
      </c>
      <c r="J62" t="n">
        <v>42598</v>
      </c>
      <c r="K62" t="n">
        <v>0.6909722222222222</v>
      </c>
      <c r="L62" t="n">
        <v>42598.69097222222</v>
      </c>
      <c r="M62" t="n">
        <v>42644</v>
      </c>
      <c r="N62" t="inlineStr">
        <is>
          <t>06:00</t>
        </is>
      </c>
      <c r="O62" t="n">
        <v>42644.25</v>
      </c>
      <c r="P62" t="n">
        <v>29322</v>
      </c>
      <c r="Q62" t="inlineStr">
        <is>
          <t>Undetermined</t>
        </is>
      </c>
      <c r="R62" t="n">
        <v>6</v>
      </c>
      <c r="T62" t="n">
        <v>0</v>
      </c>
      <c r="U62" t="n">
        <v>35.7506</v>
      </c>
      <c r="V62" t="n">
        <v>-118.5678</v>
      </c>
      <c r="W62" t="inlineStr">
        <is>
          <t>HFTD</t>
        </is>
      </c>
      <c r="X62" t="inlineStr">
        <is>
          <t>HFRA</t>
        </is>
      </c>
      <c r="AG62" t="b">
        <v>1</v>
      </c>
      <c r="AH62" t="b">
        <v>1</v>
      </c>
      <c r="AI62" t="b">
        <v>0</v>
      </c>
      <c r="AJ62" t="n">
        <v>2016</v>
      </c>
      <c r="AK62" t="n">
        <v>8</v>
      </c>
      <c r="AL62" t="b">
        <v>0</v>
      </c>
      <c r="AM62" t="n">
        <v>0</v>
      </c>
      <c r="AN62" t="b">
        <v>0</v>
      </c>
      <c r="AO62" t="b">
        <v>0</v>
      </c>
      <c r="AP62" t="b">
        <v>0</v>
      </c>
      <c r="AQ62" t="inlineStr">
        <is>
          <t>OEIS CAT - Large</t>
        </is>
      </c>
      <c r="AR62" t="n">
        <v>1</v>
      </c>
      <c r="AS62" t="n">
        <v>0</v>
      </c>
      <c r="AT62" t="inlineStr">
        <is>
          <t xml:space="preserve">structures &lt;= 100 </t>
        </is>
      </c>
      <c r="AU62" t="inlineStr">
        <is>
          <t>fatality = 0</t>
        </is>
      </c>
      <c r="AV62" t="n">
        <v>6</v>
      </c>
      <c r="AW62" t="b">
        <v>0</v>
      </c>
      <c r="AX62" t="b">
        <v>1</v>
      </c>
      <c r="AY62" t="b">
        <v>1</v>
      </c>
      <c r="AZ62" t="b">
        <v>1</v>
      </c>
      <c r="BA62" t="b">
        <v>0</v>
      </c>
      <c r="BB62" t="b">
        <v>1</v>
      </c>
      <c r="BC62" t="b">
        <v>1</v>
      </c>
      <c r="BF62" t="inlineStr">
        <is>
          <t>WFHC1</t>
        </is>
      </c>
      <c r="BG62" t="inlineStr">
        <is>
          <t>2</t>
        </is>
      </c>
      <c r="BH62" t="n">
        <v>4.35</v>
      </c>
      <c r="BI62" t="inlineStr">
        <is>
          <t>2016-08-17T00:00:00Z</t>
        </is>
      </c>
      <c r="BJ62" t="n">
        <v>23</v>
      </c>
      <c r="BK62" t="n">
        <v>2</v>
      </c>
      <c r="BL62" t="inlineStr">
        <is>
          <t>KRNC1</t>
        </is>
      </c>
      <c r="BM62" t="inlineStr">
        <is>
          <t>2</t>
        </is>
      </c>
      <c r="BN62" t="n">
        <v>7.74</v>
      </c>
      <c r="BO62" t="inlineStr">
        <is>
          <t>2016-08-16T23:57:00Z</t>
        </is>
      </c>
      <c r="BP62" t="n">
        <v>30</v>
      </c>
      <c r="BQ62" t="n">
        <v>29</v>
      </c>
    </row>
    <row r="63">
      <c r="C63" t="inlineStr">
        <is>
          <t>20160818-Mokelumne</t>
        </is>
      </c>
      <c r="D63" t="inlineStr">
        <is>
          <t>Alpine</t>
        </is>
      </c>
      <c r="E63" t="inlineStr">
        <is>
          <t>Mokelumne</t>
        </is>
      </c>
      <c r="H63" t="n">
        <v>201608181205</v>
      </c>
      <c r="I63" t="n">
        <v>201608190005</v>
      </c>
      <c r="J63" t="n">
        <v>42600</v>
      </c>
      <c r="K63" t="n">
        <v>0.5034722222222222</v>
      </c>
      <c r="L63" t="n">
        <v>42600.50347222222</v>
      </c>
      <c r="M63" t="n">
        <v>42612</v>
      </c>
      <c r="N63" t="inlineStr">
        <is>
          <t>12:05</t>
        </is>
      </c>
      <c r="O63" t="n">
        <v>42612.50347222222</v>
      </c>
      <c r="P63" t="n">
        <v>655</v>
      </c>
      <c r="Q63" t="inlineStr">
        <is>
          <t>Lightning</t>
        </is>
      </c>
      <c r="T63" t="n">
        <v>0</v>
      </c>
      <c r="U63" t="n">
        <v>38.57554</v>
      </c>
      <c r="V63" t="n">
        <v>-120.00606</v>
      </c>
      <c r="W63" t="inlineStr">
        <is>
          <t>HFTD</t>
        </is>
      </c>
      <c r="X63" t="inlineStr">
        <is>
          <t>HFRA</t>
        </is>
      </c>
      <c r="AG63" t="b">
        <v>0</v>
      </c>
      <c r="AH63" t="b">
        <v>0</v>
      </c>
      <c r="AI63" t="b">
        <v>0</v>
      </c>
      <c r="AJ63" t="n">
        <v>2016</v>
      </c>
      <c r="AK63" t="n">
        <v>8</v>
      </c>
      <c r="AL63" t="b">
        <v>0</v>
      </c>
      <c r="AM63" t="n">
        <v>0</v>
      </c>
      <c r="AN63" t="b">
        <v>0</v>
      </c>
      <c r="AO63" t="b">
        <v>0</v>
      </c>
      <c r="AP63" t="b">
        <v>0</v>
      </c>
      <c r="AQ63" t="inlineStr">
        <is>
          <t>OEIS Non-CAT - Large</t>
        </is>
      </c>
      <c r="AR63" t="n">
        <v>0</v>
      </c>
      <c r="AS63" t="n">
        <v>0</v>
      </c>
      <c r="AT63" t="inlineStr">
        <is>
          <t xml:space="preserve">structures &lt;= 100 </t>
        </is>
      </c>
      <c r="AU63" t="inlineStr">
        <is>
          <t>fatality = 0</t>
        </is>
      </c>
      <c r="AV63" t="n">
        <v>0</v>
      </c>
      <c r="AW63" t="b">
        <v>1</v>
      </c>
      <c r="AX63" t="b">
        <v>0</v>
      </c>
      <c r="AY63" t="b">
        <v>1</v>
      </c>
      <c r="AZ63" t="b">
        <v>1</v>
      </c>
      <c r="BA63" t="b">
        <v>0</v>
      </c>
      <c r="BB63" t="b">
        <v>1</v>
      </c>
      <c r="BC63" t="b">
        <v>1</v>
      </c>
      <c r="BJ63" t="n">
        <v>0</v>
      </c>
      <c r="BK63" t="n">
        <v>0</v>
      </c>
      <c r="BL63" t="inlineStr">
        <is>
          <t>E7441</t>
        </is>
      </c>
      <c r="BM63" t="inlineStr">
        <is>
          <t>65</t>
        </is>
      </c>
      <c r="BN63" t="n">
        <v>8.33</v>
      </c>
      <c r="BO63" t="inlineStr">
        <is>
          <t>2016-08-18T19:43:00Z</t>
        </is>
      </c>
      <c r="BP63" t="n">
        <v>17</v>
      </c>
      <c r="BQ63" t="n">
        <v>27</v>
      </c>
    </row>
    <row r="64">
      <c r="C64" t="inlineStr">
        <is>
          <t>20160818-Beale</t>
        </is>
      </c>
      <c r="D64" t="inlineStr">
        <is>
          <t>Yuba</t>
        </is>
      </c>
      <c r="E64" t="inlineStr">
        <is>
          <t>Beale</t>
        </is>
      </c>
      <c r="H64" t="n">
        <v>201608181535</v>
      </c>
      <c r="I64" t="n">
        <v>201608190335</v>
      </c>
      <c r="J64" t="n">
        <v>42600</v>
      </c>
      <c r="K64" t="n">
        <v>0.6493055555555556</v>
      </c>
      <c r="L64" t="n">
        <v>42600.64930555555</v>
      </c>
      <c r="M64" t="n">
        <v>42600</v>
      </c>
      <c r="N64" t="inlineStr">
        <is>
          <t>21:30</t>
        </is>
      </c>
      <c r="O64" t="n">
        <v>42600.89583333334</v>
      </c>
      <c r="P64" t="n">
        <v>389</v>
      </c>
      <c r="Q64" t="inlineStr">
        <is>
          <t>Miscellaneous</t>
        </is>
      </c>
      <c r="T64" t="n">
        <v>0</v>
      </c>
      <c r="U64" t="n">
        <v>36.16965</v>
      </c>
      <c r="V64" t="n">
        <v>-121.38775</v>
      </c>
      <c r="W64" t="inlineStr">
        <is>
          <t>HFTD</t>
        </is>
      </c>
      <c r="X64" t="inlineStr">
        <is>
          <t>HFRA</t>
        </is>
      </c>
      <c r="AG64" t="b">
        <v>0</v>
      </c>
      <c r="AH64" t="b">
        <v>0</v>
      </c>
      <c r="AI64" t="b">
        <v>0</v>
      </c>
      <c r="AJ64" t="n">
        <v>2016</v>
      </c>
      <c r="AK64" t="n">
        <v>8</v>
      </c>
      <c r="AL64" t="b">
        <v>0</v>
      </c>
      <c r="AM64" t="n">
        <v>0</v>
      </c>
      <c r="AN64" t="b">
        <v>0</v>
      </c>
      <c r="AO64" t="b">
        <v>0</v>
      </c>
      <c r="AP64" t="b">
        <v>0</v>
      </c>
      <c r="AQ64" t="inlineStr">
        <is>
          <t>OEIS Non-CAT - Large</t>
        </is>
      </c>
      <c r="AR64" t="n">
        <v>0</v>
      </c>
      <c r="AS64" t="n">
        <v>0</v>
      </c>
      <c r="AT64" t="inlineStr">
        <is>
          <t xml:space="preserve">structures &lt;= 100 </t>
        </is>
      </c>
      <c r="AU64" t="inlineStr">
        <is>
          <t>fatality = 0</t>
        </is>
      </c>
      <c r="AV64" t="n">
        <v>0</v>
      </c>
      <c r="AW64" t="b">
        <v>1</v>
      </c>
      <c r="AX64" t="b">
        <v>0</v>
      </c>
      <c r="AY64" t="b">
        <v>1</v>
      </c>
      <c r="AZ64" t="b">
        <v>1</v>
      </c>
      <c r="BA64" t="b">
        <v>0</v>
      </c>
      <c r="BB64" t="b">
        <v>1</v>
      </c>
      <c r="BC64" t="b">
        <v>1</v>
      </c>
      <c r="BJ64" t="n">
        <v>0</v>
      </c>
      <c r="BK64" t="n">
        <v>0</v>
      </c>
      <c r="BL64" t="inlineStr">
        <is>
          <t>ASRC1</t>
        </is>
      </c>
      <c r="BM64" t="inlineStr">
        <is>
          <t>2</t>
        </is>
      </c>
      <c r="BN64" t="n">
        <v>6.86</v>
      </c>
      <c r="BO64" t="inlineStr">
        <is>
          <t>2016-08-18T23:04:00Z</t>
        </is>
      </c>
      <c r="BP64" t="n">
        <v>18.01</v>
      </c>
      <c r="BQ64" t="n">
        <v>2</v>
      </c>
    </row>
    <row r="65">
      <c r="C65" t="inlineStr">
        <is>
          <t>20160818-Rey</t>
        </is>
      </c>
      <c r="D65" t="inlineStr">
        <is>
          <t>Santa Barbara</t>
        </is>
      </c>
      <c r="E65" t="inlineStr">
        <is>
          <t>Rey</t>
        </is>
      </c>
      <c r="H65" t="n">
        <v>201608181757</v>
      </c>
      <c r="I65" t="n">
        <v>201608190557</v>
      </c>
      <c r="J65" t="n">
        <v>42600</v>
      </c>
      <c r="K65" t="n">
        <v>0.7479166666666667</v>
      </c>
      <c r="L65" t="n">
        <v>42600.74791666667</v>
      </c>
      <c r="M65" t="n">
        <v>42628</v>
      </c>
      <c r="P65" t="n">
        <v>32606</v>
      </c>
      <c r="Q65" t="inlineStr">
        <is>
          <t>Undetermined</t>
        </is>
      </c>
      <c r="R65" t="n">
        <v>5</v>
      </c>
      <c r="T65" t="n">
        <v>0</v>
      </c>
      <c r="U65" t="n">
        <v>34.546</v>
      </c>
      <c r="V65" t="n">
        <v>-119.805</v>
      </c>
      <c r="W65" t="inlineStr">
        <is>
          <t>HFTD</t>
        </is>
      </c>
      <c r="X65" t="inlineStr">
        <is>
          <t>HFRA</t>
        </is>
      </c>
      <c r="AG65" t="b">
        <v>1</v>
      </c>
      <c r="AH65" t="b">
        <v>1</v>
      </c>
      <c r="AI65" t="b">
        <v>0</v>
      </c>
      <c r="AJ65" t="n">
        <v>2016</v>
      </c>
      <c r="AK65" t="n">
        <v>8</v>
      </c>
      <c r="AL65" t="b">
        <v>0</v>
      </c>
      <c r="AM65" t="n">
        <v>0</v>
      </c>
      <c r="AN65" t="b">
        <v>0</v>
      </c>
      <c r="AO65" t="b">
        <v>0</v>
      </c>
      <c r="AP65" t="b">
        <v>0</v>
      </c>
      <c r="AQ65" t="inlineStr">
        <is>
          <t>OEIS CAT - Large</t>
        </is>
      </c>
      <c r="AR65" t="n">
        <v>1</v>
      </c>
      <c r="AS65" t="n">
        <v>0</v>
      </c>
      <c r="AT65" t="inlineStr">
        <is>
          <t xml:space="preserve">structures &lt;= 100 </t>
        </is>
      </c>
      <c r="AU65" t="inlineStr">
        <is>
          <t>fatality = 0</t>
        </is>
      </c>
      <c r="AV65" t="n">
        <v>5</v>
      </c>
      <c r="AW65" t="b">
        <v>0</v>
      </c>
      <c r="AX65" t="b">
        <v>1</v>
      </c>
      <c r="AY65" t="b">
        <v>1</v>
      </c>
      <c r="AZ65" t="b">
        <v>1</v>
      </c>
      <c r="BA65" t="b">
        <v>0</v>
      </c>
      <c r="BB65" t="b">
        <v>1</v>
      </c>
      <c r="BC65" t="b">
        <v>1</v>
      </c>
      <c r="BF65" t="inlineStr">
        <is>
          <t>AT923</t>
        </is>
      </c>
      <c r="BG65" t="inlineStr">
        <is>
          <t>65</t>
        </is>
      </c>
      <c r="BH65" t="n">
        <v>3.32</v>
      </c>
      <c r="BI65" t="inlineStr">
        <is>
          <t>2016-08-19T01:40:00Z</t>
        </is>
      </c>
      <c r="BJ65" t="n">
        <v>32.99</v>
      </c>
      <c r="BK65" t="n">
        <v>125</v>
      </c>
      <c r="BL65" t="inlineStr">
        <is>
          <t>AT923</t>
        </is>
      </c>
      <c r="BM65" t="inlineStr">
        <is>
          <t>65</t>
        </is>
      </c>
      <c r="BN65" t="n">
        <v>3.32</v>
      </c>
      <c r="BO65" t="inlineStr">
        <is>
          <t>2016-08-19T01:40:00Z</t>
        </is>
      </c>
      <c r="BP65" t="n">
        <v>32.99</v>
      </c>
      <c r="BQ65" t="n">
        <v>242</v>
      </c>
    </row>
    <row r="66">
      <c r="C66" t="inlineStr">
        <is>
          <t>20160822-Tully</t>
        </is>
      </c>
      <c r="D66" t="inlineStr">
        <is>
          <t>Humboldt</t>
        </is>
      </c>
      <c r="E66" t="inlineStr">
        <is>
          <t>Tully</t>
        </is>
      </c>
      <c r="H66" t="n">
        <v>201608221603</v>
      </c>
      <c r="I66" t="n">
        <v>201608230403</v>
      </c>
      <c r="J66" t="n">
        <v>42604</v>
      </c>
      <c r="K66" t="n">
        <v>0.66875</v>
      </c>
      <c r="L66" t="n">
        <v>42604.66875</v>
      </c>
      <c r="M66" t="n">
        <v>42617</v>
      </c>
      <c r="N66" t="inlineStr">
        <is>
          <t>06:55</t>
        </is>
      </c>
      <c r="O66" t="n">
        <v>42617.28819444445</v>
      </c>
      <c r="P66" t="n">
        <v>599</v>
      </c>
      <c r="Q66" t="inlineStr">
        <is>
          <t>Arson</t>
        </is>
      </c>
      <c r="R66" t="n">
        <v>3</v>
      </c>
      <c r="T66" t="n">
        <v>0</v>
      </c>
      <c r="U66" t="n">
        <v>41.28486</v>
      </c>
      <c r="V66" t="n">
        <v>-123.82268</v>
      </c>
      <c r="W66" t="inlineStr">
        <is>
          <t>HFTD</t>
        </is>
      </c>
      <c r="X66" t="inlineStr">
        <is>
          <t>HFRA</t>
        </is>
      </c>
      <c r="AF66" t="n">
        <v>155875</v>
      </c>
      <c r="AG66" t="b">
        <v>0</v>
      </c>
      <c r="AH66" t="b">
        <v>0</v>
      </c>
      <c r="AI66" t="b">
        <v>0</v>
      </c>
      <c r="AJ66" t="n">
        <v>2016</v>
      </c>
      <c r="AK66" t="n">
        <v>8</v>
      </c>
      <c r="AL66" t="b">
        <v>0</v>
      </c>
      <c r="AM66" t="n">
        <v>0</v>
      </c>
      <c r="AN66" t="b">
        <v>0</v>
      </c>
      <c r="AO66" t="b">
        <v>0</v>
      </c>
      <c r="AP66" t="b">
        <v>0</v>
      </c>
      <c r="AQ66" t="inlineStr">
        <is>
          <t>OEIS Non-CAT - Large</t>
        </is>
      </c>
      <c r="AR66" t="n">
        <v>0</v>
      </c>
      <c r="AS66" t="n">
        <v>0</v>
      </c>
      <c r="AT66" t="inlineStr">
        <is>
          <t xml:space="preserve">structures &lt;= 100 </t>
        </is>
      </c>
      <c r="AU66" t="inlineStr">
        <is>
          <t>fatality = 0</t>
        </is>
      </c>
      <c r="AV66" t="n">
        <v>3</v>
      </c>
      <c r="AW66" t="b">
        <v>1</v>
      </c>
      <c r="AX66" t="b">
        <v>0</v>
      </c>
      <c r="AY66" t="b">
        <v>1</v>
      </c>
      <c r="AZ66" t="b">
        <v>1</v>
      </c>
      <c r="BA66" t="b">
        <v>0</v>
      </c>
      <c r="BB66" t="b">
        <v>1</v>
      </c>
      <c r="BC66" t="b">
        <v>1</v>
      </c>
      <c r="BF66" t="inlineStr">
        <is>
          <t>NTCC1</t>
        </is>
      </c>
      <c r="BG66" t="inlineStr">
        <is>
          <t>2</t>
        </is>
      </c>
      <c r="BH66" t="n">
        <v>1.84</v>
      </c>
      <c r="BI66" t="inlineStr">
        <is>
          <t>2016-08-22T22:45:00Z</t>
        </is>
      </c>
      <c r="BJ66" t="n">
        <v>8.99</v>
      </c>
      <c r="BK66" t="n">
        <v>2</v>
      </c>
      <c r="BL66" t="inlineStr">
        <is>
          <t>TTEC1</t>
        </is>
      </c>
      <c r="BM66" t="inlineStr">
        <is>
          <t>2</t>
        </is>
      </c>
      <c r="BN66" t="n">
        <v>9.32</v>
      </c>
      <c r="BO66" t="inlineStr">
        <is>
          <t>2016-08-22T22:57:00Z</t>
        </is>
      </c>
      <c r="BP66" t="n">
        <v>20</v>
      </c>
      <c r="BQ66" t="n">
        <v>4</v>
      </c>
    </row>
    <row r="67">
      <c r="C67" t="inlineStr">
        <is>
          <t>20160822-Tule</t>
        </is>
      </c>
      <c r="D67" t="inlineStr">
        <is>
          <t>Tulare</t>
        </is>
      </c>
      <c r="E67" t="inlineStr">
        <is>
          <t>Tule</t>
        </is>
      </c>
      <c r="H67" t="n">
        <v>201608222200</v>
      </c>
      <c r="I67" t="n">
        <v>201608231000</v>
      </c>
      <c r="J67" t="n">
        <v>42604</v>
      </c>
      <c r="K67" t="n">
        <v>0.9166666666666666</v>
      </c>
      <c r="L67" t="n">
        <v>42604.91666666666</v>
      </c>
      <c r="M67" t="n">
        <v>42682</v>
      </c>
      <c r="N67" t="inlineStr">
        <is>
          <t>10:15</t>
        </is>
      </c>
      <c r="O67" t="n">
        <v>42682.42708333334</v>
      </c>
      <c r="P67" t="n">
        <v>395</v>
      </c>
      <c r="Q67" t="inlineStr">
        <is>
          <t>Undetermined</t>
        </is>
      </c>
      <c r="T67" t="n">
        <v>0</v>
      </c>
      <c r="U67" t="n">
        <v>36.1648</v>
      </c>
      <c r="V67" t="n">
        <v>-118.73906</v>
      </c>
      <c r="W67" t="inlineStr">
        <is>
          <t>HFTD</t>
        </is>
      </c>
      <c r="X67" t="inlineStr">
        <is>
          <t>HFRA</t>
        </is>
      </c>
      <c r="AG67" t="b">
        <v>0</v>
      </c>
      <c r="AH67" t="b">
        <v>0</v>
      </c>
      <c r="AI67" t="b">
        <v>0</v>
      </c>
      <c r="AJ67" t="n">
        <v>2016</v>
      </c>
      <c r="AK67" t="n">
        <v>8</v>
      </c>
      <c r="AL67" t="b">
        <v>0</v>
      </c>
      <c r="AM67" t="n">
        <v>0</v>
      </c>
      <c r="AN67" t="b">
        <v>0</v>
      </c>
      <c r="AO67" t="b">
        <v>0</v>
      </c>
      <c r="AP67" t="b">
        <v>0</v>
      </c>
      <c r="AQ67" t="inlineStr">
        <is>
          <t>OEIS Non-CAT - Large</t>
        </is>
      </c>
      <c r="AR67" t="n">
        <v>0</v>
      </c>
      <c r="AS67" t="n">
        <v>0</v>
      </c>
      <c r="AT67" t="inlineStr">
        <is>
          <t xml:space="preserve">structures &lt;= 100 </t>
        </is>
      </c>
      <c r="AU67" t="inlineStr">
        <is>
          <t>fatality = 0</t>
        </is>
      </c>
      <c r="AV67" t="n">
        <v>0</v>
      </c>
      <c r="AW67" t="b">
        <v>1</v>
      </c>
      <c r="AX67" t="b">
        <v>0</v>
      </c>
      <c r="AY67" t="b">
        <v>1</v>
      </c>
      <c r="AZ67" t="b">
        <v>1</v>
      </c>
      <c r="BA67" t="b">
        <v>0</v>
      </c>
      <c r="BB67" t="b">
        <v>1</v>
      </c>
      <c r="BC67" t="b">
        <v>1</v>
      </c>
      <c r="BF67" t="inlineStr">
        <is>
          <t>OORC1</t>
        </is>
      </c>
      <c r="BG67" t="inlineStr">
        <is>
          <t>2</t>
        </is>
      </c>
      <c r="BH67" t="n">
        <v>2.21</v>
      </c>
      <c r="BI67" t="inlineStr">
        <is>
          <t>2016-08-23T05:12:00Z</t>
        </is>
      </c>
      <c r="BJ67" t="n">
        <v>8.99</v>
      </c>
      <c r="BK67" t="n">
        <v>2</v>
      </c>
      <c r="BL67" t="inlineStr">
        <is>
          <t>OORC1</t>
        </is>
      </c>
      <c r="BM67" t="inlineStr">
        <is>
          <t>2</t>
        </is>
      </c>
      <c r="BN67" t="n">
        <v>2.21</v>
      </c>
      <c r="BO67" t="inlineStr">
        <is>
          <t>2016-08-23T05:12:00Z</t>
        </is>
      </c>
      <c r="BP67" t="n">
        <v>8.99</v>
      </c>
      <c r="BQ67" t="n">
        <v>4</v>
      </c>
    </row>
    <row r="68">
      <c r="A68" t="inlineStr">
        <is>
          <t>Not in PG&amp;E service territory</t>
        </is>
      </c>
      <c r="C68" t="inlineStr">
        <is>
          <t>20160824-Grade</t>
        </is>
      </c>
      <c r="D68" t="inlineStr">
        <is>
          <t>Siskiyou</t>
        </is>
      </c>
      <c r="E68" t="inlineStr">
        <is>
          <t>Grade</t>
        </is>
      </c>
      <c r="H68" t="n">
        <v>201608241455</v>
      </c>
      <c r="I68" t="n">
        <v>201608250255</v>
      </c>
      <c r="J68" t="n">
        <v>42606</v>
      </c>
      <c r="K68" t="n">
        <v>0.6215277777777778</v>
      </c>
      <c r="L68" t="n">
        <v>42606.62152777778</v>
      </c>
      <c r="M68" t="n">
        <v>42612</v>
      </c>
      <c r="N68" t="inlineStr">
        <is>
          <t>06:45</t>
        </is>
      </c>
      <c r="O68" t="n">
        <v>42612.28125</v>
      </c>
      <c r="P68" t="n">
        <v>710</v>
      </c>
      <c r="Q68" t="inlineStr">
        <is>
          <t>Electrical Power</t>
        </is>
      </c>
      <c r="R68" t="n">
        <v>5</v>
      </c>
      <c r="S68" t="n">
        <v>1</v>
      </c>
      <c r="T68" t="n">
        <v>0</v>
      </c>
      <c r="U68" t="n">
        <v>41.7813</v>
      </c>
      <c r="V68" t="n">
        <v>-122.611</v>
      </c>
      <c r="W68" t="inlineStr">
        <is>
          <t>HFTD</t>
        </is>
      </c>
      <c r="X68" t="inlineStr">
        <is>
          <t>HFRA</t>
        </is>
      </c>
      <c r="Y68" t="inlineStr">
        <is>
          <t>Yes</t>
        </is>
      </c>
      <c r="AG68" t="b">
        <v>0</v>
      </c>
      <c r="AH68" t="b">
        <v>0</v>
      </c>
      <c r="AI68" t="b">
        <v>0</v>
      </c>
      <c r="AJ68" t="n">
        <v>2016</v>
      </c>
      <c r="AK68" t="n">
        <v>8</v>
      </c>
      <c r="AL68" t="b">
        <v>0</v>
      </c>
      <c r="AM68" t="n">
        <v>0</v>
      </c>
      <c r="AN68" t="b">
        <v>0</v>
      </c>
      <c r="AO68" t="b">
        <v>0</v>
      </c>
      <c r="AP68" t="b">
        <v>0</v>
      </c>
      <c r="AQ68" t="inlineStr">
        <is>
          <t>OEIS Non-CAT - Large</t>
        </is>
      </c>
      <c r="AR68" t="n">
        <v>0</v>
      </c>
      <c r="AS68" t="n">
        <v>0</v>
      </c>
      <c r="AT68" t="inlineStr">
        <is>
          <t xml:space="preserve">structures &lt;= 100 </t>
        </is>
      </c>
      <c r="AU68" t="inlineStr">
        <is>
          <t>fatality = 0</t>
        </is>
      </c>
      <c r="AV68" t="n">
        <v>5</v>
      </c>
      <c r="AW68" t="b">
        <v>1</v>
      </c>
      <c r="AX68" t="b">
        <v>0</v>
      </c>
      <c r="AY68" t="b">
        <v>1</v>
      </c>
      <c r="AZ68" t="b">
        <v>1</v>
      </c>
      <c r="BA68" t="b">
        <v>0</v>
      </c>
      <c r="BB68" t="b">
        <v>0</v>
      </c>
      <c r="BC68" t="b">
        <v>1</v>
      </c>
      <c r="BF68" t="inlineStr">
        <is>
          <t>CTAND</t>
        </is>
      </c>
      <c r="BG68" t="inlineStr">
        <is>
          <t>59</t>
        </is>
      </c>
      <c r="BH68" t="n">
        <v>1.36</v>
      </c>
      <c r="BI68" t="inlineStr">
        <is>
          <t>2016-08-24T21:16:00Z</t>
        </is>
      </c>
      <c r="BJ68" t="n">
        <v>6.22</v>
      </c>
      <c r="BK68" t="n">
        <v>8</v>
      </c>
      <c r="BL68" t="inlineStr">
        <is>
          <t>BZRC1</t>
        </is>
      </c>
      <c r="BM68" t="inlineStr">
        <is>
          <t>2</t>
        </is>
      </c>
      <c r="BN68" t="n">
        <v>7.32</v>
      </c>
      <c r="BO68" t="inlineStr">
        <is>
          <t>2016-08-24T22:54:00Z</t>
        </is>
      </c>
      <c r="BP68" t="n">
        <v>14.99</v>
      </c>
      <c r="BQ68" t="n">
        <v>18</v>
      </c>
    </row>
    <row r="69">
      <c r="C69" t="inlineStr">
        <is>
          <t>20160826-Range</t>
        </is>
      </c>
      <c r="D69" t="inlineStr">
        <is>
          <t>Kern</t>
        </is>
      </c>
      <c r="E69" t="inlineStr">
        <is>
          <t>Range</t>
        </is>
      </c>
      <c r="H69" t="n">
        <v>201608261010</v>
      </c>
      <c r="I69" t="n">
        <v>201608262210</v>
      </c>
      <c r="J69" t="n">
        <v>42608</v>
      </c>
      <c r="K69" t="n">
        <v>0.4236111111111111</v>
      </c>
      <c r="L69" t="n">
        <v>42608.42361111111</v>
      </c>
      <c r="M69" t="n">
        <v>42611</v>
      </c>
      <c r="N69" t="inlineStr">
        <is>
          <t>10:30</t>
        </is>
      </c>
      <c r="O69" t="n">
        <v>42611.4375</v>
      </c>
      <c r="P69" t="n">
        <v>600</v>
      </c>
      <c r="Q69" t="inlineStr">
        <is>
          <t>Human</t>
        </is>
      </c>
      <c r="T69" t="n">
        <v>0</v>
      </c>
      <c r="U69" t="n">
        <v>35.2013</v>
      </c>
      <c r="V69" t="n">
        <v>-118.7212</v>
      </c>
      <c r="W69" t="inlineStr">
        <is>
          <t>HFTD</t>
        </is>
      </c>
      <c r="X69" t="inlineStr">
        <is>
          <t>HFRA</t>
        </is>
      </c>
      <c r="AG69" t="b">
        <v>0</v>
      </c>
      <c r="AH69" t="b">
        <v>0</v>
      </c>
      <c r="AI69" t="b">
        <v>0</v>
      </c>
      <c r="AJ69" t="n">
        <v>2016</v>
      </c>
      <c r="AK69" t="n">
        <v>8</v>
      </c>
      <c r="AL69" t="b">
        <v>0</v>
      </c>
      <c r="AM69" t="n">
        <v>0</v>
      </c>
      <c r="AN69" t="b">
        <v>0</v>
      </c>
      <c r="AO69" t="b">
        <v>0</v>
      </c>
      <c r="AP69" t="b">
        <v>0</v>
      </c>
      <c r="AQ69" t="inlineStr">
        <is>
          <t>OEIS Non-CAT - Large</t>
        </is>
      </c>
      <c r="AR69" t="n">
        <v>0</v>
      </c>
      <c r="AS69" t="n">
        <v>0</v>
      </c>
      <c r="AT69" t="inlineStr">
        <is>
          <t xml:space="preserve">structures &lt;= 100 </t>
        </is>
      </c>
      <c r="AU69" t="inlineStr">
        <is>
          <t>fatality = 0</t>
        </is>
      </c>
      <c r="AV69" t="n">
        <v>0</v>
      </c>
      <c r="AW69" t="b">
        <v>1</v>
      </c>
      <c r="AX69" t="b">
        <v>0</v>
      </c>
      <c r="AY69" t="b">
        <v>1</v>
      </c>
      <c r="AZ69" t="b">
        <v>1</v>
      </c>
      <c r="BA69" t="b">
        <v>0</v>
      </c>
      <c r="BB69" t="b">
        <v>1</v>
      </c>
      <c r="BC69" t="b">
        <v>1</v>
      </c>
      <c r="BF69" t="inlineStr">
        <is>
          <t>KRTC1</t>
        </is>
      </c>
      <c r="BG69" t="inlineStr">
        <is>
          <t>2</t>
        </is>
      </c>
      <c r="BH69" t="n">
        <v>3.2</v>
      </c>
      <c r="BI69" t="inlineStr">
        <is>
          <t>2016-08-26T17:18:00Z</t>
        </is>
      </c>
      <c r="BJ69" t="n">
        <v>8.99</v>
      </c>
      <c r="BK69" t="n">
        <v>2</v>
      </c>
      <c r="BL69" t="inlineStr">
        <is>
          <t>C6754</t>
        </is>
      </c>
      <c r="BM69" t="inlineStr">
        <is>
          <t>65</t>
        </is>
      </c>
      <c r="BN69" t="n">
        <v>7.01</v>
      </c>
      <c r="BO69" t="inlineStr">
        <is>
          <t>2016-08-26T18:09:00Z</t>
        </is>
      </c>
      <c r="BP69" t="n">
        <v>12.01</v>
      </c>
      <c r="BQ69" t="n">
        <v>40</v>
      </c>
    </row>
    <row r="70">
      <c r="A70" t="inlineStr">
        <is>
          <t>Not in PG&amp;E service territory</t>
        </is>
      </c>
      <c r="C70" t="inlineStr">
        <is>
          <t>20160827-Gap</t>
        </is>
      </c>
      <c r="D70" t="inlineStr">
        <is>
          <t>Siskiyou</t>
        </is>
      </c>
      <c r="E70" t="inlineStr">
        <is>
          <t>Gap</t>
        </is>
      </c>
      <c r="H70" t="n">
        <v>201608271800</v>
      </c>
      <c r="I70" t="n">
        <v>201608280600</v>
      </c>
      <c r="J70" t="n">
        <v>42609</v>
      </c>
      <c r="K70" t="n">
        <v>0.75</v>
      </c>
      <c r="L70" t="n">
        <v>42609.75</v>
      </c>
      <c r="M70" t="n">
        <v>42610</v>
      </c>
      <c r="N70" t="inlineStr">
        <is>
          <t>18:15</t>
        </is>
      </c>
      <c r="O70" t="n">
        <v>42610.76041666666</v>
      </c>
      <c r="P70" t="n">
        <v>33867</v>
      </c>
      <c r="Q70" t="inlineStr">
        <is>
          <t>Undetermined</t>
        </is>
      </c>
      <c r="R70" t="n">
        <v>14</v>
      </c>
      <c r="T70" t="n">
        <v>0</v>
      </c>
      <c r="U70" t="n">
        <v>41.851</v>
      </c>
      <c r="V70" t="n">
        <v>-123.118</v>
      </c>
      <c r="W70" t="inlineStr">
        <is>
          <t>HFTD</t>
        </is>
      </c>
      <c r="X70" t="inlineStr">
        <is>
          <t>HFRA</t>
        </is>
      </c>
      <c r="AG70" t="b">
        <v>1</v>
      </c>
      <c r="AH70" t="b">
        <v>1</v>
      </c>
      <c r="AI70" t="b">
        <v>0</v>
      </c>
      <c r="AJ70" t="n">
        <v>2016</v>
      </c>
      <c r="AK70" t="n">
        <v>8</v>
      </c>
      <c r="AL70" t="b">
        <v>0</v>
      </c>
      <c r="AM70" t="n">
        <v>0</v>
      </c>
      <c r="AN70" t="b">
        <v>0</v>
      </c>
      <c r="AO70" t="b">
        <v>0</v>
      </c>
      <c r="AP70" t="b">
        <v>0</v>
      </c>
      <c r="AQ70" t="inlineStr">
        <is>
          <t>OEIS CAT - Large</t>
        </is>
      </c>
      <c r="AR70" t="n">
        <v>1</v>
      </c>
      <c r="AS70" t="n">
        <v>0</v>
      </c>
      <c r="AT70" t="inlineStr">
        <is>
          <t xml:space="preserve">structures &lt;= 100 </t>
        </is>
      </c>
      <c r="AU70" t="inlineStr">
        <is>
          <t>fatality = 0</t>
        </is>
      </c>
      <c r="AV70" t="n">
        <v>14</v>
      </c>
      <c r="AW70" t="b">
        <v>1</v>
      </c>
      <c r="AX70" t="b">
        <v>0</v>
      </c>
      <c r="AY70" t="b">
        <v>1</v>
      </c>
      <c r="AZ70" t="b">
        <v>1</v>
      </c>
      <c r="BA70" t="b">
        <v>0</v>
      </c>
      <c r="BB70" t="b">
        <v>0</v>
      </c>
      <c r="BC70" t="b">
        <v>1</v>
      </c>
      <c r="BJ70" t="n">
        <v>0</v>
      </c>
      <c r="BK70" t="n">
        <v>0</v>
      </c>
      <c r="BP70" t="n">
        <v>0</v>
      </c>
      <c r="BQ70" t="n">
        <v>0</v>
      </c>
    </row>
    <row r="71">
      <c r="C71" t="inlineStr">
        <is>
          <t>20160828-Willow</t>
        </is>
      </c>
      <c r="D71" t="inlineStr">
        <is>
          <t>Calaveras</t>
        </is>
      </c>
      <c r="E71" t="inlineStr">
        <is>
          <t>Willow</t>
        </is>
      </c>
      <c r="H71" t="n">
        <v>201608281307</v>
      </c>
      <c r="I71" t="n">
        <v>201608290107</v>
      </c>
      <c r="J71" t="n">
        <v>42610</v>
      </c>
      <c r="K71" t="n">
        <v>0.5465277777777777</v>
      </c>
      <c r="L71" t="n">
        <v>42610.54652777778</v>
      </c>
      <c r="M71" t="n">
        <v>42613</v>
      </c>
      <c r="N71" t="inlineStr">
        <is>
          <t>18:50</t>
        </is>
      </c>
      <c r="O71" t="n">
        <v>42613.78472222222</v>
      </c>
      <c r="P71" t="n">
        <v>450</v>
      </c>
      <c r="Q71" t="inlineStr">
        <is>
          <t>Vehicle</t>
        </is>
      </c>
      <c r="S71" t="n">
        <v>1</v>
      </c>
      <c r="T71" t="n">
        <v>0</v>
      </c>
      <c r="U71" t="n">
        <v>38.1874</v>
      </c>
      <c r="V71" t="n">
        <v>-120.6381</v>
      </c>
      <c r="W71" t="inlineStr">
        <is>
          <t>HFTD</t>
        </is>
      </c>
      <c r="X71" t="inlineStr">
        <is>
          <t>HFRA</t>
        </is>
      </c>
      <c r="AG71" t="b">
        <v>0</v>
      </c>
      <c r="AH71" t="b">
        <v>0</v>
      </c>
      <c r="AI71" t="b">
        <v>0</v>
      </c>
      <c r="AJ71" t="n">
        <v>2016</v>
      </c>
      <c r="AK71" t="n">
        <v>8</v>
      </c>
      <c r="AL71" t="b">
        <v>0</v>
      </c>
      <c r="AM71" t="n">
        <v>0</v>
      </c>
      <c r="AN71" t="b">
        <v>0</v>
      </c>
      <c r="AO71" t="b">
        <v>0</v>
      </c>
      <c r="AP71" t="b">
        <v>0</v>
      </c>
      <c r="AQ71" t="inlineStr">
        <is>
          <t>OEIS Non-CAT - Large</t>
        </is>
      </c>
      <c r="AR71" t="n">
        <v>0</v>
      </c>
      <c r="AS71" t="n">
        <v>0</v>
      </c>
      <c r="AT71" t="inlineStr">
        <is>
          <t xml:space="preserve">structures &lt;= 100 </t>
        </is>
      </c>
      <c r="AU71" t="inlineStr">
        <is>
          <t>fatality = 0</t>
        </is>
      </c>
      <c r="AV71" t="n">
        <v>0</v>
      </c>
      <c r="AW71" t="b">
        <v>1</v>
      </c>
      <c r="AX71" t="b">
        <v>0</v>
      </c>
      <c r="AY71" t="b">
        <v>1</v>
      </c>
      <c r="AZ71" t="b">
        <v>1</v>
      </c>
      <c r="BA71" t="b">
        <v>0</v>
      </c>
      <c r="BB71" t="b">
        <v>1</v>
      </c>
      <c r="BC71" t="b">
        <v>1</v>
      </c>
      <c r="BJ71" t="n">
        <v>0</v>
      </c>
      <c r="BK71" t="n">
        <v>0</v>
      </c>
      <c r="BL71" t="inlineStr">
        <is>
          <t>C9085</t>
        </is>
      </c>
      <c r="BM71" t="inlineStr">
        <is>
          <t>65</t>
        </is>
      </c>
      <c r="BN71" t="n">
        <v>8.359999999999999</v>
      </c>
      <c r="BO71" t="inlineStr">
        <is>
          <t>2016-08-28T20:15:00Z</t>
        </is>
      </c>
      <c r="BP71" t="n">
        <v>12.01</v>
      </c>
      <c r="BQ71" t="n">
        <v>4</v>
      </c>
    </row>
    <row r="72">
      <c r="C72" t="inlineStr">
        <is>
          <t>20160828-Havilah</t>
        </is>
      </c>
      <c r="D72" t="inlineStr">
        <is>
          <t>Kern</t>
        </is>
      </c>
      <c r="E72" t="inlineStr">
        <is>
          <t>Havilah</t>
        </is>
      </c>
      <c r="H72" t="n">
        <v>201608281850</v>
      </c>
      <c r="I72" t="n">
        <v>201608290650</v>
      </c>
      <c r="J72" t="n">
        <v>42610</v>
      </c>
      <c r="K72" t="n">
        <v>0.7847222222222222</v>
      </c>
      <c r="L72" t="n">
        <v>42610.78472222222</v>
      </c>
      <c r="M72" t="n">
        <v>42610</v>
      </c>
      <c r="N72" t="inlineStr">
        <is>
          <t>18:50</t>
        </is>
      </c>
      <c r="O72" t="n">
        <v>42610.78472222222</v>
      </c>
      <c r="P72" t="n">
        <v>304</v>
      </c>
      <c r="Q72" t="inlineStr">
        <is>
          <t>Undetermined</t>
        </is>
      </c>
      <c r="T72" t="n">
        <v>0</v>
      </c>
      <c r="U72" t="n">
        <v>35.4976</v>
      </c>
      <c r="V72" t="n">
        <v>-118.5097</v>
      </c>
      <c r="W72" t="inlineStr">
        <is>
          <t>HFTD</t>
        </is>
      </c>
      <c r="X72" t="inlineStr">
        <is>
          <t>HFRA</t>
        </is>
      </c>
      <c r="AG72" t="b">
        <v>0</v>
      </c>
      <c r="AH72" t="b">
        <v>0</v>
      </c>
      <c r="AI72" t="b">
        <v>0</v>
      </c>
      <c r="AJ72" t="n">
        <v>2016</v>
      </c>
      <c r="AK72" t="n">
        <v>8</v>
      </c>
      <c r="AL72" t="b">
        <v>0</v>
      </c>
      <c r="AM72" t="n">
        <v>0</v>
      </c>
      <c r="AN72" t="b">
        <v>0</v>
      </c>
      <c r="AO72" t="b">
        <v>0</v>
      </c>
      <c r="AP72" t="b">
        <v>0</v>
      </c>
      <c r="AQ72" t="inlineStr">
        <is>
          <t>OEIS Non-CAT - Large</t>
        </is>
      </c>
      <c r="AR72" t="n">
        <v>0</v>
      </c>
      <c r="AS72" t="n">
        <v>0</v>
      </c>
      <c r="AT72" t="inlineStr">
        <is>
          <t xml:space="preserve">structures &lt;= 100 </t>
        </is>
      </c>
      <c r="AU72" t="inlineStr">
        <is>
          <t>fatality = 0</t>
        </is>
      </c>
      <c r="AV72" t="n">
        <v>0</v>
      </c>
      <c r="AW72" t="b">
        <v>0</v>
      </c>
      <c r="AX72" t="b">
        <v>1</v>
      </c>
      <c r="AY72" t="b">
        <v>1</v>
      </c>
      <c r="AZ72" t="b">
        <v>1</v>
      </c>
      <c r="BA72" t="b">
        <v>0</v>
      </c>
      <c r="BB72" t="b">
        <v>1</v>
      </c>
      <c r="BC72" t="b">
        <v>1</v>
      </c>
      <c r="BJ72" t="n">
        <v>0</v>
      </c>
      <c r="BK72" t="n">
        <v>0</v>
      </c>
      <c r="BL72" t="inlineStr">
        <is>
          <t>LYQC1</t>
        </is>
      </c>
      <c r="BM72" t="inlineStr">
        <is>
          <t>2</t>
        </is>
      </c>
      <c r="BN72" t="n">
        <v>9.84</v>
      </c>
      <c r="BO72" t="inlineStr">
        <is>
          <t>2016-08-29T01:18:00Z</t>
        </is>
      </c>
      <c r="BP72" t="n">
        <v>25.99</v>
      </c>
      <c r="BQ72" t="n">
        <v>6</v>
      </c>
    </row>
    <row r="73">
      <c r="C73" t="inlineStr">
        <is>
          <t>20160905-Saddle</t>
        </is>
      </c>
      <c r="D73" t="inlineStr">
        <is>
          <t>Butte</t>
        </is>
      </c>
      <c r="E73" t="inlineStr">
        <is>
          <t>Saddle</t>
        </is>
      </c>
      <c r="H73" t="n">
        <v>201609051628</v>
      </c>
      <c r="I73" t="n">
        <v>201609060428</v>
      </c>
      <c r="J73" t="n">
        <v>42618</v>
      </c>
      <c r="K73" t="n">
        <v>0.6861111111111111</v>
      </c>
      <c r="L73" t="n">
        <v>42618.68611111111</v>
      </c>
      <c r="M73" t="n">
        <v>42625</v>
      </c>
      <c r="N73" t="inlineStr">
        <is>
          <t>14:51</t>
        </is>
      </c>
      <c r="O73" t="n">
        <v>42625.61875</v>
      </c>
      <c r="P73" t="n">
        <v>800</v>
      </c>
      <c r="Q73" t="inlineStr">
        <is>
          <t>Vehicle</t>
        </is>
      </c>
      <c r="R73" t="n">
        <v>3</v>
      </c>
      <c r="T73" t="n">
        <v>0</v>
      </c>
      <c r="U73" t="n">
        <v>39.6871</v>
      </c>
      <c r="V73" t="n">
        <v>-121.571</v>
      </c>
      <c r="W73" t="inlineStr">
        <is>
          <t>HFTD</t>
        </is>
      </c>
      <c r="X73" t="inlineStr">
        <is>
          <t>HFRA</t>
        </is>
      </c>
      <c r="AF73" t="n">
        <v>174111</v>
      </c>
      <c r="AG73" t="b">
        <v>0</v>
      </c>
      <c r="AH73" t="b">
        <v>0</v>
      </c>
      <c r="AI73" t="b">
        <v>0</v>
      </c>
      <c r="AJ73" t="n">
        <v>2016</v>
      </c>
      <c r="AK73" t="n">
        <v>9</v>
      </c>
      <c r="AL73" t="b">
        <v>0</v>
      </c>
      <c r="AM73" t="n">
        <v>0</v>
      </c>
      <c r="AN73" t="b">
        <v>0</v>
      </c>
      <c r="AO73" t="b">
        <v>0</v>
      </c>
      <c r="AP73" t="b">
        <v>0</v>
      </c>
      <c r="AQ73" t="inlineStr">
        <is>
          <t>OEIS Non-CAT - Large</t>
        </is>
      </c>
      <c r="AR73" t="n">
        <v>0</v>
      </c>
      <c r="AS73" t="n">
        <v>0</v>
      </c>
      <c r="AT73" t="inlineStr">
        <is>
          <t xml:space="preserve">structures &lt;= 100 </t>
        </is>
      </c>
      <c r="AU73" t="inlineStr">
        <is>
          <t>fatality = 0</t>
        </is>
      </c>
      <c r="AV73" t="n">
        <v>3</v>
      </c>
      <c r="AW73" t="b">
        <v>1</v>
      </c>
      <c r="AX73" t="b">
        <v>0</v>
      </c>
      <c r="AY73" t="b">
        <v>1</v>
      </c>
      <c r="AZ73" t="b">
        <v>1</v>
      </c>
      <c r="BA73" t="b">
        <v>0</v>
      </c>
      <c r="BB73" t="b">
        <v>1</v>
      </c>
      <c r="BC73" t="b">
        <v>1</v>
      </c>
      <c r="BJ73" t="n">
        <v>0</v>
      </c>
      <c r="BK73" t="n">
        <v>0</v>
      </c>
      <c r="BL73" t="inlineStr">
        <is>
          <t>CICC1</t>
        </is>
      </c>
      <c r="BM73" t="inlineStr">
        <is>
          <t>2</t>
        </is>
      </c>
      <c r="BN73" t="n">
        <v>7.54</v>
      </c>
      <c r="BO73" t="inlineStr">
        <is>
          <t>2016-09-05T23:54:00Z</t>
        </is>
      </c>
      <c r="BP73" t="n">
        <v>14.99</v>
      </c>
      <c r="BQ73" t="n">
        <v>25</v>
      </c>
    </row>
    <row r="74">
      <c r="C74" t="inlineStr">
        <is>
          <t>20160911-Willard</t>
        </is>
      </c>
      <c r="D74" t="inlineStr">
        <is>
          <t>Lassen</t>
        </is>
      </c>
      <c r="E74" t="inlineStr">
        <is>
          <t>Willard</t>
        </is>
      </c>
      <c r="H74" t="n">
        <v>201609111133</v>
      </c>
      <c r="I74" t="n">
        <v>201609112333</v>
      </c>
      <c r="J74" t="n">
        <v>42624</v>
      </c>
      <c r="K74" t="n">
        <v>0.48125</v>
      </c>
      <c r="L74" t="n">
        <v>42624.48125</v>
      </c>
      <c r="M74" t="n">
        <v>42635</v>
      </c>
      <c r="N74" t="inlineStr">
        <is>
          <t>07:00</t>
        </is>
      </c>
      <c r="O74" t="n">
        <v>42635.29166666666</v>
      </c>
      <c r="P74" t="n">
        <v>2575</v>
      </c>
      <c r="Q74" t="inlineStr">
        <is>
          <t>Undetermined</t>
        </is>
      </c>
      <c r="R74" t="n">
        <v>7</v>
      </c>
      <c r="T74" t="n">
        <v>0</v>
      </c>
      <c r="U74" t="n">
        <v>40.3915</v>
      </c>
      <c r="V74" t="n">
        <v>-120.7845</v>
      </c>
      <c r="W74" t="inlineStr">
        <is>
          <t>HFTD</t>
        </is>
      </c>
      <c r="X74" t="inlineStr">
        <is>
          <t>HFRA</t>
        </is>
      </c>
      <c r="AG74" t="b">
        <v>0</v>
      </c>
      <c r="AH74" t="b">
        <v>0</v>
      </c>
      <c r="AI74" t="b">
        <v>0</v>
      </c>
      <c r="AJ74" t="n">
        <v>2016</v>
      </c>
      <c r="AK74" t="n">
        <v>9</v>
      </c>
      <c r="AL74" t="b">
        <v>0</v>
      </c>
      <c r="AM74" t="n">
        <v>0</v>
      </c>
      <c r="AN74" t="b">
        <v>0</v>
      </c>
      <c r="AO74" t="b">
        <v>0</v>
      </c>
      <c r="AP74" t="b">
        <v>0</v>
      </c>
      <c r="AQ74" t="inlineStr">
        <is>
          <t>OEIS Non-CAT - Large</t>
        </is>
      </c>
      <c r="AR74" t="n">
        <v>0</v>
      </c>
      <c r="AS74" t="n">
        <v>0</v>
      </c>
      <c r="AT74" t="inlineStr">
        <is>
          <t xml:space="preserve">structures &lt;= 100 </t>
        </is>
      </c>
      <c r="AU74" t="inlineStr">
        <is>
          <t>fatality = 0</t>
        </is>
      </c>
      <c r="AV74" t="n">
        <v>7</v>
      </c>
      <c r="AW74" t="b">
        <v>1</v>
      </c>
      <c r="AX74" t="b">
        <v>0</v>
      </c>
      <c r="AY74" t="b">
        <v>1</v>
      </c>
      <c r="AZ74" t="b">
        <v>1</v>
      </c>
      <c r="BA74" t="b">
        <v>0</v>
      </c>
      <c r="BB74" t="b">
        <v>1</v>
      </c>
      <c r="BC74" t="b">
        <v>1</v>
      </c>
      <c r="BF74" t="inlineStr">
        <is>
          <t>CTFPE</t>
        </is>
      </c>
      <c r="BG74" t="inlineStr">
        <is>
          <t>59</t>
        </is>
      </c>
      <c r="BH74" t="n">
        <v>3.14</v>
      </c>
      <c r="BI74" t="inlineStr">
        <is>
          <t>2016-09-11T19:23:00Z</t>
        </is>
      </c>
      <c r="BJ74" t="n">
        <v>20.51</v>
      </c>
      <c r="BK74" t="n">
        <v>16</v>
      </c>
      <c r="BL74" t="inlineStr">
        <is>
          <t>D2000</t>
        </is>
      </c>
      <c r="BM74" t="inlineStr">
        <is>
          <t>65</t>
        </is>
      </c>
      <c r="BN74" t="n">
        <v>9.93</v>
      </c>
      <c r="BO74" t="inlineStr">
        <is>
          <t>2016-09-11T19:30:00Z</t>
        </is>
      </c>
      <c r="BP74" t="n">
        <v>27</v>
      </c>
      <c r="BQ74" t="n">
        <v>44</v>
      </c>
    </row>
    <row r="75">
      <c r="C75" t="inlineStr">
        <is>
          <t>20160913-Hog</t>
        </is>
      </c>
      <c r="D75" t="inlineStr">
        <is>
          <t>Tehama</t>
        </is>
      </c>
      <c r="E75" t="inlineStr">
        <is>
          <t>Hog</t>
        </is>
      </c>
      <c r="H75" t="n">
        <v>201609132310</v>
      </c>
      <c r="I75" t="n">
        <v>201609141110</v>
      </c>
      <c r="J75" t="n">
        <v>42626</v>
      </c>
      <c r="K75" t="n">
        <v>0.9652777777777778</v>
      </c>
      <c r="L75" t="n">
        <v>42626.96527777778</v>
      </c>
      <c r="M75" t="n">
        <v>42626</v>
      </c>
      <c r="N75" t="inlineStr">
        <is>
          <t>14:30</t>
        </is>
      </c>
      <c r="O75" t="n">
        <v>42626.60416666666</v>
      </c>
      <c r="P75" t="n">
        <v>360</v>
      </c>
      <c r="Q75" t="inlineStr">
        <is>
          <t>Electrical Power</t>
        </is>
      </c>
      <c r="U75" t="n">
        <v>40.30594</v>
      </c>
      <c r="V75" t="n">
        <v>-122.1295</v>
      </c>
      <c r="W75" t="inlineStr">
        <is>
          <t>HFTD</t>
        </is>
      </c>
      <c r="X75" t="inlineStr">
        <is>
          <t>HFRA</t>
        </is>
      </c>
      <c r="Y75" t="inlineStr">
        <is>
          <t>Yes</t>
        </is>
      </c>
      <c r="Z75" t="inlineStr">
        <is>
          <t>Yes</t>
        </is>
      </c>
      <c r="AA75" t="n">
        <v>20160290</v>
      </c>
      <c r="AE75" t="inlineStr">
        <is>
          <t>INT-08528</t>
        </is>
      </c>
      <c r="AF75" t="n">
        <v>0</v>
      </c>
      <c r="AG75" t="b">
        <v>0</v>
      </c>
      <c r="AH75" t="b">
        <v>0</v>
      </c>
      <c r="AI75" t="b">
        <v>0</v>
      </c>
      <c r="AJ75" t="n">
        <v>2016</v>
      </c>
      <c r="AK75" t="n">
        <v>9</v>
      </c>
      <c r="AL75" t="b">
        <v>0</v>
      </c>
      <c r="AM75" t="n">
        <v>0</v>
      </c>
      <c r="AN75" t="b">
        <v>0</v>
      </c>
      <c r="AO75" t="b">
        <v>0</v>
      </c>
      <c r="AP75" t="b">
        <v>0</v>
      </c>
      <c r="AQ75" t="inlineStr">
        <is>
          <t>OEIS Non-CAT - Large</t>
        </is>
      </c>
      <c r="AR75" t="n">
        <v>0</v>
      </c>
      <c r="AS75" t="n">
        <v>0</v>
      </c>
      <c r="AT75" t="inlineStr">
        <is>
          <t xml:space="preserve">structures &lt;= 100 </t>
        </is>
      </c>
      <c r="AU75" t="inlineStr">
        <is>
          <t>fatality = 0</t>
        </is>
      </c>
      <c r="AV75" t="n">
        <v>0</v>
      </c>
      <c r="AW75" t="b">
        <v>1</v>
      </c>
      <c r="AX75" t="b">
        <v>0</v>
      </c>
      <c r="AY75" t="b">
        <v>1</v>
      </c>
      <c r="AZ75" t="b">
        <v>1</v>
      </c>
      <c r="BA75" t="b">
        <v>0</v>
      </c>
      <c r="BB75" t="b">
        <v>1</v>
      </c>
      <c r="BC75" t="b">
        <v>1</v>
      </c>
      <c r="BJ75" t="n">
        <v>0</v>
      </c>
      <c r="BK75" t="n">
        <v>0</v>
      </c>
      <c r="BP75" t="n">
        <v>0</v>
      </c>
      <c r="BQ75" t="n">
        <v>0</v>
      </c>
    </row>
    <row r="76">
      <c r="A76" t="inlineStr">
        <is>
          <t>Not in PG&amp;E service territory</t>
        </is>
      </c>
      <c r="C76" t="inlineStr">
        <is>
          <t>20160917-Soup Complex</t>
        </is>
      </c>
      <c r="D76" t="inlineStr">
        <is>
          <t>Modoc</t>
        </is>
      </c>
      <c r="E76" t="inlineStr">
        <is>
          <t>Soup Complex</t>
        </is>
      </c>
      <c r="H76" t="n">
        <v>201609171437</v>
      </c>
      <c r="I76" t="n">
        <v>201609180237</v>
      </c>
      <c r="J76" t="n">
        <v>42630</v>
      </c>
      <c r="K76" t="n">
        <v>0.6090277777777777</v>
      </c>
      <c r="L76" t="n">
        <v>42630.60902777778</v>
      </c>
      <c r="M76" t="n">
        <v>42656</v>
      </c>
      <c r="N76" t="inlineStr">
        <is>
          <t>11:30</t>
        </is>
      </c>
      <c r="O76" t="n">
        <v>42656.47916666666</v>
      </c>
      <c r="P76" t="n">
        <v>2722</v>
      </c>
      <c r="Q76" t="inlineStr">
        <is>
          <t>Undetermined</t>
        </is>
      </c>
      <c r="T76" t="n">
        <v>0</v>
      </c>
      <c r="U76" t="n">
        <v>41.2649</v>
      </c>
      <c r="V76" t="n">
        <v>-120.3178</v>
      </c>
      <c r="W76" t="inlineStr">
        <is>
          <t>HFTD</t>
        </is>
      </c>
      <c r="X76" t="inlineStr">
        <is>
          <t>HFRA</t>
        </is>
      </c>
      <c r="AG76" t="b">
        <v>0</v>
      </c>
      <c r="AH76" t="b">
        <v>0</v>
      </c>
      <c r="AI76" t="b">
        <v>0</v>
      </c>
      <c r="AJ76" t="n">
        <v>2016</v>
      </c>
      <c r="AK76" t="n">
        <v>9</v>
      </c>
      <c r="AL76" t="b">
        <v>0</v>
      </c>
      <c r="AM76" t="n">
        <v>0</v>
      </c>
      <c r="AN76" t="b">
        <v>0</v>
      </c>
      <c r="AO76" t="b">
        <v>0</v>
      </c>
      <c r="AP76" t="b">
        <v>0</v>
      </c>
      <c r="AQ76" t="inlineStr">
        <is>
          <t>OEIS Non-CAT - Large</t>
        </is>
      </c>
      <c r="AR76" t="n">
        <v>0</v>
      </c>
      <c r="AS76" t="n">
        <v>0</v>
      </c>
      <c r="AT76" t="inlineStr">
        <is>
          <t xml:space="preserve">structures &lt;= 100 </t>
        </is>
      </c>
      <c r="AU76" t="inlineStr">
        <is>
          <t>fatality = 0</t>
        </is>
      </c>
      <c r="AV76" t="n">
        <v>0</v>
      </c>
      <c r="AW76" t="b">
        <v>1</v>
      </c>
      <c r="AX76" t="b">
        <v>0</v>
      </c>
      <c r="AY76" t="b">
        <v>1</v>
      </c>
      <c r="AZ76" t="b">
        <v>1</v>
      </c>
      <c r="BA76" t="b">
        <v>0</v>
      </c>
      <c r="BB76" t="b">
        <v>0</v>
      </c>
      <c r="BC76" t="b">
        <v>1</v>
      </c>
      <c r="BF76" t="inlineStr">
        <is>
          <t>FLAC1</t>
        </is>
      </c>
      <c r="BG76" t="inlineStr">
        <is>
          <t>2</t>
        </is>
      </c>
      <c r="BH76" t="n">
        <v>2.11</v>
      </c>
      <c r="BI76" t="inlineStr">
        <is>
          <t>2016-09-17T22:06:00Z</t>
        </is>
      </c>
      <c r="BJ76" t="n">
        <v>15.99</v>
      </c>
      <c r="BK76" t="n">
        <v>2</v>
      </c>
      <c r="BL76" t="inlineStr">
        <is>
          <t>FLAC1</t>
        </is>
      </c>
      <c r="BM76" t="inlineStr">
        <is>
          <t>2</t>
        </is>
      </c>
      <c r="BN76" t="n">
        <v>2.11</v>
      </c>
      <c r="BO76" t="inlineStr">
        <is>
          <t>2016-09-17T22:06:00Z</t>
        </is>
      </c>
      <c r="BP76" t="n">
        <v>15.99</v>
      </c>
      <c r="BQ76" t="n">
        <v>4</v>
      </c>
    </row>
    <row r="77">
      <c r="C77" t="inlineStr">
        <is>
          <t>20160917-Canyon</t>
        </is>
      </c>
      <c r="D77" t="inlineStr">
        <is>
          <t>Santa Barbara</t>
        </is>
      </c>
      <c r="E77" t="inlineStr">
        <is>
          <t>Canyon</t>
        </is>
      </c>
      <c r="H77" t="n">
        <v>201609171720</v>
      </c>
      <c r="I77" t="n">
        <v>201609180520</v>
      </c>
      <c r="J77" t="n">
        <v>42630</v>
      </c>
      <c r="K77" t="n">
        <v>0.7222222222222222</v>
      </c>
      <c r="L77" t="n">
        <v>42630.72222222222</v>
      </c>
      <c r="M77" t="n">
        <v>42640</v>
      </c>
      <c r="N77" t="inlineStr">
        <is>
          <t>14:00</t>
        </is>
      </c>
      <c r="O77" t="n">
        <v>42640.58333333334</v>
      </c>
      <c r="P77" t="n">
        <v>12518</v>
      </c>
      <c r="Q77" t="inlineStr">
        <is>
          <t>Undetermined</t>
        </is>
      </c>
      <c r="U77" t="n">
        <v>34.63445</v>
      </c>
      <c r="V77" t="n">
        <v>-120.54421</v>
      </c>
      <c r="W77" t="inlineStr">
        <is>
          <t>HFTD</t>
        </is>
      </c>
      <c r="X77" t="inlineStr">
        <is>
          <t>HFRA</t>
        </is>
      </c>
      <c r="AG77" t="b">
        <v>1</v>
      </c>
      <c r="AH77" t="b">
        <v>1</v>
      </c>
      <c r="AI77" t="b">
        <v>0</v>
      </c>
      <c r="AJ77" t="n">
        <v>2016</v>
      </c>
      <c r="AK77" t="n">
        <v>9</v>
      </c>
      <c r="AL77" t="b">
        <v>0</v>
      </c>
      <c r="AM77" t="n">
        <v>0</v>
      </c>
      <c r="AN77" t="b">
        <v>0</v>
      </c>
      <c r="AO77" t="b">
        <v>0</v>
      </c>
      <c r="AP77" t="b">
        <v>0</v>
      </c>
      <c r="AQ77" t="inlineStr">
        <is>
          <t>OEIS CAT - Large</t>
        </is>
      </c>
      <c r="AR77" t="n">
        <v>1</v>
      </c>
      <c r="AS77" t="n">
        <v>0</v>
      </c>
      <c r="AT77" t="inlineStr">
        <is>
          <t xml:space="preserve">structures &lt;= 100 </t>
        </is>
      </c>
      <c r="AU77" t="inlineStr">
        <is>
          <t>fatality = 0</t>
        </is>
      </c>
      <c r="AV77" t="n">
        <v>0</v>
      </c>
      <c r="AW77" t="b">
        <v>1</v>
      </c>
      <c r="AX77" t="b">
        <v>0</v>
      </c>
      <c r="AY77" t="b">
        <v>1</v>
      </c>
      <c r="AZ77" t="b">
        <v>1</v>
      </c>
      <c r="BA77" t="b">
        <v>0</v>
      </c>
      <c r="BB77" t="b">
        <v>1</v>
      </c>
      <c r="BC77" t="b">
        <v>1</v>
      </c>
      <c r="BF77" t="inlineStr">
        <is>
          <t>E2332</t>
        </is>
      </c>
      <c r="BG77" t="inlineStr">
        <is>
          <t>65</t>
        </is>
      </c>
      <c r="BH77" t="n">
        <v>3.8</v>
      </c>
      <c r="BI77" t="inlineStr">
        <is>
          <t>2016-09-17T23:23:00Z</t>
        </is>
      </c>
      <c r="BJ77" t="n">
        <v>20</v>
      </c>
      <c r="BK77" t="n">
        <v>18</v>
      </c>
      <c r="BL77" t="inlineStr">
        <is>
          <t>PTGC1</t>
        </is>
      </c>
      <c r="BM77" t="inlineStr">
        <is>
          <t>96</t>
        </is>
      </c>
      <c r="BN77" t="n">
        <v>7.11</v>
      </c>
      <c r="BO77" t="inlineStr">
        <is>
          <t>2016-09-18T01:00:00Z</t>
        </is>
      </c>
      <c r="BP77" t="n">
        <v>27.72</v>
      </c>
      <c r="BQ77" t="n">
        <v>42</v>
      </c>
    </row>
    <row r="78">
      <c r="C78" t="inlineStr">
        <is>
          <t>20160919-Flat</t>
        </is>
      </c>
      <c r="D78" t="inlineStr">
        <is>
          <t>Kern</t>
        </is>
      </c>
      <c r="E78" t="inlineStr">
        <is>
          <t>Flat</t>
        </is>
      </c>
      <c r="H78" t="n">
        <v>201609191413</v>
      </c>
      <c r="I78" t="n">
        <v>201609200213</v>
      </c>
      <c r="J78" t="n">
        <v>42632</v>
      </c>
      <c r="K78" t="n">
        <v>0.5923611111111111</v>
      </c>
      <c r="L78" t="n">
        <v>42632.59236111111</v>
      </c>
      <c r="M78" t="n">
        <v>42634</v>
      </c>
      <c r="P78" t="n">
        <v>306</v>
      </c>
      <c r="Q78" t="inlineStr">
        <is>
          <t>Equipment</t>
        </is>
      </c>
      <c r="T78" t="n">
        <v>0</v>
      </c>
      <c r="U78" t="n">
        <v>35.63145658</v>
      </c>
      <c r="V78" t="n">
        <v>-118.79998543</v>
      </c>
      <c r="W78" t="inlineStr">
        <is>
          <t>non-HFTD</t>
        </is>
      </c>
      <c r="X78" t="inlineStr">
        <is>
          <t>HFRA</t>
        </is>
      </c>
      <c r="AG78" t="b">
        <v>0</v>
      </c>
      <c r="AH78" t="b">
        <v>0</v>
      </c>
      <c r="AI78" t="b">
        <v>0</v>
      </c>
      <c r="AJ78" t="n">
        <v>2016</v>
      </c>
      <c r="AK78" t="n">
        <v>9</v>
      </c>
      <c r="AL78" t="b">
        <v>0</v>
      </c>
      <c r="AM78" t="n">
        <v>0</v>
      </c>
      <c r="AN78" t="b">
        <v>0</v>
      </c>
      <c r="AO78" t="b">
        <v>0</v>
      </c>
      <c r="AP78" t="b">
        <v>0</v>
      </c>
      <c r="AQ78" t="inlineStr">
        <is>
          <t>OEIS Non-CAT - Large</t>
        </is>
      </c>
      <c r="AR78" t="n">
        <v>0</v>
      </c>
      <c r="AS78" t="n">
        <v>0</v>
      </c>
      <c r="AT78" t="inlineStr">
        <is>
          <t xml:space="preserve">structures &lt;= 100 </t>
        </is>
      </c>
      <c r="AU78" t="inlineStr">
        <is>
          <t>fatality = 0</t>
        </is>
      </c>
      <c r="AV78" t="n">
        <v>0</v>
      </c>
      <c r="AW78" t="b">
        <v>1</v>
      </c>
      <c r="AX78" t="b">
        <v>0</v>
      </c>
      <c r="AY78" t="b">
        <v>1</v>
      </c>
      <c r="AZ78" t="b">
        <v>1</v>
      </c>
      <c r="BA78" t="b">
        <v>0</v>
      </c>
      <c r="BB78" t="b">
        <v>1</v>
      </c>
      <c r="BC78" t="b">
        <v>1</v>
      </c>
      <c r="BJ78" t="n">
        <v>0</v>
      </c>
      <c r="BK78" t="n">
        <v>0</v>
      </c>
      <c r="BL78" t="inlineStr">
        <is>
          <t>WOCC1</t>
        </is>
      </c>
      <c r="BM78" t="inlineStr">
        <is>
          <t>2</t>
        </is>
      </c>
      <c r="BN78" t="n">
        <v>5.47</v>
      </c>
      <c r="BO78" t="inlineStr">
        <is>
          <t>2016-09-19T22:13:00Z</t>
        </is>
      </c>
      <c r="BP78" t="n">
        <v>13</v>
      </c>
      <c r="BQ78" t="n">
        <v>3</v>
      </c>
    </row>
    <row r="79">
      <c r="C79" t="inlineStr">
        <is>
          <t>20160925-Sawmill</t>
        </is>
      </c>
      <c r="D79" t="inlineStr">
        <is>
          <t>Sonoma</t>
        </is>
      </c>
      <c r="E79" t="inlineStr">
        <is>
          <t>Sawmill</t>
        </is>
      </c>
      <c r="H79" t="n">
        <v>201609251043</v>
      </c>
      <c r="I79" t="n">
        <v>201609252243</v>
      </c>
      <c r="J79" t="n">
        <v>42638</v>
      </c>
      <c r="K79" t="n">
        <v>0.4465277777777778</v>
      </c>
      <c r="L79" t="n">
        <v>42638.44652777778</v>
      </c>
      <c r="M79" t="n">
        <v>42642</v>
      </c>
      <c r="N79" t="inlineStr">
        <is>
          <t>17:00</t>
        </is>
      </c>
      <c r="O79" t="n">
        <v>42642.70833333334</v>
      </c>
      <c r="P79" t="n">
        <v>1547</v>
      </c>
      <c r="Q79" t="inlineStr">
        <is>
          <t>Electrical Power</t>
        </is>
      </c>
      <c r="T79" t="n">
        <v>0</v>
      </c>
      <c r="U79" t="n">
        <v>38.80017</v>
      </c>
      <c r="V79" t="n">
        <v>-122.82895</v>
      </c>
      <c r="W79" t="inlineStr">
        <is>
          <t>HFTD</t>
        </is>
      </c>
      <c r="X79" t="inlineStr">
        <is>
          <t>HFRA</t>
        </is>
      </c>
      <c r="Y79" t="inlineStr">
        <is>
          <t>Yes</t>
        </is>
      </c>
      <c r="Z79" t="inlineStr">
        <is>
          <t>Yes</t>
        </is>
      </c>
      <c r="AA79" t="n">
        <v>20160315</v>
      </c>
      <c r="AB79" t="inlineStr">
        <is>
          <t>EI160925A</t>
        </is>
      </c>
      <c r="AE79" t="inlineStr">
        <is>
          <t>INT-08572</t>
        </is>
      </c>
      <c r="AF79" t="n">
        <v>0</v>
      </c>
      <c r="AG79" t="b">
        <v>0</v>
      </c>
      <c r="AH79" t="b">
        <v>0</v>
      </c>
      <c r="AI79" t="b">
        <v>0</v>
      </c>
      <c r="AJ79" t="n">
        <v>2016</v>
      </c>
      <c r="AK79" t="n">
        <v>9</v>
      </c>
      <c r="AL79" t="b">
        <v>1</v>
      </c>
      <c r="AM79" t="n">
        <v>0</v>
      </c>
      <c r="AN79" t="b">
        <v>0</v>
      </c>
      <c r="AO79" t="b">
        <v>0</v>
      </c>
      <c r="AP79" t="b">
        <v>0</v>
      </c>
      <c r="AQ79" t="inlineStr">
        <is>
          <t>OEIS Non-CAT - Large</t>
        </is>
      </c>
      <c r="AR79" t="n">
        <v>0</v>
      </c>
      <c r="AS79" t="n">
        <v>0</v>
      </c>
      <c r="AT79" t="inlineStr">
        <is>
          <t xml:space="preserve">structures &lt;= 100 </t>
        </is>
      </c>
      <c r="AU79" t="inlineStr">
        <is>
          <t>fatality = 0</t>
        </is>
      </c>
      <c r="AV79" t="n">
        <v>0</v>
      </c>
      <c r="AW79" t="b">
        <v>0</v>
      </c>
      <c r="AX79" t="b">
        <v>1</v>
      </c>
      <c r="AY79" t="b">
        <v>1</v>
      </c>
      <c r="AZ79" t="b">
        <v>1</v>
      </c>
      <c r="BA79" t="b">
        <v>0</v>
      </c>
      <c r="BB79" t="b">
        <v>1</v>
      </c>
      <c r="BC79" t="b">
        <v>1</v>
      </c>
      <c r="BF79" t="inlineStr">
        <is>
          <t>HWKC1</t>
        </is>
      </c>
      <c r="BG79" t="inlineStr">
        <is>
          <t>2</t>
        </is>
      </c>
      <c r="BH79" t="n">
        <v>4.52</v>
      </c>
      <c r="BI79" t="inlineStr">
        <is>
          <t>2016-09-25T17:56:00Z</t>
        </is>
      </c>
      <c r="BJ79" t="n">
        <v>35.99</v>
      </c>
      <c r="BK79" t="n">
        <v>4</v>
      </c>
      <c r="BL79" t="inlineStr">
        <is>
          <t>HWKC1</t>
        </is>
      </c>
      <c r="BM79" t="inlineStr">
        <is>
          <t>2</t>
        </is>
      </c>
      <c r="BN79" t="n">
        <v>4.52</v>
      </c>
      <c r="BO79" t="inlineStr">
        <is>
          <t>2016-09-25T17:56:00Z</t>
        </is>
      </c>
      <c r="BP79" t="n">
        <v>35.99</v>
      </c>
      <c r="BQ79" t="n">
        <v>20</v>
      </c>
    </row>
    <row r="80">
      <c r="C80" t="inlineStr">
        <is>
          <t>20160926-Marshes</t>
        </is>
      </c>
      <c r="D80" t="inlineStr">
        <is>
          <t>Tuolumne</t>
        </is>
      </c>
      <c r="E80" t="inlineStr">
        <is>
          <t>Marshes</t>
        </is>
      </c>
      <c r="H80" t="n">
        <v>201609261220</v>
      </c>
      <c r="I80" t="n">
        <v>201609270020</v>
      </c>
      <c r="J80" t="n">
        <v>42639</v>
      </c>
      <c r="K80" t="n">
        <v>0.5138888888888888</v>
      </c>
      <c r="L80" t="n">
        <v>42639.51388888889</v>
      </c>
      <c r="M80" t="n">
        <v>42647</v>
      </c>
      <c r="N80" t="inlineStr">
        <is>
          <t>22:00</t>
        </is>
      </c>
      <c r="O80" t="n">
        <v>42647.91666666666</v>
      </c>
      <c r="P80" t="n">
        <v>1080</v>
      </c>
      <c r="Q80" t="inlineStr">
        <is>
          <t>Vehicle</t>
        </is>
      </c>
      <c r="T80" t="n">
        <v>0</v>
      </c>
      <c r="U80" t="n">
        <v>37.79635</v>
      </c>
      <c r="V80" t="n">
        <v>-120.32484</v>
      </c>
      <c r="W80" t="inlineStr">
        <is>
          <t>HFTD</t>
        </is>
      </c>
      <c r="X80" t="inlineStr">
        <is>
          <t>HFRA</t>
        </is>
      </c>
      <c r="AF80" t="n">
        <v>485</v>
      </c>
      <c r="AG80" t="b">
        <v>0</v>
      </c>
      <c r="AH80" t="b">
        <v>0</v>
      </c>
      <c r="AI80" t="b">
        <v>0</v>
      </c>
      <c r="AJ80" t="n">
        <v>2016</v>
      </c>
      <c r="AK80" t="n">
        <v>9</v>
      </c>
      <c r="AL80" t="b">
        <v>0</v>
      </c>
      <c r="AM80" t="n">
        <v>0</v>
      </c>
      <c r="AN80" t="b">
        <v>0</v>
      </c>
      <c r="AO80" t="b">
        <v>0</v>
      </c>
      <c r="AP80" t="b">
        <v>0</v>
      </c>
      <c r="AQ80" t="inlineStr">
        <is>
          <t>OEIS Non-CAT - Large</t>
        </is>
      </c>
      <c r="AR80" t="n">
        <v>0</v>
      </c>
      <c r="AS80" t="n">
        <v>0</v>
      </c>
      <c r="AT80" t="inlineStr">
        <is>
          <t xml:space="preserve">structures &lt;= 100 </t>
        </is>
      </c>
      <c r="AU80" t="inlineStr">
        <is>
          <t>fatality = 0</t>
        </is>
      </c>
      <c r="AV80" t="n">
        <v>0</v>
      </c>
      <c r="AW80" t="b">
        <v>1</v>
      </c>
      <c r="AX80" t="b">
        <v>0</v>
      </c>
      <c r="AY80" t="b">
        <v>1</v>
      </c>
      <c r="AZ80" t="b">
        <v>1</v>
      </c>
      <c r="BA80" t="b">
        <v>0</v>
      </c>
      <c r="BB80" t="b">
        <v>1</v>
      </c>
      <c r="BC80" t="b">
        <v>1</v>
      </c>
      <c r="BJ80" t="n">
        <v>0</v>
      </c>
      <c r="BK80" t="n">
        <v>0</v>
      </c>
      <c r="BL80" t="inlineStr">
        <is>
          <t>C3161</t>
        </is>
      </c>
      <c r="BM80" t="inlineStr">
        <is>
          <t>65</t>
        </is>
      </c>
      <c r="BN80" t="n">
        <v>8.6</v>
      </c>
      <c r="BO80" t="inlineStr">
        <is>
          <t>2016-09-26T19:51:00Z</t>
        </is>
      </c>
      <c r="BP80" t="n">
        <v>11.01</v>
      </c>
      <c r="BQ80" t="n">
        <v>16</v>
      </c>
    </row>
    <row r="81">
      <c r="C81" t="inlineStr">
        <is>
          <t>20160926-Loma</t>
        </is>
      </c>
      <c r="D81" t="inlineStr">
        <is>
          <t>Santa Clara</t>
        </is>
      </c>
      <c r="E81" t="inlineStr">
        <is>
          <t>Loma</t>
        </is>
      </c>
      <c r="H81" t="n">
        <v>201609261442</v>
      </c>
      <c r="I81" t="n">
        <v>201609270242</v>
      </c>
      <c r="J81" t="n">
        <v>42639</v>
      </c>
      <c r="K81" t="n">
        <v>0.6125</v>
      </c>
      <c r="L81" t="n">
        <v>42639.6125</v>
      </c>
      <c r="M81" t="n">
        <v>42997</v>
      </c>
      <c r="N81" t="inlineStr">
        <is>
          <t>10:30</t>
        </is>
      </c>
      <c r="O81" t="n">
        <v>42997.4375</v>
      </c>
      <c r="P81" t="n">
        <v>4474</v>
      </c>
      <c r="Q81" t="inlineStr">
        <is>
          <t>Undetermined</t>
        </is>
      </c>
      <c r="R81" t="n">
        <v>28</v>
      </c>
      <c r="S81" t="n">
        <v>1</v>
      </c>
      <c r="T81" t="n">
        <v>0</v>
      </c>
      <c r="U81" t="n">
        <v>37.10632</v>
      </c>
      <c r="V81" t="n">
        <v>-121.85318</v>
      </c>
      <c r="W81" t="inlineStr">
        <is>
          <t>HFTD</t>
        </is>
      </c>
      <c r="X81" t="inlineStr">
        <is>
          <t>HFRA</t>
        </is>
      </c>
      <c r="AG81" t="b">
        <v>0</v>
      </c>
      <c r="AH81" t="b">
        <v>0</v>
      </c>
      <c r="AI81" t="b">
        <v>0</v>
      </c>
      <c r="AJ81" t="n">
        <v>2016</v>
      </c>
      <c r="AK81" t="n">
        <v>9</v>
      </c>
      <c r="AL81" t="b">
        <v>0</v>
      </c>
      <c r="AM81" t="n">
        <v>0</v>
      </c>
      <c r="AN81" t="b">
        <v>0</v>
      </c>
      <c r="AO81" t="b">
        <v>0</v>
      </c>
      <c r="AP81" t="b">
        <v>0</v>
      </c>
      <c r="AQ81" t="inlineStr">
        <is>
          <t>OEIS Non-CAT - Large</t>
        </is>
      </c>
      <c r="AR81" t="n">
        <v>0</v>
      </c>
      <c r="AS81" t="n">
        <v>0</v>
      </c>
      <c r="AT81" t="inlineStr">
        <is>
          <t xml:space="preserve">structures &lt;= 100 </t>
        </is>
      </c>
      <c r="AU81" t="inlineStr">
        <is>
          <t>fatality = 0</t>
        </is>
      </c>
      <c r="AV81" t="n">
        <v>28</v>
      </c>
      <c r="AW81" t="b">
        <v>0</v>
      </c>
      <c r="AX81" t="b">
        <v>1</v>
      </c>
      <c r="AY81" t="b">
        <v>1</v>
      </c>
      <c r="AZ81" t="b">
        <v>1</v>
      </c>
      <c r="BA81" t="b">
        <v>0</v>
      </c>
      <c r="BB81" t="b">
        <v>1</v>
      </c>
      <c r="BC81" t="b">
        <v>1</v>
      </c>
      <c r="BF81" t="inlineStr">
        <is>
          <t>E6085</t>
        </is>
      </c>
      <c r="BG81" t="inlineStr">
        <is>
          <t>65</t>
        </is>
      </c>
      <c r="BH81" t="n">
        <v>2.26</v>
      </c>
      <c r="BI81" t="inlineStr">
        <is>
          <t>2016-09-26T22:39:00Z</t>
        </is>
      </c>
      <c r="BJ81" t="n">
        <v>13</v>
      </c>
      <c r="BK81" t="n">
        <v>8</v>
      </c>
      <c r="BL81" t="inlineStr">
        <is>
          <t>C0234</t>
        </is>
      </c>
      <c r="BM81" t="inlineStr">
        <is>
          <t>65</t>
        </is>
      </c>
      <c r="BN81" t="n">
        <v>9.18</v>
      </c>
      <c r="BO81" t="inlineStr">
        <is>
          <t>2016-09-26T22:31:00Z</t>
        </is>
      </c>
      <c r="BP81" t="n">
        <v>17</v>
      </c>
      <c r="BQ81" t="n">
        <v>302</v>
      </c>
    </row>
    <row r="82">
      <c r="C82" t="inlineStr">
        <is>
          <t>20161011-Sacata</t>
        </is>
      </c>
      <c r="D82" t="inlineStr">
        <is>
          <t>Fresno</t>
        </is>
      </c>
      <c r="E82" t="inlineStr">
        <is>
          <t>Sacata</t>
        </is>
      </c>
      <c r="H82" t="n">
        <v>201610111258</v>
      </c>
      <c r="I82" t="n">
        <v>201610120058</v>
      </c>
      <c r="J82" t="n">
        <v>42654</v>
      </c>
      <c r="K82" t="n">
        <v>0.5402777777777777</v>
      </c>
      <c r="L82" t="n">
        <v>42654.54027777778</v>
      </c>
      <c r="M82" t="n">
        <v>42663</v>
      </c>
      <c r="N82" t="inlineStr">
        <is>
          <t>07:00</t>
        </is>
      </c>
      <c r="O82" t="n">
        <v>42663.29166666666</v>
      </c>
      <c r="P82" t="n">
        <v>2100</v>
      </c>
      <c r="Q82" t="inlineStr">
        <is>
          <t>Undetermined</t>
        </is>
      </c>
      <c r="T82" t="n">
        <v>0</v>
      </c>
      <c r="U82" t="n">
        <v>36.94536</v>
      </c>
      <c r="V82" t="n">
        <v>-119.25959</v>
      </c>
      <c r="W82" t="inlineStr">
        <is>
          <t>HFTD</t>
        </is>
      </c>
      <c r="X82" t="inlineStr">
        <is>
          <t>HFRA</t>
        </is>
      </c>
      <c r="AG82" t="b">
        <v>0</v>
      </c>
      <c r="AH82" t="b">
        <v>0</v>
      </c>
      <c r="AI82" t="b">
        <v>0</v>
      </c>
      <c r="AJ82" t="n">
        <v>2016</v>
      </c>
      <c r="AK82" t="n">
        <v>10</v>
      </c>
      <c r="AL82" t="b">
        <v>0</v>
      </c>
      <c r="AM82" t="n">
        <v>0</v>
      </c>
      <c r="AN82" t="b">
        <v>0</v>
      </c>
      <c r="AO82" t="b">
        <v>0</v>
      </c>
      <c r="AP82" t="b">
        <v>0</v>
      </c>
      <c r="AQ82" t="inlineStr">
        <is>
          <t>OEIS Non-CAT - Large</t>
        </is>
      </c>
      <c r="AR82" t="n">
        <v>0</v>
      </c>
      <c r="AS82" t="n">
        <v>0</v>
      </c>
      <c r="AT82" t="inlineStr">
        <is>
          <t xml:space="preserve">structures &lt;= 100 </t>
        </is>
      </c>
      <c r="AU82" t="inlineStr">
        <is>
          <t>fatality = 0</t>
        </is>
      </c>
      <c r="AV82" t="n">
        <v>0</v>
      </c>
      <c r="AW82" t="b">
        <v>1</v>
      </c>
      <c r="AX82" t="b">
        <v>0</v>
      </c>
      <c r="AY82" t="b">
        <v>1</v>
      </c>
      <c r="AZ82" t="b">
        <v>1</v>
      </c>
      <c r="BA82" t="b">
        <v>0</v>
      </c>
      <c r="BB82" t="b">
        <v>1</v>
      </c>
      <c r="BC82" t="b">
        <v>1</v>
      </c>
      <c r="BF82" t="inlineStr">
        <is>
          <t>FNWC1</t>
        </is>
      </c>
      <c r="BG82" t="inlineStr">
        <is>
          <t>2</t>
        </is>
      </c>
      <c r="BH82" t="n">
        <v>4.78</v>
      </c>
      <c r="BI82" t="inlineStr">
        <is>
          <t>2016-10-11T20:00:00Z</t>
        </is>
      </c>
      <c r="BJ82" t="n">
        <v>13</v>
      </c>
      <c r="BK82" t="n">
        <v>12</v>
      </c>
      <c r="BL82" t="inlineStr">
        <is>
          <t>FNWC1</t>
        </is>
      </c>
      <c r="BM82" t="inlineStr">
        <is>
          <t>2</t>
        </is>
      </c>
      <c r="BN82" t="n">
        <v>4.78</v>
      </c>
      <c r="BO82" t="inlineStr">
        <is>
          <t>2016-10-11T20:00:00Z</t>
        </is>
      </c>
      <c r="BP82" t="n">
        <v>13</v>
      </c>
      <c r="BQ82" t="n">
        <v>14</v>
      </c>
    </row>
    <row r="83">
      <c r="C83" t="inlineStr">
        <is>
          <t>20161020-Jacobson</t>
        </is>
      </c>
      <c r="D83" t="inlineStr">
        <is>
          <t>Tulare</t>
        </is>
      </c>
      <c r="E83" t="inlineStr">
        <is>
          <t>Jacobson</t>
        </is>
      </c>
      <c r="H83" t="n">
        <v>201610201700</v>
      </c>
      <c r="I83" t="n">
        <v>201610210500</v>
      </c>
      <c r="J83" t="n">
        <v>42663</v>
      </c>
      <c r="K83" t="n">
        <v>0.7083333333333334</v>
      </c>
      <c r="L83" t="n">
        <v>42663.70833333334</v>
      </c>
      <c r="M83" t="n">
        <v>42723</v>
      </c>
      <c r="N83" t="inlineStr">
        <is>
          <t>13:30</t>
        </is>
      </c>
      <c r="O83" t="n">
        <v>42723.5625</v>
      </c>
      <c r="P83" t="n">
        <v>1702</v>
      </c>
      <c r="Q83" t="inlineStr">
        <is>
          <t>Undetermined</t>
        </is>
      </c>
      <c r="T83" t="n">
        <v>0</v>
      </c>
      <c r="U83" t="n">
        <v>36.217</v>
      </c>
      <c r="V83" t="n">
        <v>-118.551</v>
      </c>
      <c r="W83" t="inlineStr">
        <is>
          <t>HFTD</t>
        </is>
      </c>
      <c r="X83" t="inlineStr">
        <is>
          <t>HFRA</t>
        </is>
      </c>
      <c r="AG83" t="b">
        <v>0</v>
      </c>
      <c r="AH83" t="b">
        <v>0</v>
      </c>
      <c r="AI83" t="b">
        <v>0</v>
      </c>
      <c r="AJ83" t="n">
        <v>2016</v>
      </c>
      <c r="AK83" t="n">
        <v>10</v>
      </c>
      <c r="AL83" t="b">
        <v>0</v>
      </c>
      <c r="AM83" t="n">
        <v>0</v>
      </c>
      <c r="AN83" t="b">
        <v>0</v>
      </c>
      <c r="AO83" t="b">
        <v>0</v>
      </c>
      <c r="AP83" t="b">
        <v>0</v>
      </c>
      <c r="AQ83" t="inlineStr">
        <is>
          <t>OEIS Non-CAT - Large</t>
        </is>
      </c>
      <c r="AR83" t="n">
        <v>0</v>
      </c>
      <c r="AS83" t="n">
        <v>0</v>
      </c>
      <c r="AT83" t="inlineStr">
        <is>
          <t xml:space="preserve">structures &lt;= 100 </t>
        </is>
      </c>
      <c r="AU83" t="inlineStr">
        <is>
          <t>fatality = 0</t>
        </is>
      </c>
      <c r="AV83" t="n">
        <v>0</v>
      </c>
      <c r="AW83" t="b">
        <v>1</v>
      </c>
      <c r="AX83" t="b">
        <v>0</v>
      </c>
      <c r="AY83" t="b">
        <v>1</v>
      </c>
      <c r="AZ83" t="b">
        <v>1</v>
      </c>
      <c r="BA83" t="b">
        <v>0</v>
      </c>
      <c r="BB83" t="b">
        <v>1</v>
      </c>
      <c r="BC83" t="b">
        <v>1</v>
      </c>
      <c r="BJ83" t="n">
        <v>0</v>
      </c>
      <c r="BK83" t="n">
        <v>0</v>
      </c>
      <c r="BL83" t="inlineStr">
        <is>
          <t>OORC1</t>
        </is>
      </c>
      <c r="BM83" t="inlineStr">
        <is>
          <t>2</t>
        </is>
      </c>
      <c r="BN83" t="n">
        <v>8.880000000000001</v>
      </c>
      <c r="BO83" t="inlineStr">
        <is>
          <t>2016-10-20T23:12:00Z</t>
        </is>
      </c>
      <c r="BP83" t="n">
        <v>11.01</v>
      </c>
      <c r="BQ83" t="n">
        <v>4</v>
      </c>
    </row>
    <row r="84">
      <c r="C84" t="inlineStr">
        <is>
          <t>20161029-Meadow</t>
        </is>
      </c>
      <c r="D84" t="inlineStr">
        <is>
          <t>Tulare</t>
        </is>
      </c>
      <c r="E84" t="inlineStr">
        <is>
          <t>Meadow</t>
        </is>
      </c>
      <c r="H84" t="n">
        <v>201610291115</v>
      </c>
      <c r="I84" t="n">
        <v>201610292315</v>
      </c>
      <c r="J84" t="n">
        <v>42672</v>
      </c>
      <c r="K84" t="n">
        <v>0.46875</v>
      </c>
      <c r="L84" t="n">
        <v>42672.46875</v>
      </c>
      <c r="M84" t="n">
        <v>42723</v>
      </c>
      <c r="N84" t="inlineStr">
        <is>
          <t>13:30</t>
        </is>
      </c>
      <c r="O84" t="n">
        <v>42723.5625</v>
      </c>
      <c r="P84" t="n">
        <v>4347</v>
      </c>
      <c r="Q84" t="inlineStr">
        <is>
          <t>Lightning</t>
        </is>
      </c>
      <c r="T84" t="n">
        <v>0</v>
      </c>
      <c r="U84" t="n">
        <v>35.984</v>
      </c>
      <c r="V84" t="n">
        <v>-118.551</v>
      </c>
      <c r="W84" t="inlineStr">
        <is>
          <t>HFTD</t>
        </is>
      </c>
      <c r="X84" t="inlineStr">
        <is>
          <t>HFRA</t>
        </is>
      </c>
      <c r="AG84" t="b">
        <v>0</v>
      </c>
      <c r="AH84" t="b">
        <v>0</v>
      </c>
      <c r="AI84" t="b">
        <v>0</v>
      </c>
      <c r="AJ84" t="n">
        <v>2016</v>
      </c>
      <c r="AK84" t="n">
        <v>10</v>
      </c>
      <c r="AL84" t="b">
        <v>0</v>
      </c>
      <c r="AM84" t="n">
        <v>0</v>
      </c>
      <c r="AN84" t="b">
        <v>0</v>
      </c>
      <c r="AO84" t="b">
        <v>0</v>
      </c>
      <c r="AP84" t="b">
        <v>0</v>
      </c>
      <c r="AQ84" t="inlineStr">
        <is>
          <t>OEIS Non-CAT - Large</t>
        </is>
      </c>
      <c r="AR84" t="n">
        <v>0</v>
      </c>
      <c r="AS84" t="n">
        <v>0</v>
      </c>
      <c r="AT84" t="inlineStr">
        <is>
          <t xml:space="preserve">structures &lt;= 100 </t>
        </is>
      </c>
      <c r="AU84" t="inlineStr">
        <is>
          <t>fatality = 0</t>
        </is>
      </c>
      <c r="AV84" t="n">
        <v>0</v>
      </c>
      <c r="AW84" t="b">
        <v>1</v>
      </c>
      <c r="AX84" t="b">
        <v>0</v>
      </c>
      <c r="AY84" t="b">
        <v>1</v>
      </c>
      <c r="AZ84" t="b">
        <v>1</v>
      </c>
      <c r="BA84" t="b">
        <v>0</v>
      </c>
      <c r="BB84" t="b">
        <v>1</v>
      </c>
      <c r="BC84" t="b">
        <v>1</v>
      </c>
      <c r="BF84" t="inlineStr">
        <is>
          <t>JSNC1</t>
        </is>
      </c>
      <c r="BG84" t="inlineStr">
        <is>
          <t>2</t>
        </is>
      </c>
      <c r="BH84" t="n">
        <v>1.06</v>
      </c>
      <c r="BI84" t="inlineStr">
        <is>
          <t>2016-10-29T18:55:00Z</t>
        </is>
      </c>
      <c r="BJ84" t="n">
        <v>3</v>
      </c>
      <c r="BK84" t="n">
        <v>2</v>
      </c>
      <c r="BL84" t="inlineStr">
        <is>
          <t>PEPC1</t>
        </is>
      </c>
      <c r="BM84" t="inlineStr">
        <is>
          <t>2</t>
        </is>
      </c>
      <c r="BN84" t="n">
        <v>6.2</v>
      </c>
      <c r="BO84" t="inlineStr">
        <is>
          <t>2016-10-29T18:58:00Z</t>
        </is>
      </c>
      <c r="BP84" t="n">
        <v>14.99</v>
      </c>
      <c r="BQ84" t="n">
        <v>31</v>
      </c>
    </row>
    <row r="85">
      <c r="C85" t="inlineStr">
        <is>
          <t>20170420-Jayne</t>
        </is>
      </c>
      <c r="D85" t="inlineStr">
        <is>
          <t>Fresno</t>
        </is>
      </c>
      <c r="E85" t="inlineStr">
        <is>
          <t>Jayne</t>
        </is>
      </c>
      <c r="H85" t="n">
        <v>201704201540</v>
      </c>
      <c r="I85" t="n">
        <v>201704210340</v>
      </c>
      <c r="J85" t="n">
        <v>42845</v>
      </c>
      <c r="K85" t="n">
        <v>0.6527777777777778</v>
      </c>
      <c r="L85" t="n">
        <v>42845.65277777778</v>
      </c>
      <c r="M85" t="n">
        <v>43109</v>
      </c>
      <c r="N85" t="inlineStr">
        <is>
          <t>09:51</t>
        </is>
      </c>
      <c r="O85" t="n">
        <v>43109.41041666667</v>
      </c>
      <c r="P85" t="n">
        <v>5738</v>
      </c>
      <c r="Q85" t="inlineStr">
        <is>
          <t>Equipment Use</t>
        </is>
      </c>
      <c r="T85" t="n">
        <v>0</v>
      </c>
      <c r="U85" t="n">
        <v>36.07228</v>
      </c>
      <c r="V85" t="n">
        <v>-120.26561</v>
      </c>
      <c r="W85" t="inlineStr">
        <is>
          <t>non-HFTD</t>
        </is>
      </c>
      <c r="X85" t="inlineStr">
        <is>
          <t>HFRA</t>
        </is>
      </c>
      <c r="AG85" t="b">
        <v>1</v>
      </c>
      <c r="AH85" t="b">
        <v>1</v>
      </c>
      <c r="AI85" t="b">
        <v>0</v>
      </c>
      <c r="AJ85" t="n">
        <v>2017</v>
      </c>
      <c r="AK85" t="n">
        <v>4</v>
      </c>
      <c r="AL85" t="b">
        <v>0</v>
      </c>
      <c r="AM85" t="n">
        <v>0</v>
      </c>
      <c r="AN85" t="b">
        <v>0</v>
      </c>
      <c r="AO85" t="b">
        <v>0</v>
      </c>
      <c r="AP85" t="b">
        <v>0</v>
      </c>
      <c r="AQ85" t="inlineStr">
        <is>
          <t>OEIS CAT - Large</t>
        </is>
      </c>
      <c r="AR85" t="n">
        <v>1</v>
      </c>
      <c r="AS85" t="n">
        <v>0</v>
      </c>
      <c r="AT85" t="inlineStr">
        <is>
          <t xml:space="preserve">structures &lt;= 100 </t>
        </is>
      </c>
      <c r="AU85" t="inlineStr">
        <is>
          <t>fatality = 0</t>
        </is>
      </c>
      <c r="AV85" t="n">
        <v>0</v>
      </c>
      <c r="AW85" t="b">
        <v>0</v>
      </c>
      <c r="AX85" t="b">
        <v>0</v>
      </c>
      <c r="AY85" t="b">
        <v>1</v>
      </c>
      <c r="AZ85" t="b">
        <v>1</v>
      </c>
      <c r="BA85" t="b">
        <v>1</v>
      </c>
      <c r="BB85" t="b">
        <v>0</v>
      </c>
      <c r="BC85" t="b">
        <v>1</v>
      </c>
      <c r="BJ85" t="n">
        <v>0</v>
      </c>
      <c r="BK85" t="n">
        <v>0</v>
      </c>
      <c r="BL85" t="inlineStr">
        <is>
          <t>AT565</t>
        </is>
      </c>
      <c r="BM85" t="inlineStr">
        <is>
          <t>65</t>
        </is>
      </c>
      <c r="BN85" t="n">
        <v>9.33</v>
      </c>
      <c r="BO85" t="inlineStr">
        <is>
          <t>2017-04-20T22:57:00Z</t>
        </is>
      </c>
      <c r="BP85" t="n">
        <v>25.99</v>
      </c>
      <c r="BQ85" t="n">
        <v>50</v>
      </c>
    </row>
    <row r="86">
      <c r="C86" t="inlineStr">
        <is>
          <t>20170428-El Dorado</t>
        </is>
      </c>
      <c r="D86" t="inlineStr">
        <is>
          <t>Fresno</t>
        </is>
      </c>
      <c r="E86" t="inlineStr">
        <is>
          <t>El Dorado</t>
        </is>
      </c>
      <c r="H86" t="n">
        <v>201704281540</v>
      </c>
      <c r="I86" t="n">
        <v>201704290340</v>
      </c>
      <c r="J86" t="n">
        <v>42853</v>
      </c>
      <c r="K86" t="n">
        <v>0.6527777777777778</v>
      </c>
      <c r="L86" t="n">
        <v>42853.65277777778</v>
      </c>
      <c r="M86" t="n">
        <v>43109</v>
      </c>
      <c r="N86" t="inlineStr">
        <is>
          <t>09:52</t>
        </is>
      </c>
      <c r="O86" t="n">
        <v>43109.41111111111</v>
      </c>
      <c r="P86" t="n">
        <v>976</v>
      </c>
      <c r="Q86" t="inlineStr">
        <is>
          <t>Undetermined</t>
        </is>
      </c>
      <c r="T86" t="n">
        <v>0</v>
      </c>
      <c r="U86" t="n">
        <v>36.530836</v>
      </c>
      <c r="V86" t="n">
        <v>-120.206592</v>
      </c>
      <c r="W86" t="inlineStr">
        <is>
          <t>non-HFTD</t>
        </is>
      </c>
      <c r="X86" t="inlineStr">
        <is>
          <t>non-HFRA</t>
        </is>
      </c>
      <c r="AG86" t="b">
        <v>0</v>
      </c>
      <c r="AH86" t="b">
        <v>0</v>
      </c>
      <c r="AI86" t="b">
        <v>0</v>
      </c>
      <c r="AJ86" t="n">
        <v>2017</v>
      </c>
      <c r="AK86" t="n">
        <v>4</v>
      </c>
      <c r="AL86" t="b">
        <v>0</v>
      </c>
      <c r="AM86" t="n">
        <v>0</v>
      </c>
      <c r="AN86" t="b">
        <v>0</v>
      </c>
      <c r="AO86" t="b">
        <v>0</v>
      </c>
      <c r="AP86" t="b">
        <v>0</v>
      </c>
      <c r="AQ86" t="inlineStr">
        <is>
          <t>OEIS Non-CAT - Large</t>
        </is>
      </c>
      <c r="AR86" t="n">
        <v>0</v>
      </c>
      <c r="AS86" t="n">
        <v>0</v>
      </c>
      <c r="AT86" t="inlineStr">
        <is>
          <t xml:space="preserve">structures &lt;= 100 </t>
        </is>
      </c>
      <c r="AU86" t="inlineStr">
        <is>
          <t>fatality = 0</t>
        </is>
      </c>
      <c r="AV86" t="n">
        <v>0</v>
      </c>
      <c r="AW86" t="b">
        <v>0</v>
      </c>
      <c r="AX86" t="b">
        <v>0</v>
      </c>
      <c r="AY86" t="b">
        <v>0</v>
      </c>
      <c r="AZ86" t="b">
        <v>0</v>
      </c>
      <c r="BA86" t="b">
        <v>0</v>
      </c>
      <c r="BB86" t="b">
        <v>0</v>
      </c>
      <c r="BC86" t="b">
        <v>0</v>
      </c>
      <c r="BJ86" t="n">
        <v>0</v>
      </c>
      <c r="BK86" t="n">
        <v>0</v>
      </c>
      <c r="BP86" t="n">
        <v>0</v>
      </c>
      <c r="BQ86" t="n">
        <v>0</v>
      </c>
    </row>
    <row r="87">
      <c r="C87" t="inlineStr">
        <is>
          <t>20170510-Sonoma</t>
        </is>
      </c>
      <c r="D87" t="inlineStr">
        <is>
          <t>Fresno</t>
        </is>
      </c>
      <c r="E87" t="inlineStr">
        <is>
          <t>Sonoma</t>
        </is>
      </c>
      <c r="H87" t="n">
        <v>201705101527</v>
      </c>
      <c r="I87" t="n">
        <v>201705110327</v>
      </c>
      <c r="J87" t="n">
        <v>42865</v>
      </c>
      <c r="K87" t="n">
        <v>0.64375</v>
      </c>
      <c r="L87" t="n">
        <v>42865.64375</v>
      </c>
      <c r="M87" t="n">
        <v>43109</v>
      </c>
      <c r="N87" t="inlineStr">
        <is>
          <t>09:55</t>
        </is>
      </c>
      <c r="O87" t="n">
        <v>43109.41319444445</v>
      </c>
      <c r="P87" t="n">
        <v>400</v>
      </c>
      <c r="Q87" t="inlineStr">
        <is>
          <t>Unknown</t>
        </is>
      </c>
      <c r="U87" t="n">
        <v>36.45491</v>
      </c>
      <c r="V87" t="n">
        <v>-120.2445</v>
      </c>
      <c r="W87" t="inlineStr">
        <is>
          <t>non-HFTD</t>
        </is>
      </c>
      <c r="X87" t="inlineStr">
        <is>
          <t>non-HFRA</t>
        </is>
      </c>
      <c r="AG87" t="b">
        <v>0</v>
      </c>
      <c r="AH87" t="b">
        <v>0</v>
      </c>
      <c r="AI87" t="b">
        <v>0</v>
      </c>
      <c r="AJ87" t="n">
        <v>2017</v>
      </c>
      <c r="AK87" t="n">
        <v>5</v>
      </c>
      <c r="AL87" t="b">
        <v>0</v>
      </c>
      <c r="AM87" t="n">
        <v>0</v>
      </c>
      <c r="AN87" t="b">
        <v>0</v>
      </c>
      <c r="AO87" t="b">
        <v>0</v>
      </c>
      <c r="AP87" t="b">
        <v>0</v>
      </c>
      <c r="AQ87" t="inlineStr">
        <is>
          <t>OEIS Non-CAT - Large</t>
        </is>
      </c>
      <c r="AR87" t="n">
        <v>0</v>
      </c>
      <c r="AS87" t="n">
        <v>0</v>
      </c>
      <c r="AT87" t="inlineStr">
        <is>
          <t xml:space="preserve">structures &lt;= 100 </t>
        </is>
      </c>
      <c r="AU87" t="inlineStr">
        <is>
          <t>fatality = 0</t>
        </is>
      </c>
      <c r="AV87" t="n">
        <v>0</v>
      </c>
      <c r="AW87" t="b">
        <v>0</v>
      </c>
      <c r="AX87" t="b">
        <v>0</v>
      </c>
      <c r="AY87" t="b">
        <v>0</v>
      </c>
      <c r="AZ87" t="b">
        <v>0</v>
      </c>
      <c r="BA87" t="b">
        <v>0</v>
      </c>
      <c r="BB87" t="b">
        <v>0</v>
      </c>
      <c r="BC87" t="b">
        <v>0</v>
      </c>
      <c r="BJ87" t="n">
        <v>0</v>
      </c>
      <c r="BK87" t="n">
        <v>0</v>
      </c>
      <c r="BP87" t="n">
        <v>0</v>
      </c>
      <c r="BQ87" t="n">
        <v>0</v>
      </c>
    </row>
    <row r="88">
      <c r="C88" t="inlineStr">
        <is>
          <t>20170512-Wright</t>
        </is>
      </c>
      <c r="D88" t="inlineStr">
        <is>
          <t>Merced</t>
        </is>
      </c>
      <c r="E88" t="inlineStr">
        <is>
          <t>Wright</t>
        </is>
      </c>
      <c r="H88" t="n">
        <v>201705121530</v>
      </c>
      <c r="I88" t="n">
        <v>201705130330</v>
      </c>
      <c r="J88" t="n">
        <v>42867</v>
      </c>
      <c r="K88" t="n">
        <v>0.6458333333333334</v>
      </c>
      <c r="L88" t="n">
        <v>42867.64583333334</v>
      </c>
      <c r="M88" t="n">
        <v>43109</v>
      </c>
      <c r="N88" t="inlineStr">
        <is>
          <t>09:56</t>
        </is>
      </c>
      <c r="O88" t="n">
        <v>43109.41388888889</v>
      </c>
      <c r="P88" t="n">
        <v>1800</v>
      </c>
      <c r="Q88" t="inlineStr">
        <is>
          <t>Undetermined</t>
        </is>
      </c>
      <c r="T88" t="n">
        <v>0</v>
      </c>
      <c r="U88" t="n">
        <v>36.96655</v>
      </c>
      <c r="V88" t="n">
        <v>-120.89261</v>
      </c>
      <c r="W88" t="inlineStr">
        <is>
          <t>non-HFTD</t>
        </is>
      </c>
      <c r="X88" t="inlineStr">
        <is>
          <t>non-HFRA</t>
        </is>
      </c>
      <c r="AG88" t="b">
        <v>0</v>
      </c>
      <c r="AH88" t="b">
        <v>0</v>
      </c>
      <c r="AI88" t="b">
        <v>0</v>
      </c>
      <c r="AJ88" t="n">
        <v>2017</v>
      </c>
      <c r="AK88" t="n">
        <v>5</v>
      </c>
      <c r="AL88" t="b">
        <v>0</v>
      </c>
      <c r="AM88" t="n">
        <v>0</v>
      </c>
      <c r="AN88" t="b">
        <v>0</v>
      </c>
      <c r="AO88" t="b">
        <v>0</v>
      </c>
      <c r="AP88" t="b">
        <v>0</v>
      </c>
      <c r="AQ88" t="inlineStr">
        <is>
          <t>OEIS Non-CAT - Large</t>
        </is>
      </c>
      <c r="AR88" t="n">
        <v>0</v>
      </c>
      <c r="AS88" t="n">
        <v>0</v>
      </c>
      <c r="AT88" t="inlineStr">
        <is>
          <t xml:space="preserve">structures &lt;= 100 </t>
        </is>
      </c>
      <c r="AU88" t="inlineStr">
        <is>
          <t>fatality = 0</t>
        </is>
      </c>
      <c r="AV88" t="n">
        <v>0</v>
      </c>
      <c r="AW88" t="b">
        <v>0</v>
      </c>
      <c r="AX88" t="b">
        <v>0</v>
      </c>
      <c r="AY88" t="b">
        <v>0</v>
      </c>
      <c r="AZ88" t="b">
        <v>0</v>
      </c>
      <c r="BA88" t="b">
        <v>0</v>
      </c>
      <c r="BB88" t="b">
        <v>0</v>
      </c>
      <c r="BC88" t="b">
        <v>0</v>
      </c>
      <c r="BJ88" t="n">
        <v>0</v>
      </c>
      <c r="BK88" t="n">
        <v>0</v>
      </c>
      <c r="BL88" t="inlineStr">
        <is>
          <t>D8205</t>
        </is>
      </c>
      <c r="BM88" t="inlineStr">
        <is>
          <t>65</t>
        </is>
      </c>
      <c r="BN88" t="n">
        <v>8.68</v>
      </c>
      <c r="BO88" t="inlineStr">
        <is>
          <t>2017-05-12T23:17:00Z</t>
        </is>
      </c>
      <c r="BP88" t="n">
        <v>28.99</v>
      </c>
      <c r="BQ88" t="n">
        <v>23</v>
      </c>
    </row>
    <row r="89">
      <c r="C89" t="inlineStr">
        <is>
          <t>20170518-Elm</t>
        </is>
      </c>
      <c r="D89" t="inlineStr">
        <is>
          <t>Fresno</t>
        </is>
      </c>
      <c r="E89" t="inlineStr">
        <is>
          <t>Elm</t>
        </is>
      </c>
      <c r="H89" t="n">
        <v>201705181311</v>
      </c>
      <c r="I89" t="n">
        <v>201705190111</v>
      </c>
      <c r="J89" t="n">
        <v>42873</v>
      </c>
      <c r="K89" t="n">
        <v>0.5493055555555556</v>
      </c>
      <c r="L89" t="n">
        <v>42873.54930555556</v>
      </c>
      <c r="M89" t="n">
        <v>43109</v>
      </c>
      <c r="N89" t="inlineStr">
        <is>
          <t>10:04</t>
        </is>
      </c>
      <c r="O89" t="n">
        <v>43109.41944444444</v>
      </c>
      <c r="P89" t="n">
        <v>10343</v>
      </c>
      <c r="Q89" t="inlineStr">
        <is>
          <t>Electrical Power</t>
        </is>
      </c>
      <c r="T89" t="n">
        <v>0</v>
      </c>
      <c r="U89" t="n">
        <v>36.12089</v>
      </c>
      <c r="V89" t="n">
        <v>-120.37116</v>
      </c>
      <c r="W89" t="inlineStr">
        <is>
          <t>non-HFTD</t>
        </is>
      </c>
      <c r="X89" t="inlineStr">
        <is>
          <t>non-HFRA</t>
        </is>
      </c>
      <c r="Y89" t="inlineStr">
        <is>
          <t>Yes</t>
        </is>
      </c>
      <c r="AG89" t="b">
        <v>1</v>
      </c>
      <c r="AH89" t="b">
        <v>1</v>
      </c>
      <c r="AI89" t="b">
        <v>0</v>
      </c>
      <c r="AJ89" t="n">
        <v>2017</v>
      </c>
      <c r="AK89" t="n">
        <v>5</v>
      </c>
      <c r="AL89" t="b">
        <v>0</v>
      </c>
      <c r="AM89" t="n">
        <v>0</v>
      </c>
      <c r="AN89" t="b">
        <v>0</v>
      </c>
      <c r="AO89" t="b">
        <v>0</v>
      </c>
      <c r="AP89" t="b">
        <v>0</v>
      </c>
      <c r="AQ89" t="inlineStr">
        <is>
          <t>OEIS CAT - Large</t>
        </is>
      </c>
      <c r="AR89" t="n">
        <v>1</v>
      </c>
      <c r="AS89" t="n">
        <v>0</v>
      </c>
      <c r="AT89" t="inlineStr">
        <is>
          <t xml:space="preserve">structures &lt;= 100 </t>
        </is>
      </c>
      <c r="AU89" t="inlineStr">
        <is>
          <t>fatality = 0</t>
        </is>
      </c>
      <c r="AV89" t="n">
        <v>0</v>
      </c>
      <c r="AW89" t="b">
        <v>0</v>
      </c>
      <c r="AX89" t="b">
        <v>0</v>
      </c>
      <c r="AY89" t="b">
        <v>0</v>
      </c>
      <c r="AZ89" t="b">
        <v>0</v>
      </c>
      <c r="BA89" t="b">
        <v>0</v>
      </c>
      <c r="BB89" t="b">
        <v>0</v>
      </c>
      <c r="BC89" t="b">
        <v>0</v>
      </c>
      <c r="BF89" t="inlineStr">
        <is>
          <t>AU699</t>
        </is>
      </c>
      <c r="BG89" t="inlineStr">
        <is>
          <t>65</t>
        </is>
      </c>
      <c r="BH89" t="n">
        <v>1.94</v>
      </c>
      <c r="BI89" t="inlineStr">
        <is>
          <t>2017-05-18T21:10:00Z</t>
        </is>
      </c>
      <c r="BJ89" t="n">
        <v>17</v>
      </c>
      <c r="BK89" t="n">
        <v>27</v>
      </c>
      <c r="BL89" t="inlineStr">
        <is>
          <t>AU699</t>
        </is>
      </c>
      <c r="BM89" t="inlineStr">
        <is>
          <t>65</t>
        </is>
      </c>
      <c r="BN89" t="n">
        <v>1.94</v>
      </c>
      <c r="BO89" t="inlineStr">
        <is>
          <t>2017-05-18T21:10:00Z</t>
        </is>
      </c>
      <c r="BP89" t="n">
        <v>17</v>
      </c>
      <c r="BQ89" t="n">
        <v>27</v>
      </c>
    </row>
    <row r="90">
      <c r="C90" t="inlineStr">
        <is>
          <t>20170520-Ming</t>
        </is>
      </c>
      <c r="D90" t="inlineStr">
        <is>
          <t>Kern</t>
        </is>
      </c>
      <c r="E90" t="inlineStr">
        <is>
          <t>Ming</t>
        </is>
      </c>
      <c r="H90" t="n">
        <v>201705201423</v>
      </c>
      <c r="I90" t="n">
        <v>201705210223</v>
      </c>
      <c r="J90" t="n">
        <v>42875</v>
      </c>
      <c r="K90" t="n">
        <v>0.5993055555555555</v>
      </c>
      <c r="L90" t="n">
        <v>42875.59930555556</v>
      </c>
      <c r="M90" t="n">
        <v>43109</v>
      </c>
      <c r="N90" t="inlineStr">
        <is>
          <t>10:07</t>
        </is>
      </c>
      <c r="O90" t="n">
        <v>43109.42152777778</v>
      </c>
      <c r="P90" t="n">
        <v>506</v>
      </c>
      <c r="Q90" t="inlineStr">
        <is>
          <t>Undetermined</t>
        </is>
      </c>
      <c r="T90" t="n">
        <v>0</v>
      </c>
      <c r="U90" t="n">
        <v>35.4605</v>
      </c>
      <c r="V90" t="n">
        <v>-118.85896</v>
      </c>
      <c r="W90" t="inlineStr">
        <is>
          <t>HFTD</t>
        </is>
      </c>
      <c r="X90" t="inlineStr">
        <is>
          <t>HFRA</t>
        </is>
      </c>
      <c r="AG90" t="b">
        <v>0</v>
      </c>
      <c r="AH90" t="b">
        <v>0</v>
      </c>
      <c r="AI90" t="b">
        <v>0</v>
      </c>
      <c r="AJ90" t="n">
        <v>2017</v>
      </c>
      <c r="AK90" t="n">
        <v>5</v>
      </c>
      <c r="AL90" t="b">
        <v>0</v>
      </c>
      <c r="AM90" t="n">
        <v>0</v>
      </c>
      <c r="AN90" t="b">
        <v>0</v>
      </c>
      <c r="AO90" t="b">
        <v>0</v>
      </c>
      <c r="AP90" t="b">
        <v>0</v>
      </c>
      <c r="AQ90" t="inlineStr">
        <is>
          <t>OEIS Non-CAT - Large</t>
        </is>
      </c>
      <c r="AR90" t="n">
        <v>0</v>
      </c>
      <c r="AS90" t="n">
        <v>0</v>
      </c>
      <c r="AT90" t="inlineStr">
        <is>
          <t xml:space="preserve">structures &lt;= 100 </t>
        </is>
      </c>
      <c r="AU90" t="inlineStr">
        <is>
          <t>fatality = 0</t>
        </is>
      </c>
      <c r="AV90" t="n">
        <v>0</v>
      </c>
      <c r="AW90" t="b">
        <v>1</v>
      </c>
      <c r="AX90" t="b">
        <v>0</v>
      </c>
      <c r="AY90" t="b">
        <v>1</v>
      </c>
      <c r="AZ90" t="b">
        <v>1</v>
      </c>
      <c r="BA90" t="b">
        <v>0</v>
      </c>
      <c r="BB90" t="b">
        <v>1</v>
      </c>
      <c r="BC90" t="b">
        <v>1</v>
      </c>
      <c r="BF90" t="inlineStr">
        <is>
          <t>F0196</t>
        </is>
      </c>
      <c r="BG90" t="inlineStr">
        <is>
          <t>65</t>
        </is>
      </c>
      <c r="BH90" t="n">
        <v>3.85</v>
      </c>
      <c r="BI90" t="inlineStr">
        <is>
          <t>2017-05-20T22:00:00Z</t>
        </is>
      </c>
      <c r="BJ90" t="n">
        <v>17</v>
      </c>
      <c r="BK90" t="n">
        <v>16</v>
      </c>
      <c r="BL90" t="inlineStr">
        <is>
          <t>F0196</t>
        </is>
      </c>
      <c r="BM90" t="inlineStr">
        <is>
          <t>65</t>
        </is>
      </c>
      <c r="BN90" t="n">
        <v>3.85</v>
      </c>
      <c r="BO90" t="inlineStr">
        <is>
          <t>2017-05-20T22:00:00Z</t>
        </is>
      </c>
      <c r="BP90" t="n">
        <v>17</v>
      </c>
      <c r="BQ90" t="n">
        <v>16</v>
      </c>
    </row>
    <row r="91">
      <c r="C91" t="inlineStr">
        <is>
          <t>20170607-Dinely</t>
        </is>
      </c>
      <c r="D91" t="inlineStr">
        <is>
          <t>Tulare</t>
        </is>
      </c>
      <c r="E91" t="inlineStr">
        <is>
          <t>Dinely</t>
        </is>
      </c>
      <c r="H91" t="n">
        <v>201706071155</v>
      </c>
      <c r="I91" t="n">
        <v>201706072355</v>
      </c>
      <c r="J91" t="n">
        <v>42893</v>
      </c>
      <c r="K91" t="n">
        <v>0.4965277777777778</v>
      </c>
      <c r="L91" t="n">
        <v>42893.49652777778</v>
      </c>
      <c r="M91" t="n">
        <v>43109</v>
      </c>
      <c r="N91" t="inlineStr">
        <is>
          <t>10:28</t>
        </is>
      </c>
      <c r="O91" t="n">
        <v>43109.43611111111</v>
      </c>
      <c r="P91" t="n">
        <v>339</v>
      </c>
      <c r="Q91" t="inlineStr">
        <is>
          <t>Equipment Use</t>
        </is>
      </c>
      <c r="T91" t="n">
        <v>0</v>
      </c>
      <c r="U91" t="n">
        <v>36.45809</v>
      </c>
      <c r="V91" t="n">
        <v>-118.87676</v>
      </c>
      <c r="W91" t="inlineStr">
        <is>
          <t>HFTD</t>
        </is>
      </c>
      <c r="X91" t="inlineStr">
        <is>
          <t>HFRA</t>
        </is>
      </c>
      <c r="AG91" t="b">
        <v>0</v>
      </c>
      <c r="AH91" t="b">
        <v>0</v>
      </c>
      <c r="AI91" t="b">
        <v>0</v>
      </c>
      <c r="AJ91" t="n">
        <v>2017</v>
      </c>
      <c r="AK91" t="n">
        <v>6</v>
      </c>
      <c r="AL91" t="b">
        <v>0</v>
      </c>
      <c r="AM91" t="n">
        <v>0</v>
      </c>
      <c r="AN91" t="b">
        <v>0</v>
      </c>
      <c r="AO91" t="b">
        <v>0</v>
      </c>
      <c r="AP91" t="b">
        <v>0</v>
      </c>
      <c r="AQ91" t="inlineStr">
        <is>
          <t>OEIS Non-CAT - Large</t>
        </is>
      </c>
      <c r="AR91" t="n">
        <v>0</v>
      </c>
      <c r="AS91" t="n">
        <v>0</v>
      </c>
      <c r="AT91" t="inlineStr">
        <is>
          <t xml:space="preserve">structures &lt;= 100 </t>
        </is>
      </c>
      <c r="AU91" t="inlineStr">
        <is>
          <t>fatality = 0</t>
        </is>
      </c>
      <c r="AV91" t="n">
        <v>0</v>
      </c>
      <c r="AW91" t="b">
        <v>1</v>
      </c>
      <c r="AX91" t="b">
        <v>0</v>
      </c>
      <c r="AY91" t="b">
        <v>1</v>
      </c>
      <c r="AZ91" t="b">
        <v>1</v>
      </c>
      <c r="BA91" t="b">
        <v>0</v>
      </c>
      <c r="BB91" t="b">
        <v>1</v>
      </c>
      <c r="BC91" t="b">
        <v>1</v>
      </c>
      <c r="BF91" t="inlineStr">
        <is>
          <t>TSHC1</t>
        </is>
      </c>
      <c r="BG91" t="inlineStr">
        <is>
          <t>2</t>
        </is>
      </c>
      <c r="BH91" t="n">
        <v>3.67</v>
      </c>
      <c r="BI91" t="inlineStr">
        <is>
          <t>2017-06-07T19:04:00Z</t>
        </is>
      </c>
      <c r="BJ91" t="n">
        <v>13</v>
      </c>
      <c r="BK91" t="n">
        <v>19</v>
      </c>
      <c r="BL91" t="inlineStr">
        <is>
          <t>TSHC1</t>
        </is>
      </c>
      <c r="BM91" t="inlineStr">
        <is>
          <t>2</t>
        </is>
      </c>
      <c r="BN91" t="n">
        <v>3.67</v>
      </c>
      <c r="BO91" t="inlineStr">
        <is>
          <t>2017-06-07T19:04:00Z</t>
        </is>
      </c>
      <c r="BP91" t="n">
        <v>13</v>
      </c>
      <c r="BQ91" t="n">
        <v>24</v>
      </c>
    </row>
    <row r="92">
      <c r="C92" t="inlineStr">
        <is>
          <t>20170610-Oakwood</t>
        </is>
      </c>
      <c r="D92" t="inlineStr">
        <is>
          <t>Madera</t>
        </is>
      </c>
      <c r="E92" t="inlineStr">
        <is>
          <t>Oakwood</t>
        </is>
      </c>
      <c r="H92" t="n">
        <v>201706101319</v>
      </c>
      <c r="I92" t="n">
        <v>201706110119</v>
      </c>
      <c r="J92" t="n">
        <v>42896</v>
      </c>
      <c r="K92" t="n">
        <v>0.5548611111111111</v>
      </c>
      <c r="L92" t="n">
        <v>42896.55486111111</v>
      </c>
      <c r="M92" t="n">
        <v>43109</v>
      </c>
      <c r="N92" t="inlineStr">
        <is>
          <t>10:30</t>
        </is>
      </c>
      <c r="O92" t="n">
        <v>43109.4375</v>
      </c>
      <c r="P92" t="n">
        <v>1431</v>
      </c>
      <c r="Q92" t="inlineStr">
        <is>
          <t>Shooting</t>
        </is>
      </c>
      <c r="T92" t="n">
        <v>0</v>
      </c>
      <c r="U92" t="n">
        <v>37.0825</v>
      </c>
      <c r="V92" t="n">
        <v>-119.8011</v>
      </c>
      <c r="W92" t="inlineStr">
        <is>
          <t>non-HFTD</t>
        </is>
      </c>
      <c r="X92" t="inlineStr">
        <is>
          <t>non-HFRA</t>
        </is>
      </c>
      <c r="AF92" t="n">
        <v>21756</v>
      </c>
      <c r="AG92" t="b">
        <v>0</v>
      </c>
      <c r="AH92" t="b">
        <v>0</v>
      </c>
      <c r="AI92" t="b">
        <v>0</v>
      </c>
      <c r="AJ92" t="n">
        <v>2017</v>
      </c>
      <c r="AK92" t="n">
        <v>6</v>
      </c>
      <c r="AL92" t="b">
        <v>0</v>
      </c>
      <c r="AM92" t="n">
        <v>0</v>
      </c>
      <c r="AN92" t="b">
        <v>0</v>
      </c>
      <c r="AO92" t="b">
        <v>0</v>
      </c>
      <c r="AP92" t="b">
        <v>0</v>
      </c>
      <c r="AQ92" t="inlineStr">
        <is>
          <t>OEIS Non-CAT - Large</t>
        </is>
      </c>
      <c r="AR92" t="n">
        <v>0</v>
      </c>
      <c r="AS92" t="n">
        <v>0</v>
      </c>
      <c r="AT92" t="inlineStr">
        <is>
          <t xml:space="preserve">structures &lt;= 100 </t>
        </is>
      </c>
      <c r="AU92" t="inlineStr">
        <is>
          <t>fatality = 0</t>
        </is>
      </c>
      <c r="AV92" t="n">
        <v>0</v>
      </c>
      <c r="AW92" t="b">
        <v>0</v>
      </c>
      <c r="AX92" t="b">
        <v>0</v>
      </c>
      <c r="AY92" t="b">
        <v>0</v>
      </c>
      <c r="AZ92" t="b">
        <v>0</v>
      </c>
      <c r="BA92" t="b">
        <v>0</v>
      </c>
      <c r="BB92" t="b">
        <v>0</v>
      </c>
      <c r="BC92" t="b">
        <v>0</v>
      </c>
      <c r="BJ92" t="n">
        <v>0</v>
      </c>
      <c r="BK92" t="n">
        <v>0</v>
      </c>
      <c r="BL92" t="inlineStr">
        <is>
          <t>D9409</t>
        </is>
      </c>
      <c r="BM92" t="inlineStr">
        <is>
          <t>65</t>
        </is>
      </c>
      <c r="BN92" t="n">
        <v>8.630000000000001</v>
      </c>
      <c r="BO92" t="inlineStr">
        <is>
          <t>2017-06-10T20:54:00Z</t>
        </is>
      </c>
      <c r="BP92" t="n">
        <v>0</v>
      </c>
      <c r="BQ92" t="n">
        <v>7</v>
      </c>
    </row>
    <row r="93">
      <c r="C93" t="inlineStr">
        <is>
          <t>20170611-Monterey</t>
        </is>
      </c>
      <c r="D93" t="inlineStr">
        <is>
          <t>Fresno</t>
        </is>
      </c>
      <c r="E93" t="inlineStr">
        <is>
          <t>Monterey</t>
        </is>
      </c>
      <c r="H93" t="n">
        <v>201706111715</v>
      </c>
      <c r="I93" t="n">
        <v>201706120515</v>
      </c>
      <c r="J93" t="n">
        <v>42897</v>
      </c>
      <c r="K93" t="n">
        <v>0.71875</v>
      </c>
      <c r="L93" t="n">
        <v>42897.71875</v>
      </c>
      <c r="M93" t="n">
        <v>43109</v>
      </c>
      <c r="N93" t="inlineStr">
        <is>
          <t>10:30</t>
        </is>
      </c>
      <c r="O93" t="n">
        <v>43109.4375</v>
      </c>
      <c r="P93" t="n">
        <v>450</v>
      </c>
      <c r="Q93" t="inlineStr">
        <is>
          <t>Shooting</t>
        </is>
      </c>
      <c r="T93" t="n">
        <v>0</v>
      </c>
      <c r="U93" t="n">
        <v>36.616986</v>
      </c>
      <c r="V93" t="n">
        <v>-120.369347</v>
      </c>
      <c r="W93" t="inlineStr">
        <is>
          <t>non-HFTD</t>
        </is>
      </c>
      <c r="X93" t="inlineStr">
        <is>
          <t>non-HFRA</t>
        </is>
      </c>
      <c r="AG93" t="b">
        <v>0</v>
      </c>
      <c r="AH93" t="b">
        <v>0</v>
      </c>
      <c r="AI93" t="b">
        <v>0</v>
      </c>
      <c r="AJ93" t="n">
        <v>2017</v>
      </c>
      <c r="AK93" t="n">
        <v>6</v>
      </c>
      <c r="AL93" t="b">
        <v>0</v>
      </c>
      <c r="AM93" t="n">
        <v>0</v>
      </c>
      <c r="AN93" t="b">
        <v>0</v>
      </c>
      <c r="AO93" t="b">
        <v>0</v>
      </c>
      <c r="AP93" t="b">
        <v>0</v>
      </c>
      <c r="AQ93" t="inlineStr">
        <is>
          <t>OEIS Non-CAT - Large</t>
        </is>
      </c>
      <c r="AR93" t="n">
        <v>0</v>
      </c>
      <c r="AS93" t="n">
        <v>0</v>
      </c>
      <c r="AT93" t="inlineStr">
        <is>
          <t xml:space="preserve">structures &lt;= 100 </t>
        </is>
      </c>
      <c r="AU93" t="inlineStr">
        <is>
          <t>fatality = 0</t>
        </is>
      </c>
      <c r="AV93" t="n">
        <v>0</v>
      </c>
      <c r="AW93" t="b">
        <v>0</v>
      </c>
      <c r="AX93" t="b">
        <v>0</v>
      </c>
      <c r="AY93" t="b">
        <v>0</v>
      </c>
      <c r="AZ93" t="b">
        <v>0</v>
      </c>
      <c r="BA93" t="b">
        <v>0</v>
      </c>
      <c r="BB93" t="b">
        <v>0</v>
      </c>
      <c r="BC93" t="b">
        <v>0</v>
      </c>
      <c r="BJ93" t="n">
        <v>0</v>
      </c>
      <c r="BK93" t="n">
        <v>0</v>
      </c>
      <c r="BP93" t="n">
        <v>0</v>
      </c>
      <c r="BQ93" t="n">
        <v>0</v>
      </c>
    </row>
    <row r="94">
      <c r="C94" t="inlineStr">
        <is>
          <t>20170618-Highway</t>
        </is>
      </c>
      <c r="D94" t="inlineStr">
        <is>
          <t>Kern</t>
        </is>
      </c>
      <c r="E94" t="inlineStr">
        <is>
          <t>Highway</t>
        </is>
      </c>
      <c r="H94" t="n">
        <v>201706181422</v>
      </c>
      <c r="I94" t="n">
        <v>201706190222</v>
      </c>
      <c r="J94" t="n">
        <v>42904</v>
      </c>
      <c r="K94" t="n">
        <v>0.5986111111111111</v>
      </c>
      <c r="L94" t="n">
        <v>42904.59861111111</v>
      </c>
      <c r="M94" t="n">
        <v>43109</v>
      </c>
      <c r="N94" t="inlineStr">
        <is>
          <t>10:41</t>
        </is>
      </c>
      <c r="O94" t="n">
        <v>43109.44513888889</v>
      </c>
      <c r="P94" t="n">
        <v>1522</v>
      </c>
      <c r="Q94" t="inlineStr">
        <is>
          <t>Undetermined</t>
        </is>
      </c>
      <c r="T94" t="n">
        <v>0</v>
      </c>
      <c r="U94" t="n">
        <v>35.53456</v>
      </c>
      <c r="V94" t="n">
        <v>-118.66733</v>
      </c>
      <c r="W94" t="inlineStr">
        <is>
          <t>HFTD</t>
        </is>
      </c>
      <c r="X94" t="inlineStr">
        <is>
          <t>HFRA</t>
        </is>
      </c>
      <c r="AG94" t="b">
        <v>0</v>
      </c>
      <c r="AH94" t="b">
        <v>0</v>
      </c>
      <c r="AI94" t="b">
        <v>0</v>
      </c>
      <c r="AJ94" t="n">
        <v>2017</v>
      </c>
      <c r="AK94" t="n">
        <v>6</v>
      </c>
      <c r="AL94" t="b">
        <v>0</v>
      </c>
      <c r="AM94" t="n">
        <v>0</v>
      </c>
      <c r="AN94" t="b">
        <v>0</v>
      </c>
      <c r="AO94" t="b">
        <v>0</v>
      </c>
      <c r="AP94" t="b">
        <v>0</v>
      </c>
      <c r="AQ94" t="inlineStr">
        <is>
          <t>OEIS Non-CAT - Large</t>
        </is>
      </c>
      <c r="AR94" t="n">
        <v>0</v>
      </c>
      <c r="AS94" t="n">
        <v>0</v>
      </c>
      <c r="AT94" t="inlineStr">
        <is>
          <t xml:space="preserve">structures &lt;= 100 </t>
        </is>
      </c>
      <c r="AU94" t="inlineStr">
        <is>
          <t>fatality = 0</t>
        </is>
      </c>
      <c r="AV94" t="n">
        <v>0</v>
      </c>
      <c r="AW94" t="b">
        <v>1</v>
      </c>
      <c r="AX94" t="b">
        <v>0</v>
      </c>
      <c r="AY94" t="b">
        <v>1</v>
      </c>
      <c r="AZ94" t="b">
        <v>1</v>
      </c>
      <c r="BA94" t="b">
        <v>0</v>
      </c>
      <c r="BB94" t="b">
        <v>1</v>
      </c>
      <c r="BC94" t="b">
        <v>1</v>
      </c>
      <c r="BF94" t="inlineStr">
        <is>
          <t>DEMC1</t>
        </is>
      </c>
      <c r="BG94" t="inlineStr">
        <is>
          <t>2</t>
        </is>
      </c>
      <c r="BH94" t="n">
        <v>2.07</v>
      </c>
      <c r="BI94" t="inlineStr">
        <is>
          <t>2017-06-18T21:25:00Z</t>
        </is>
      </c>
      <c r="BJ94" t="n">
        <v>18.01</v>
      </c>
      <c r="BK94" t="n">
        <v>2</v>
      </c>
      <c r="BL94" t="inlineStr">
        <is>
          <t>DEMC1</t>
        </is>
      </c>
      <c r="BM94" t="inlineStr">
        <is>
          <t>2</t>
        </is>
      </c>
      <c r="BN94" t="n">
        <v>2.07</v>
      </c>
      <c r="BO94" t="inlineStr">
        <is>
          <t>2017-06-18T21:25:00Z</t>
        </is>
      </c>
      <c r="BP94" t="n">
        <v>18.01</v>
      </c>
      <c r="BQ94" t="n">
        <v>4</v>
      </c>
    </row>
    <row r="95">
      <c r="C95" t="inlineStr">
        <is>
          <t>20170623-Creek</t>
        </is>
      </c>
      <c r="D95" t="inlineStr">
        <is>
          <t>Fresno</t>
        </is>
      </c>
      <c r="E95" t="inlineStr">
        <is>
          <t>Creek</t>
        </is>
      </c>
      <c r="H95" t="n">
        <v>201706231600</v>
      </c>
      <c r="I95" t="n">
        <v>201706240400</v>
      </c>
      <c r="J95" t="n">
        <v>42909</v>
      </c>
      <c r="K95" t="n">
        <v>0.6666666666666666</v>
      </c>
      <c r="L95" t="n">
        <v>42909.66666666666</v>
      </c>
      <c r="M95" t="n">
        <v>43109</v>
      </c>
      <c r="N95" t="inlineStr">
        <is>
          <t>11:01</t>
        </is>
      </c>
      <c r="O95" t="n">
        <v>43109.45902777778</v>
      </c>
      <c r="P95" t="n">
        <v>357</v>
      </c>
      <c r="Q95" t="inlineStr">
        <is>
          <t>Debris Burning</t>
        </is>
      </c>
      <c r="R95" t="n">
        <v>4</v>
      </c>
      <c r="T95" t="n">
        <v>0</v>
      </c>
      <c r="U95" t="n">
        <v>36.27306</v>
      </c>
      <c r="V95" t="n">
        <v>-120.65185</v>
      </c>
      <c r="W95" t="inlineStr">
        <is>
          <t>non-HFTD</t>
        </is>
      </c>
      <c r="X95" t="inlineStr">
        <is>
          <t>HFRA</t>
        </is>
      </c>
      <c r="AG95" t="b">
        <v>0</v>
      </c>
      <c r="AH95" t="b">
        <v>0</v>
      </c>
      <c r="AI95" t="b">
        <v>0</v>
      </c>
      <c r="AJ95" t="n">
        <v>2017</v>
      </c>
      <c r="AK95" t="n">
        <v>6</v>
      </c>
      <c r="AL95" t="b">
        <v>0</v>
      </c>
      <c r="AM95" t="n">
        <v>0</v>
      </c>
      <c r="AN95" t="b">
        <v>0</v>
      </c>
      <c r="AO95" t="b">
        <v>0</v>
      </c>
      <c r="AP95" t="b">
        <v>0</v>
      </c>
      <c r="AQ95" t="inlineStr">
        <is>
          <t>OEIS Non-CAT - Large</t>
        </is>
      </c>
      <c r="AR95" t="n">
        <v>0</v>
      </c>
      <c r="AS95" t="n">
        <v>0</v>
      </c>
      <c r="AT95" t="inlineStr">
        <is>
          <t xml:space="preserve">structures &lt;= 100 </t>
        </is>
      </c>
      <c r="AU95" t="inlineStr">
        <is>
          <t>fatality = 0</t>
        </is>
      </c>
      <c r="AV95" t="n">
        <v>4</v>
      </c>
      <c r="AW95" t="b">
        <v>0</v>
      </c>
      <c r="AX95" t="b">
        <v>0</v>
      </c>
      <c r="AY95" t="b">
        <v>1</v>
      </c>
      <c r="AZ95" t="b">
        <v>1</v>
      </c>
      <c r="BA95" t="b">
        <v>1</v>
      </c>
      <c r="BB95" t="b">
        <v>0</v>
      </c>
      <c r="BC95" t="b">
        <v>1</v>
      </c>
      <c r="BF95" t="inlineStr">
        <is>
          <t>TR419</t>
        </is>
      </c>
      <c r="BG95" t="inlineStr">
        <is>
          <t>2</t>
        </is>
      </c>
      <c r="BH95" t="n">
        <v>2.45</v>
      </c>
      <c r="BI95" t="inlineStr">
        <is>
          <t>2017-06-23T22:15:00Z</t>
        </is>
      </c>
      <c r="BJ95" t="n">
        <v>17</v>
      </c>
      <c r="BK95" t="n">
        <v>2</v>
      </c>
      <c r="BL95" t="inlineStr">
        <is>
          <t>TR419</t>
        </is>
      </c>
      <c r="BM95" t="inlineStr">
        <is>
          <t>2</t>
        </is>
      </c>
      <c r="BN95" t="n">
        <v>2.45</v>
      </c>
      <c r="BO95" t="inlineStr">
        <is>
          <t>2017-06-23T22:15:00Z</t>
        </is>
      </c>
      <c r="BP95" t="n">
        <v>17</v>
      </c>
      <c r="BQ95" t="n">
        <v>6</v>
      </c>
    </row>
    <row r="96">
      <c r="C96" t="inlineStr">
        <is>
          <t>20170624-Schaeffer</t>
        </is>
      </c>
      <c r="D96" t="inlineStr">
        <is>
          <t>Tulare</t>
        </is>
      </c>
      <c r="E96" t="inlineStr">
        <is>
          <t>Schaeffer</t>
        </is>
      </c>
      <c r="H96" t="n">
        <v>201706241616</v>
      </c>
      <c r="I96" t="n">
        <v>201706250416</v>
      </c>
      <c r="J96" t="n">
        <v>42910</v>
      </c>
      <c r="K96" t="n">
        <v>0.6777777777777778</v>
      </c>
      <c r="L96" t="n">
        <v>42910.67777777778</v>
      </c>
      <c r="M96" t="n">
        <v>42952</v>
      </c>
      <c r="P96" t="n">
        <v>16031</v>
      </c>
      <c r="Q96" t="inlineStr">
        <is>
          <t>Lightning</t>
        </is>
      </c>
      <c r="T96" t="n">
        <v>0</v>
      </c>
      <c r="U96" t="n">
        <v>36.099</v>
      </c>
      <c r="V96" t="n">
        <v>-118.412</v>
      </c>
      <c r="W96" t="inlineStr">
        <is>
          <t>HFTD</t>
        </is>
      </c>
      <c r="X96" t="inlineStr">
        <is>
          <t>HFRA</t>
        </is>
      </c>
      <c r="AG96" t="b">
        <v>1</v>
      </c>
      <c r="AH96" t="b">
        <v>1</v>
      </c>
      <c r="AI96" t="b">
        <v>0</v>
      </c>
      <c r="AJ96" t="n">
        <v>2017</v>
      </c>
      <c r="AK96" t="n">
        <v>6</v>
      </c>
      <c r="AL96" t="b">
        <v>0</v>
      </c>
      <c r="AM96" t="n">
        <v>0</v>
      </c>
      <c r="AN96" t="b">
        <v>0</v>
      </c>
      <c r="AO96" t="b">
        <v>0</v>
      </c>
      <c r="AP96" t="b">
        <v>0</v>
      </c>
      <c r="AQ96" t="inlineStr">
        <is>
          <t>OEIS CAT - Large</t>
        </is>
      </c>
      <c r="AR96" t="n">
        <v>1</v>
      </c>
      <c r="AS96" t="n">
        <v>0</v>
      </c>
      <c r="AT96" t="inlineStr">
        <is>
          <t xml:space="preserve">structures &lt;= 100 </t>
        </is>
      </c>
      <c r="AU96" t="inlineStr">
        <is>
          <t>fatality = 0</t>
        </is>
      </c>
      <c r="AV96" t="n">
        <v>0</v>
      </c>
      <c r="AW96" t="b">
        <v>1</v>
      </c>
      <c r="AX96" t="b">
        <v>0</v>
      </c>
      <c r="AY96" t="b">
        <v>1</v>
      </c>
      <c r="AZ96" t="b">
        <v>1</v>
      </c>
      <c r="BA96" t="b">
        <v>0</v>
      </c>
      <c r="BB96" t="b">
        <v>1</v>
      </c>
      <c r="BC96" t="b">
        <v>1</v>
      </c>
      <c r="BJ96" t="n">
        <v>0</v>
      </c>
      <c r="BK96" t="n">
        <v>0</v>
      </c>
      <c r="BL96" t="inlineStr">
        <is>
          <t>BKRC1</t>
        </is>
      </c>
      <c r="BM96" t="inlineStr">
        <is>
          <t>2</t>
        </is>
      </c>
      <c r="BN96" t="n">
        <v>8.43</v>
      </c>
      <c r="BO96" t="inlineStr">
        <is>
          <t>2017-06-24T23:52:00Z</t>
        </is>
      </c>
      <c r="BP96" t="n">
        <v>14.99</v>
      </c>
      <c r="BQ96" t="n">
        <v>4</v>
      </c>
    </row>
    <row r="97">
      <c r="A97" t="inlineStr">
        <is>
          <t>Not in PG&amp;E service territory</t>
        </is>
      </c>
      <c r="C97" t="inlineStr">
        <is>
          <t>20170625-Salmon August Complex</t>
        </is>
      </c>
      <c r="D97" t="inlineStr">
        <is>
          <t>Siskiyou</t>
        </is>
      </c>
      <c r="E97" t="inlineStr">
        <is>
          <t>Salmon August Complex</t>
        </is>
      </c>
      <c r="H97" t="n">
        <v>201706251700</v>
      </c>
      <c r="I97" t="n">
        <v>201706260500</v>
      </c>
      <c r="J97" t="n">
        <v>42911</v>
      </c>
      <c r="K97" t="n">
        <v>0.7083333333333334</v>
      </c>
      <c r="L97" t="n">
        <v>42911.70833333334</v>
      </c>
      <c r="M97" t="n">
        <v>43028</v>
      </c>
      <c r="N97" t="inlineStr">
        <is>
          <t>11:07</t>
        </is>
      </c>
      <c r="O97" t="n">
        <v>43028.46319444444</v>
      </c>
      <c r="P97" t="n">
        <v>65889</v>
      </c>
      <c r="Q97" t="inlineStr">
        <is>
          <t>Undetermined</t>
        </is>
      </c>
      <c r="R97" t="n">
        <v>1</v>
      </c>
      <c r="T97" t="n">
        <v>0</v>
      </c>
      <c r="U97" t="n">
        <v>41.263</v>
      </c>
      <c r="V97" t="n">
        <v>-123.099</v>
      </c>
      <c r="W97" t="inlineStr">
        <is>
          <t>HFTD</t>
        </is>
      </c>
      <c r="X97" t="inlineStr">
        <is>
          <t>HFRA</t>
        </is>
      </c>
      <c r="AG97" t="b">
        <v>1</v>
      </c>
      <c r="AH97" t="b">
        <v>1</v>
      </c>
      <c r="AI97" t="b">
        <v>0</v>
      </c>
      <c r="AJ97" t="n">
        <v>2017</v>
      </c>
      <c r="AK97" t="n">
        <v>6</v>
      </c>
      <c r="AL97" t="b">
        <v>1</v>
      </c>
      <c r="AM97" t="n">
        <v>0</v>
      </c>
      <c r="AN97" t="b">
        <v>0</v>
      </c>
      <c r="AO97" t="b">
        <v>0</v>
      </c>
      <c r="AP97" t="b">
        <v>0</v>
      </c>
      <c r="AQ97" t="inlineStr">
        <is>
          <t>OEIS CAT - Large</t>
        </is>
      </c>
      <c r="AR97" t="n">
        <v>1</v>
      </c>
      <c r="AS97" t="n">
        <v>0</v>
      </c>
      <c r="AT97" t="inlineStr">
        <is>
          <t xml:space="preserve">structures &lt;= 100 </t>
        </is>
      </c>
      <c r="AU97" t="inlineStr">
        <is>
          <t>fatality = 0</t>
        </is>
      </c>
      <c r="AV97" t="n">
        <v>1</v>
      </c>
      <c r="AW97" t="b">
        <v>1</v>
      </c>
      <c r="AX97" t="b">
        <v>0</v>
      </c>
      <c r="AY97" t="b">
        <v>1</v>
      </c>
      <c r="AZ97" t="b">
        <v>1</v>
      </c>
      <c r="BA97" t="b">
        <v>0</v>
      </c>
      <c r="BB97" t="b">
        <v>0</v>
      </c>
      <c r="BC97" t="b">
        <v>1</v>
      </c>
      <c r="BF97" t="inlineStr">
        <is>
          <t>SWBC1</t>
        </is>
      </c>
      <c r="BG97" t="inlineStr">
        <is>
          <t>2</t>
        </is>
      </c>
      <c r="BH97" t="n">
        <v>3.09</v>
      </c>
      <c r="BI97" t="inlineStr">
        <is>
          <t>2017-06-25T23:22:00Z</t>
        </is>
      </c>
      <c r="BJ97" t="n">
        <v>22.01</v>
      </c>
      <c r="BK97" t="n">
        <v>4</v>
      </c>
      <c r="BL97" t="inlineStr">
        <is>
          <t>SWBC1</t>
        </is>
      </c>
      <c r="BM97" t="inlineStr">
        <is>
          <t>2</t>
        </is>
      </c>
      <c r="BN97" t="n">
        <v>3.09</v>
      </c>
      <c r="BO97" t="inlineStr">
        <is>
          <t>2017-06-25T23:22:00Z</t>
        </is>
      </c>
      <c r="BP97" t="n">
        <v>22.01</v>
      </c>
      <c r="BQ97" t="n">
        <v>4</v>
      </c>
    </row>
    <row r="98">
      <c r="C98" t="inlineStr">
        <is>
          <t>20170626-Hill</t>
        </is>
      </c>
      <c r="D98" t="inlineStr">
        <is>
          <t>San Luis Obispo</t>
        </is>
      </c>
      <c r="E98" t="inlineStr">
        <is>
          <t>Hill</t>
        </is>
      </c>
      <c r="H98" t="n">
        <v>201706261527</v>
      </c>
      <c r="I98" t="n">
        <v>201706270327</v>
      </c>
      <c r="J98" t="n">
        <v>42912</v>
      </c>
      <c r="K98" t="n">
        <v>0.64375</v>
      </c>
      <c r="L98" t="n">
        <v>42912.64375</v>
      </c>
      <c r="M98" t="n">
        <v>43109</v>
      </c>
      <c r="N98" t="inlineStr">
        <is>
          <t>11:08</t>
        </is>
      </c>
      <c r="O98" t="n">
        <v>43109.46388888889</v>
      </c>
      <c r="P98" t="n">
        <v>1598</v>
      </c>
      <c r="Q98" t="inlineStr">
        <is>
          <t>Vehicle</t>
        </is>
      </c>
      <c r="R98" t="n">
        <v>7</v>
      </c>
      <c r="T98" t="n">
        <v>0</v>
      </c>
      <c r="U98" t="n">
        <v>35.4025</v>
      </c>
      <c r="V98" t="n">
        <v>-120.4992</v>
      </c>
      <c r="W98" t="inlineStr">
        <is>
          <t>HFTD</t>
        </is>
      </c>
      <c r="X98" t="inlineStr">
        <is>
          <t>HFRA</t>
        </is>
      </c>
      <c r="AG98" t="b">
        <v>0</v>
      </c>
      <c r="AH98" t="b">
        <v>0</v>
      </c>
      <c r="AI98" t="b">
        <v>0</v>
      </c>
      <c r="AJ98" t="n">
        <v>2017</v>
      </c>
      <c r="AK98" t="n">
        <v>6</v>
      </c>
      <c r="AL98" t="b">
        <v>0</v>
      </c>
      <c r="AM98" t="n">
        <v>0</v>
      </c>
      <c r="AN98" t="b">
        <v>0</v>
      </c>
      <c r="AO98" t="b">
        <v>0</v>
      </c>
      <c r="AP98" t="b">
        <v>0</v>
      </c>
      <c r="AQ98" t="inlineStr">
        <is>
          <t>OEIS Non-CAT - Large</t>
        </is>
      </c>
      <c r="AR98" t="n">
        <v>0</v>
      </c>
      <c r="AS98" t="n">
        <v>0</v>
      </c>
      <c r="AT98" t="inlineStr">
        <is>
          <t xml:space="preserve">structures &lt;= 100 </t>
        </is>
      </c>
      <c r="AU98" t="inlineStr">
        <is>
          <t>fatality = 0</t>
        </is>
      </c>
      <c r="AV98" t="n">
        <v>7</v>
      </c>
      <c r="AW98" t="b">
        <v>0</v>
      </c>
      <c r="AX98" t="b">
        <v>1</v>
      </c>
      <c r="AY98" t="b">
        <v>1</v>
      </c>
      <c r="AZ98" t="b">
        <v>1</v>
      </c>
      <c r="BA98" t="b">
        <v>0</v>
      </c>
      <c r="BB98" t="b">
        <v>1</v>
      </c>
      <c r="BC98" t="b">
        <v>1</v>
      </c>
      <c r="BJ98" t="n">
        <v>0</v>
      </c>
      <c r="BK98" t="n">
        <v>0</v>
      </c>
      <c r="BL98" t="inlineStr">
        <is>
          <t>E2260</t>
        </is>
      </c>
      <c r="BM98" t="inlineStr">
        <is>
          <t>65</t>
        </is>
      </c>
      <c r="BN98" t="n">
        <v>7.79</v>
      </c>
      <c r="BO98" t="inlineStr">
        <is>
          <t>2017-06-26T22:41:00Z</t>
        </is>
      </c>
      <c r="BP98" t="n">
        <v>14.99</v>
      </c>
      <c r="BQ98" t="n">
        <v>14</v>
      </c>
    </row>
    <row r="99">
      <c r="C99" t="inlineStr">
        <is>
          <t>20170628-Ben</t>
        </is>
      </c>
      <c r="D99" t="inlineStr">
        <is>
          <t>Mariposa</t>
        </is>
      </c>
      <c r="E99" t="inlineStr">
        <is>
          <t>Ben</t>
        </is>
      </c>
      <c r="H99" t="n">
        <v>201706281549</v>
      </c>
      <c r="I99" t="n">
        <v>201706290349</v>
      </c>
      <c r="J99" t="n">
        <v>42914</v>
      </c>
      <c r="K99" t="n">
        <v>0.6590277777777778</v>
      </c>
      <c r="L99" t="n">
        <v>42914.65902777778</v>
      </c>
      <c r="M99" t="n">
        <v>43109</v>
      </c>
      <c r="N99" t="inlineStr">
        <is>
          <t>11:10</t>
        </is>
      </c>
      <c r="O99" t="n">
        <v>43109.46527777778</v>
      </c>
      <c r="P99" t="n">
        <v>630</v>
      </c>
      <c r="Q99" t="inlineStr">
        <is>
          <t>Vehicle</t>
        </is>
      </c>
      <c r="T99" t="n">
        <v>0</v>
      </c>
      <c r="U99" t="n">
        <v>37.3762</v>
      </c>
      <c r="V99" t="n">
        <v>-119.9646</v>
      </c>
      <c r="W99" t="inlineStr">
        <is>
          <t>HFTD</t>
        </is>
      </c>
      <c r="X99" t="inlineStr">
        <is>
          <t>HFRA</t>
        </is>
      </c>
      <c r="AG99" t="b">
        <v>0</v>
      </c>
      <c r="AH99" t="b">
        <v>0</v>
      </c>
      <c r="AI99" t="b">
        <v>0</v>
      </c>
      <c r="AJ99" t="n">
        <v>2017</v>
      </c>
      <c r="AK99" t="n">
        <v>6</v>
      </c>
      <c r="AL99" t="b">
        <v>0</v>
      </c>
      <c r="AM99" t="n">
        <v>0</v>
      </c>
      <c r="AN99" t="b">
        <v>0</v>
      </c>
      <c r="AO99" t="b">
        <v>0</v>
      </c>
      <c r="AP99" t="b">
        <v>0</v>
      </c>
      <c r="AQ99" t="inlineStr">
        <is>
          <t>OEIS Non-CAT - Large</t>
        </is>
      </c>
      <c r="AR99" t="n">
        <v>0</v>
      </c>
      <c r="AS99" t="n">
        <v>0</v>
      </c>
      <c r="AT99" t="inlineStr">
        <is>
          <t xml:space="preserve">structures &lt;= 100 </t>
        </is>
      </c>
      <c r="AU99" t="inlineStr">
        <is>
          <t>fatality = 0</t>
        </is>
      </c>
      <c r="AV99" t="n">
        <v>0</v>
      </c>
      <c r="AW99" t="b">
        <v>1</v>
      </c>
      <c r="AX99" t="b">
        <v>0</v>
      </c>
      <c r="AY99" t="b">
        <v>1</v>
      </c>
      <c r="AZ99" t="b">
        <v>1</v>
      </c>
      <c r="BA99" t="b">
        <v>0</v>
      </c>
      <c r="BB99" t="b">
        <v>1</v>
      </c>
      <c r="BC99" t="b">
        <v>1</v>
      </c>
      <c r="BJ99" t="n">
        <v>0</v>
      </c>
      <c r="BK99" t="n">
        <v>0</v>
      </c>
      <c r="BL99" t="inlineStr">
        <is>
          <t>CVBC1</t>
        </is>
      </c>
      <c r="BM99" t="inlineStr">
        <is>
          <t>2</t>
        </is>
      </c>
      <c r="BN99" t="n">
        <v>6.18</v>
      </c>
      <c r="BO99" t="inlineStr">
        <is>
          <t>2017-06-28T22:27:00Z</t>
        </is>
      </c>
      <c r="BP99" t="n">
        <v>21</v>
      </c>
      <c r="BQ99" t="n">
        <v>17</v>
      </c>
    </row>
    <row r="100">
      <c r="C100" t="inlineStr">
        <is>
          <t>20170630-Tarina</t>
        </is>
      </c>
      <c r="D100" t="inlineStr">
        <is>
          <t>Kern</t>
        </is>
      </c>
      <c r="E100" t="inlineStr">
        <is>
          <t>Tarina</t>
        </is>
      </c>
      <c r="H100" t="n">
        <v>201706301349</v>
      </c>
      <c r="I100" t="n">
        <v>201706310149</v>
      </c>
      <c r="J100" t="n">
        <v>42916</v>
      </c>
      <c r="K100" t="n">
        <v>0.5756944444444444</v>
      </c>
      <c r="L100" t="n">
        <v>42916.57569444444</v>
      </c>
      <c r="M100" t="n">
        <v>43109</v>
      </c>
      <c r="N100" t="inlineStr">
        <is>
          <t>11:16</t>
        </is>
      </c>
      <c r="O100" t="n">
        <v>43109.46944444445</v>
      </c>
      <c r="P100" t="n">
        <v>1200</v>
      </c>
      <c r="Q100" t="inlineStr">
        <is>
          <t>Undetermined</t>
        </is>
      </c>
      <c r="T100" t="n">
        <v>0</v>
      </c>
      <c r="U100" t="n">
        <v>35.38298</v>
      </c>
      <c r="V100" t="n">
        <v>-118.80123</v>
      </c>
      <c r="W100" t="inlineStr">
        <is>
          <t>non-HFTD</t>
        </is>
      </c>
      <c r="X100" t="inlineStr">
        <is>
          <t>HFRA</t>
        </is>
      </c>
      <c r="AG100" t="b">
        <v>0</v>
      </c>
      <c r="AH100" t="b">
        <v>0</v>
      </c>
      <c r="AI100" t="b">
        <v>0</v>
      </c>
      <c r="AJ100" t="n">
        <v>2017</v>
      </c>
      <c r="AK100" t="n">
        <v>6</v>
      </c>
      <c r="AL100" t="b">
        <v>0</v>
      </c>
      <c r="AM100" t="n">
        <v>0</v>
      </c>
      <c r="AN100" t="b">
        <v>0</v>
      </c>
      <c r="AO100" t="b">
        <v>0</v>
      </c>
      <c r="AP100" t="b">
        <v>0</v>
      </c>
      <c r="AQ100" t="inlineStr">
        <is>
          <t>OEIS Non-CAT - Large</t>
        </is>
      </c>
      <c r="AR100" t="n">
        <v>0</v>
      </c>
      <c r="AS100" t="n">
        <v>0</v>
      </c>
      <c r="AT100" t="inlineStr">
        <is>
          <t xml:space="preserve">structures &lt;= 100 </t>
        </is>
      </c>
      <c r="AU100" t="inlineStr">
        <is>
          <t>fatality = 0</t>
        </is>
      </c>
      <c r="AV100" t="n">
        <v>0</v>
      </c>
      <c r="AW100" t="b">
        <v>0</v>
      </c>
      <c r="AX100" t="b">
        <v>0</v>
      </c>
      <c r="AY100" t="b">
        <v>1</v>
      </c>
      <c r="AZ100" t="b">
        <v>1</v>
      </c>
      <c r="BA100" t="b">
        <v>0</v>
      </c>
      <c r="BB100" t="b">
        <v>0</v>
      </c>
      <c r="BC100" t="b">
        <v>0</v>
      </c>
      <c r="BF100" t="inlineStr">
        <is>
          <t>C6825</t>
        </is>
      </c>
      <c r="BG100" t="inlineStr">
        <is>
          <t>65</t>
        </is>
      </c>
      <c r="BH100" t="n">
        <v>4.74</v>
      </c>
      <c r="BI100" t="inlineStr">
        <is>
          <t>2017-06-30T20:56:00Z</t>
        </is>
      </c>
      <c r="BJ100" t="n">
        <v>13</v>
      </c>
      <c r="BK100" t="n">
        <v>12</v>
      </c>
      <c r="BL100" t="inlineStr">
        <is>
          <t>AU562</t>
        </is>
      </c>
      <c r="BM100" t="inlineStr">
        <is>
          <t>65</t>
        </is>
      </c>
      <c r="BN100" t="n">
        <v>7.2</v>
      </c>
      <c r="BO100" t="inlineStr">
        <is>
          <t>2017-06-30T20:55:00Z</t>
        </is>
      </c>
      <c r="BP100" t="n">
        <v>14</v>
      </c>
      <c r="BQ100" t="n">
        <v>43</v>
      </c>
    </row>
    <row r="101">
      <c r="C101" t="inlineStr">
        <is>
          <t>20170702-Derrick</t>
        </is>
      </c>
      <c r="D101" t="inlineStr">
        <is>
          <t>Fresno</t>
        </is>
      </c>
      <c r="E101" t="inlineStr">
        <is>
          <t>Derrick</t>
        </is>
      </c>
      <c r="H101" t="n">
        <v>201707022228</v>
      </c>
      <c r="I101" t="n">
        <v>201707031028</v>
      </c>
      <c r="J101" t="n">
        <v>42918</v>
      </c>
      <c r="K101" t="n">
        <v>0.9361111111111111</v>
      </c>
      <c r="L101" t="n">
        <v>42918.93611111111</v>
      </c>
      <c r="M101" t="n">
        <v>43109</v>
      </c>
      <c r="N101" t="inlineStr">
        <is>
          <t>11:41</t>
        </is>
      </c>
      <c r="O101" t="n">
        <v>43109.48680555556</v>
      </c>
      <c r="P101" t="n">
        <v>1538</v>
      </c>
      <c r="Q101" t="inlineStr">
        <is>
          <t>Undetermined</t>
        </is>
      </c>
      <c r="T101" t="n">
        <v>0</v>
      </c>
      <c r="U101" t="n">
        <v>36.269125</v>
      </c>
      <c r="V101" t="n">
        <v>-120.620791</v>
      </c>
      <c r="W101" t="inlineStr">
        <is>
          <t>non-HFTD</t>
        </is>
      </c>
      <c r="X101" t="inlineStr">
        <is>
          <t>HFRA</t>
        </is>
      </c>
      <c r="AF101" t="n">
        <v>118990</v>
      </c>
      <c r="AG101" t="b">
        <v>0</v>
      </c>
      <c r="AH101" t="b">
        <v>0</v>
      </c>
      <c r="AI101" t="b">
        <v>0</v>
      </c>
      <c r="AJ101" t="n">
        <v>2017</v>
      </c>
      <c r="AK101" t="n">
        <v>7</v>
      </c>
      <c r="AL101" t="b">
        <v>0</v>
      </c>
      <c r="AM101" t="n">
        <v>0</v>
      </c>
      <c r="AN101" t="b">
        <v>0</v>
      </c>
      <c r="AO101" t="b">
        <v>0</v>
      </c>
      <c r="AP101" t="b">
        <v>0</v>
      </c>
      <c r="AQ101" t="inlineStr">
        <is>
          <t>OEIS Non-CAT - Large</t>
        </is>
      </c>
      <c r="AR101" t="n">
        <v>0</v>
      </c>
      <c r="AS101" t="n">
        <v>0</v>
      </c>
      <c r="AT101" t="inlineStr">
        <is>
          <t xml:space="preserve">structures &lt;= 100 </t>
        </is>
      </c>
      <c r="AU101" t="inlineStr">
        <is>
          <t>fatality = 0</t>
        </is>
      </c>
      <c r="AV101" t="n">
        <v>0</v>
      </c>
      <c r="AW101" t="b">
        <v>0</v>
      </c>
      <c r="AX101" t="b">
        <v>0</v>
      </c>
      <c r="AY101" t="b">
        <v>1</v>
      </c>
      <c r="AZ101" t="b">
        <v>1</v>
      </c>
      <c r="BA101" t="b">
        <v>1</v>
      </c>
      <c r="BB101" t="b">
        <v>0</v>
      </c>
      <c r="BC101" t="b">
        <v>1</v>
      </c>
      <c r="BF101" t="inlineStr">
        <is>
          <t>TR419</t>
        </is>
      </c>
      <c r="BG101" t="inlineStr">
        <is>
          <t>2</t>
        </is>
      </c>
      <c r="BH101" t="n">
        <v>2</v>
      </c>
      <c r="BI101" t="inlineStr">
        <is>
          <t>2017-07-03T06:15:00Z</t>
        </is>
      </c>
      <c r="BJ101" t="n">
        <v>11.01</v>
      </c>
      <c r="BK101" t="n">
        <v>2</v>
      </c>
      <c r="BL101" t="inlineStr">
        <is>
          <t>TR419</t>
        </is>
      </c>
      <c r="BM101" t="inlineStr">
        <is>
          <t>2</t>
        </is>
      </c>
      <c r="BN101" t="n">
        <v>2</v>
      </c>
      <c r="BO101" t="inlineStr">
        <is>
          <t>2017-07-03T06:15:00Z</t>
        </is>
      </c>
      <c r="BP101" t="n">
        <v>11.01</v>
      </c>
      <c r="BQ101" t="n">
        <v>4</v>
      </c>
    </row>
    <row r="102">
      <c r="A102" t="inlineStr">
        <is>
          <t>Not in PG&amp;E service territory</t>
        </is>
      </c>
      <c r="C102" t="inlineStr">
        <is>
          <t>20170705-Fay</t>
        </is>
      </c>
      <c r="D102" t="inlineStr">
        <is>
          <t>Siskiyou</t>
        </is>
      </c>
      <c r="E102" t="inlineStr">
        <is>
          <t>Fay</t>
        </is>
      </c>
      <c r="H102" t="n">
        <v>201707051105</v>
      </c>
      <c r="I102" t="n">
        <v>201707052305</v>
      </c>
      <c r="J102" t="n">
        <v>42921</v>
      </c>
      <c r="K102" t="n">
        <v>0.4618055555555556</v>
      </c>
      <c r="L102" t="n">
        <v>42921.46180555555</v>
      </c>
      <c r="M102" t="n">
        <v>43109</v>
      </c>
      <c r="N102" t="inlineStr">
        <is>
          <t>11:44</t>
        </is>
      </c>
      <c r="O102" t="n">
        <v>43109.48888888889</v>
      </c>
      <c r="P102" t="n">
        <v>469</v>
      </c>
      <c r="Q102" t="inlineStr">
        <is>
          <t>Miscellaneous</t>
        </is>
      </c>
      <c r="R102" t="n">
        <v>1</v>
      </c>
      <c r="T102" t="n">
        <v>0</v>
      </c>
      <c r="U102" t="n">
        <v>41.3975</v>
      </c>
      <c r="V102" t="n">
        <v>-122.8428</v>
      </c>
      <c r="W102" t="inlineStr">
        <is>
          <t>non-HFTD</t>
        </is>
      </c>
      <c r="X102" t="inlineStr">
        <is>
          <t>non-HFRA</t>
        </is>
      </c>
      <c r="AG102" t="b">
        <v>0</v>
      </c>
      <c r="AH102" t="b">
        <v>0</v>
      </c>
      <c r="AI102" t="b">
        <v>0</v>
      </c>
      <c r="AJ102" t="n">
        <v>2017</v>
      </c>
      <c r="AK102" t="n">
        <v>7</v>
      </c>
      <c r="AL102" t="b">
        <v>0</v>
      </c>
      <c r="AM102" t="n">
        <v>0</v>
      </c>
      <c r="AN102" t="b">
        <v>0</v>
      </c>
      <c r="AO102" t="b">
        <v>0</v>
      </c>
      <c r="AP102" t="b">
        <v>0</v>
      </c>
      <c r="AQ102" t="inlineStr">
        <is>
          <t>OEIS Non-CAT - Large</t>
        </is>
      </c>
      <c r="AR102" t="n">
        <v>0</v>
      </c>
      <c r="AS102" t="n">
        <v>0</v>
      </c>
      <c r="AT102" t="inlineStr">
        <is>
          <t xml:space="preserve">structures &lt;= 100 </t>
        </is>
      </c>
      <c r="AU102" t="inlineStr">
        <is>
          <t>fatality = 0</t>
        </is>
      </c>
      <c r="AV102" t="n">
        <v>1</v>
      </c>
      <c r="AW102" t="b">
        <v>0</v>
      </c>
      <c r="AX102" t="b">
        <v>0</v>
      </c>
      <c r="AY102" t="b">
        <v>0</v>
      </c>
      <c r="AZ102" t="b">
        <v>0</v>
      </c>
      <c r="BA102" t="b">
        <v>0</v>
      </c>
      <c r="BB102" t="b">
        <v>0</v>
      </c>
      <c r="BC102" t="b">
        <v>0</v>
      </c>
      <c r="BJ102" t="n">
        <v>0</v>
      </c>
      <c r="BK102" t="n">
        <v>0</v>
      </c>
      <c r="BL102" t="inlineStr">
        <is>
          <t>CLNC1</t>
        </is>
      </c>
      <c r="BM102" t="inlineStr">
        <is>
          <t>2</t>
        </is>
      </c>
      <c r="BN102" t="n">
        <v>6.81</v>
      </c>
      <c r="BO102" t="inlineStr">
        <is>
          <t>2017-07-05T18:16:00Z</t>
        </is>
      </c>
      <c r="BP102" t="n">
        <v>31</v>
      </c>
      <c r="BQ102" t="n">
        <v>26</v>
      </c>
    </row>
    <row r="103">
      <c r="C103" t="inlineStr">
        <is>
          <t>20170706-Quail</t>
        </is>
      </c>
      <c r="D103" t="inlineStr">
        <is>
          <t>Kern</t>
        </is>
      </c>
      <c r="E103" t="inlineStr">
        <is>
          <t>Quail</t>
        </is>
      </c>
      <c r="H103" t="n">
        <v>201707061229</v>
      </c>
      <c r="I103" t="n">
        <v>201707070029</v>
      </c>
      <c r="J103" t="n">
        <v>42922</v>
      </c>
      <c r="K103" t="n">
        <v>0.5201388888888889</v>
      </c>
      <c r="L103" t="n">
        <v>42922.52013888889</v>
      </c>
      <c r="M103" t="n">
        <v>43109</v>
      </c>
      <c r="N103" t="inlineStr">
        <is>
          <t>11:45</t>
        </is>
      </c>
      <c r="O103" t="n">
        <v>43109.48958333334</v>
      </c>
      <c r="P103" t="n">
        <v>1626</v>
      </c>
      <c r="Q103" t="inlineStr">
        <is>
          <t>Undetermined</t>
        </is>
      </c>
      <c r="T103" t="n">
        <v>0</v>
      </c>
      <c r="U103" t="n">
        <v>35.59904</v>
      </c>
      <c r="V103" t="n">
        <v>-119.08312</v>
      </c>
      <c r="W103" t="inlineStr">
        <is>
          <t>non-HFTD</t>
        </is>
      </c>
      <c r="X103" t="inlineStr">
        <is>
          <t>non-HFRA</t>
        </is>
      </c>
      <c r="AG103" t="b">
        <v>0</v>
      </c>
      <c r="AH103" t="b">
        <v>0</v>
      </c>
      <c r="AI103" t="b">
        <v>0</v>
      </c>
      <c r="AJ103" t="n">
        <v>2017</v>
      </c>
      <c r="AK103" t="n">
        <v>7</v>
      </c>
      <c r="AL103" t="b">
        <v>0</v>
      </c>
      <c r="AM103" t="n">
        <v>0</v>
      </c>
      <c r="AN103" t="b">
        <v>0</v>
      </c>
      <c r="AO103" t="b">
        <v>0</v>
      </c>
      <c r="AP103" t="b">
        <v>0</v>
      </c>
      <c r="AQ103" t="inlineStr">
        <is>
          <t>OEIS Non-CAT - Large</t>
        </is>
      </c>
      <c r="AR103" t="n">
        <v>0</v>
      </c>
      <c r="AS103" t="n">
        <v>0</v>
      </c>
      <c r="AT103" t="inlineStr">
        <is>
          <t xml:space="preserve">structures &lt;= 100 </t>
        </is>
      </c>
      <c r="AU103" t="inlineStr">
        <is>
          <t>fatality = 0</t>
        </is>
      </c>
      <c r="AV103" t="n">
        <v>0</v>
      </c>
      <c r="AW103" t="b">
        <v>0</v>
      </c>
      <c r="AX103" t="b">
        <v>0</v>
      </c>
      <c r="AY103" t="b">
        <v>0</v>
      </c>
      <c r="AZ103" t="b">
        <v>0</v>
      </c>
      <c r="BA103" t="b">
        <v>0</v>
      </c>
      <c r="BB103" t="b">
        <v>0</v>
      </c>
      <c r="BC103" t="b">
        <v>0</v>
      </c>
      <c r="BJ103" t="n">
        <v>0</v>
      </c>
      <c r="BK103" t="n">
        <v>0</v>
      </c>
      <c r="BP103" t="n">
        <v>0</v>
      </c>
      <c r="BQ103" t="n">
        <v>0</v>
      </c>
    </row>
    <row r="104">
      <c r="C104" t="inlineStr">
        <is>
          <t>20170706-Winters</t>
        </is>
      </c>
      <c r="D104" t="inlineStr">
        <is>
          <t>Yolo</t>
        </is>
      </c>
      <c r="E104" t="inlineStr">
        <is>
          <t>Winters</t>
        </is>
      </c>
      <c r="H104" t="n">
        <v>201707061241</v>
      </c>
      <c r="I104" t="n">
        <v>201707070041</v>
      </c>
      <c r="J104" t="n">
        <v>42922</v>
      </c>
      <c r="K104" t="n">
        <v>0.5284722222222222</v>
      </c>
      <c r="L104" t="n">
        <v>42922.52847222222</v>
      </c>
      <c r="M104" t="n">
        <v>43109</v>
      </c>
      <c r="N104" t="inlineStr">
        <is>
          <t>11:45</t>
        </is>
      </c>
      <c r="O104" t="n">
        <v>43109.48958333334</v>
      </c>
      <c r="P104" t="n">
        <v>2269</v>
      </c>
      <c r="Q104" t="inlineStr">
        <is>
          <t>Vehicle</t>
        </is>
      </c>
      <c r="T104" t="n">
        <v>0</v>
      </c>
      <c r="U104" t="n">
        <v>38.49521</v>
      </c>
      <c r="V104" t="n">
        <v>-122.0251</v>
      </c>
      <c r="W104" t="inlineStr">
        <is>
          <t>HFTD</t>
        </is>
      </c>
      <c r="X104" t="inlineStr">
        <is>
          <t>HFRA</t>
        </is>
      </c>
      <c r="AG104" t="b">
        <v>0</v>
      </c>
      <c r="AH104" t="b">
        <v>0</v>
      </c>
      <c r="AI104" t="b">
        <v>0</v>
      </c>
      <c r="AJ104" t="n">
        <v>2017</v>
      </c>
      <c r="AK104" t="n">
        <v>7</v>
      </c>
      <c r="AL104" t="b">
        <v>0</v>
      </c>
      <c r="AM104" t="n">
        <v>0</v>
      </c>
      <c r="AN104" t="b">
        <v>0</v>
      </c>
      <c r="AO104" t="b">
        <v>0</v>
      </c>
      <c r="AP104" t="b">
        <v>0</v>
      </c>
      <c r="AQ104" t="inlineStr">
        <is>
          <t>OEIS Non-CAT - Large</t>
        </is>
      </c>
      <c r="AR104" t="n">
        <v>0</v>
      </c>
      <c r="AS104" t="n">
        <v>0</v>
      </c>
      <c r="AT104" t="inlineStr">
        <is>
          <t xml:space="preserve">structures &lt;= 100 </t>
        </is>
      </c>
      <c r="AU104" t="inlineStr">
        <is>
          <t>fatality = 0</t>
        </is>
      </c>
      <c r="AV104" t="n">
        <v>0</v>
      </c>
      <c r="AW104" t="b">
        <v>1</v>
      </c>
      <c r="AX104" t="b">
        <v>0</v>
      </c>
      <c r="AY104" t="b">
        <v>1</v>
      </c>
      <c r="AZ104" t="b">
        <v>1</v>
      </c>
      <c r="BA104" t="b">
        <v>0</v>
      </c>
      <c r="BB104" t="b">
        <v>1</v>
      </c>
      <c r="BC104" t="b">
        <v>1</v>
      </c>
      <c r="BJ104" t="n">
        <v>0</v>
      </c>
      <c r="BK104" t="n">
        <v>0</v>
      </c>
      <c r="BP104" t="n">
        <v>0</v>
      </c>
      <c r="BQ104" t="n">
        <v>0</v>
      </c>
    </row>
    <row r="105">
      <c r="C105" t="inlineStr">
        <is>
          <t>20170706-Alamo</t>
        </is>
      </c>
      <c r="D105" t="inlineStr">
        <is>
          <t>San Luis Obispo</t>
        </is>
      </c>
      <c r="E105" t="inlineStr">
        <is>
          <t>Alamo</t>
        </is>
      </c>
      <c r="H105" t="n">
        <v>201707061544</v>
      </c>
      <c r="I105" t="n">
        <v>201707070344</v>
      </c>
      <c r="J105" t="n">
        <v>42922</v>
      </c>
      <c r="K105" t="n">
        <v>0.6555555555555556</v>
      </c>
      <c r="L105" t="n">
        <v>42922.65555555555</v>
      </c>
      <c r="M105" t="n">
        <v>43109</v>
      </c>
      <c r="N105" t="inlineStr">
        <is>
          <t>11:46</t>
        </is>
      </c>
      <c r="O105" t="n">
        <v>43109.49027777778</v>
      </c>
      <c r="P105" t="n">
        <v>28687</v>
      </c>
      <c r="Q105" t="inlineStr">
        <is>
          <t>Undetermined</t>
        </is>
      </c>
      <c r="R105" t="n">
        <v>14</v>
      </c>
      <c r="S105" t="n">
        <v>1</v>
      </c>
      <c r="T105" t="n">
        <v>0</v>
      </c>
      <c r="U105" t="n">
        <v>35.0179</v>
      </c>
      <c r="V105" t="n">
        <v>-120.3223</v>
      </c>
      <c r="W105" t="inlineStr">
        <is>
          <t>HFTD</t>
        </is>
      </c>
      <c r="X105" t="inlineStr">
        <is>
          <t>HFRA</t>
        </is>
      </c>
      <c r="AF105" t="n">
        <v>1105522</v>
      </c>
      <c r="AG105" t="b">
        <v>1</v>
      </c>
      <c r="AH105" t="b">
        <v>1</v>
      </c>
      <c r="AI105" t="b">
        <v>0</v>
      </c>
      <c r="AJ105" t="n">
        <v>2017</v>
      </c>
      <c r="AK105" t="n">
        <v>7</v>
      </c>
      <c r="AL105" t="b">
        <v>1</v>
      </c>
      <c r="AM105" t="n">
        <v>0</v>
      </c>
      <c r="AN105" t="b">
        <v>0</v>
      </c>
      <c r="AO105" t="b">
        <v>0</v>
      </c>
      <c r="AP105" t="b">
        <v>0</v>
      </c>
      <c r="AQ105" t="inlineStr">
        <is>
          <t>OEIS CAT - Large</t>
        </is>
      </c>
      <c r="AR105" t="n">
        <v>1</v>
      </c>
      <c r="AS105" t="n">
        <v>0</v>
      </c>
      <c r="AT105" t="inlineStr">
        <is>
          <t xml:space="preserve">structures &lt;= 100 </t>
        </is>
      </c>
      <c r="AU105" t="inlineStr">
        <is>
          <t>fatality = 0</t>
        </is>
      </c>
      <c r="AV105" t="n">
        <v>14</v>
      </c>
      <c r="AW105" t="b">
        <v>0</v>
      </c>
      <c r="AX105" t="b">
        <v>1</v>
      </c>
      <c r="AY105" t="b">
        <v>1</v>
      </c>
      <c r="AZ105" t="b">
        <v>1</v>
      </c>
      <c r="BA105" t="b">
        <v>0</v>
      </c>
      <c r="BB105" t="b">
        <v>1</v>
      </c>
      <c r="BC105" t="b">
        <v>1</v>
      </c>
      <c r="BJ105" t="n">
        <v>0</v>
      </c>
      <c r="BK105" t="n">
        <v>0</v>
      </c>
      <c r="BL105" t="inlineStr">
        <is>
          <t>AU609</t>
        </is>
      </c>
      <c r="BM105" t="inlineStr">
        <is>
          <t>65</t>
        </is>
      </c>
      <c r="BN105" t="n">
        <v>7.23</v>
      </c>
      <c r="BO105" t="inlineStr">
        <is>
          <t>2017-07-06T22:19:00Z</t>
        </is>
      </c>
      <c r="BP105" t="n">
        <v>12.01</v>
      </c>
      <c r="BQ105" t="n">
        <v>18</v>
      </c>
    </row>
    <row r="106">
      <c r="C106" t="inlineStr">
        <is>
          <t>20170707-Hawk</t>
        </is>
      </c>
      <c r="D106" t="inlineStr">
        <is>
          <t>Kern</t>
        </is>
      </c>
      <c r="E106" t="inlineStr">
        <is>
          <t>Hawk</t>
        </is>
      </c>
      <c r="H106" t="n">
        <v>201707070918</v>
      </c>
      <c r="I106" t="n">
        <v>201707072118</v>
      </c>
      <c r="J106" t="n">
        <v>42923</v>
      </c>
      <c r="K106" t="n">
        <v>0.3875</v>
      </c>
      <c r="L106" t="n">
        <v>42923.3875</v>
      </c>
      <c r="M106" t="n">
        <v>43109</v>
      </c>
      <c r="N106" t="inlineStr">
        <is>
          <t>11:46</t>
        </is>
      </c>
      <c r="O106" t="n">
        <v>43109.49027777778</v>
      </c>
      <c r="P106" t="n">
        <v>2940</v>
      </c>
      <c r="Q106" t="inlineStr">
        <is>
          <t>Unknown</t>
        </is>
      </c>
      <c r="U106" t="n">
        <v>35.77896</v>
      </c>
      <c r="V106" t="n">
        <v>-118.89627</v>
      </c>
      <c r="W106" t="inlineStr">
        <is>
          <t>HFTD</t>
        </is>
      </c>
      <c r="X106" t="inlineStr">
        <is>
          <t>HFRA</t>
        </is>
      </c>
      <c r="AG106" t="b">
        <v>0</v>
      </c>
      <c r="AH106" t="b">
        <v>0</v>
      </c>
      <c r="AI106" t="b">
        <v>0</v>
      </c>
      <c r="AJ106" t="n">
        <v>2017</v>
      </c>
      <c r="AK106" t="n">
        <v>7</v>
      </c>
      <c r="AL106" t="b">
        <v>0</v>
      </c>
      <c r="AM106" t="n">
        <v>0</v>
      </c>
      <c r="AN106" t="b">
        <v>0</v>
      </c>
      <c r="AO106" t="b">
        <v>0</v>
      </c>
      <c r="AP106" t="b">
        <v>0</v>
      </c>
      <c r="AQ106" t="inlineStr">
        <is>
          <t>OEIS Non-CAT - Large</t>
        </is>
      </c>
      <c r="AR106" t="n">
        <v>0</v>
      </c>
      <c r="AS106" t="n">
        <v>0</v>
      </c>
      <c r="AT106" t="inlineStr">
        <is>
          <t xml:space="preserve">structures &lt;= 100 </t>
        </is>
      </c>
      <c r="AU106" t="inlineStr">
        <is>
          <t>fatality = 0</t>
        </is>
      </c>
      <c r="AV106" t="n">
        <v>0</v>
      </c>
      <c r="AW106" t="b">
        <v>1</v>
      </c>
      <c r="AX106" t="b">
        <v>0</v>
      </c>
      <c r="AY106" t="b">
        <v>1</v>
      </c>
      <c r="AZ106" t="b">
        <v>1</v>
      </c>
      <c r="BA106" t="b">
        <v>0</v>
      </c>
      <c r="BB106" t="b">
        <v>1</v>
      </c>
      <c r="BC106" t="b">
        <v>1</v>
      </c>
      <c r="BJ106" t="n">
        <v>0</v>
      </c>
      <c r="BK106" t="n">
        <v>0</v>
      </c>
      <c r="BL106" t="inlineStr">
        <is>
          <t>WOCC1</t>
        </is>
      </c>
      <c r="BM106" t="inlineStr">
        <is>
          <t>2</t>
        </is>
      </c>
      <c r="BN106" t="n">
        <v>6.18</v>
      </c>
      <c r="BO106" t="inlineStr">
        <is>
          <t>2017-07-07T17:13:00Z</t>
        </is>
      </c>
      <c r="BP106" t="n">
        <v>13</v>
      </c>
      <c r="BQ106" t="n">
        <v>4</v>
      </c>
    </row>
    <row r="107">
      <c r="C107" t="inlineStr">
        <is>
          <t>20170707-Wall</t>
        </is>
      </c>
      <c r="D107" t="inlineStr">
        <is>
          <t>Butte</t>
        </is>
      </c>
      <c r="E107" t="inlineStr">
        <is>
          <t>Wall</t>
        </is>
      </c>
      <c r="H107" t="n">
        <v>201707071452</v>
      </c>
      <c r="I107" t="n">
        <v>201707080252</v>
      </c>
      <c r="J107" t="n">
        <v>42923</v>
      </c>
      <c r="K107" t="n">
        <v>0.6194444444444445</v>
      </c>
      <c r="L107" t="n">
        <v>42923.61944444444</v>
      </c>
      <c r="M107" t="n">
        <v>43109</v>
      </c>
      <c r="N107" t="inlineStr">
        <is>
          <t>11:47</t>
        </is>
      </c>
      <c r="O107" t="n">
        <v>43109.49097222222</v>
      </c>
      <c r="P107" t="n">
        <v>6033</v>
      </c>
      <c r="Q107" t="inlineStr">
        <is>
          <t>Electrical Power</t>
        </is>
      </c>
      <c r="R107" t="n">
        <v>91</v>
      </c>
      <c r="S107" t="n">
        <v>10</v>
      </c>
      <c r="T107" t="n">
        <v>0</v>
      </c>
      <c r="U107" t="n">
        <v>39.45352</v>
      </c>
      <c r="V107" t="n">
        <v>-121.41222</v>
      </c>
      <c r="W107" t="inlineStr">
        <is>
          <t>HFTD</t>
        </is>
      </c>
      <c r="X107" t="inlineStr">
        <is>
          <t>HFRA</t>
        </is>
      </c>
      <c r="Y107" t="inlineStr">
        <is>
          <t>Yes</t>
        </is>
      </c>
      <c r="AF107" t="n">
        <v>2224009</v>
      </c>
      <c r="AG107" t="b">
        <v>1</v>
      </c>
      <c r="AH107" t="b">
        <v>1</v>
      </c>
      <c r="AI107" t="b">
        <v>0</v>
      </c>
      <c r="AJ107" t="n">
        <v>2017</v>
      </c>
      <c r="AK107" t="n">
        <v>7</v>
      </c>
      <c r="AL107" t="b">
        <v>0</v>
      </c>
      <c r="AM107" t="n">
        <v>0</v>
      </c>
      <c r="AN107" t="b">
        <v>0</v>
      </c>
      <c r="AO107" t="b">
        <v>0</v>
      </c>
      <c r="AP107" t="b">
        <v>0</v>
      </c>
      <c r="AQ107" t="inlineStr">
        <is>
          <t>OEIS CAT - Large</t>
        </is>
      </c>
      <c r="AR107" t="n">
        <v>1</v>
      </c>
      <c r="AS107" t="n">
        <v>0</v>
      </c>
      <c r="AT107" t="inlineStr">
        <is>
          <t xml:space="preserve">structures &lt;= 100 </t>
        </is>
      </c>
      <c r="AU107" t="inlineStr">
        <is>
          <t>fatality = 0</t>
        </is>
      </c>
      <c r="AV107" t="n">
        <v>91</v>
      </c>
      <c r="AW107" t="b">
        <v>1</v>
      </c>
      <c r="AX107" t="b">
        <v>0</v>
      </c>
      <c r="AY107" t="b">
        <v>1</v>
      </c>
      <c r="AZ107" t="b">
        <v>1</v>
      </c>
      <c r="BA107" t="b">
        <v>0</v>
      </c>
      <c r="BB107" t="b">
        <v>1</v>
      </c>
      <c r="BC107" t="b">
        <v>1</v>
      </c>
      <c r="BJ107" t="n">
        <v>0</v>
      </c>
      <c r="BK107" t="n">
        <v>0</v>
      </c>
      <c r="BL107" t="inlineStr">
        <is>
          <t>BNGC1</t>
        </is>
      </c>
      <c r="BM107" t="inlineStr">
        <is>
          <t>2</t>
        </is>
      </c>
      <c r="BN107" t="n">
        <v>5.22</v>
      </c>
      <c r="BO107" t="inlineStr">
        <is>
          <t>2017-07-07T22:51:00Z</t>
        </is>
      </c>
      <c r="BP107" t="n">
        <v>15.99</v>
      </c>
      <c r="BQ107" t="n">
        <v>2</v>
      </c>
    </row>
    <row r="108">
      <c r="C108" t="inlineStr">
        <is>
          <t>20170708-Whittier</t>
        </is>
      </c>
      <c r="D108" t="inlineStr">
        <is>
          <t>Santa Barbara</t>
        </is>
      </c>
      <c r="E108" t="inlineStr">
        <is>
          <t>Whittier</t>
        </is>
      </c>
      <c r="H108" t="n">
        <v>201707081343</v>
      </c>
      <c r="I108" t="n">
        <v>201707090143</v>
      </c>
      <c r="J108" t="n">
        <v>42924</v>
      </c>
      <c r="K108" t="n">
        <v>0.5715277777777777</v>
      </c>
      <c r="L108" t="n">
        <v>42924.57152777778</v>
      </c>
      <c r="M108" t="n">
        <v>43109</v>
      </c>
      <c r="N108" t="inlineStr">
        <is>
          <t>11:49</t>
        </is>
      </c>
      <c r="O108" t="n">
        <v>43109.49236111111</v>
      </c>
      <c r="P108" t="n">
        <v>18430</v>
      </c>
      <c r="Q108" t="inlineStr">
        <is>
          <t>Undetermined</t>
        </is>
      </c>
      <c r="R108" t="n">
        <v>40</v>
      </c>
      <c r="S108" t="n">
        <v>7</v>
      </c>
      <c r="T108" t="n">
        <v>0</v>
      </c>
      <c r="U108" t="n">
        <v>34.55096</v>
      </c>
      <c r="V108" t="n">
        <v>-119.9494</v>
      </c>
      <c r="W108" t="inlineStr">
        <is>
          <t>HFTD</t>
        </is>
      </c>
      <c r="X108" t="inlineStr">
        <is>
          <t>HFRA</t>
        </is>
      </c>
      <c r="AF108" t="n">
        <v>1437268</v>
      </c>
      <c r="AG108" t="b">
        <v>1</v>
      </c>
      <c r="AH108" t="b">
        <v>1</v>
      </c>
      <c r="AI108" t="b">
        <v>0</v>
      </c>
      <c r="AJ108" t="n">
        <v>2017</v>
      </c>
      <c r="AK108" t="n">
        <v>7</v>
      </c>
      <c r="AL108" t="b">
        <v>0</v>
      </c>
      <c r="AM108" t="n">
        <v>0</v>
      </c>
      <c r="AN108" t="b">
        <v>0</v>
      </c>
      <c r="AO108" t="b">
        <v>0</v>
      </c>
      <c r="AP108" t="b">
        <v>0</v>
      </c>
      <c r="AQ108" t="inlineStr">
        <is>
          <t>OEIS CAT - Large</t>
        </is>
      </c>
      <c r="AR108" t="n">
        <v>1</v>
      </c>
      <c r="AS108" t="n">
        <v>0</v>
      </c>
      <c r="AT108" t="inlineStr">
        <is>
          <t xml:space="preserve">structures &lt;= 100 </t>
        </is>
      </c>
      <c r="AU108" t="inlineStr">
        <is>
          <t>fatality = 0</t>
        </is>
      </c>
      <c r="AV108" t="n">
        <v>40</v>
      </c>
      <c r="AW108" t="b">
        <v>0</v>
      </c>
      <c r="AX108" t="b">
        <v>1</v>
      </c>
      <c r="AY108" t="b">
        <v>1</v>
      </c>
      <c r="AZ108" t="b">
        <v>1</v>
      </c>
      <c r="BA108" t="b">
        <v>0</v>
      </c>
      <c r="BB108" t="b">
        <v>1</v>
      </c>
      <c r="BC108" t="b">
        <v>1</v>
      </c>
      <c r="BF108" t="inlineStr">
        <is>
          <t>SYTC1</t>
        </is>
      </c>
      <c r="BG108" t="inlineStr">
        <is>
          <t>17</t>
        </is>
      </c>
      <c r="BH108" t="n">
        <v>2.35</v>
      </c>
      <c r="BI108" t="inlineStr">
        <is>
          <t>2017-07-08T21:34:00Z</t>
        </is>
      </c>
      <c r="BJ108" t="n">
        <v>12.01</v>
      </c>
      <c r="BK108" t="n">
        <v>9</v>
      </c>
      <c r="BL108" t="inlineStr">
        <is>
          <t>KIZA</t>
        </is>
      </c>
      <c r="BM108" t="inlineStr">
        <is>
          <t>1</t>
        </is>
      </c>
      <c r="BN108" t="n">
        <v>8.15</v>
      </c>
      <c r="BO108" t="inlineStr">
        <is>
          <t>2017-07-08T20:15:00Z</t>
        </is>
      </c>
      <c r="BP108" t="n">
        <v>20.71</v>
      </c>
      <c r="BQ108" t="n">
        <v>183</v>
      </c>
    </row>
    <row r="109">
      <c r="C109" t="inlineStr">
        <is>
          <t>20170708-Willow</t>
        </is>
      </c>
      <c r="D109" t="inlineStr">
        <is>
          <t>Contra Costa</t>
        </is>
      </c>
      <c r="E109" t="inlineStr">
        <is>
          <t>Willow</t>
        </is>
      </c>
      <c r="H109" t="n">
        <v>201707081526</v>
      </c>
      <c r="I109" t="n">
        <v>201707090326</v>
      </c>
      <c r="J109" t="n">
        <v>42924</v>
      </c>
      <c r="K109" t="n">
        <v>0.6430555555555556</v>
      </c>
      <c r="L109" t="n">
        <v>42924.64305555556</v>
      </c>
      <c r="M109" t="n">
        <v>43109</v>
      </c>
      <c r="N109" t="inlineStr">
        <is>
          <t>11:48</t>
        </is>
      </c>
      <c r="O109" t="n">
        <v>43109.49166666667</v>
      </c>
      <c r="P109" t="n">
        <v>370</v>
      </c>
      <c r="Q109" t="inlineStr">
        <is>
          <t>Unknown</t>
        </is>
      </c>
      <c r="U109" t="n">
        <v>38.02929</v>
      </c>
      <c r="V109" t="n">
        <v>-122.25544</v>
      </c>
      <c r="W109" t="inlineStr">
        <is>
          <t>non-HFTD</t>
        </is>
      </c>
      <c r="X109" t="inlineStr">
        <is>
          <t>non-HFRA</t>
        </is>
      </c>
      <c r="AG109" t="b">
        <v>0</v>
      </c>
      <c r="AH109" t="b">
        <v>0</v>
      </c>
      <c r="AI109" t="b">
        <v>0</v>
      </c>
      <c r="AJ109" t="n">
        <v>2017</v>
      </c>
      <c r="AK109" t="n">
        <v>7</v>
      </c>
      <c r="AL109" t="b">
        <v>0</v>
      </c>
      <c r="AM109" t="n">
        <v>0</v>
      </c>
      <c r="AN109" t="b">
        <v>0</v>
      </c>
      <c r="AO109" t="b">
        <v>0</v>
      </c>
      <c r="AP109" t="b">
        <v>0</v>
      </c>
      <c r="AQ109" t="inlineStr">
        <is>
          <t>OEIS Non-CAT - Large</t>
        </is>
      </c>
      <c r="AR109" t="n">
        <v>0</v>
      </c>
      <c r="AS109" t="n">
        <v>0</v>
      </c>
      <c r="AT109" t="inlineStr">
        <is>
          <t xml:space="preserve">structures &lt;= 100 </t>
        </is>
      </c>
      <c r="AU109" t="inlineStr">
        <is>
          <t>fatality = 0</t>
        </is>
      </c>
      <c r="AV109" t="n">
        <v>0</v>
      </c>
      <c r="AW109" t="b">
        <v>0</v>
      </c>
      <c r="AX109" t="b">
        <v>0</v>
      </c>
      <c r="AY109" t="b">
        <v>0</v>
      </c>
      <c r="AZ109" t="b">
        <v>0</v>
      </c>
      <c r="BA109" t="b">
        <v>0</v>
      </c>
      <c r="BB109" t="b">
        <v>0</v>
      </c>
      <c r="BC109" t="b">
        <v>0</v>
      </c>
      <c r="BF109" t="inlineStr">
        <is>
          <t>DPXC1</t>
        </is>
      </c>
      <c r="BG109" t="inlineStr">
        <is>
          <t>121</t>
        </is>
      </c>
      <c r="BH109" t="n">
        <v>1.91</v>
      </c>
      <c r="BI109" t="inlineStr">
        <is>
          <t>2017-07-08T21:54:00Z</t>
        </is>
      </c>
      <c r="BJ109" t="n">
        <v>20</v>
      </c>
      <c r="BK109" t="n">
        <v>27</v>
      </c>
      <c r="BL109" t="inlineStr">
        <is>
          <t>UPBC1</t>
        </is>
      </c>
      <c r="BM109" t="inlineStr">
        <is>
          <t>121</t>
        </is>
      </c>
      <c r="BN109" t="n">
        <v>7.37</v>
      </c>
      <c r="BO109" t="inlineStr">
        <is>
          <t>2017-07-08T22:18:00Z</t>
        </is>
      </c>
      <c r="BP109" t="n">
        <v>27.98</v>
      </c>
      <c r="BQ109" t="n">
        <v>224</v>
      </c>
    </row>
    <row r="110">
      <c r="C110" t="inlineStr">
        <is>
          <t>20170708-Parkfield</t>
        </is>
      </c>
      <c r="D110" t="inlineStr">
        <is>
          <t>Monterey</t>
        </is>
      </c>
      <c r="E110" t="inlineStr">
        <is>
          <t>Parkfield</t>
        </is>
      </c>
      <c r="H110" t="n">
        <v>201707081830</v>
      </c>
      <c r="I110" t="n">
        <v>201707090630</v>
      </c>
      <c r="J110" t="n">
        <v>42924</v>
      </c>
      <c r="K110" t="n">
        <v>0.7708333333333334</v>
      </c>
      <c r="L110" t="n">
        <v>42924.77083333334</v>
      </c>
      <c r="M110" t="n">
        <v>43109</v>
      </c>
      <c r="N110" t="inlineStr">
        <is>
          <t>11:50</t>
        </is>
      </c>
      <c r="O110" t="n">
        <v>43109.49305555555</v>
      </c>
      <c r="P110" t="n">
        <v>1816</v>
      </c>
      <c r="Q110" t="inlineStr">
        <is>
          <t>Electrical Power</t>
        </is>
      </c>
      <c r="S110" t="n">
        <v>1</v>
      </c>
      <c r="T110" t="n">
        <v>0</v>
      </c>
      <c r="U110" t="n">
        <v>35.86949</v>
      </c>
      <c r="V110" t="n">
        <v>-120.57894</v>
      </c>
      <c r="W110" t="inlineStr">
        <is>
          <t>HFTD</t>
        </is>
      </c>
      <c r="X110" t="inlineStr">
        <is>
          <t>HFRA</t>
        </is>
      </c>
      <c r="Y110" t="inlineStr">
        <is>
          <t>Yes</t>
        </is>
      </c>
      <c r="Z110" t="inlineStr">
        <is>
          <t>Yes</t>
        </is>
      </c>
      <c r="AA110" t="inlineStr">
        <is>
          <t>EIR20170074</t>
        </is>
      </c>
      <c r="AB110" t="inlineStr">
        <is>
          <t>EI170708B</t>
        </is>
      </c>
      <c r="AC110" t="inlineStr">
        <is>
          <t>1827117</t>
        </is>
      </c>
      <c r="AD110" t="inlineStr">
        <is>
          <t>17-0061504</t>
        </is>
      </c>
      <c r="AF110" t="n">
        <v>19209</v>
      </c>
      <c r="AG110" t="b">
        <v>0</v>
      </c>
      <c r="AH110" t="b">
        <v>0</v>
      </c>
      <c r="AI110" t="b">
        <v>0</v>
      </c>
      <c r="AJ110" t="n">
        <v>2017</v>
      </c>
      <c r="AK110" t="n">
        <v>7</v>
      </c>
      <c r="AL110" t="b">
        <v>0</v>
      </c>
      <c r="AM110" t="n">
        <v>0</v>
      </c>
      <c r="AN110" t="b">
        <v>0</v>
      </c>
      <c r="AO110" t="b">
        <v>0</v>
      </c>
      <c r="AP110" t="b">
        <v>0</v>
      </c>
      <c r="AQ110" t="inlineStr">
        <is>
          <t>OEIS Non-CAT - Large</t>
        </is>
      </c>
      <c r="AR110" t="n">
        <v>0</v>
      </c>
      <c r="AS110" t="n">
        <v>0</v>
      </c>
      <c r="AT110" t="inlineStr">
        <is>
          <t xml:space="preserve">structures &lt;= 100 </t>
        </is>
      </c>
      <c r="AU110" t="inlineStr">
        <is>
          <t>fatality = 0</t>
        </is>
      </c>
      <c r="AV110" t="n">
        <v>0</v>
      </c>
      <c r="AW110" t="b">
        <v>1</v>
      </c>
      <c r="AX110" t="b">
        <v>0</v>
      </c>
      <c r="AY110" t="b">
        <v>1</v>
      </c>
      <c r="AZ110" t="b">
        <v>1</v>
      </c>
      <c r="BA110" t="b">
        <v>0</v>
      </c>
      <c r="BB110" t="b">
        <v>1</v>
      </c>
      <c r="BC110" t="b">
        <v>1</v>
      </c>
      <c r="BJ110" t="n">
        <v>0</v>
      </c>
      <c r="BK110" t="n">
        <v>0</v>
      </c>
      <c r="BL110" t="inlineStr">
        <is>
          <t>PKFC1</t>
        </is>
      </c>
      <c r="BM110" t="inlineStr">
        <is>
          <t>2</t>
        </is>
      </c>
      <c r="BN110" t="n">
        <v>8.390000000000001</v>
      </c>
      <c r="BO110" t="inlineStr">
        <is>
          <t>2017-07-09T00:55:00Z</t>
        </is>
      </c>
      <c r="BP110" t="n">
        <v>14.99</v>
      </c>
      <c r="BQ110" t="n">
        <v>2</v>
      </c>
    </row>
    <row r="111">
      <c r="C111" t="inlineStr">
        <is>
          <t>20170709-Stone</t>
        </is>
      </c>
      <c r="D111" t="inlineStr">
        <is>
          <t>San Luis Obispo</t>
        </is>
      </c>
      <c r="E111" t="inlineStr">
        <is>
          <t>Stone</t>
        </is>
      </c>
      <c r="H111" t="n">
        <v>201707091349</v>
      </c>
      <c r="I111" t="n">
        <v>201707100149</v>
      </c>
      <c r="J111" t="n">
        <v>42925</v>
      </c>
      <c r="K111" t="n">
        <v>0.5756944444444444</v>
      </c>
      <c r="L111" t="n">
        <v>42925.57569444444</v>
      </c>
      <c r="M111" t="n">
        <v>43109</v>
      </c>
      <c r="N111" t="inlineStr">
        <is>
          <t>11:51</t>
        </is>
      </c>
      <c r="O111" t="n">
        <v>43109.49375</v>
      </c>
      <c r="P111" t="n">
        <v>340</v>
      </c>
      <c r="Q111" t="inlineStr">
        <is>
          <t>Equipment Use</t>
        </is>
      </c>
      <c r="R111" t="n">
        <v>3</v>
      </c>
      <c r="T111" t="n">
        <v>0</v>
      </c>
      <c r="U111" t="n">
        <v>35.42433</v>
      </c>
      <c r="V111" t="n">
        <v>-120.47322</v>
      </c>
      <c r="W111" t="inlineStr">
        <is>
          <t>HFTD</t>
        </is>
      </c>
      <c r="X111" t="inlineStr">
        <is>
          <t>HFRA</t>
        </is>
      </c>
      <c r="AF111" t="n">
        <v>62932</v>
      </c>
      <c r="AG111" t="b">
        <v>0</v>
      </c>
      <c r="AH111" t="b">
        <v>0</v>
      </c>
      <c r="AI111" t="b">
        <v>0</v>
      </c>
      <c r="AJ111" t="n">
        <v>2017</v>
      </c>
      <c r="AK111" t="n">
        <v>7</v>
      </c>
      <c r="AL111" t="b">
        <v>0</v>
      </c>
      <c r="AM111" t="n">
        <v>0</v>
      </c>
      <c r="AN111" t="b">
        <v>0</v>
      </c>
      <c r="AO111" t="b">
        <v>0</v>
      </c>
      <c r="AP111" t="b">
        <v>0</v>
      </c>
      <c r="AQ111" t="inlineStr">
        <is>
          <t>OEIS Non-CAT - Large</t>
        </is>
      </c>
      <c r="AR111" t="n">
        <v>0</v>
      </c>
      <c r="AS111" t="n">
        <v>0</v>
      </c>
      <c r="AT111" t="inlineStr">
        <is>
          <t xml:space="preserve">structures &lt;= 100 </t>
        </is>
      </c>
      <c r="AU111" t="inlineStr">
        <is>
          <t>fatality = 0</t>
        </is>
      </c>
      <c r="AV111" t="n">
        <v>3</v>
      </c>
      <c r="AW111" t="b">
        <v>1</v>
      </c>
      <c r="AX111" t="b">
        <v>0</v>
      </c>
      <c r="AY111" t="b">
        <v>1</v>
      </c>
      <c r="AZ111" t="b">
        <v>1</v>
      </c>
      <c r="BA111" t="b">
        <v>0</v>
      </c>
      <c r="BB111" t="b">
        <v>1</v>
      </c>
      <c r="BC111" t="b">
        <v>1</v>
      </c>
      <c r="BJ111" t="n">
        <v>0</v>
      </c>
      <c r="BK111" t="n">
        <v>0</v>
      </c>
      <c r="BL111" t="inlineStr">
        <is>
          <t>E2260</t>
        </is>
      </c>
      <c r="BM111" t="inlineStr">
        <is>
          <t>65</t>
        </is>
      </c>
      <c r="BN111" t="n">
        <v>8.960000000000001</v>
      </c>
      <c r="BO111" t="inlineStr">
        <is>
          <t>2017-07-09T20:54:00Z</t>
        </is>
      </c>
      <c r="BP111" t="n">
        <v>18.99</v>
      </c>
      <c r="BQ111" t="n">
        <v>10</v>
      </c>
    </row>
    <row r="112">
      <c r="C112" t="inlineStr">
        <is>
          <t>20170709-Garza</t>
        </is>
      </c>
      <c r="D112" t="inlineStr">
        <is>
          <t>Kings</t>
        </is>
      </c>
      <c r="E112" t="inlineStr">
        <is>
          <t>Garza</t>
        </is>
      </c>
      <c r="H112" t="n">
        <v>201707091510</v>
      </c>
      <c r="I112" t="n">
        <v>201707100310</v>
      </c>
      <c r="J112" t="n">
        <v>42925</v>
      </c>
      <c r="K112" t="n">
        <v>0.6319444444444444</v>
      </c>
      <c r="L112" t="n">
        <v>42925.63194444445</v>
      </c>
      <c r="M112" t="n">
        <v>43109</v>
      </c>
      <c r="N112" t="inlineStr">
        <is>
          <t>11:51</t>
        </is>
      </c>
      <c r="O112" t="n">
        <v>43109.49375</v>
      </c>
      <c r="P112" t="n">
        <v>48889</v>
      </c>
      <c r="Q112" t="inlineStr">
        <is>
          <t>Equipment Use</t>
        </is>
      </c>
      <c r="R112" t="n">
        <v>1</v>
      </c>
      <c r="T112" t="n">
        <v>0</v>
      </c>
      <c r="U112" t="n">
        <v>35.93273</v>
      </c>
      <c r="V112" t="n">
        <v>-120.20014</v>
      </c>
      <c r="W112" t="inlineStr">
        <is>
          <t>non-HFTD</t>
        </is>
      </c>
      <c r="X112" t="inlineStr">
        <is>
          <t>HFRA</t>
        </is>
      </c>
      <c r="AG112" t="b">
        <v>1</v>
      </c>
      <c r="AH112" t="b">
        <v>1</v>
      </c>
      <c r="AI112" t="b">
        <v>0</v>
      </c>
      <c r="AJ112" t="n">
        <v>2017</v>
      </c>
      <c r="AK112" t="n">
        <v>7</v>
      </c>
      <c r="AL112" t="b">
        <v>0</v>
      </c>
      <c r="AM112" t="n">
        <v>0</v>
      </c>
      <c r="AN112" t="b">
        <v>0</v>
      </c>
      <c r="AO112" t="b">
        <v>0</v>
      </c>
      <c r="AP112" t="b">
        <v>0</v>
      </c>
      <c r="AQ112" t="inlineStr">
        <is>
          <t>OEIS CAT - Large</t>
        </is>
      </c>
      <c r="AR112" t="n">
        <v>1</v>
      </c>
      <c r="AS112" t="n">
        <v>0</v>
      </c>
      <c r="AT112" t="inlineStr">
        <is>
          <t xml:space="preserve">structures &lt;= 100 </t>
        </is>
      </c>
      <c r="AU112" t="inlineStr">
        <is>
          <t>fatality = 0</t>
        </is>
      </c>
      <c r="AV112" t="n">
        <v>1</v>
      </c>
      <c r="AW112" t="b">
        <v>0</v>
      </c>
      <c r="AX112" t="b">
        <v>0</v>
      </c>
      <c r="AY112" t="b">
        <v>1</v>
      </c>
      <c r="AZ112" t="b">
        <v>1</v>
      </c>
      <c r="BA112" t="b">
        <v>1</v>
      </c>
      <c r="BB112" t="b">
        <v>0</v>
      </c>
      <c r="BC112" t="b">
        <v>1</v>
      </c>
      <c r="BJ112" t="n">
        <v>0</v>
      </c>
      <c r="BK112" t="n">
        <v>0</v>
      </c>
      <c r="BL112" t="inlineStr">
        <is>
          <t>AT565</t>
        </is>
      </c>
      <c r="BM112" t="inlineStr">
        <is>
          <t>65</t>
        </is>
      </c>
      <c r="BN112" t="n">
        <v>6.13</v>
      </c>
      <c r="BO112" t="inlineStr">
        <is>
          <t>2017-07-09T22:26:00Z</t>
        </is>
      </c>
      <c r="BP112" t="n">
        <v>12.01</v>
      </c>
      <c r="BQ112" t="n">
        <v>21</v>
      </c>
    </row>
    <row r="113">
      <c r="C113" t="inlineStr">
        <is>
          <t>20170710-Farad</t>
        </is>
      </c>
      <c r="D113" t="inlineStr">
        <is>
          <t>Nevada</t>
        </is>
      </c>
      <c r="E113" t="inlineStr">
        <is>
          <t>Farad</t>
        </is>
      </c>
      <c r="H113" t="n">
        <v>201707101302</v>
      </c>
      <c r="I113" t="n">
        <v>201707110102</v>
      </c>
      <c r="J113" t="n">
        <v>42926</v>
      </c>
      <c r="K113" t="n">
        <v>0.5430555555555555</v>
      </c>
      <c r="L113" t="n">
        <v>42926.54305555556</v>
      </c>
      <c r="M113" t="n">
        <v>43109</v>
      </c>
      <c r="N113" t="inlineStr">
        <is>
          <t>11:51</t>
        </is>
      </c>
      <c r="O113" t="n">
        <v>43109.49375</v>
      </c>
      <c r="P113" t="n">
        <v>747</v>
      </c>
      <c r="Q113" t="inlineStr">
        <is>
          <t>Undetermined</t>
        </is>
      </c>
      <c r="T113" t="n">
        <v>0</v>
      </c>
      <c r="U113" t="n">
        <v>39.439722</v>
      </c>
      <c r="V113" t="n">
        <v>-120.027222</v>
      </c>
      <c r="W113" t="inlineStr">
        <is>
          <t>HFTD</t>
        </is>
      </c>
      <c r="X113" t="inlineStr">
        <is>
          <t>HFRA</t>
        </is>
      </c>
      <c r="AG113" t="b">
        <v>0</v>
      </c>
      <c r="AH113" t="b">
        <v>0</v>
      </c>
      <c r="AI113" t="b">
        <v>0</v>
      </c>
      <c r="AJ113" t="n">
        <v>2017</v>
      </c>
      <c r="AK113" t="n">
        <v>7</v>
      </c>
      <c r="AL113" t="b">
        <v>0</v>
      </c>
      <c r="AM113" t="n">
        <v>0</v>
      </c>
      <c r="AN113" t="b">
        <v>0</v>
      </c>
      <c r="AO113" t="b">
        <v>0</v>
      </c>
      <c r="AP113" t="b">
        <v>0</v>
      </c>
      <c r="AQ113" t="inlineStr">
        <is>
          <t>OEIS Non-CAT - Large</t>
        </is>
      </c>
      <c r="AR113" t="n">
        <v>0</v>
      </c>
      <c r="AS113" t="n">
        <v>0</v>
      </c>
      <c r="AT113" t="inlineStr">
        <is>
          <t xml:space="preserve">structures &lt;= 100 </t>
        </is>
      </c>
      <c r="AU113" t="inlineStr">
        <is>
          <t>fatality = 0</t>
        </is>
      </c>
      <c r="AV113" t="n">
        <v>0</v>
      </c>
      <c r="AW113" t="b">
        <v>1</v>
      </c>
      <c r="AX113" t="b">
        <v>0</v>
      </c>
      <c r="AY113" t="b">
        <v>1</v>
      </c>
      <c r="AZ113" t="b">
        <v>1</v>
      </c>
      <c r="BA113" t="b">
        <v>0</v>
      </c>
      <c r="BB113" t="b">
        <v>0</v>
      </c>
      <c r="BC113" t="b">
        <v>1</v>
      </c>
      <c r="BF113" t="inlineStr">
        <is>
          <t>SMDC1</t>
        </is>
      </c>
      <c r="BG113" t="inlineStr">
        <is>
          <t>2</t>
        </is>
      </c>
      <c r="BH113" t="n">
        <v>3.86</v>
      </c>
      <c r="BI113" t="inlineStr">
        <is>
          <t>2017-07-10T20:33:00Z</t>
        </is>
      </c>
      <c r="BJ113" t="n">
        <v>21</v>
      </c>
      <c r="BK113" t="n">
        <v>2</v>
      </c>
      <c r="BL113" t="inlineStr">
        <is>
          <t>E1713</t>
        </is>
      </c>
      <c r="BM113" t="inlineStr">
        <is>
          <t>65</t>
        </is>
      </c>
      <c r="BN113" t="n">
        <v>8.390000000000001</v>
      </c>
      <c r="BO113" t="inlineStr">
        <is>
          <t>2017-07-10T19:29:00Z</t>
        </is>
      </c>
      <c r="BP113" t="n">
        <v>30</v>
      </c>
      <c r="BQ113" t="n">
        <v>29</v>
      </c>
    </row>
    <row r="114">
      <c r="C114" t="inlineStr">
        <is>
          <t>20170711-Long Valley</t>
        </is>
      </c>
      <c r="D114" t="inlineStr">
        <is>
          <t>Lassen</t>
        </is>
      </c>
      <c r="E114" t="inlineStr">
        <is>
          <t>Long Valley</t>
        </is>
      </c>
      <c r="H114" t="n">
        <v>201707111415</v>
      </c>
      <c r="I114" t="n">
        <v>201707120215</v>
      </c>
      <c r="J114" t="n">
        <v>42927</v>
      </c>
      <c r="K114" t="n">
        <v>0.59375</v>
      </c>
      <c r="L114" t="n">
        <v>42927.59375</v>
      </c>
      <c r="M114" t="n">
        <v>43109</v>
      </c>
      <c r="N114" t="inlineStr">
        <is>
          <t>11:52</t>
        </is>
      </c>
      <c r="O114" t="n">
        <v>43109.49444444444</v>
      </c>
      <c r="P114" t="n">
        <v>83733</v>
      </c>
      <c r="Q114" t="inlineStr">
        <is>
          <t>Undetermined</t>
        </is>
      </c>
      <c r="R114" t="n">
        <v>8</v>
      </c>
      <c r="S114" t="n">
        <v>3</v>
      </c>
      <c r="T114" t="n">
        <v>0</v>
      </c>
      <c r="U114" t="n">
        <v>40.07045</v>
      </c>
      <c r="V114" t="n">
        <v>-120.14013</v>
      </c>
      <c r="W114" t="inlineStr">
        <is>
          <t>non-HFTD</t>
        </is>
      </c>
      <c r="X114" t="inlineStr">
        <is>
          <t>non-HFRA</t>
        </is>
      </c>
      <c r="AG114" t="b">
        <v>1</v>
      </c>
      <c r="AH114" t="b">
        <v>1</v>
      </c>
      <c r="AI114" t="b">
        <v>0</v>
      </c>
      <c r="AJ114" t="n">
        <v>2017</v>
      </c>
      <c r="AK114" t="n">
        <v>7</v>
      </c>
      <c r="AL114" t="b">
        <v>0</v>
      </c>
      <c r="AM114" t="n">
        <v>0</v>
      </c>
      <c r="AN114" t="b">
        <v>0</v>
      </c>
      <c r="AO114" t="b">
        <v>0</v>
      </c>
      <c r="AP114" t="b">
        <v>0</v>
      </c>
      <c r="AQ114" t="inlineStr">
        <is>
          <t>OEIS CAT - Large</t>
        </is>
      </c>
      <c r="AR114" t="n">
        <v>1</v>
      </c>
      <c r="AS114" t="n">
        <v>0</v>
      </c>
      <c r="AT114" t="inlineStr">
        <is>
          <t xml:space="preserve">structures &lt;= 100 </t>
        </is>
      </c>
      <c r="AU114" t="inlineStr">
        <is>
          <t>fatality = 0</t>
        </is>
      </c>
      <c r="AV114" t="n">
        <v>8</v>
      </c>
      <c r="AW114" t="b">
        <v>0</v>
      </c>
      <c r="AX114" t="b">
        <v>0</v>
      </c>
      <c r="AY114" t="b">
        <v>0</v>
      </c>
      <c r="AZ114" t="b">
        <v>0</v>
      </c>
      <c r="BA114" t="b">
        <v>0</v>
      </c>
      <c r="BB114" t="b">
        <v>0</v>
      </c>
      <c r="BC114" t="b">
        <v>0</v>
      </c>
      <c r="BF114" t="inlineStr">
        <is>
          <t>DYLC1</t>
        </is>
      </c>
      <c r="BG114" t="inlineStr">
        <is>
          <t>2</t>
        </is>
      </c>
      <c r="BH114" t="n">
        <v>2.58</v>
      </c>
      <c r="BI114" t="inlineStr">
        <is>
          <t>2017-07-11T22:11:00Z</t>
        </is>
      </c>
      <c r="BJ114" t="n">
        <v>20</v>
      </c>
      <c r="BK114" t="n">
        <v>2</v>
      </c>
      <c r="BL114" t="inlineStr">
        <is>
          <t>DYLC1</t>
        </is>
      </c>
      <c r="BM114" t="inlineStr">
        <is>
          <t>2</t>
        </is>
      </c>
      <c r="BN114" t="n">
        <v>2.58</v>
      </c>
      <c r="BO114" t="inlineStr">
        <is>
          <t>2017-07-11T22:11:00Z</t>
        </is>
      </c>
      <c r="BP114" t="n">
        <v>20</v>
      </c>
      <c r="BQ114" t="n">
        <v>11</v>
      </c>
    </row>
    <row r="115">
      <c r="C115" t="inlineStr">
        <is>
          <t>20170716-Grade</t>
        </is>
      </c>
      <c r="D115" t="inlineStr">
        <is>
          <t>Mendocino</t>
        </is>
      </c>
      <c r="E115" t="inlineStr">
        <is>
          <t>Grade</t>
        </is>
      </c>
      <c r="H115" t="n">
        <v>201707161451</v>
      </c>
      <c r="I115" t="n">
        <v>201707170251</v>
      </c>
      <c r="J115" t="n">
        <v>42932</v>
      </c>
      <c r="K115" t="n">
        <v>0.61875</v>
      </c>
      <c r="L115" t="n">
        <v>42932.61875</v>
      </c>
      <c r="M115" t="n">
        <v>43109</v>
      </c>
      <c r="N115" t="inlineStr">
        <is>
          <t>11:56</t>
        </is>
      </c>
      <c r="O115" t="n">
        <v>43109.49722222222</v>
      </c>
      <c r="P115" t="n">
        <v>900</v>
      </c>
      <c r="Q115" t="inlineStr">
        <is>
          <t>Vehicle</t>
        </is>
      </c>
      <c r="R115" t="n">
        <v>1</v>
      </c>
      <c r="T115" t="n">
        <v>0</v>
      </c>
      <c r="U115" t="n">
        <v>39.30125</v>
      </c>
      <c r="V115" t="n">
        <v>-123.28825</v>
      </c>
      <c r="W115" t="inlineStr">
        <is>
          <t>HFTD</t>
        </is>
      </c>
      <c r="X115" t="inlineStr">
        <is>
          <t>HFRA</t>
        </is>
      </c>
      <c r="AF115" t="n">
        <v>16812</v>
      </c>
      <c r="AG115" t="b">
        <v>0</v>
      </c>
      <c r="AH115" t="b">
        <v>0</v>
      </c>
      <c r="AI115" t="b">
        <v>0</v>
      </c>
      <c r="AJ115" t="n">
        <v>2017</v>
      </c>
      <c r="AK115" t="n">
        <v>7</v>
      </c>
      <c r="AL115" t="b">
        <v>0</v>
      </c>
      <c r="AM115" t="n">
        <v>0</v>
      </c>
      <c r="AN115" t="b">
        <v>0</v>
      </c>
      <c r="AO115" t="b">
        <v>0</v>
      </c>
      <c r="AP115" t="b">
        <v>0</v>
      </c>
      <c r="AQ115" t="inlineStr">
        <is>
          <t>OEIS Non-CAT - Large</t>
        </is>
      </c>
      <c r="AR115" t="n">
        <v>0</v>
      </c>
      <c r="AS115" t="n">
        <v>0</v>
      </c>
      <c r="AT115" t="inlineStr">
        <is>
          <t xml:space="preserve">structures &lt;= 100 </t>
        </is>
      </c>
      <c r="AU115" t="inlineStr">
        <is>
          <t>fatality = 0</t>
        </is>
      </c>
      <c r="AV115" t="n">
        <v>1</v>
      </c>
      <c r="AW115" t="b">
        <v>1</v>
      </c>
      <c r="AX115" t="b">
        <v>0</v>
      </c>
      <c r="AY115" t="b">
        <v>1</v>
      </c>
      <c r="AZ115" t="b">
        <v>1</v>
      </c>
      <c r="BA115" t="b">
        <v>0</v>
      </c>
      <c r="BB115" t="b">
        <v>1</v>
      </c>
      <c r="BC115" t="b">
        <v>1</v>
      </c>
      <c r="BF115" t="inlineStr">
        <is>
          <t>AU552</t>
        </is>
      </c>
      <c r="BG115" t="inlineStr">
        <is>
          <t>65</t>
        </is>
      </c>
      <c r="BH115" t="n">
        <v>2.41</v>
      </c>
      <c r="BI115" t="inlineStr">
        <is>
          <t>2017-07-16T22:44:00Z</t>
        </is>
      </c>
      <c r="BJ115" t="n">
        <v>27</v>
      </c>
      <c r="BK115" t="n">
        <v>28</v>
      </c>
      <c r="BL115" t="inlineStr">
        <is>
          <t>AU552</t>
        </is>
      </c>
      <c r="BM115" t="inlineStr">
        <is>
          <t>65</t>
        </is>
      </c>
      <c r="BN115" t="n">
        <v>2.41</v>
      </c>
      <c r="BO115" t="inlineStr">
        <is>
          <t>2017-07-16T22:44:00Z</t>
        </is>
      </c>
      <c r="BP115" t="n">
        <v>27</v>
      </c>
      <c r="BQ115" t="n">
        <v>92</v>
      </c>
    </row>
    <row r="116">
      <c r="C116" t="inlineStr">
        <is>
          <t>20170716-Detwiler</t>
        </is>
      </c>
      <c r="D116" t="inlineStr">
        <is>
          <t>Mariposa</t>
        </is>
      </c>
      <c r="E116" t="inlineStr">
        <is>
          <t>Detwiler</t>
        </is>
      </c>
      <c r="H116" t="n">
        <v>201707161556</v>
      </c>
      <c r="I116" t="n">
        <v>201707170356</v>
      </c>
      <c r="J116" t="n">
        <v>42932</v>
      </c>
      <c r="K116" t="n">
        <v>0.6638888888888889</v>
      </c>
      <c r="L116" t="n">
        <v>42932.66388888889</v>
      </c>
      <c r="M116" t="n">
        <v>43109</v>
      </c>
      <c r="N116" t="inlineStr">
        <is>
          <t>11:57</t>
        </is>
      </c>
      <c r="O116" t="n">
        <v>43109.49791666667</v>
      </c>
      <c r="P116" t="n">
        <v>81826</v>
      </c>
      <c r="Q116" t="inlineStr">
        <is>
          <t>Shooting</t>
        </is>
      </c>
      <c r="R116" t="n">
        <v>131</v>
      </c>
      <c r="S116" t="n">
        <v>21</v>
      </c>
      <c r="T116" t="n">
        <v>0</v>
      </c>
      <c r="U116" t="n">
        <v>37.61757</v>
      </c>
      <c r="V116" t="n">
        <v>-120.21321</v>
      </c>
      <c r="W116" t="inlineStr">
        <is>
          <t>HFTD</t>
        </is>
      </c>
      <c r="X116" t="inlineStr">
        <is>
          <t>HFRA</t>
        </is>
      </c>
      <c r="AF116" t="n">
        <v>31657488</v>
      </c>
      <c r="AG116" t="b">
        <v>1</v>
      </c>
      <c r="AH116" t="b">
        <v>0</v>
      </c>
      <c r="AI116" t="b">
        <v>1</v>
      </c>
      <c r="AJ116" t="n">
        <v>2017</v>
      </c>
      <c r="AK116" t="n">
        <v>7</v>
      </c>
      <c r="AL116" t="b">
        <v>0</v>
      </c>
      <c r="AM116" t="n">
        <v>0</v>
      </c>
      <c r="AN116" t="b">
        <v>0</v>
      </c>
      <c r="AO116" t="b">
        <v>1</v>
      </c>
      <c r="AP116" t="b">
        <v>1</v>
      </c>
      <c r="AQ116" t="inlineStr">
        <is>
          <t>OEIS CAT - Destructive - Non-fatal</t>
        </is>
      </c>
      <c r="AR116" t="n">
        <v>1</v>
      </c>
      <c r="AS116" t="n">
        <v>0</v>
      </c>
      <c r="AT116" t="inlineStr">
        <is>
          <t>100 &lt; structures &lt;= 500</t>
        </is>
      </c>
      <c r="AU116" t="inlineStr">
        <is>
          <t>fatality = 0</t>
        </is>
      </c>
      <c r="AV116" t="n">
        <v>131</v>
      </c>
      <c r="AW116" t="b">
        <v>1</v>
      </c>
      <c r="AX116" t="b">
        <v>0</v>
      </c>
      <c r="AY116" t="b">
        <v>1</v>
      </c>
      <c r="AZ116" t="b">
        <v>1</v>
      </c>
      <c r="BA116" t="b">
        <v>0</v>
      </c>
      <c r="BB116" t="b">
        <v>1</v>
      </c>
      <c r="BC116" t="b">
        <v>1</v>
      </c>
      <c r="BJ116" t="n">
        <v>0</v>
      </c>
      <c r="BK116" t="n">
        <v>0</v>
      </c>
      <c r="BP116" t="n">
        <v>0</v>
      </c>
      <c r="BQ116" t="n">
        <v>0</v>
      </c>
    </row>
    <row r="117">
      <c r="C117" t="inlineStr">
        <is>
          <t>20170717-Park</t>
        </is>
      </c>
      <c r="D117" t="inlineStr">
        <is>
          <t>Fresno</t>
        </is>
      </c>
      <c r="E117" t="inlineStr">
        <is>
          <t>Park</t>
        </is>
      </c>
      <c r="H117" t="n">
        <v>201707171315</v>
      </c>
      <c r="I117" t="n">
        <v>201707180115</v>
      </c>
      <c r="J117" t="n">
        <v>42933</v>
      </c>
      <c r="K117" t="n">
        <v>0.5520833333333334</v>
      </c>
      <c r="L117" t="n">
        <v>42933.55208333334</v>
      </c>
      <c r="M117" t="n">
        <v>43109</v>
      </c>
      <c r="N117" t="inlineStr">
        <is>
          <t>11:58</t>
        </is>
      </c>
      <c r="O117" t="n">
        <v>43109.49861111111</v>
      </c>
      <c r="P117" t="n">
        <v>1649</v>
      </c>
      <c r="Q117" t="inlineStr">
        <is>
          <t>Equipment Use</t>
        </is>
      </c>
      <c r="R117" t="n">
        <v>0</v>
      </c>
      <c r="T117" t="n">
        <v>0</v>
      </c>
      <c r="U117" t="n">
        <v>35.95911</v>
      </c>
      <c r="V117" t="n">
        <v>-120.55579</v>
      </c>
      <c r="W117" t="inlineStr">
        <is>
          <t>HFTD</t>
        </is>
      </c>
      <c r="X117" t="inlineStr">
        <is>
          <t>HFRA</t>
        </is>
      </c>
      <c r="AG117" t="b">
        <v>0</v>
      </c>
      <c r="AH117" t="b">
        <v>0</v>
      </c>
      <c r="AI117" t="b">
        <v>0</v>
      </c>
      <c r="AJ117" t="n">
        <v>2017</v>
      </c>
      <c r="AK117" t="n">
        <v>7</v>
      </c>
      <c r="AL117" t="b">
        <v>0</v>
      </c>
      <c r="AM117" t="n">
        <v>0</v>
      </c>
      <c r="AN117" t="b">
        <v>0</v>
      </c>
      <c r="AO117" t="b">
        <v>0</v>
      </c>
      <c r="AP117" t="b">
        <v>0</v>
      </c>
      <c r="AQ117" t="inlineStr">
        <is>
          <t>OEIS Non-CAT - Large</t>
        </is>
      </c>
      <c r="AR117" t="n">
        <v>0</v>
      </c>
      <c r="AS117" t="n">
        <v>0</v>
      </c>
      <c r="AT117" t="inlineStr">
        <is>
          <t xml:space="preserve">structures &lt;= 100 </t>
        </is>
      </c>
      <c r="AU117" t="inlineStr">
        <is>
          <t>fatality = 0</t>
        </is>
      </c>
      <c r="AV117" t="n">
        <v>0</v>
      </c>
      <c r="AW117" t="b">
        <v>1</v>
      </c>
      <c r="AX117" t="b">
        <v>0</v>
      </c>
      <c r="AY117" t="b">
        <v>1</v>
      </c>
      <c r="AZ117" t="b">
        <v>1</v>
      </c>
      <c r="BA117" t="b">
        <v>0</v>
      </c>
      <c r="BB117" t="b">
        <v>1</v>
      </c>
      <c r="BC117" t="b">
        <v>1</v>
      </c>
      <c r="BJ117" t="n">
        <v>0</v>
      </c>
      <c r="BK117" t="n">
        <v>0</v>
      </c>
      <c r="BL117" t="inlineStr">
        <is>
          <t>PKFC1</t>
        </is>
      </c>
      <c r="BM117" t="inlineStr">
        <is>
          <t>2</t>
        </is>
      </c>
      <c r="BN117" t="n">
        <v>8.039999999999999</v>
      </c>
      <c r="BO117" t="inlineStr">
        <is>
          <t>2017-07-17T20:55:00Z</t>
        </is>
      </c>
      <c r="BP117" t="n">
        <v>11.01</v>
      </c>
      <c r="BQ117" t="n">
        <v>2</v>
      </c>
    </row>
    <row r="118">
      <c r="C118" t="inlineStr">
        <is>
          <t>20170718-Hudson</t>
        </is>
      </c>
      <c r="D118" t="inlineStr">
        <is>
          <t>Kern</t>
        </is>
      </c>
      <c r="E118" t="inlineStr">
        <is>
          <t>Hudson</t>
        </is>
      </c>
      <c r="H118" t="n">
        <v>201707181145</v>
      </c>
      <c r="I118" t="n">
        <v>201707182345</v>
      </c>
      <c r="J118" t="n">
        <v>42934</v>
      </c>
      <c r="K118" t="n">
        <v>0.4895833333333333</v>
      </c>
      <c r="L118" t="n">
        <v>42934.48958333334</v>
      </c>
      <c r="M118" t="n">
        <v>43109</v>
      </c>
      <c r="N118" t="inlineStr">
        <is>
          <t>11:59</t>
        </is>
      </c>
      <c r="O118" t="n">
        <v>43109.49930555555</v>
      </c>
      <c r="P118" t="n">
        <v>1083</v>
      </c>
      <c r="Q118" t="inlineStr">
        <is>
          <t>Undetermined</t>
        </is>
      </c>
      <c r="R118" t="n">
        <v>0</v>
      </c>
      <c r="T118" t="n">
        <v>0</v>
      </c>
      <c r="U118" t="n">
        <v>34.94373</v>
      </c>
      <c r="V118" t="n">
        <v>-119.44751</v>
      </c>
      <c r="W118" t="inlineStr">
        <is>
          <t>non-HFTD</t>
        </is>
      </c>
      <c r="X118" t="inlineStr">
        <is>
          <t>non-HFRA</t>
        </is>
      </c>
      <c r="AG118" t="b">
        <v>0</v>
      </c>
      <c r="AH118" t="b">
        <v>0</v>
      </c>
      <c r="AI118" t="b">
        <v>0</v>
      </c>
      <c r="AJ118" t="n">
        <v>2017</v>
      </c>
      <c r="AK118" t="n">
        <v>7</v>
      </c>
      <c r="AL118" t="b">
        <v>0</v>
      </c>
      <c r="AM118" t="n">
        <v>0</v>
      </c>
      <c r="AN118" t="b">
        <v>0</v>
      </c>
      <c r="AO118" t="b">
        <v>0</v>
      </c>
      <c r="AP118" t="b">
        <v>0</v>
      </c>
      <c r="AQ118" t="inlineStr">
        <is>
          <t>OEIS Non-CAT - Large</t>
        </is>
      </c>
      <c r="AR118" t="n">
        <v>0</v>
      </c>
      <c r="AS118" t="n">
        <v>0</v>
      </c>
      <c r="AT118" t="inlineStr">
        <is>
          <t xml:space="preserve">structures &lt;= 100 </t>
        </is>
      </c>
      <c r="AU118" t="inlineStr">
        <is>
          <t>fatality = 0</t>
        </is>
      </c>
      <c r="AV118" t="n">
        <v>0</v>
      </c>
      <c r="AW118" t="b">
        <v>0</v>
      </c>
      <c r="AX118" t="b">
        <v>0</v>
      </c>
      <c r="AY118" t="b">
        <v>0</v>
      </c>
      <c r="AZ118" t="b">
        <v>0</v>
      </c>
      <c r="BA118" t="b">
        <v>0</v>
      </c>
      <c r="BB118" t="b">
        <v>0</v>
      </c>
      <c r="BC118" t="b">
        <v>0</v>
      </c>
      <c r="BF118" t="inlineStr">
        <is>
          <t>DLFC1</t>
        </is>
      </c>
      <c r="BG118" t="inlineStr">
        <is>
          <t>29</t>
        </is>
      </c>
      <c r="BH118" t="n">
        <v>2.53</v>
      </c>
      <c r="BI118" t="inlineStr">
        <is>
          <t>2017-07-18T19:00:00Z</t>
        </is>
      </c>
      <c r="BJ118" t="n">
        <v>13.6</v>
      </c>
      <c r="BK118" t="n">
        <v>2</v>
      </c>
      <c r="BL118" t="inlineStr">
        <is>
          <t>DLFC1</t>
        </is>
      </c>
      <c r="BM118" t="inlineStr">
        <is>
          <t>29</t>
        </is>
      </c>
      <c r="BN118" t="n">
        <v>2.53</v>
      </c>
      <c r="BO118" t="inlineStr">
        <is>
          <t>2017-07-18T19:00:00Z</t>
        </is>
      </c>
      <c r="BP118" t="n">
        <v>13.6</v>
      </c>
      <c r="BQ118" t="n">
        <v>2</v>
      </c>
    </row>
    <row r="119">
      <c r="C119" t="inlineStr">
        <is>
          <t>20170720-Elephant</t>
        </is>
      </c>
      <c r="D119" t="inlineStr">
        <is>
          <t>Tulare</t>
        </is>
      </c>
      <c r="E119" t="inlineStr">
        <is>
          <t>Elephant</t>
        </is>
      </c>
      <c r="H119" t="n">
        <v>201707201916</v>
      </c>
      <c r="I119" t="n">
        <v>201707210716</v>
      </c>
      <c r="J119" t="n">
        <v>42936</v>
      </c>
      <c r="K119" t="n">
        <v>0.8027777777777778</v>
      </c>
      <c r="L119" t="n">
        <v>42936.80277777778</v>
      </c>
      <c r="M119" t="n">
        <v>43109</v>
      </c>
      <c r="N119" t="inlineStr">
        <is>
          <t>12:02</t>
        </is>
      </c>
      <c r="O119" t="n">
        <v>43109.50138888889</v>
      </c>
      <c r="P119" t="n">
        <v>416</v>
      </c>
      <c r="Q119" t="inlineStr">
        <is>
          <t>Arson</t>
        </is>
      </c>
      <c r="R119" t="n">
        <v>0</v>
      </c>
      <c r="T119" t="n">
        <v>0</v>
      </c>
      <c r="U119" t="n">
        <v>36.22265</v>
      </c>
      <c r="V119" t="n">
        <v>-119.06598</v>
      </c>
      <c r="W119" t="inlineStr">
        <is>
          <t>non-HFTD</t>
        </is>
      </c>
      <c r="X119" t="inlineStr">
        <is>
          <t>non-HFRA</t>
        </is>
      </c>
      <c r="AG119" t="b">
        <v>0</v>
      </c>
      <c r="AH119" t="b">
        <v>0</v>
      </c>
      <c r="AI119" t="b">
        <v>0</v>
      </c>
      <c r="AJ119" t="n">
        <v>2017</v>
      </c>
      <c r="AK119" t="n">
        <v>7</v>
      </c>
      <c r="AL119" t="b">
        <v>0</v>
      </c>
      <c r="AM119" t="n">
        <v>0</v>
      </c>
      <c r="AN119" t="b">
        <v>0</v>
      </c>
      <c r="AO119" t="b">
        <v>0</v>
      </c>
      <c r="AP119" t="b">
        <v>0</v>
      </c>
      <c r="AQ119" t="inlineStr">
        <is>
          <t>OEIS Non-CAT - Large</t>
        </is>
      </c>
      <c r="AR119" t="n">
        <v>0</v>
      </c>
      <c r="AS119" t="n">
        <v>0</v>
      </c>
      <c r="AT119" t="inlineStr">
        <is>
          <t xml:space="preserve">structures &lt;= 100 </t>
        </is>
      </c>
      <c r="AU119" t="inlineStr">
        <is>
          <t>fatality = 0</t>
        </is>
      </c>
      <c r="AV119" t="n">
        <v>0</v>
      </c>
      <c r="AW119" t="b">
        <v>0</v>
      </c>
      <c r="AX119" t="b">
        <v>0</v>
      </c>
      <c r="AY119" t="b">
        <v>0</v>
      </c>
      <c r="AZ119" t="b">
        <v>0</v>
      </c>
      <c r="BA119" t="b">
        <v>0</v>
      </c>
      <c r="BB119" t="b">
        <v>0</v>
      </c>
      <c r="BC119" t="b">
        <v>0</v>
      </c>
      <c r="BJ119" t="n">
        <v>0</v>
      </c>
      <c r="BK119" t="n">
        <v>0</v>
      </c>
      <c r="BL119" t="inlineStr">
        <is>
          <t>E8094</t>
        </is>
      </c>
      <c r="BM119" t="inlineStr">
        <is>
          <t>65</t>
        </is>
      </c>
      <c r="BN119" t="n">
        <v>9.640000000000001</v>
      </c>
      <c r="BO119" t="inlineStr">
        <is>
          <t>2017-07-21T01:21:00Z</t>
        </is>
      </c>
      <c r="BP119" t="n">
        <v>8.99</v>
      </c>
      <c r="BQ119" t="n">
        <v>21</v>
      </c>
    </row>
    <row r="120">
      <c r="C120" t="inlineStr">
        <is>
          <t>20170726-Latrobe</t>
        </is>
      </c>
      <c r="D120" t="inlineStr">
        <is>
          <t>Sacramento</t>
        </is>
      </c>
      <c r="E120" t="inlineStr">
        <is>
          <t>Latrobe</t>
        </is>
      </c>
      <c r="H120" t="n">
        <v>201707261445</v>
      </c>
      <c r="I120" t="n">
        <v>201707270245</v>
      </c>
      <c r="J120" t="n">
        <v>42942</v>
      </c>
      <c r="K120" t="n">
        <v>0.6145833333333334</v>
      </c>
      <c r="L120" t="n">
        <v>42942.61458333334</v>
      </c>
      <c r="M120" t="n">
        <v>43109</v>
      </c>
      <c r="N120" t="inlineStr">
        <is>
          <t>12:06</t>
        </is>
      </c>
      <c r="O120" t="n">
        <v>43109.50416666667</v>
      </c>
      <c r="P120" t="n">
        <v>1268</v>
      </c>
      <c r="Q120" t="inlineStr">
        <is>
          <t>Debris Burning</t>
        </is>
      </c>
      <c r="R120" t="n">
        <v>0</v>
      </c>
      <c r="T120" t="n">
        <v>0</v>
      </c>
      <c r="U120" t="n">
        <v>38.5181</v>
      </c>
      <c r="V120" t="n">
        <v>-121.104</v>
      </c>
      <c r="W120" t="inlineStr">
        <is>
          <t>non-HFTD</t>
        </is>
      </c>
      <c r="X120" t="inlineStr">
        <is>
          <t>non-HFRA</t>
        </is>
      </c>
      <c r="AG120" t="b">
        <v>0</v>
      </c>
      <c r="AH120" t="b">
        <v>0</v>
      </c>
      <c r="AI120" t="b">
        <v>0</v>
      </c>
      <c r="AJ120" t="n">
        <v>2017</v>
      </c>
      <c r="AK120" t="n">
        <v>7</v>
      </c>
      <c r="AL120" t="b">
        <v>0</v>
      </c>
      <c r="AM120" t="n">
        <v>0</v>
      </c>
      <c r="AN120" t="b">
        <v>0</v>
      </c>
      <c r="AO120" t="b">
        <v>0</v>
      </c>
      <c r="AP120" t="b">
        <v>0</v>
      </c>
      <c r="AQ120" t="inlineStr">
        <is>
          <t>OEIS Non-CAT - Large</t>
        </is>
      </c>
      <c r="AR120" t="n">
        <v>0</v>
      </c>
      <c r="AS120" t="n">
        <v>0</v>
      </c>
      <c r="AT120" t="inlineStr">
        <is>
          <t xml:space="preserve">structures &lt;= 100 </t>
        </is>
      </c>
      <c r="AU120" t="inlineStr">
        <is>
          <t>fatality = 0</t>
        </is>
      </c>
      <c r="AV120" t="n">
        <v>0</v>
      </c>
      <c r="AW120" t="b">
        <v>0</v>
      </c>
      <c r="AX120" t="b">
        <v>0</v>
      </c>
      <c r="AY120" t="b">
        <v>0</v>
      </c>
      <c r="AZ120" t="b">
        <v>0</v>
      </c>
      <c r="BA120" t="b">
        <v>0</v>
      </c>
      <c r="BB120" t="b">
        <v>0</v>
      </c>
      <c r="BC120" t="b">
        <v>0</v>
      </c>
      <c r="BF120" t="inlineStr">
        <is>
          <t>SLHWW</t>
        </is>
      </c>
      <c r="BG120" t="inlineStr">
        <is>
          <t>223</t>
        </is>
      </c>
      <c r="BH120" t="n">
        <v>3.47</v>
      </c>
      <c r="BI120" t="inlineStr">
        <is>
          <t>2017-07-26T22:00:00Z</t>
        </is>
      </c>
      <c r="BJ120" t="n">
        <v>13.8</v>
      </c>
      <c r="BK120" t="n">
        <v>2</v>
      </c>
      <c r="BL120" t="inlineStr">
        <is>
          <t>SLHWW</t>
        </is>
      </c>
      <c r="BM120" t="inlineStr">
        <is>
          <t>223</t>
        </is>
      </c>
      <c r="BN120" t="n">
        <v>3.47</v>
      </c>
      <c r="BO120" t="inlineStr">
        <is>
          <t>2017-07-26T22:00:00Z</t>
        </is>
      </c>
      <c r="BP120" t="n">
        <v>13.8</v>
      </c>
      <c r="BQ120" t="n">
        <v>42</v>
      </c>
    </row>
    <row r="121">
      <c r="A121" t="inlineStr">
        <is>
          <t>Not in PG&amp;E service territory</t>
        </is>
      </c>
      <c r="C121" t="inlineStr">
        <is>
          <t>20170726-Orleans Complex</t>
        </is>
      </c>
      <c r="D121" t="inlineStr">
        <is>
          <t>Siskiyou</t>
        </is>
      </c>
      <c r="E121" t="inlineStr">
        <is>
          <t>Orleans Complex</t>
        </is>
      </c>
      <c r="H121" t="n">
        <v>201707261800</v>
      </c>
      <c r="I121" t="n">
        <v>201707270600</v>
      </c>
      <c r="J121" t="n">
        <v>42942</v>
      </c>
      <c r="K121" t="n">
        <v>0.75</v>
      </c>
      <c r="L121" t="n">
        <v>42942.75</v>
      </c>
      <c r="M121" t="n">
        <v>43109</v>
      </c>
      <c r="N121" t="inlineStr">
        <is>
          <t>12:07</t>
        </is>
      </c>
      <c r="O121" t="n">
        <v>43109.50486111111</v>
      </c>
      <c r="P121" t="n">
        <v>27276</v>
      </c>
      <c r="Q121" t="inlineStr">
        <is>
          <t>Lightning</t>
        </is>
      </c>
      <c r="R121" t="n">
        <v>0</v>
      </c>
      <c r="T121" t="n">
        <v>0</v>
      </c>
      <c r="U121" t="n">
        <v>41.59</v>
      </c>
      <c r="V121" t="n">
        <v>-123.501</v>
      </c>
      <c r="W121" t="inlineStr">
        <is>
          <t>HFTD</t>
        </is>
      </c>
      <c r="X121" t="inlineStr">
        <is>
          <t>HFRA</t>
        </is>
      </c>
      <c r="AG121" t="b">
        <v>1</v>
      </c>
      <c r="AH121" t="b">
        <v>1</v>
      </c>
      <c r="AI121" t="b">
        <v>0</v>
      </c>
      <c r="AJ121" t="n">
        <v>2017</v>
      </c>
      <c r="AK121" t="n">
        <v>7</v>
      </c>
      <c r="AL121" t="b">
        <v>0</v>
      </c>
      <c r="AM121" t="n">
        <v>0</v>
      </c>
      <c r="AN121" t="b">
        <v>0</v>
      </c>
      <c r="AO121" t="b">
        <v>0</v>
      </c>
      <c r="AP121" t="b">
        <v>0</v>
      </c>
      <c r="AQ121" t="inlineStr">
        <is>
          <t>OEIS CAT - Large</t>
        </is>
      </c>
      <c r="AR121" t="n">
        <v>1</v>
      </c>
      <c r="AS121" t="n">
        <v>0</v>
      </c>
      <c r="AT121" t="inlineStr">
        <is>
          <t xml:space="preserve">structures &lt;= 100 </t>
        </is>
      </c>
      <c r="AU121" t="inlineStr">
        <is>
          <t>fatality = 0</t>
        </is>
      </c>
      <c r="AV121" t="n">
        <v>0</v>
      </c>
      <c r="AW121" t="b">
        <v>1</v>
      </c>
      <c r="AX121" t="b">
        <v>0</v>
      </c>
      <c r="AY121" t="b">
        <v>1</v>
      </c>
      <c r="AZ121" t="b">
        <v>1</v>
      </c>
      <c r="BA121" t="b">
        <v>0</v>
      </c>
      <c r="BB121" t="b">
        <v>0</v>
      </c>
      <c r="BC121" t="b">
        <v>1</v>
      </c>
      <c r="BF121" t="inlineStr">
        <is>
          <t>DUIC1</t>
        </is>
      </c>
      <c r="BG121" t="inlineStr">
        <is>
          <t>2</t>
        </is>
      </c>
      <c r="BH121" t="n">
        <v>4.73</v>
      </c>
      <c r="BI121" t="inlineStr">
        <is>
          <t>2017-07-27T01:56:00Z</t>
        </is>
      </c>
      <c r="BJ121" t="n">
        <v>11.01</v>
      </c>
      <c r="BK121" t="n">
        <v>2</v>
      </c>
      <c r="BL121" t="inlineStr">
        <is>
          <t>DUIC1</t>
        </is>
      </c>
      <c r="BM121" t="inlineStr">
        <is>
          <t>2</t>
        </is>
      </c>
      <c r="BN121" t="n">
        <v>4.73</v>
      </c>
      <c r="BO121" t="inlineStr">
        <is>
          <t>2017-07-27T01:56:00Z</t>
        </is>
      </c>
      <c r="BP121" t="n">
        <v>11.01</v>
      </c>
      <c r="BQ121" t="n">
        <v>2</v>
      </c>
    </row>
    <row r="122">
      <c r="C122" t="inlineStr">
        <is>
          <t>20170729-Jacksonville</t>
        </is>
      </c>
      <c r="D122" t="inlineStr">
        <is>
          <t>Tuolumne</t>
        </is>
      </c>
      <c r="E122" t="inlineStr">
        <is>
          <t>Jacksonville</t>
        </is>
      </c>
      <c r="H122" t="n">
        <v>201707291350</v>
      </c>
      <c r="I122" t="n">
        <v>201707300150</v>
      </c>
      <c r="J122" t="n">
        <v>42945</v>
      </c>
      <c r="K122" t="n">
        <v>0.5763888888888888</v>
      </c>
      <c r="L122" t="n">
        <v>42945.57638888889</v>
      </c>
      <c r="M122" t="n">
        <v>43109</v>
      </c>
      <c r="N122" t="inlineStr">
        <is>
          <t>12:09</t>
        </is>
      </c>
      <c r="O122" t="n">
        <v>43109.50625</v>
      </c>
      <c r="P122" t="n">
        <v>690</v>
      </c>
      <c r="Q122" t="inlineStr">
        <is>
          <t>Unknown</t>
        </is>
      </c>
      <c r="T122" t="n">
        <v>0</v>
      </c>
      <c r="U122" t="n">
        <v>37.905545</v>
      </c>
      <c r="V122" t="n">
        <v>-120.408135</v>
      </c>
      <c r="W122" t="inlineStr">
        <is>
          <t>HFTD</t>
        </is>
      </c>
      <c r="X122" t="inlineStr">
        <is>
          <t>HFRA</t>
        </is>
      </c>
      <c r="AF122" t="n">
        <v>34899</v>
      </c>
      <c r="AG122" t="b">
        <v>0</v>
      </c>
      <c r="AH122" t="b">
        <v>0</v>
      </c>
      <c r="AI122" t="b">
        <v>0</v>
      </c>
      <c r="AJ122" t="n">
        <v>2017</v>
      </c>
      <c r="AK122" t="n">
        <v>7</v>
      </c>
      <c r="AL122" t="b">
        <v>0</v>
      </c>
      <c r="AM122" t="n">
        <v>0</v>
      </c>
      <c r="AN122" t="b">
        <v>0</v>
      </c>
      <c r="AO122" t="b">
        <v>0</v>
      </c>
      <c r="AP122" t="b">
        <v>0</v>
      </c>
      <c r="AQ122" t="inlineStr">
        <is>
          <t>OEIS Non-CAT - Large</t>
        </is>
      </c>
      <c r="AR122" t="n">
        <v>0</v>
      </c>
      <c r="AS122" t="n">
        <v>0</v>
      </c>
      <c r="AT122" t="inlineStr">
        <is>
          <t xml:space="preserve">structures &lt;= 100 </t>
        </is>
      </c>
      <c r="AU122" t="inlineStr">
        <is>
          <t>fatality = 0</t>
        </is>
      </c>
      <c r="AV122" t="n">
        <v>0</v>
      </c>
      <c r="AW122" t="b">
        <v>1</v>
      </c>
      <c r="AX122" t="b">
        <v>0</v>
      </c>
      <c r="AY122" t="b">
        <v>1</v>
      </c>
      <c r="AZ122" t="b">
        <v>1</v>
      </c>
      <c r="BA122" t="b">
        <v>0</v>
      </c>
      <c r="BB122" t="b">
        <v>1</v>
      </c>
      <c r="BC122" t="b">
        <v>1</v>
      </c>
      <c r="BJ122" t="n">
        <v>0</v>
      </c>
      <c r="BK122" t="n">
        <v>0</v>
      </c>
      <c r="BL122" t="inlineStr">
        <is>
          <t>KO22</t>
        </is>
      </c>
      <c r="BM122" t="inlineStr">
        <is>
          <t>1</t>
        </is>
      </c>
      <c r="BN122" t="n">
        <v>8.619999999999999</v>
      </c>
      <c r="BO122" t="inlineStr">
        <is>
          <t>2017-07-29T20:15:00Z</t>
        </is>
      </c>
      <c r="BP122" t="n">
        <v>16.11</v>
      </c>
      <c r="BQ122" t="n">
        <v>32</v>
      </c>
    </row>
    <row r="123">
      <c r="C123" t="inlineStr">
        <is>
          <t>20170729-Minerva</t>
        </is>
      </c>
      <c r="D123" t="inlineStr">
        <is>
          <t>Plumas</t>
        </is>
      </c>
      <c r="E123" t="inlineStr">
        <is>
          <t>Minerva</t>
        </is>
      </c>
      <c r="H123" t="n">
        <v>201707291855</v>
      </c>
      <c r="I123" t="n">
        <v>201707300655</v>
      </c>
      <c r="J123" t="n">
        <v>42945</v>
      </c>
      <c r="K123" t="n">
        <v>0.7881944444444444</v>
      </c>
      <c r="L123" t="n">
        <v>42945.78819444445</v>
      </c>
      <c r="M123" t="n">
        <v>43109</v>
      </c>
      <c r="N123" t="inlineStr">
        <is>
          <t>12:08</t>
        </is>
      </c>
      <c r="O123" t="n">
        <v>43109.50555555556</v>
      </c>
      <c r="P123" t="n">
        <v>4310</v>
      </c>
      <c r="Q123" t="inlineStr">
        <is>
          <t>Undetermined</t>
        </is>
      </c>
      <c r="R123" t="n">
        <v>0</v>
      </c>
      <c r="T123" t="n">
        <v>0</v>
      </c>
      <c r="U123" t="n">
        <v>39.9034</v>
      </c>
      <c r="V123" t="n">
        <v>-120.9761</v>
      </c>
      <c r="W123" t="inlineStr">
        <is>
          <t>HFTD</t>
        </is>
      </c>
      <c r="X123" t="inlineStr">
        <is>
          <t>HFRA</t>
        </is>
      </c>
      <c r="AG123" t="b">
        <v>0</v>
      </c>
      <c r="AH123" t="b">
        <v>0</v>
      </c>
      <c r="AI123" t="b">
        <v>0</v>
      </c>
      <c r="AJ123" t="n">
        <v>2017</v>
      </c>
      <c r="AK123" t="n">
        <v>7</v>
      </c>
      <c r="AL123" t="b">
        <v>0</v>
      </c>
      <c r="AM123" t="n">
        <v>0</v>
      </c>
      <c r="AN123" t="b">
        <v>0</v>
      </c>
      <c r="AO123" t="b">
        <v>0</v>
      </c>
      <c r="AP123" t="b">
        <v>0</v>
      </c>
      <c r="AQ123" t="inlineStr">
        <is>
          <t>OEIS Non-CAT - Large</t>
        </is>
      </c>
      <c r="AR123" t="n">
        <v>0</v>
      </c>
      <c r="AS123" t="n">
        <v>0</v>
      </c>
      <c r="AT123" t="inlineStr">
        <is>
          <t xml:space="preserve">structures &lt;= 100 </t>
        </is>
      </c>
      <c r="AU123" t="inlineStr">
        <is>
          <t>fatality = 0</t>
        </is>
      </c>
      <c r="AV123" t="n">
        <v>0</v>
      </c>
      <c r="AW123" t="b">
        <v>0</v>
      </c>
      <c r="AX123" t="b">
        <v>1</v>
      </c>
      <c r="AY123" t="b">
        <v>1</v>
      </c>
      <c r="AZ123" t="b">
        <v>1</v>
      </c>
      <c r="BA123" t="b">
        <v>0</v>
      </c>
      <c r="BB123" t="b">
        <v>1</v>
      </c>
      <c r="BC123" t="b">
        <v>1</v>
      </c>
      <c r="BJ123" t="n">
        <v>0</v>
      </c>
      <c r="BK123" t="n">
        <v>0</v>
      </c>
      <c r="BL123" t="inlineStr">
        <is>
          <t>CHAC1</t>
        </is>
      </c>
      <c r="BM123" t="inlineStr">
        <is>
          <t>2</t>
        </is>
      </c>
      <c r="BN123" t="n">
        <v>7.54</v>
      </c>
      <c r="BO123" t="inlineStr">
        <is>
          <t>2017-07-30T01:47:00Z</t>
        </is>
      </c>
      <c r="BP123" t="n">
        <v>17</v>
      </c>
      <c r="BQ123" t="n">
        <v>12</v>
      </c>
    </row>
    <row r="124">
      <c r="C124" t="inlineStr">
        <is>
          <t>20170730-Garden</t>
        </is>
      </c>
      <c r="D124" t="inlineStr">
        <is>
          <t>Kern</t>
        </is>
      </c>
      <c r="E124" t="inlineStr">
        <is>
          <t>Garden</t>
        </is>
      </c>
      <c r="H124" t="n">
        <v>201707301617</v>
      </c>
      <c r="I124" t="n">
        <v>201707310417</v>
      </c>
      <c r="J124" t="n">
        <v>42946</v>
      </c>
      <c r="K124" t="n">
        <v>0.6784722222222223</v>
      </c>
      <c r="L124" t="n">
        <v>42946.67847222222</v>
      </c>
      <c r="M124" t="n">
        <v>43109</v>
      </c>
      <c r="N124" t="inlineStr">
        <is>
          <t>12:14</t>
        </is>
      </c>
      <c r="O124" t="n">
        <v>43109.50972222222</v>
      </c>
      <c r="P124" t="n">
        <v>1350</v>
      </c>
      <c r="Q124" t="inlineStr">
        <is>
          <t>Miscellaneous</t>
        </is>
      </c>
      <c r="R124" t="n">
        <v>0</v>
      </c>
      <c r="T124" t="n">
        <v>0</v>
      </c>
      <c r="U124" t="n">
        <v>35.543</v>
      </c>
      <c r="V124" t="n">
        <v>-118.654</v>
      </c>
      <c r="W124" t="inlineStr">
        <is>
          <t>HFTD</t>
        </is>
      </c>
      <c r="X124" t="inlineStr">
        <is>
          <t>HFRA</t>
        </is>
      </c>
      <c r="AG124" t="b">
        <v>0</v>
      </c>
      <c r="AH124" t="b">
        <v>0</v>
      </c>
      <c r="AI124" t="b">
        <v>0</v>
      </c>
      <c r="AJ124" t="n">
        <v>2017</v>
      </c>
      <c r="AK124" t="n">
        <v>7</v>
      </c>
      <c r="AL124" t="b">
        <v>0</v>
      </c>
      <c r="AM124" t="n">
        <v>0</v>
      </c>
      <c r="AN124" t="b">
        <v>0</v>
      </c>
      <c r="AO124" t="b">
        <v>0</v>
      </c>
      <c r="AP124" t="b">
        <v>0</v>
      </c>
      <c r="AQ124" t="inlineStr">
        <is>
          <t>OEIS Non-CAT - Large</t>
        </is>
      </c>
      <c r="AR124" t="n">
        <v>0</v>
      </c>
      <c r="AS124" t="n">
        <v>0</v>
      </c>
      <c r="AT124" t="inlineStr">
        <is>
          <t xml:space="preserve">structures &lt;= 100 </t>
        </is>
      </c>
      <c r="AU124" t="inlineStr">
        <is>
          <t>fatality = 0</t>
        </is>
      </c>
      <c r="AV124" t="n">
        <v>0</v>
      </c>
      <c r="AW124" t="b">
        <v>1</v>
      </c>
      <c r="AX124" t="b">
        <v>0</v>
      </c>
      <c r="AY124" t="b">
        <v>1</v>
      </c>
      <c r="AZ124" t="b">
        <v>1</v>
      </c>
      <c r="BA124" t="b">
        <v>0</v>
      </c>
      <c r="BB124" t="b">
        <v>1</v>
      </c>
      <c r="BC124" t="b">
        <v>1</v>
      </c>
      <c r="BF124" t="inlineStr">
        <is>
          <t>DEMC1</t>
        </is>
      </c>
      <c r="BG124" t="inlineStr">
        <is>
          <t>2</t>
        </is>
      </c>
      <c r="BH124" t="n">
        <v>1.52</v>
      </c>
      <c r="BI124" t="inlineStr">
        <is>
          <t>2017-07-30T22:25:00Z</t>
        </is>
      </c>
      <c r="BJ124" t="n">
        <v>17</v>
      </c>
      <c r="BK124" t="n">
        <v>2</v>
      </c>
      <c r="BL124" t="inlineStr">
        <is>
          <t>DEMC1</t>
        </is>
      </c>
      <c r="BM124" t="inlineStr">
        <is>
          <t>2</t>
        </is>
      </c>
      <c r="BN124" t="n">
        <v>1.52</v>
      </c>
      <c r="BO124" t="inlineStr">
        <is>
          <t>2017-07-30T22:25:00Z</t>
        </is>
      </c>
      <c r="BP124" t="n">
        <v>17</v>
      </c>
      <c r="BQ124" t="n">
        <v>4</v>
      </c>
    </row>
    <row r="125">
      <c r="C125" t="inlineStr">
        <is>
          <t>20170730-Roadrunner</t>
        </is>
      </c>
      <c r="D125" t="inlineStr">
        <is>
          <t>Tulare</t>
        </is>
      </c>
      <c r="E125" t="inlineStr">
        <is>
          <t>Roadrunner</t>
        </is>
      </c>
      <c r="H125" t="n">
        <v>201707301743</v>
      </c>
      <c r="I125" t="n">
        <v>201707310543</v>
      </c>
      <c r="J125" t="n">
        <v>42946</v>
      </c>
      <c r="K125" t="n">
        <v>0.7381944444444445</v>
      </c>
      <c r="L125" t="n">
        <v>42946.73819444444</v>
      </c>
      <c r="M125" t="n">
        <v>43109</v>
      </c>
      <c r="N125" t="inlineStr">
        <is>
          <t>12:15</t>
        </is>
      </c>
      <c r="O125" t="n">
        <v>43109.51041666666</v>
      </c>
      <c r="P125" t="n">
        <v>2289</v>
      </c>
      <c r="Q125" t="inlineStr">
        <is>
          <t>Arson</t>
        </is>
      </c>
      <c r="R125" t="n">
        <v>0</v>
      </c>
      <c r="T125" t="n">
        <v>0</v>
      </c>
      <c r="U125" t="n">
        <v>36.0226</v>
      </c>
      <c r="V125" t="n">
        <v>-118.94252</v>
      </c>
      <c r="W125" t="inlineStr">
        <is>
          <t>HFTD</t>
        </is>
      </c>
      <c r="X125" t="inlineStr">
        <is>
          <t>HFRA</t>
        </is>
      </c>
      <c r="AG125" t="b">
        <v>0</v>
      </c>
      <c r="AH125" t="b">
        <v>0</v>
      </c>
      <c r="AI125" t="b">
        <v>0</v>
      </c>
      <c r="AJ125" t="n">
        <v>2017</v>
      </c>
      <c r="AK125" t="n">
        <v>7</v>
      </c>
      <c r="AL125" t="b">
        <v>0</v>
      </c>
      <c r="AM125" t="n">
        <v>0</v>
      </c>
      <c r="AN125" t="b">
        <v>0</v>
      </c>
      <c r="AO125" t="b">
        <v>0</v>
      </c>
      <c r="AP125" t="b">
        <v>0</v>
      </c>
      <c r="AQ125" t="inlineStr">
        <is>
          <t>OEIS Non-CAT - Large</t>
        </is>
      </c>
      <c r="AR125" t="n">
        <v>0</v>
      </c>
      <c r="AS125" t="n">
        <v>0</v>
      </c>
      <c r="AT125" t="inlineStr">
        <is>
          <t xml:space="preserve">structures &lt;= 100 </t>
        </is>
      </c>
      <c r="AU125" t="inlineStr">
        <is>
          <t>fatality = 0</t>
        </is>
      </c>
      <c r="AV125" t="n">
        <v>0</v>
      </c>
      <c r="AW125" t="b">
        <v>1</v>
      </c>
      <c r="AX125" t="b">
        <v>0</v>
      </c>
      <c r="AY125" t="b">
        <v>1</v>
      </c>
      <c r="AZ125" t="b">
        <v>1</v>
      </c>
      <c r="BA125" t="b">
        <v>0</v>
      </c>
      <c r="BB125" t="b">
        <v>1</v>
      </c>
      <c r="BC125" t="b">
        <v>1</v>
      </c>
      <c r="BJ125" t="n">
        <v>0</v>
      </c>
      <c r="BK125" t="n">
        <v>0</v>
      </c>
      <c r="BL125" t="inlineStr">
        <is>
          <t>FTNC1</t>
        </is>
      </c>
      <c r="BM125" t="inlineStr">
        <is>
          <t>2</t>
        </is>
      </c>
      <c r="BN125" t="n">
        <v>9.210000000000001</v>
      </c>
      <c r="BO125" t="inlineStr">
        <is>
          <t>2017-07-31T01:00:00Z</t>
        </is>
      </c>
      <c r="BP125" t="n">
        <v>14</v>
      </c>
      <c r="BQ125" t="n">
        <v>24</v>
      </c>
    </row>
    <row r="126">
      <c r="C126" t="inlineStr">
        <is>
          <t>20170731-Summit Complex</t>
        </is>
      </c>
      <c r="D126" t="inlineStr">
        <is>
          <t>Tuolumne</t>
        </is>
      </c>
      <c r="E126" t="inlineStr">
        <is>
          <t>Summit Complex</t>
        </is>
      </c>
      <c r="H126" t="n">
        <v>201707311344</v>
      </c>
      <c r="I126" t="n">
        <v>201707320144</v>
      </c>
      <c r="J126" t="n">
        <v>42947</v>
      </c>
      <c r="K126" t="n">
        <v>0.5722222222222222</v>
      </c>
      <c r="L126" t="n">
        <v>42947.57222222222</v>
      </c>
      <c r="M126" t="n">
        <v>43109</v>
      </c>
      <c r="N126" t="inlineStr">
        <is>
          <t>12:15</t>
        </is>
      </c>
      <c r="O126" t="n">
        <v>43109.51041666666</v>
      </c>
      <c r="P126" t="n">
        <v>5248</v>
      </c>
      <c r="Q126" t="inlineStr">
        <is>
          <t>Undetermined</t>
        </is>
      </c>
      <c r="R126" t="n">
        <v>0</v>
      </c>
      <c r="T126" t="n">
        <v>0</v>
      </c>
      <c r="U126" t="n">
        <v>38.329</v>
      </c>
      <c r="V126" t="n">
        <v>-119.782</v>
      </c>
      <c r="W126" t="inlineStr">
        <is>
          <t>non-HFTD</t>
        </is>
      </c>
      <c r="X126" t="inlineStr">
        <is>
          <t>non-HFRA</t>
        </is>
      </c>
      <c r="AG126" t="b">
        <v>1</v>
      </c>
      <c r="AH126" t="b">
        <v>1</v>
      </c>
      <c r="AI126" t="b">
        <v>0</v>
      </c>
      <c r="AJ126" t="n">
        <v>2017</v>
      </c>
      <c r="AK126" t="n">
        <v>7</v>
      </c>
      <c r="AL126" t="b">
        <v>0</v>
      </c>
      <c r="AM126" t="n">
        <v>0</v>
      </c>
      <c r="AN126" t="b">
        <v>0</v>
      </c>
      <c r="AO126" t="b">
        <v>0</v>
      </c>
      <c r="AP126" t="b">
        <v>0</v>
      </c>
      <c r="AQ126" t="inlineStr">
        <is>
          <t>OEIS CAT - Large</t>
        </is>
      </c>
      <c r="AR126" t="n">
        <v>1</v>
      </c>
      <c r="AS126" t="n">
        <v>0</v>
      </c>
      <c r="AT126" t="inlineStr">
        <is>
          <t xml:space="preserve">structures &lt;= 100 </t>
        </is>
      </c>
      <c r="AU126" t="inlineStr">
        <is>
          <t>fatality = 0</t>
        </is>
      </c>
      <c r="AV126" t="n">
        <v>0</v>
      </c>
      <c r="AW126" t="b">
        <v>0</v>
      </c>
      <c r="AX126" t="b">
        <v>0</v>
      </c>
      <c r="AY126" t="b">
        <v>0</v>
      </c>
      <c r="AZ126" t="b">
        <v>0</v>
      </c>
      <c r="BA126" t="b">
        <v>0</v>
      </c>
      <c r="BB126" t="b">
        <v>0</v>
      </c>
      <c r="BC126" t="b">
        <v>0</v>
      </c>
      <c r="BJ126" t="n">
        <v>0</v>
      </c>
      <c r="BK126" t="n">
        <v>0</v>
      </c>
      <c r="BL126" t="inlineStr">
        <is>
          <t>DDMC1</t>
        </is>
      </c>
      <c r="BM126" t="inlineStr">
        <is>
          <t>106</t>
        </is>
      </c>
      <c r="BN126" t="n">
        <v>6.99</v>
      </c>
      <c r="BO126" t="inlineStr">
        <is>
          <t>2017-07-31T20:00:00Z</t>
        </is>
      </c>
      <c r="BP126" t="n">
        <v>11.01</v>
      </c>
      <c r="BQ126" t="n">
        <v>1</v>
      </c>
    </row>
    <row r="127">
      <c r="C127" t="inlineStr">
        <is>
          <t>20170801-Empire</t>
        </is>
      </c>
      <c r="D127" t="inlineStr">
        <is>
          <t>Mariposa</t>
        </is>
      </c>
      <c r="E127" t="inlineStr">
        <is>
          <t>Empire</t>
        </is>
      </c>
      <c r="H127" t="n">
        <v>201708010845</v>
      </c>
      <c r="I127" t="n">
        <v>201708012045</v>
      </c>
      <c r="J127" t="n">
        <v>42948</v>
      </c>
      <c r="K127" t="n">
        <v>0.3645833333333333</v>
      </c>
      <c r="L127" t="n">
        <v>42948.36458333334</v>
      </c>
      <c r="M127" t="n">
        <v>43109</v>
      </c>
      <c r="N127" t="inlineStr">
        <is>
          <t>12:16</t>
        </is>
      </c>
      <c r="O127" t="n">
        <v>43109.51111111111</v>
      </c>
      <c r="P127" t="n">
        <v>8094</v>
      </c>
      <c r="Q127" t="inlineStr">
        <is>
          <t>Lightning</t>
        </is>
      </c>
      <c r="R127" t="n">
        <v>0</v>
      </c>
      <c r="T127" t="n">
        <v>0</v>
      </c>
      <c r="U127" t="n">
        <v>37.644</v>
      </c>
      <c r="V127" t="n">
        <v>-119.618</v>
      </c>
      <c r="W127" t="inlineStr">
        <is>
          <t>HFTD</t>
        </is>
      </c>
      <c r="X127" t="inlineStr">
        <is>
          <t>HFRA</t>
        </is>
      </c>
      <c r="AG127" t="b">
        <v>1</v>
      </c>
      <c r="AH127" t="b">
        <v>1</v>
      </c>
      <c r="AI127" t="b">
        <v>0</v>
      </c>
      <c r="AJ127" t="n">
        <v>2017</v>
      </c>
      <c r="AK127" t="n">
        <v>8</v>
      </c>
      <c r="AL127" t="b">
        <v>0</v>
      </c>
      <c r="AM127" t="n">
        <v>0</v>
      </c>
      <c r="AN127" t="b">
        <v>0</v>
      </c>
      <c r="AO127" t="b">
        <v>0</v>
      </c>
      <c r="AP127" t="b">
        <v>0</v>
      </c>
      <c r="AQ127" t="inlineStr">
        <is>
          <t>OEIS CAT - Large</t>
        </is>
      </c>
      <c r="AR127" t="n">
        <v>1</v>
      </c>
      <c r="AS127" t="n">
        <v>0</v>
      </c>
      <c r="AT127" t="inlineStr">
        <is>
          <t xml:space="preserve">structures &lt;= 100 </t>
        </is>
      </c>
      <c r="AU127" t="inlineStr">
        <is>
          <t>fatality = 0</t>
        </is>
      </c>
      <c r="AV127" t="n">
        <v>0</v>
      </c>
      <c r="AW127" t="b">
        <v>1</v>
      </c>
      <c r="AX127" t="b">
        <v>0</v>
      </c>
      <c r="AY127" t="b">
        <v>1</v>
      </c>
      <c r="AZ127" t="b">
        <v>1</v>
      </c>
      <c r="BA127" t="b">
        <v>0</v>
      </c>
      <c r="BB127" t="b">
        <v>1</v>
      </c>
      <c r="BC127" t="b">
        <v>1</v>
      </c>
      <c r="BJ127" t="n">
        <v>0</v>
      </c>
      <c r="BK127" t="n">
        <v>0</v>
      </c>
      <c r="BL127" t="inlineStr">
        <is>
          <t>AHIC1</t>
        </is>
      </c>
      <c r="BM127" t="inlineStr">
        <is>
          <t>83</t>
        </is>
      </c>
      <c r="BN127" t="n">
        <v>6.81</v>
      </c>
      <c r="BO127" t="inlineStr">
        <is>
          <t>2017-08-01T14:50:00Z</t>
        </is>
      </c>
      <c r="BP127" t="n">
        <v>7</v>
      </c>
      <c r="BQ127" t="n">
        <v>16</v>
      </c>
    </row>
    <row r="128">
      <c r="C128" t="inlineStr">
        <is>
          <t>20170802-Red</t>
        </is>
      </c>
      <c r="D128" t="inlineStr">
        <is>
          <t>San Luis Obispo</t>
        </is>
      </c>
      <c r="E128" t="inlineStr">
        <is>
          <t>Red</t>
        </is>
      </c>
      <c r="H128" t="n">
        <v>201708021015</v>
      </c>
      <c r="I128" t="n">
        <v>201708022215</v>
      </c>
      <c r="J128" t="n">
        <v>42949</v>
      </c>
      <c r="K128" t="n">
        <v>0.4270833333333333</v>
      </c>
      <c r="L128" t="n">
        <v>42949.42708333334</v>
      </c>
      <c r="M128" t="n">
        <v>43109</v>
      </c>
      <c r="N128" t="inlineStr">
        <is>
          <t>12:17</t>
        </is>
      </c>
      <c r="O128" t="n">
        <v>43109.51180555556</v>
      </c>
      <c r="P128" t="n">
        <v>460</v>
      </c>
      <c r="Q128" t="inlineStr">
        <is>
          <t>Undetermined</t>
        </is>
      </c>
      <c r="R128" t="n">
        <v>0</v>
      </c>
      <c r="T128" t="n">
        <v>0</v>
      </c>
      <c r="U128" t="n">
        <v>35.40357</v>
      </c>
      <c r="V128" t="n">
        <v>-120.28037</v>
      </c>
      <c r="W128" t="inlineStr">
        <is>
          <t>HFTD</t>
        </is>
      </c>
      <c r="X128" t="inlineStr">
        <is>
          <t>HFRA</t>
        </is>
      </c>
      <c r="AG128" t="b">
        <v>0</v>
      </c>
      <c r="AH128" t="b">
        <v>0</v>
      </c>
      <c r="AI128" t="b">
        <v>0</v>
      </c>
      <c r="AJ128" t="n">
        <v>2017</v>
      </c>
      <c r="AK128" t="n">
        <v>8</v>
      </c>
      <c r="AL128" t="b">
        <v>0</v>
      </c>
      <c r="AM128" t="n">
        <v>0</v>
      </c>
      <c r="AN128" t="b">
        <v>0</v>
      </c>
      <c r="AO128" t="b">
        <v>0</v>
      </c>
      <c r="AP128" t="b">
        <v>0</v>
      </c>
      <c r="AQ128" t="inlineStr">
        <is>
          <t>OEIS Non-CAT - Large</t>
        </is>
      </c>
      <c r="AR128" t="n">
        <v>0</v>
      </c>
      <c r="AS128" t="n">
        <v>0</v>
      </c>
      <c r="AT128" t="inlineStr">
        <is>
          <t xml:space="preserve">structures &lt;= 100 </t>
        </is>
      </c>
      <c r="AU128" t="inlineStr">
        <is>
          <t>fatality = 0</t>
        </is>
      </c>
      <c r="AV128" t="n">
        <v>0</v>
      </c>
      <c r="AW128" t="b">
        <v>1</v>
      </c>
      <c r="AX128" t="b">
        <v>0</v>
      </c>
      <c r="AY128" t="b">
        <v>1</v>
      </c>
      <c r="AZ128" t="b">
        <v>1</v>
      </c>
      <c r="BA128" t="b">
        <v>0</v>
      </c>
      <c r="BB128" t="b">
        <v>1</v>
      </c>
      <c r="BC128" t="b">
        <v>1</v>
      </c>
      <c r="BJ128" t="n">
        <v>0</v>
      </c>
      <c r="BK128" t="n">
        <v>0</v>
      </c>
      <c r="BL128" t="inlineStr">
        <is>
          <t>LPZC1</t>
        </is>
      </c>
      <c r="BM128" t="inlineStr">
        <is>
          <t>2</t>
        </is>
      </c>
      <c r="BN128" t="n">
        <v>5.43</v>
      </c>
      <c r="BO128" t="inlineStr">
        <is>
          <t>2017-08-02T17:54:00Z</t>
        </is>
      </c>
      <c r="BP128" t="n">
        <v>12.01</v>
      </c>
      <c r="BQ128" t="n">
        <v>2</v>
      </c>
    </row>
    <row r="129">
      <c r="C129" t="inlineStr">
        <is>
          <t>20170802-Indian</t>
        </is>
      </c>
      <c r="D129" t="inlineStr">
        <is>
          <t>Tulare</t>
        </is>
      </c>
      <c r="E129" t="inlineStr">
        <is>
          <t>Indian</t>
        </is>
      </c>
      <c r="H129" t="n">
        <v>201708021800</v>
      </c>
      <c r="I129" t="n">
        <v>201708030600</v>
      </c>
      <c r="J129" t="n">
        <v>42949</v>
      </c>
      <c r="K129" t="n">
        <v>0.75</v>
      </c>
      <c r="L129" t="n">
        <v>42949.75</v>
      </c>
      <c r="M129" t="n">
        <v>43109</v>
      </c>
      <c r="N129" t="inlineStr">
        <is>
          <t>12:17</t>
        </is>
      </c>
      <c r="O129" t="n">
        <v>43109.51180555556</v>
      </c>
      <c r="P129" t="n">
        <v>2295</v>
      </c>
      <c r="Q129" t="inlineStr">
        <is>
          <t>Lightning</t>
        </is>
      </c>
      <c r="R129" t="n">
        <v>0</v>
      </c>
      <c r="T129" t="n">
        <v>0</v>
      </c>
      <c r="U129" t="n">
        <v>36.257</v>
      </c>
      <c r="V129" t="n">
        <v>-118.296</v>
      </c>
      <c r="W129" t="inlineStr">
        <is>
          <t>HFTD</t>
        </is>
      </c>
      <c r="X129" t="inlineStr">
        <is>
          <t>HFRA</t>
        </is>
      </c>
      <c r="AG129" t="b">
        <v>0</v>
      </c>
      <c r="AH129" t="b">
        <v>0</v>
      </c>
      <c r="AI129" t="b">
        <v>0</v>
      </c>
      <c r="AJ129" t="n">
        <v>2017</v>
      </c>
      <c r="AK129" t="n">
        <v>8</v>
      </c>
      <c r="AL129" t="b">
        <v>0</v>
      </c>
      <c r="AM129" t="n">
        <v>0</v>
      </c>
      <c r="AN129" t="b">
        <v>0</v>
      </c>
      <c r="AO129" t="b">
        <v>0</v>
      </c>
      <c r="AP129" t="b">
        <v>0</v>
      </c>
      <c r="AQ129" t="inlineStr">
        <is>
          <t>OEIS Non-CAT - Large</t>
        </is>
      </c>
      <c r="AR129" t="n">
        <v>0</v>
      </c>
      <c r="AS129" t="n">
        <v>0</v>
      </c>
      <c r="AT129" t="inlineStr">
        <is>
          <t xml:space="preserve">structures &lt;= 100 </t>
        </is>
      </c>
      <c r="AU129" t="inlineStr">
        <is>
          <t>fatality = 0</t>
        </is>
      </c>
      <c r="AV129" t="n">
        <v>0</v>
      </c>
      <c r="AW129" t="b">
        <v>1</v>
      </c>
      <c r="AX129" t="b">
        <v>0</v>
      </c>
      <c r="AY129" t="b">
        <v>1</v>
      </c>
      <c r="AZ129" t="b">
        <v>1</v>
      </c>
      <c r="BA129" t="b">
        <v>0</v>
      </c>
      <c r="BB129" t="b">
        <v>1</v>
      </c>
      <c r="BC129" t="b">
        <v>1</v>
      </c>
      <c r="BJ129" t="n">
        <v>0</v>
      </c>
      <c r="BK129" t="n">
        <v>0</v>
      </c>
      <c r="BP129" t="n">
        <v>0</v>
      </c>
      <c r="BQ129" t="n">
        <v>0</v>
      </c>
    </row>
    <row r="130">
      <c r="C130" t="inlineStr">
        <is>
          <t>20170806-W-2</t>
        </is>
      </c>
      <c r="D130" t="inlineStr">
        <is>
          <t>Lassen</t>
        </is>
      </c>
      <c r="E130" t="inlineStr">
        <is>
          <t>W-2</t>
        </is>
      </c>
      <c r="H130" t="n">
        <v>201708061529</v>
      </c>
      <c r="I130" t="n">
        <v>201708070329</v>
      </c>
      <c r="J130" t="n">
        <v>42953</v>
      </c>
      <c r="K130" t="n">
        <v>0.6451388888888889</v>
      </c>
      <c r="L130" t="n">
        <v>42953.64513888889</v>
      </c>
      <c r="M130" t="n">
        <v>43109</v>
      </c>
      <c r="N130" t="inlineStr">
        <is>
          <t>12:20</t>
        </is>
      </c>
      <c r="O130" t="n">
        <v>43109.51388888889</v>
      </c>
      <c r="P130" t="n">
        <v>530</v>
      </c>
      <c r="Q130" t="inlineStr">
        <is>
          <t>Unknown</t>
        </is>
      </c>
      <c r="U130" t="n">
        <v>41.11989</v>
      </c>
      <c r="V130" t="n">
        <v>-120.74968</v>
      </c>
      <c r="W130" t="inlineStr">
        <is>
          <t>HFTD</t>
        </is>
      </c>
      <c r="X130" t="inlineStr">
        <is>
          <t>HFRA</t>
        </is>
      </c>
      <c r="AG130" t="b">
        <v>0</v>
      </c>
      <c r="AH130" t="b">
        <v>0</v>
      </c>
      <c r="AI130" t="b">
        <v>0</v>
      </c>
      <c r="AJ130" t="n">
        <v>2017</v>
      </c>
      <c r="AK130" t="n">
        <v>8</v>
      </c>
      <c r="AL130" t="b">
        <v>0</v>
      </c>
      <c r="AM130" t="n">
        <v>0</v>
      </c>
      <c r="AN130" t="b">
        <v>0</v>
      </c>
      <c r="AO130" t="b">
        <v>0</v>
      </c>
      <c r="AP130" t="b">
        <v>0</v>
      </c>
      <c r="AQ130" t="inlineStr">
        <is>
          <t>OEIS Non-CAT - Large</t>
        </is>
      </c>
      <c r="AR130" t="n">
        <v>0</v>
      </c>
      <c r="AS130" t="n">
        <v>0</v>
      </c>
      <c r="AT130" t="inlineStr">
        <is>
          <t xml:space="preserve">structures &lt;= 100 </t>
        </is>
      </c>
      <c r="AU130" t="inlineStr">
        <is>
          <t>fatality = 0</t>
        </is>
      </c>
      <c r="AV130" t="n">
        <v>0</v>
      </c>
      <c r="AW130" t="b">
        <v>1</v>
      </c>
      <c r="AX130" t="b">
        <v>0</v>
      </c>
      <c r="AY130" t="b">
        <v>1</v>
      </c>
      <c r="AZ130" t="b">
        <v>1</v>
      </c>
      <c r="BA130" t="b">
        <v>0</v>
      </c>
      <c r="BB130" t="b">
        <v>1</v>
      </c>
      <c r="BC130" t="b">
        <v>1</v>
      </c>
      <c r="BJ130" t="n">
        <v>0</v>
      </c>
      <c r="BK130" t="n">
        <v>0</v>
      </c>
      <c r="BL130" t="inlineStr">
        <is>
          <t>VYAC1</t>
        </is>
      </c>
      <c r="BM130" t="inlineStr">
        <is>
          <t>29</t>
        </is>
      </c>
      <c r="BN130" t="n">
        <v>5.71</v>
      </c>
      <c r="BO130" t="inlineStr">
        <is>
          <t>2017-08-06T22:00:00Z</t>
        </is>
      </c>
      <c r="BP130" t="n">
        <v>23.6</v>
      </c>
      <c r="BQ130" t="n">
        <v>2</v>
      </c>
    </row>
    <row r="131">
      <c r="C131" t="inlineStr">
        <is>
          <t>20170806-Chilcoot</t>
        </is>
      </c>
      <c r="D131" t="inlineStr">
        <is>
          <t>Plumas</t>
        </is>
      </c>
      <c r="E131" t="inlineStr">
        <is>
          <t>Chilcoot</t>
        </is>
      </c>
      <c r="H131" t="n">
        <v>201708061532</v>
      </c>
      <c r="I131" t="n">
        <v>201708070332</v>
      </c>
      <c r="J131" t="n">
        <v>42953</v>
      </c>
      <c r="K131" t="n">
        <v>0.6472222222222223</v>
      </c>
      <c r="L131" t="n">
        <v>42953.64722222222</v>
      </c>
      <c r="M131" t="n">
        <v>43109</v>
      </c>
      <c r="N131" t="inlineStr">
        <is>
          <t>12:20</t>
        </is>
      </c>
      <c r="O131" t="n">
        <v>43109.51388888889</v>
      </c>
      <c r="P131" t="n">
        <v>1020</v>
      </c>
      <c r="Q131" t="inlineStr">
        <is>
          <t>Lightning</t>
        </is>
      </c>
      <c r="R131" t="n">
        <v>0</v>
      </c>
      <c r="T131" t="n">
        <v>0</v>
      </c>
      <c r="U131" t="n">
        <v>39.75371</v>
      </c>
      <c r="V131" t="n">
        <v>-120.1397</v>
      </c>
      <c r="W131" t="inlineStr">
        <is>
          <t>HFTD</t>
        </is>
      </c>
      <c r="X131" t="inlineStr">
        <is>
          <t>HFRA</t>
        </is>
      </c>
      <c r="AG131" t="b">
        <v>0</v>
      </c>
      <c r="AH131" t="b">
        <v>0</v>
      </c>
      <c r="AI131" t="b">
        <v>0</v>
      </c>
      <c r="AJ131" t="n">
        <v>2017</v>
      </c>
      <c r="AK131" t="n">
        <v>8</v>
      </c>
      <c r="AL131" t="b">
        <v>0</v>
      </c>
      <c r="AM131" t="n">
        <v>0</v>
      </c>
      <c r="AN131" t="b">
        <v>0</v>
      </c>
      <c r="AO131" t="b">
        <v>0</v>
      </c>
      <c r="AP131" t="b">
        <v>0</v>
      </c>
      <c r="AQ131" t="inlineStr">
        <is>
          <t>OEIS Non-CAT - Large</t>
        </is>
      </c>
      <c r="AR131" t="n">
        <v>0</v>
      </c>
      <c r="AS131" t="n">
        <v>0</v>
      </c>
      <c r="AT131" t="inlineStr">
        <is>
          <t xml:space="preserve">structures &lt;= 100 </t>
        </is>
      </c>
      <c r="AU131" t="inlineStr">
        <is>
          <t>fatality = 0</t>
        </is>
      </c>
      <c r="AV131" t="n">
        <v>0</v>
      </c>
      <c r="AW131" t="b">
        <v>1</v>
      </c>
      <c r="AX131" t="b">
        <v>0</v>
      </c>
      <c r="AY131" t="b">
        <v>1</v>
      </c>
      <c r="AZ131" t="b">
        <v>1</v>
      </c>
      <c r="BA131" t="b">
        <v>0</v>
      </c>
      <c r="BB131" t="b">
        <v>0</v>
      </c>
      <c r="BC131" t="b">
        <v>1</v>
      </c>
      <c r="BJ131" t="n">
        <v>0</v>
      </c>
      <c r="BK131" t="n">
        <v>0</v>
      </c>
      <c r="BP131" t="n">
        <v>0</v>
      </c>
      <c r="BQ131" t="n">
        <v>0</v>
      </c>
    </row>
    <row r="132">
      <c r="C132" t="inlineStr">
        <is>
          <t>20170806-Poslin</t>
        </is>
      </c>
      <c r="D132" t="inlineStr">
        <is>
          <t>Lassen</t>
        </is>
      </c>
      <c r="E132" t="inlineStr">
        <is>
          <t>Poslin</t>
        </is>
      </c>
      <c r="H132" t="n">
        <v>201708061952</v>
      </c>
      <c r="I132" t="n">
        <v>201708070752</v>
      </c>
      <c r="J132" t="n">
        <v>42953</v>
      </c>
      <c r="K132" t="n">
        <v>0.8277777777777777</v>
      </c>
      <c r="L132" t="n">
        <v>42953.82777777778</v>
      </c>
      <c r="M132" t="n">
        <v>43109</v>
      </c>
      <c r="N132" t="inlineStr">
        <is>
          <t>12:21</t>
        </is>
      </c>
      <c r="O132" t="n">
        <v>43109.51458333333</v>
      </c>
      <c r="P132" t="n">
        <v>859</v>
      </c>
      <c r="Q132" t="inlineStr">
        <is>
          <t>Lightning</t>
        </is>
      </c>
      <c r="R132" t="n">
        <v>0</v>
      </c>
      <c r="T132" t="n">
        <v>0</v>
      </c>
      <c r="U132" t="n">
        <v>39.888</v>
      </c>
      <c r="V132" t="n">
        <v>-120.066</v>
      </c>
      <c r="W132" t="inlineStr">
        <is>
          <t>HFTD</t>
        </is>
      </c>
      <c r="X132" t="inlineStr">
        <is>
          <t>HFRA</t>
        </is>
      </c>
      <c r="AG132" t="b">
        <v>0</v>
      </c>
      <c r="AH132" t="b">
        <v>0</v>
      </c>
      <c r="AI132" t="b">
        <v>0</v>
      </c>
      <c r="AJ132" t="n">
        <v>2017</v>
      </c>
      <c r="AK132" t="n">
        <v>8</v>
      </c>
      <c r="AL132" t="b">
        <v>0</v>
      </c>
      <c r="AM132" t="n">
        <v>0</v>
      </c>
      <c r="AN132" t="b">
        <v>0</v>
      </c>
      <c r="AO132" t="b">
        <v>0</v>
      </c>
      <c r="AP132" t="b">
        <v>0</v>
      </c>
      <c r="AQ132" t="inlineStr">
        <is>
          <t>OEIS Non-CAT - Large</t>
        </is>
      </c>
      <c r="AR132" t="n">
        <v>0</v>
      </c>
      <c r="AS132" t="n">
        <v>0</v>
      </c>
      <c r="AT132" t="inlineStr">
        <is>
          <t xml:space="preserve">structures &lt;= 100 </t>
        </is>
      </c>
      <c r="AU132" t="inlineStr">
        <is>
          <t>fatality = 0</t>
        </is>
      </c>
      <c r="AV132" t="n">
        <v>0</v>
      </c>
      <c r="AW132" t="b">
        <v>1</v>
      </c>
      <c r="AX132" t="b">
        <v>0</v>
      </c>
      <c r="AY132" t="b">
        <v>1</v>
      </c>
      <c r="AZ132" t="b">
        <v>1</v>
      </c>
      <c r="BA132" t="b">
        <v>0</v>
      </c>
      <c r="BB132" t="b">
        <v>0</v>
      </c>
      <c r="BC132" t="b">
        <v>1</v>
      </c>
      <c r="BJ132" t="n">
        <v>0</v>
      </c>
      <c r="BK132" t="n">
        <v>0</v>
      </c>
      <c r="BL132" t="inlineStr">
        <is>
          <t>CF088</t>
        </is>
      </c>
      <c r="BM132" t="inlineStr">
        <is>
          <t>59</t>
        </is>
      </c>
      <c r="BN132" t="n">
        <v>7.85</v>
      </c>
      <c r="BO132" t="inlineStr">
        <is>
          <t>2017-08-07T02:04:00Z</t>
        </is>
      </c>
      <c r="BP132" t="n">
        <v>22.37</v>
      </c>
      <c r="BQ132" t="n">
        <v>33</v>
      </c>
    </row>
    <row r="133">
      <c r="A133" t="inlineStr">
        <is>
          <t>Not in PG&amp;E service territory</t>
        </is>
      </c>
      <c r="C133" t="inlineStr">
        <is>
          <t>20170807-Young</t>
        </is>
      </c>
      <c r="D133" t="inlineStr">
        <is>
          <t>Siskiyou</t>
        </is>
      </c>
      <c r="E133" t="inlineStr">
        <is>
          <t>Young</t>
        </is>
      </c>
      <c r="H133" t="n">
        <v>201708071745</v>
      </c>
      <c r="I133" t="n">
        <v>201708080545</v>
      </c>
      <c r="J133" t="n">
        <v>42954</v>
      </c>
      <c r="K133" t="n">
        <v>0.7395833333333334</v>
      </c>
      <c r="L133" t="n">
        <v>42954.73958333334</v>
      </c>
      <c r="M133" t="n">
        <v>43109</v>
      </c>
      <c r="N133" t="inlineStr">
        <is>
          <t>12:26</t>
        </is>
      </c>
      <c r="O133" t="n">
        <v>43109.51805555556</v>
      </c>
      <c r="P133" t="n">
        <v>3142</v>
      </c>
      <c r="Q133" t="inlineStr">
        <is>
          <t>Unknown</t>
        </is>
      </c>
      <c r="U133" t="n">
        <v>41.853</v>
      </c>
      <c r="V133" t="n">
        <v>-123.676</v>
      </c>
      <c r="W133" t="inlineStr">
        <is>
          <t>HFTD</t>
        </is>
      </c>
      <c r="X133" t="inlineStr">
        <is>
          <t>HFRA</t>
        </is>
      </c>
      <c r="AG133" t="b">
        <v>0</v>
      </c>
      <c r="AH133" t="b">
        <v>0</v>
      </c>
      <c r="AI133" t="b">
        <v>0</v>
      </c>
      <c r="AJ133" t="n">
        <v>2017</v>
      </c>
      <c r="AK133" t="n">
        <v>8</v>
      </c>
      <c r="AL133" t="b">
        <v>1</v>
      </c>
      <c r="AM133" t="n">
        <v>0</v>
      </c>
      <c r="AN133" t="b">
        <v>0</v>
      </c>
      <c r="AO133" t="b">
        <v>0</v>
      </c>
      <c r="AP133" t="b">
        <v>0</v>
      </c>
      <c r="AQ133" t="inlineStr">
        <is>
          <t>OEIS Non-CAT - Large</t>
        </is>
      </c>
      <c r="AR133" t="n">
        <v>0</v>
      </c>
      <c r="AS133" t="n">
        <v>0</v>
      </c>
      <c r="AT133" t="inlineStr">
        <is>
          <t xml:space="preserve">structures &lt;= 100 </t>
        </is>
      </c>
      <c r="AU133" t="inlineStr">
        <is>
          <t>fatality = 0</t>
        </is>
      </c>
      <c r="AV133" t="n">
        <v>0</v>
      </c>
      <c r="AW133" t="b">
        <v>1</v>
      </c>
      <c r="AX133" t="b">
        <v>0</v>
      </c>
      <c r="AY133" t="b">
        <v>1</v>
      </c>
      <c r="AZ133" t="b">
        <v>1</v>
      </c>
      <c r="BA133" t="b">
        <v>0</v>
      </c>
      <c r="BB133" t="b">
        <v>0</v>
      </c>
      <c r="BC133" t="b">
        <v>1</v>
      </c>
      <c r="BJ133" t="n">
        <v>0</v>
      </c>
      <c r="BK133" t="n">
        <v>0</v>
      </c>
      <c r="BL133" t="inlineStr">
        <is>
          <t>CRZC1</t>
        </is>
      </c>
      <c r="BM133" t="inlineStr">
        <is>
          <t>2</t>
        </is>
      </c>
      <c r="BN133" t="n">
        <v>9.130000000000001</v>
      </c>
      <c r="BO133" t="inlineStr">
        <is>
          <t>2017-08-08T01:38:00Z</t>
        </is>
      </c>
      <c r="BP133" t="n">
        <v>11.01</v>
      </c>
      <c r="BQ133" t="n">
        <v>2</v>
      </c>
    </row>
    <row r="134">
      <c r="C134" t="inlineStr">
        <is>
          <t>20170807-Ruth Complex</t>
        </is>
      </c>
      <c r="D134" t="inlineStr">
        <is>
          <t>Trinity</t>
        </is>
      </c>
      <c r="E134" t="inlineStr">
        <is>
          <t>Ruth Complex</t>
        </is>
      </c>
      <c r="H134" t="n">
        <v>201708072230</v>
      </c>
      <c r="I134" t="n">
        <v>201708081030</v>
      </c>
      <c r="J134" t="n">
        <v>42954</v>
      </c>
      <c r="K134" t="n">
        <v>0.9375</v>
      </c>
      <c r="L134" t="n">
        <v>42954.9375</v>
      </c>
      <c r="M134" t="n">
        <v>43109</v>
      </c>
      <c r="N134" t="inlineStr">
        <is>
          <t>12:27</t>
        </is>
      </c>
      <c r="O134" t="n">
        <v>43109.51875</v>
      </c>
      <c r="P134" t="n">
        <v>4736</v>
      </c>
      <c r="Q134" t="inlineStr">
        <is>
          <t>Lightning</t>
        </is>
      </c>
      <c r="R134" t="n">
        <v>0</v>
      </c>
      <c r="T134" t="n">
        <v>0</v>
      </c>
      <c r="U134" t="n">
        <v>40.17598</v>
      </c>
      <c r="V134" t="n">
        <v>-123.36882</v>
      </c>
      <c r="W134" t="inlineStr">
        <is>
          <t>HFTD</t>
        </is>
      </c>
      <c r="X134" t="inlineStr">
        <is>
          <t>HFRA</t>
        </is>
      </c>
      <c r="AG134" t="b">
        <v>0</v>
      </c>
      <c r="AH134" t="b">
        <v>0</v>
      </c>
      <c r="AI134" t="b">
        <v>0</v>
      </c>
      <c r="AJ134" t="n">
        <v>2017</v>
      </c>
      <c r="AK134" t="n">
        <v>8</v>
      </c>
      <c r="AL134" t="b">
        <v>0</v>
      </c>
      <c r="AM134" t="n">
        <v>0</v>
      </c>
      <c r="AN134" t="b">
        <v>0</v>
      </c>
      <c r="AO134" t="b">
        <v>0</v>
      </c>
      <c r="AP134" t="b">
        <v>0</v>
      </c>
      <c r="AQ134" t="inlineStr">
        <is>
          <t>OEIS Non-CAT - Large</t>
        </is>
      </c>
      <c r="AR134" t="n">
        <v>0</v>
      </c>
      <c r="AS134" t="n">
        <v>0</v>
      </c>
      <c r="AT134" t="inlineStr">
        <is>
          <t xml:space="preserve">structures &lt;= 100 </t>
        </is>
      </c>
      <c r="AU134" t="inlineStr">
        <is>
          <t>fatality = 0</t>
        </is>
      </c>
      <c r="AV134" t="n">
        <v>0</v>
      </c>
      <c r="AW134" t="b">
        <v>1</v>
      </c>
      <c r="AX134" t="b">
        <v>0</v>
      </c>
      <c r="AY134" t="b">
        <v>1</v>
      </c>
      <c r="AZ134" t="b">
        <v>1</v>
      </c>
      <c r="BA134" t="b">
        <v>0</v>
      </c>
      <c r="BB134" t="b">
        <v>1</v>
      </c>
      <c r="BC134" t="b">
        <v>1</v>
      </c>
      <c r="BJ134" t="n">
        <v>0</v>
      </c>
      <c r="BK134" t="n">
        <v>0</v>
      </c>
      <c r="BL134" t="inlineStr">
        <is>
          <t>RLKC1</t>
        </is>
      </c>
      <c r="BM134" t="inlineStr">
        <is>
          <t>2</t>
        </is>
      </c>
      <c r="BN134" t="n">
        <v>5.78</v>
      </c>
      <c r="BO134" t="inlineStr">
        <is>
          <t>2017-08-08T05:23:00Z</t>
        </is>
      </c>
      <c r="BP134" t="n">
        <v>4.99</v>
      </c>
      <c r="BQ134" t="n">
        <v>2</v>
      </c>
    </row>
    <row r="135">
      <c r="C135" t="inlineStr">
        <is>
          <t>20170810-Rose</t>
        </is>
      </c>
      <c r="D135" t="inlineStr">
        <is>
          <t>Kern</t>
        </is>
      </c>
      <c r="E135" t="inlineStr">
        <is>
          <t>Rose</t>
        </is>
      </c>
      <c r="H135" t="n">
        <v>201708101432</v>
      </c>
      <c r="I135" t="n">
        <v>201708110232</v>
      </c>
      <c r="J135" t="n">
        <v>42957</v>
      </c>
      <c r="K135" t="n">
        <v>0.6055555555555555</v>
      </c>
      <c r="L135" t="n">
        <v>42957.60555555556</v>
      </c>
      <c r="M135" t="n">
        <v>43109</v>
      </c>
      <c r="N135" t="inlineStr">
        <is>
          <t>12:31</t>
        </is>
      </c>
      <c r="O135" t="n">
        <v>43109.52152777778</v>
      </c>
      <c r="P135" t="n">
        <v>338</v>
      </c>
      <c r="Q135" t="inlineStr">
        <is>
          <t>Miscellaneous</t>
        </is>
      </c>
      <c r="R135" t="n">
        <v>0</v>
      </c>
      <c r="T135" t="n">
        <v>0</v>
      </c>
      <c r="U135" t="n">
        <v>34.92907</v>
      </c>
      <c r="V135" t="n">
        <v>-118.9267</v>
      </c>
      <c r="W135" t="inlineStr">
        <is>
          <t>non-HFTD</t>
        </is>
      </c>
      <c r="X135" t="inlineStr">
        <is>
          <t>non-HFRA</t>
        </is>
      </c>
      <c r="AG135" t="b">
        <v>0</v>
      </c>
      <c r="AH135" t="b">
        <v>0</v>
      </c>
      <c r="AI135" t="b">
        <v>0</v>
      </c>
      <c r="AJ135" t="n">
        <v>2017</v>
      </c>
      <c r="AK135" t="n">
        <v>8</v>
      </c>
      <c r="AL135" t="b">
        <v>0</v>
      </c>
      <c r="AM135" t="n">
        <v>0</v>
      </c>
      <c r="AN135" t="b">
        <v>0</v>
      </c>
      <c r="AO135" t="b">
        <v>0</v>
      </c>
      <c r="AP135" t="b">
        <v>0</v>
      </c>
      <c r="AQ135" t="inlineStr">
        <is>
          <t>OEIS Non-CAT - Large</t>
        </is>
      </c>
      <c r="AR135" t="n">
        <v>0</v>
      </c>
      <c r="AS135" t="n">
        <v>0</v>
      </c>
      <c r="AT135" t="inlineStr">
        <is>
          <t xml:space="preserve">structures &lt;= 100 </t>
        </is>
      </c>
      <c r="AU135" t="inlineStr">
        <is>
          <t>fatality = 0</t>
        </is>
      </c>
      <c r="AV135" t="n">
        <v>0</v>
      </c>
      <c r="AW135" t="b">
        <v>0</v>
      </c>
      <c r="AX135" t="b">
        <v>0</v>
      </c>
      <c r="AY135" t="b">
        <v>0</v>
      </c>
      <c r="AZ135" t="b">
        <v>0</v>
      </c>
      <c r="BA135" t="b">
        <v>0</v>
      </c>
      <c r="BB135" t="b">
        <v>0</v>
      </c>
      <c r="BC135" t="b">
        <v>0</v>
      </c>
      <c r="BF135" t="inlineStr">
        <is>
          <t>AT714</t>
        </is>
      </c>
      <c r="BG135" t="inlineStr">
        <is>
          <t>65</t>
        </is>
      </c>
      <c r="BH135" t="n">
        <v>2.28</v>
      </c>
      <c r="BI135" t="inlineStr">
        <is>
          <t>2017-08-10T22:25:00Z</t>
        </is>
      </c>
      <c r="BJ135" t="n">
        <v>18.01</v>
      </c>
      <c r="BK135" t="n">
        <v>29</v>
      </c>
      <c r="BL135" t="inlineStr">
        <is>
          <t>AT714</t>
        </is>
      </c>
      <c r="BM135" t="inlineStr">
        <is>
          <t>65</t>
        </is>
      </c>
      <c r="BN135" t="n">
        <v>2.28</v>
      </c>
      <c r="BO135" t="inlineStr">
        <is>
          <t>2017-08-10T22:25:00Z</t>
        </is>
      </c>
      <c r="BP135" t="n">
        <v>18.01</v>
      </c>
      <c r="BQ135" t="n">
        <v>36</v>
      </c>
    </row>
    <row r="136">
      <c r="C136" t="inlineStr">
        <is>
          <t>20170811-Yankee</t>
        </is>
      </c>
      <c r="D136" t="inlineStr">
        <is>
          <t>San Luis Obispo</t>
        </is>
      </c>
      <c r="E136" t="inlineStr">
        <is>
          <t>Yankee</t>
        </is>
      </c>
      <c r="H136" t="n">
        <v>201708111606</v>
      </c>
      <c r="I136" t="n">
        <v>201708120406</v>
      </c>
      <c r="J136" t="n">
        <v>42958</v>
      </c>
      <c r="K136" t="n">
        <v>0.6708333333333333</v>
      </c>
      <c r="L136" t="n">
        <v>42958.67083333333</v>
      </c>
      <c r="M136" t="n">
        <v>43109</v>
      </c>
      <c r="N136" t="inlineStr">
        <is>
          <t>12:36</t>
        </is>
      </c>
      <c r="O136" t="n">
        <v>43109.525</v>
      </c>
      <c r="P136" t="n">
        <v>775</v>
      </c>
      <c r="Q136" t="inlineStr">
        <is>
          <t>Unknown</t>
        </is>
      </c>
      <c r="U136" t="n">
        <v>35.7908</v>
      </c>
      <c r="V136" t="n">
        <v>-120.77485</v>
      </c>
      <c r="W136" t="inlineStr">
        <is>
          <t>non-HFTD</t>
        </is>
      </c>
      <c r="X136" t="inlineStr">
        <is>
          <t>non-HFRA</t>
        </is>
      </c>
      <c r="AG136" t="b">
        <v>0</v>
      </c>
      <c r="AH136" t="b">
        <v>0</v>
      </c>
      <c r="AI136" t="b">
        <v>0</v>
      </c>
      <c r="AJ136" t="n">
        <v>2017</v>
      </c>
      <c r="AK136" t="n">
        <v>8</v>
      </c>
      <c r="AL136" t="b">
        <v>0</v>
      </c>
      <c r="AM136" t="n">
        <v>0</v>
      </c>
      <c r="AN136" t="b">
        <v>0</v>
      </c>
      <c r="AO136" t="b">
        <v>0</v>
      </c>
      <c r="AP136" t="b">
        <v>0</v>
      </c>
      <c r="AQ136" t="inlineStr">
        <is>
          <t>OEIS Non-CAT - Large</t>
        </is>
      </c>
      <c r="AR136" t="n">
        <v>0</v>
      </c>
      <c r="AS136" t="n">
        <v>0</v>
      </c>
      <c r="AT136" t="inlineStr">
        <is>
          <t xml:space="preserve">structures &lt;= 100 </t>
        </is>
      </c>
      <c r="AU136" t="inlineStr">
        <is>
          <t>fatality = 0</t>
        </is>
      </c>
      <c r="AV136" t="n">
        <v>0</v>
      </c>
      <c r="AW136" t="b">
        <v>0</v>
      </c>
      <c r="AX136" t="b">
        <v>0</v>
      </c>
      <c r="AY136" t="b">
        <v>0</v>
      </c>
      <c r="AZ136" t="b">
        <v>0</v>
      </c>
      <c r="BA136" t="b">
        <v>0</v>
      </c>
      <c r="BB136" t="b">
        <v>0</v>
      </c>
      <c r="BC136" t="b">
        <v>0</v>
      </c>
      <c r="BJ136" t="n">
        <v>0</v>
      </c>
      <c r="BK136" t="n">
        <v>0</v>
      </c>
      <c r="BL136" t="inlineStr">
        <is>
          <t>RBYC1</t>
        </is>
      </c>
      <c r="BM136" t="inlineStr">
        <is>
          <t>2</t>
        </is>
      </c>
      <c r="BN136" t="n">
        <v>5.32</v>
      </c>
      <c r="BO136" t="inlineStr">
        <is>
          <t>2017-08-11T23:12:00Z</t>
        </is>
      </c>
      <c r="BP136" t="n">
        <v>21</v>
      </c>
      <c r="BQ136" t="n">
        <v>10</v>
      </c>
    </row>
    <row r="137">
      <c r="A137" t="inlineStr">
        <is>
          <t>Not in PG&amp;E service territory</t>
        </is>
      </c>
      <c r="C137" t="inlineStr">
        <is>
          <t>20170814-Miller Complex</t>
        </is>
      </c>
      <c r="D137" t="inlineStr">
        <is>
          <t>Siskiyou</t>
        </is>
      </c>
      <c r="E137" t="inlineStr">
        <is>
          <t>Miller Complex</t>
        </is>
      </c>
      <c r="H137" t="n">
        <v>201708141400</v>
      </c>
      <c r="I137" t="n">
        <v>201708150200</v>
      </c>
      <c r="J137" t="n">
        <v>42961</v>
      </c>
      <c r="K137" t="n">
        <v>0.5833333333333334</v>
      </c>
      <c r="L137" t="n">
        <v>42961.58333333334</v>
      </c>
      <c r="M137" t="n">
        <v>43109</v>
      </c>
      <c r="N137" t="inlineStr">
        <is>
          <t>12:42</t>
        </is>
      </c>
      <c r="O137" t="n">
        <v>43109.52916666667</v>
      </c>
      <c r="P137" t="n">
        <v>39715</v>
      </c>
      <c r="Q137" t="inlineStr">
        <is>
          <t>Unknown</t>
        </is>
      </c>
      <c r="U137" t="n">
        <v>42.039</v>
      </c>
      <c r="V137" t="n">
        <v>-123.218</v>
      </c>
      <c r="W137" t="inlineStr">
        <is>
          <t>non-HFTD</t>
        </is>
      </c>
      <c r="X137" t="inlineStr">
        <is>
          <t>non-HFRA</t>
        </is>
      </c>
      <c r="AG137" t="b">
        <v>1</v>
      </c>
      <c r="AH137" t="b">
        <v>1</v>
      </c>
      <c r="AI137" t="b">
        <v>0</v>
      </c>
      <c r="AJ137" t="n">
        <v>2017</v>
      </c>
      <c r="AK137" t="n">
        <v>8</v>
      </c>
      <c r="AL137" t="b">
        <v>0</v>
      </c>
      <c r="AM137" t="n">
        <v>0</v>
      </c>
      <c r="AN137" t="b">
        <v>0</v>
      </c>
      <c r="AO137" t="b">
        <v>0</v>
      </c>
      <c r="AP137" t="b">
        <v>0</v>
      </c>
      <c r="AQ137" t="inlineStr">
        <is>
          <t>OEIS CAT - Large</t>
        </is>
      </c>
      <c r="AR137" t="n">
        <v>1</v>
      </c>
      <c r="AS137" t="n">
        <v>0</v>
      </c>
      <c r="AT137" t="inlineStr">
        <is>
          <t xml:space="preserve">structures &lt;= 100 </t>
        </is>
      </c>
      <c r="AU137" t="inlineStr">
        <is>
          <t>fatality = 0</t>
        </is>
      </c>
      <c r="AV137" t="n">
        <v>0</v>
      </c>
      <c r="AW137" t="b">
        <v>0</v>
      </c>
      <c r="AX137" t="b">
        <v>0</v>
      </c>
      <c r="AY137" t="b">
        <v>0</v>
      </c>
      <c r="AZ137" t="b">
        <v>0</v>
      </c>
      <c r="BA137" t="b">
        <v>0</v>
      </c>
      <c r="BB137" t="b">
        <v>0</v>
      </c>
      <c r="BC137" t="b">
        <v>0</v>
      </c>
      <c r="BJ137" t="n">
        <v>0</v>
      </c>
      <c r="BK137" t="n">
        <v>0</v>
      </c>
      <c r="BP137" t="n">
        <v>0</v>
      </c>
      <c r="BQ137" t="n">
        <v>0</v>
      </c>
    </row>
    <row r="138">
      <c r="C138" t="inlineStr">
        <is>
          <t>20170814-South Fork</t>
        </is>
      </c>
      <c r="D138" t="inlineStr">
        <is>
          <t>Mariposa</t>
        </is>
      </c>
      <c r="E138" t="inlineStr">
        <is>
          <t>South Fork</t>
        </is>
      </c>
      <c r="H138" t="n">
        <v>201708141428</v>
      </c>
      <c r="I138" t="n">
        <v>201708150228</v>
      </c>
      <c r="J138" t="n">
        <v>42961</v>
      </c>
      <c r="K138" t="n">
        <v>0.6027777777777777</v>
      </c>
      <c r="L138" t="n">
        <v>42961.60277777778</v>
      </c>
      <c r="M138" t="n">
        <v>43109</v>
      </c>
      <c r="N138" t="inlineStr">
        <is>
          <t>12:39</t>
        </is>
      </c>
      <c r="O138" t="n">
        <v>43109.52708333333</v>
      </c>
      <c r="P138" t="n">
        <v>7000</v>
      </c>
      <c r="Q138" t="inlineStr">
        <is>
          <t>Undetermined</t>
        </is>
      </c>
      <c r="R138" t="n">
        <v>0</v>
      </c>
      <c r="T138" t="n">
        <v>0</v>
      </c>
      <c r="U138" t="n">
        <v>37.538</v>
      </c>
      <c r="V138" t="n">
        <v>-119.598</v>
      </c>
      <c r="W138" t="inlineStr">
        <is>
          <t>HFTD</t>
        </is>
      </c>
      <c r="X138" t="inlineStr">
        <is>
          <t>HFRA</t>
        </is>
      </c>
      <c r="AG138" t="b">
        <v>1</v>
      </c>
      <c r="AH138" t="b">
        <v>1</v>
      </c>
      <c r="AI138" t="b">
        <v>0</v>
      </c>
      <c r="AJ138" t="n">
        <v>2017</v>
      </c>
      <c r="AK138" t="n">
        <v>8</v>
      </c>
      <c r="AL138" t="b">
        <v>0</v>
      </c>
      <c r="AM138" t="n">
        <v>0</v>
      </c>
      <c r="AN138" t="b">
        <v>0</v>
      </c>
      <c r="AO138" t="b">
        <v>0</v>
      </c>
      <c r="AP138" t="b">
        <v>0</v>
      </c>
      <c r="AQ138" t="inlineStr">
        <is>
          <t>OEIS CAT - Large</t>
        </is>
      </c>
      <c r="AR138" t="n">
        <v>1</v>
      </c>
      <c r="AS138" t="n">
        <v>0</v>
      </c>
      <c r="AT138" t="inlineStr">
        <is>
          <t xml:space="preserve">structures &lt;= 100 </t>
        </is>
      </c>
      <c r="AU138" t="inlineStr">
        <is>
          <t>fatality = 0</t>
        </is>
      </c>
      <c r="AV138" t="n">
        <v>0</v>
      </c>
      <c r="AW138" t="b">
        <v>1</v>
      </c>
      <c r="AX138" t="b">
        <v>0</v>
      </c>
      <c r="AY138" t="b">
        <v>1</v>
      </c>
      <c r="AZ138" t="b">
        <v>1</v>
      </c>
      <c r="BA138" t="b">
        <v>0</v>
      </c>
      <c r="BB138" t="b">
        <v>1</v>
      </c>
      <c r="BC138" t="b">
        <v>1</v>
      </c>
      <c r="BF138" t="inlineStr">
        <is>
          <t>WWNC1</t>
        </is>
      </c>
      <c r="BG138" t="inlineStr">
        <is>
          <t>2</t>
        </is>
      </c>
      <c r="BH138" t="n">
        <v>2.59</v>
      </c>
      <c r="BI138" t="inlineStr">
        <is>
          <t>2017-08-14T21:51:00Z</t>
        </is>
      </c>
      <c r="BJ138" t="n">
        <v>11.01</v>
      </c>
      <c r="BK138" t="n">
        <v>6</v>
      </c>
      <c r="BL138" t="inlineStr">
        <is>
          <t>OSTC1</t>
        </is>
      </c>
      <c r="BM138" t="inlineStr">
        <is>
          <t>106</t>
        </is>
      </c>
      <c r="BN138" t="n">
        <v>7.25</v>
      </c>
      <c r="BO138" t="inlineStr">
        <is>
          <t>2017-08-14T22:00:00Z</t>
        </is>
      </c>
      <c r="BP138" t="n">
        <v>78.78</v>
      </c>
      <c r="BQ138" t="n">
        <v>12</v>
      </c>
    </row>
    <row r="139">
      <c r="A139" t="inlineStr">
        <is>
          <t>Not in PG&amp;E service territory</t>
        </is>
      </c>
      <c r="C139" t="inlineStr">
        <is>
          <t>20170815-Eclipse Complex</t>
        </is>
      </c>
      <c r="D139" t="inlineStr">
        <is>
          <t>Siskiyou</t>
        </is>
      </c>
      <c r="E139" t="inlineStr">
        <is>
          <t>Eclipse Complex</t>
        </is>
      </c>
      <c r="H139" t="n">
        <v>201708150755</v>
      </c>
      <c r="I139" t="n">
        <v>201708151955</v>
      </c>
      <c r="J139" t="n">
        <v>42962</v>
      </c>
      <c r="K139" t="n">
        <v>0.3298611111111111</v>
      </c>
      <c r="L139" t="n">
        <v>42962.32986111111</v>
      </c>
      <c r="M139" t="n">
        <v>43109</v>
      </c>
      <c r="N139" t="inlineStr">
        <is>
          <t>12:43</t>
        </is>
      </c>
      <c r="O139" t="n">
        <v>43109.52986111111</v>
      </c>
      <c r="P139" t="n">
        <v>78698</v>
      </c>
      <c r="Q139" t="inlineStr">
        <is>
          <t>Lightning</t>
        </is>
      </c>
      <c r="R139" t="n">
        <v>0</v>
      </c>
      <c r="T139" t="n">
        <v>0</v>
      </c>
      <c r="U139" t="n">
        <v>41.841</v>
      </c>
      <c r="V139" t="n">
        <v>-123.474</v>
      </c>
      <c r="W139" t="inlineStr">
        <is>
          <t>HFTD</t>
        </is>
      </c>
      <c r="X139" t="inlineStr">
        <is>
          <t>HFRA</t>
        </is>
      </c>
      <c r="AG139" t="b">
        <v>1</v>
      </c>
      <c r="AH139" t="b">
        <v>1</v>
      </c>
      <c r="AI139" t="b">
        <v>0</v>
      </c>
      <c r="AJ139" t="n">
        <v>2017</v>
      </c>
      <c r="AK139" t="n">
        <v>8</v>
      </c>
      <c r="AL139" t="b">
        <v>0</v>
      </c>
      <c r="AM139" t="n">
        <v>0</v>
      </c>
      <c r="AN139" t="b">
        <v>0</v>
      </c>
      <c r="AO139" t="b">
        <v>0</v>
      </c>
      <c r="AP139" t="b">
        <v>0</v>
      </c>
      <c r="AQ139" t="inlineStr">
        <is>
          <t>OEIS CAT - Large</t>
        </is>
      </c>
      <c r="AR139" t="n">
        <v>1</v>
      </c>
      <c r="AS139" t="n">
        <v>0</v>
      </c>
      <c r="AT139" t="inlineStr">
        <is>
          <t xml:space="preserve">structures &lt;= 100 </t>
        </is>
      </c>
      <c r="AU139" t="inlineStr">
        <is>
          <t>fatality = 0</t>
        </is>
      </c>
      <c r="AV139" t="n">
        <v>0</v>
      </c>
      <c r="AW139" t="b">
        <v>1</v>
      </c>
      <c r="AX139" t="b">
        <v>0</v>
      </c>
      <c r="AY139" t="b">
        <v>1</v>
      </c>
      <c r="AZ139" t="b">
        <v>1</v>
      </c>
      <c r="BA139" t="b">
        <v>0</v>
      </c>
      <c r="BB139" t="b">
        <v>0</v>
      </c>
      <c r="BC139" t="b">
        <v>1</v>
      </c>
      <c r="BJ139" t="n">
        <v>0</v>
      </c>
      <c r="BK139" t="n">
        <v>0</v>
      </c>
      <c r="BL139" t="inlineStr">
        <is>
          <t>ATRC1</t>
        </is>
      </c>
      <c r="BM139" t="inlineStr">
        <is>
          <t>2</t>
        </is>
      </c>
      <c r="BN139" t="n">
        <v>6.31</v>
      </c>
      <c r="BO139" t="inlineStr">
        <is>
          <t>2017-08-15T15:52:00Z</t>
        </is>
      </c>
      <c r="BP139" t="n">
        <v>5.99</v>
      </c>
      <c r="BQ139" t="n">
        <v>26</v>
      </c>
    </row>
    <row r="140">
      <c r="C140" t="inlineStr">
        <is>
          <t>20170820-Beale</t>
        </is>
      </c>
      <c r="D140" t="inlineStr">
        <is>
          <t>Yuba</t>
        </is>
      </c>
      <c r="E140" t="inlineStr">
        <is>
          <t>Beale</t>
        </is>
      </c>
      <c r="H140" t="n">
        <v>201708201444</v>
      </c>
      <c r="I140" t="n">
        <v>201708210244</v>
      </c>
      <c r="J140" t="n">
        <v>42967</v>
      </c>
      <c r="K140" t="n">
        <v>0.6138888888888889</v>
      </c>
      <c r="L140" t="n">
        <v>42967.61388888889</v>
      </c>
      <c r="M140" t="n">
        <v>43109</v>
      </c>
      <c r="N140" t="inlineStr">
        <is>
          <t>12:43</t>
        </is>
      </c>
      <c r="O140" t="n">
        <v>43109.52986111111</v>
      </c>
      <c r="P140" t="n">
        <v>867</v>
      </c>
      <c r="Q140" t="inlineStr">
        <is>
          <t>Undetermined</t>
        </is>
      </c>
      <c r="R140" t="n">
        <v>0</v>
      </c>
      <c r="T140" t="n">
        <v>0</v>
      </c>
      <c r="U140" t="n">
        <v>39.1234</v>
      </c>
      <c r="V140" t="n">
        <v>-121.32957</v>
      </c>
      <c r="W140" t="inlineStr">
        <is>
          <t>non-HFTD</t>
        </is>
      </c>
      <c r="X140" t="inlineStr">
        <is>
          <t>non-HFRA</t>
        </is>
      </c>
      <c r="AG140" t="b">
        <v>0</v>
      </c>
      <c r="AH140" t="b">
        <v>0</v>
      </c>
      <c r="AI140" t="b">
        <v>0</v>
      </c>
      <c r="AJ140" t="n">
        <v>2017</v>
      </c>
      <c r="AK140" t="n">
        <v>8</v>
      </c>
      <c r="AL140" t="b">
        <v>0</v>
      </c>
      <c r="AM140" t="n">
        <v>0</v>
      </c>
      <c r="AN140" t="b">
        <v>0</v>
      </c>
      <c r="AO140" t="b">
        <v>0</v>
      </c>
      <c r="AP140" t="b">
        <v>0</v>
      </c>
      <c r="AQ140" t="inlineStr">
        <is>
          <t>OEIS Non-CAT - Large</t>
        </is>
      </c>
      <c r="AR140" t="n">
        <v>0</v>
      </c>
      <c r="AS140" t="n">
        <v>0</v>
      </c>
      <c r="AT140" t="inlineStr">
        <is>
          <t xml:space="preserve">structures &lt;= 100 </t>
        </is>
      </c>
      <c r="AU140" t="inlineStr">
        <is>
          <t>fatality = 0</t>
        </is>
      </c>
      <c r="AV140" t="n">
        <v>0</v>
      </c>
      <c r="AW140" t="b">
        <v>0</v>
      </c>
      <c r="AX140" t="b">
        <v>0</v>
      </c>
      <c r="AY140" t="b">
        <v>0</v>
      </c>
      <c r="AZ140" t="b">
        <v>0</v>
      </c>
      <c r="BA140" t="b">
        <v>0</v>
      </c>
      <c r="BB140" t="b">
        <v>0</v>
      </c>
      <c r="BC140" t="b">
        <v>0</v>
      </c>
      <c r="BJ140" t="n">
        <v>0</v>
      </c>
      <c r="BK140" t="n">
        <v>0</v>
      </c>
      <c r="BL140" t="inlineStr">
        <is>
          <t>D7902</t>
        </is>
      </c>
      <c r="BM140" t="inlineStr">
        <is>
          <t>65</t>
        </is>
      </c>
      <c r="BN140" t="n">
        <v>8.960000000000001</v>
      </c>
      <c r="BO140" t="inlineStr">
        <is>
          <t>2017-08-20T21:04:00Z</t>
        </is>
      </c>
      <c r="BP140" t="n">
        <v>12.01</v>
      </c>
      <c r="BQ140" t="n">
        <v>56</v>
      </c>
    </row>
    <row r="141">
      <c r="C141" t="inlineStr">
        <is>
          <t>20170824-I-5</t>
        </is>
      </c>
      <c r="D141" t="inlineStr">
        <is>
          <t>Kings</t>
        </is>
      </c>
      <c r="E141" t="inlineStr">
        <is>
          <t>I-5</t>
        </is>
      </c>
      <c r="H141" t="n">
        <v>201708241813</v>
      </c>
      <c r="I141" t="n">
        <v>201708250613</v>
      </c>
      <c r="J141" t="n">
        <v>42971</v>
      </c>
      <c r="K141" t="n">
        <v>0.7590277777777777</v>
      </c>
      <c r="L141" t="n">
        <v>42971.75902777778</v>
      </c>
      <c r="M141" t="n">
        <v>43109</v>
      </c>
      <c r="N141" t="inlineStr">
        <is>
          <t>12:44</t>
        </is>
      </c>
      <c r="O141" t="n">
        <v>43109.53055555555</v>
      </c>
      <c r="P141" t="n">
        <v>2312</v>
      </c>
      <c r="Q141" t="inlineStr">
        <is>
          <t>Unknown</t>
        </is>
      </c>
      <c r="U141" t="n">
        <v>36.05187</v>
      </c>
      <c r="V141" t="n">
        <v>-120.05404</v>
      </c>
      <c r="W141" t="inlineStr">
        <is>
          <t>non-HFTD</t>
        </is>
      </c>
      <c r="X141" t="inlineStr">
        <is>
          <t>non-HFRA</t>
        </is>
      </c>
      <c r="AF141" t="n">
        <v>3696</v>
      </c>
      <c r="AG141" t="b">
        <v>0</v>
      </c>
      <c r="AH141" t="b">
        <v>0</v>
      </c>
      <c r="AI141" t="b">
        <v>0</v>
      </c>
      <c r="AJ141" t="n">
        <v>2017</v>
      </c>
      <c r="AK141" t="n">
        <v>8</v>
      </c>
      <c r="AL141" t="b">
        <v>0</v>
      </c>
      <c r="AM141" t="n">
        <v>0</v>
      </c>
      <c r="AN141" t="b">
        <v>0</v>
      </c>
      <c r="AO141" t="b">
        <v>0</v>
      </c>
      <c r="AP141" t="b">
        <v>0</v>
      </c>
      <c r="AQ141" t="inlineStr">
        <is>
          <t>OEIS Non-CAT - Large</t>
        </is>
      </c>
      <c r="AR141" t="n">
        <v>0</v>
      </c>
      <c r="AS141" t="n">
        <v>0</v>
      </c>
      <c r="AT141" t="inlineStr">
        <is>
          <t xml:space="preserve">structures &lt;= 100 </t>
        </is>
      </c>
      <c r="AU141" t="inlineStr">
        <is>
          <t>fatality = 0</t>
        </is>
      </c>
      <c r="AV141" t="n">
        <v>0</v>
      </c>
      <c r="AW141" t="b">
        <v>0</v>
      </c>
      <c r="AX141" t="b">
        <v>0</v>
      </c>
      <c r="AY141" t="b">
        <v>0</v>
      </c>
      <c r="AZ141" t="b">
        <v>0</v>
      </c>
      <c r="BA141" t="b">
        <v>0</v>
      </c>
      <c r="BB141" t="b">
        <v>0</v>
      </c>
      <c r="BC141" t="b">
        <v>0</v>
      </c>
      <c r="BF141" t="inlineStr">
        <is>
          <t>KTLC1</t>
        </is>
      </c>
      <c r="BG141" t="inlineStr">
        <is>
          <t>2</t>
        </is>
      </c>
      <c r="BH141" t="n">
        <v>1.43</v>
      </c>
      <c r="BI141" t="inlineStr">
        <is>
          <t>2017-08-25T00:50:00Z</t>
        </is>
      </c>
      <c r="BJ141" t="n">
        <v>23</v>
      </c>
      <c r="BK141" t="n">
        <v>10</v>
      </c>
      <c r="BL141" t="inlineStr">
        <is>
          <t>KTLC1</t>
        </is>
      </c>
      <c r="BM141" t="inlineStr">
        <is>
          <t>2</t>
        </is>
      </c>
      <c r="BN141" t="n">
        <v>1.43</v>
      </c>
      <c r="BO141" t="inlineStr">
        <is>
          <t>2017-08-25T00:50:00Z</t>
        </is>
      </c>
      <c r="BP141" t="n">
        <v>23</v>
      </c>
      <c r="BQ141" t="n">
        <v>61</v>
      </c>
    </row>
    <row r="142">
      <c r="C142" t="inlineStr">
        <is>
          <t>20170829-Pier</t>
        </is>
      </c>
      <c r="D142" t="inlineStr">
        <is>
          <t>Tulare</t>
        </is>
      </c>
      <c r="E142" t="inlineStr">
        <is>
          <t>Pier</t>
        </is>
      </c>
      <c r="H142" t="n">
        <v>201708290829</v>
      </c>
      <c r="I142" t="n">
        <v>201708292029</v>
      </c>
      <c r="J142" t="n">
        <v>42976</v>
      </c>
      <c r="K142" t="n">
        <v>0.3534722222222222</v>
      </c>
      <c r="L142" t="n">
        <v>42976.35347222222</v>
      </c>
      <c r="M142" t="n">
        <v>43109</v>
      </c>
      <c r="N142" t="inlineStr">
        <is>
          <t>12:47</t>
        </is>
      </c>
      <c r="O142" t="n">
        <v>43109.53263888889</v>
      </c>
      <c r="P142" t="n">
        <v>36556</v>
      </c>
      <c r="Q142" t="inlineStr">
        <is>
          <t>Miscellaneous</t>
        </is>
      </c>
      <c r="R142" t="n">
        <v>2</v>
      </c>
      <c r="T142" t="n">
        <v>0</v>
      </c>
      <c r="U142" t="n">
        <v>36.15356</v>
      </c>
      <c r="V142" t="n">
        <v>-118.74103</v>
      </c>
      <c r="W142" t="inlineStr">
        <is>
          <t>HFTD</t>
        </is>
      </c>
      <c r="X142" t="inlineStr">
        <is>
          <t>HFRA</t>
        </is>
      </c>
      <c r="AG142" t="b">
        <v>1</v>
      </c>
      <c r="AH142" t="b">
        <v>1</v>
      </c>
      <c r="AI142" t="b">
        <v>0</v>
      </c>
      <c r="AJ142" t="n">
        <v>2017</v>
      </c>
      <c r="AK142" t="n">
        <v>8</v>
      </c>
      <c r="AL142" t="b">
        <v>0</v>
      </c>
      <c r="AM142" t="n">
        <v>0</v>
      </c>
      <c r="AN142" t="b">
        <v>0</v>
      </c>
      <c r="AO142" t="b">
        <v>0</v>
      </c>
      <c r="AP142" t="b">
        <v>0</v>
      </c>
      <c r="AQ142" t="inlineStr">
        <is>
          <t>OEIS CAT - Large</t>
        </is>
      </c>
      <c r="AR142" t="n">
        <v>1</v>
      </c>
      <c r="AS142" t="n">
        <v>0</v>
      </c>
      <c r="AT142" t="inlineStr">
        <is>
          <t xml:space="preserve">structures &lt;= 100 </t>
        </is>
      </c>
      <c r="AU142" t="inlineStr">
        <is>
          <t>fatality = 0</t>
        </is>
      </c>
      <c r="AV142" t="n">
        <v>2</v>
      </c>
      <c r="AW142" t="b">
        <v>1</v>
      </c>
      <c r="AX142" t="b">
        <v>0</v>
      </c>
      <c r="AY142" t="b">
        <v>1</v>
      </c>
      <c r="AZ142" t="b">
        <v>1</v>
      </c>
      <c r="BA142" t="b">
        <v>0</v>
      </c>
      <c r="BB142" t="b">
        <v>1</v>
      </c>
      <c r="BC142" t="b">
        <v>1</v>
      </c>
      <c r="BF142" t="inlineStr">
        <is>
          <t>OORC1</t>
        </is>
      </c>
      <c r="BG142" t="inlineStr">
        <is>
          <t>2</t>
        </is>
      </c>
      <c r="BH142" t="n">
        <v>2.66</v>
      </c>
      <c r="BI142" t="inlineStr">
        <is>
          <t>2017-08-29T16:12:00Z</t>
        </is>
      </c>
      <c r="BJ142" t="n">
        <v>10</v>
      </c>
      <c r="BK142" t="n">
        <v>2</v>
      </c>
      <c r="BL142" t="inlineStr">
        <is>
          <t>OORC1</t>
        </is>
      </c>
      <c r="BM142" t="inlineStr">
        <is>
          <t>2</t>
        </is>
      </c>
      <c r="BN142" t="n">
        <v>2.66</v>
      </c>
      <c r="BO142" t="inlineStr">
        <is>
          <t>2017-08-29T16:12:00Z</t>
        </is>
      </c>
      <c r="BP142" t="n">
        <v>10</v>
      </c>
      <c r="BQ142" t="n">
        <v>4</v>
      </c>
    </row>
    <row r="143">
      <c r="C143" t="inlineStr">
        <is>
          <t>20170829-Railroad</t>
        </is>
      </c>
      <c r="D143" t="inlineStr">
        <is>
          <t>Madera</t>
        </is>
      </c>
      <c r="E143" t="inlineStr">
        <is>
          <t>Railroad</t>
        </is>
      </c>
      <c r="H143" t="n">
        <v>201708291219</v>
      </c>
      <c r="I143" t="n">
        <v>201708300019</v>
      </c>
      <c r="J143" t="n">
        <v>42976</v>
      </c>
      <c r="K143" t="n">
        <v>0.5131944444444444</v>
      </c>
      <c r="L143" t="n">
        <v>42976.51319444444</v>
      </c>
      <c r="M143" t="n">
        <v>43109</v>
      </c>
      <c r="N143" t="inlineStr">
        <is>
          <t>12:46</t>
        </is>
      </c>
      <c r="O143" t="n">
        <v>43109.53194444445</v>
      </c>
      <c r="P143" t="n">
        <v>12407</v>
      </c>
      <c r="Q143" t="inlineStr">
        <is>
          <t>Electrical Power</t>
        </is>
      </c>
      <c r="R143" t="n">
        <v>8</v>
      </c>
      <c r="S143" t="n">
        <v>1</v>
      </c>
      <c r="T143" t="n">
        <v>1</v>
      </c>
      <c r="U143" t="n">
        <v>37.44663</v>
      </c>
      <c r="V143" t="n">
        <v>-119.64622</v>
      </c>
      <c r="W143" t="inlineStr">
        <is>
          <t>HFTD</t>
        </is>
      </c>
      <c r="X143" t="inlineStr">
        <is>
          <t>HFRA</t>
        </is>
      </c>
      <c r="Y143" t="inlineStr">
        <is>
          <t>Yes</t>
        </is>
      </c>
      <c r="Z143" t="inlineStr">
        <is>
          <t>Yes</t>
        </is>
      </c>
      <c r="AA143" t="n">
        <v>20170315</v>
      </c>
      <c r="AB143" t="inlineStr">
        <is>
          <t>EI170829A</t>
        </is>
      </c>
      <c r="AC143" t="inlineStr">
        <is>
          <t>1862552</t>
        </is>
      </c>
      <c r="AD143" t="inlineStr">
        <is>
          <t>17-0073823</t>
        </is>
      </c>
      <c r="AF143" t="n">
        <v>5894785</v>
      </c>
      <c r="AG143" t="b">
        <v>1</v>
      </c>
      <c r="AH143" t="b">
        <v>1</v>
      </c>
      <c r="AI143" t="b">
        <v>0</v>
      </c>
      <c r="AJ143" t="n">
        <v>2017</v>
      </c>
      <c r="AK143" t="n">
        <v>8</v>
      </c>
      <c r="AL143" t="b">
        <v>0</v>
      </c>
      <c r="AM143" t="n">
        <v>1</v>
      </c>
      <c r="AN143" t="b">
        <v>0</v>
      </c>
      <c r="AO143" t="b">
        <v>0</v>
      </c>
      <c r="AP143" t="b">
        <v>0</v>
      </c>
      <c r="AQ143" t="inlineStr">
        <is>
          <t>OEIS CAT - Large</t>
        </is>
      </c>
      <c r="AR143" t="n">
        <v>1</v>
      </c>
      <c r="AS143" t="n">
        <v>0</v>
      </c>
      <c r="AT143" t="inlineStr">
        <is>
          <t xml:space="preserve">structures &lt;= 100 </t>
        </is>
      </c>
      <c r="AU143" t="inlineStr">
        <is>
          <t>fatality &gt; 0</t>
        </is>
      </c>
      <c r="AV143" t="n">
        <v>8</v>
      </c>
      <c r="AW143" t="b">
        <v>0</v>
      </c>
      <c r="AX143" t="b">
        <v>1</v>
      </c>
      <c r="AY143" t="b">
        <v>1</v>
      </c>
      <c r="AZ143" t="b">
        <v>1</v>
      </c>
      <c r="BA143" t="b">
        <v>0</v>
      </c>
      <c r="BB143" t="b">
        <v>1</v>
      </c>
      <c r="BC143" t="b">
        <v>1</v>
      </c>
      <c r="BF143" t="inlineStr">
        <is>
          <t>BSNC1</t>
        </is>
      </c>
      <c r="BG143" t="inlineStr">
        <is>
          <t>2</t>
        </is>
      </c>
      <c r="BH143" t="n">
        <v>4.8</v>
      </c>
      <c r="BI143" t="inlineStr">
        <is>
          <t>2017-08-29T19:48:00Z</t>
        </is>
      </c>
      <c r="BJ143" t="n">
        <v>10</v>
      </c>
      <c r="BK143" t="n">
        <v>8</v>
      </c>
      <c r="BL143" t="inlineStr">
        <is>
          <t>MIAC1</t>
        </is>
      </c>
      <c r="BM143" t="inlineStr">
        <is>
          <t>2</t>
        </is>
      </c>
      <c r="BN143" t="n">
        <v>5.76</v>
      </c>
      <c r="BO143" t="inlineStr">
        <is>
          <t>2017-08-29T19:59:00Z</t>
        </is>
      </c>
      <c r="BP143" t="n">
        <v>13</v>
      </c>
      <c r="BQ143" t="n">
        <v>76</v>
      </c>
    </row>
    <row r="144">
      <c r="C144" t="inlineStr">
        <is>
          <t>20170829-Ponderosa</t>
        </is>
      </c>
      <c r="D144" t="inlineStr">
        <is>
          <t>Butte</t>
        </is>
      </c>
      <c r="E144" t="inlineStr">
        <is>
          <t>Ponderosa</t>
        </is>
      </c>
      <c r="H144" t="n">
        <v>201708291316</v>
      </c>
      <c r="I144" t="n">
        <v>201708300116</v>
      </c>
      <c r="J144" t="n">
        <v>42976</v>
      </c>
      <c r="K144" t="n">
        <v>0.5527777777777778</v>
      </c>
      <c r="L144" t="n">
        <v>42976.55277777778</v>
      </c>
      <c r="M144" t="n">
        <v>43342</v>
      </c>
      <c r="N144" t="inlineStr">
        <is>
          <t>15:27</t>
        </is>
      </c>
      <c r="O144" t="n">
        <v>43342.64375</v>
      </c>
      <c r="P144" t="n">
        <v>4016</v>
      </c>
      <c r="Q144" t="inlineStr">
        <is>
          <t>Campfire</t>
        </is>
      </c>
      <c r="R144" t="n">
        <v>55</v>
      </c>
      <c r="T144" t="n">
        <v>0</v>
      </c>
      <c r="U144" t="n">
        <v>39.57701</v>
      </c>
      <c r="V144" t="n">
        <v>-121.30209</v>
      </c>
      <c r="W144" t="inlineStr">
        <is>
          <t>HFTD</t>
        </is>
      </c>
      <c r="X144" t="inlineStr">
        <is>
          <t>HFRA</t>
        </is>
      </c>
      <c r="AF144" t="n">
        <v>643663</v>
      </c>
      <c r="AG144" t="b">
        <v>0</v>
      </c>
      <c r="AH144" t="b">
        <v>0</v>
      </c>
      <c r="AI144" t="b">
        <v>0</v>
      </c>
      <c r="AJ144" t="n">
        <v>2017</v>
      </c>
      <c r="AK144" t="n">
        <v>8</v>
      </c>
      <c r="AL144" t="b">
        <v>0</v>
      </c>
      <c r="AM144" t="n">
        <v>0</v>
      </c>
      <c r="AN144" t="b">
        <v>0</v>
      </c>
      <c r="AO144" t="b">
        <v>0</v>
      </c>
      <c r="AP144" t="b">
        <v>0</v>
      </c>
      <c r="AQ144" t="inlineStr">
        <is>
          <t>OEIS Non-CAT - Large</t>
        </is>
      </c>
      <c r="AR144" t="n">
        <v>0</v>
      </c>
      <c r="AS144" t="n">
        <v>0</v>
      </c>
      <c r="AT144" t="inlineStr">
        <is>
          <t xml:space="preserve">structures &lt;= 100 </t>
        </is>
      </c>
      <c r="AU144" t="inlineStr">
        <is>
          <t>fatality = 0</t>
        </is>
      </c>
      <c r="AV144" t="n">
        <v>55</v>
      </c>
      <c r="AW144" t="b">
        <v>0</v>
      </c>
      <c r="AX144" t="b">
        <v>1</v>
      </c>
      <c r="AY144" t="b">
        <v>1</v>
      </c>
      <c r="AZ144" t="b">
        <v>1</v>
      </c>
      <c r="BA144" t="b">
        <v>0</v>
      </c>
      <c r="BB144" t="b">
        <v>1</v>
      </c>
      <c r="BC144" t="b">
        <v>1</v>
      </c>
      <c r="BJ144" t="n">
        <v>0</v>
      </c>
      <c r="BK144" t="n">
        <v>0</v>
      </c>
      <c r="BL144" t="inlineStr">
        <is>
          <t>PKCC1</t>
        </is>
      </c>
      <c r="BM144" t="inlineStr">
        <is>
          <t>2</t>
        </is>
      </c>
      <c r="BN144" t="n">
        <v>8.84</v>
      </c>
      <c r="BO144" t="inlineStr">
        <is>
          <t>2017-08-29T21:10:00Z</t>
        </is>
      </c>
      <c r="BP144" t="n">
        <v>17</v>
      </c>
      <c r="BQ144" t="n">
        <v>2</v>
      </c>
    </row>
    <row r="145">
      <c r="C145" t="inlineStr">
        <is>
          <t>20170829-Mud</t>
        </is>
      </c>
      <c r="D145" t="inlineStr">
        <is>
          <t>Lassen</t>
        </is>
      </c>
      <c r="E145" t="inlineStr">
        <is>
          <t>Mud</t>
        </is>
      </c>
      <c r="H145" t="n">
        <v>201708291436</v>
      </c>
      <c r="I145" t="n">
        <v>201708300236</v>
      </c>
      <c r="J145" t="n">
        <v>42976</v>
      </c>
      <c r="K145" t="n">
        <v>0.6083333333333333</v>
      </c>
      <c r="L145" t="n">
        <v>42976.60833333333</v>
      </c>
      <c r="M145" t="n">
        <v>43109</v>
      </c>
      <c r="N145" t="inlineStr">
        <is>
          <t>12:47</t>
        </is>
      </c>
      <c r="O145" t="n">
        <v>43109.53263888889</v>
      </c>
      <c r="P145" t="n">
        <v>6042</v>
      </c>
      <c r="Q145" t="inlineStr">
        <is>
          <t>Lightning</t>
        </is>
      </c>
      <c r="R145" t="n">
        <v>0</v>
      </c>
      <c r="T145" t="n">
        <v>0</v>
      </c>
      <c r="U145" t="n">
        <v>40.43962</v>
      </c>
      <c r="V145" t="n">
        <v>-120.22215</v>
      </c>
      <c r="W145" t="inlineStr">
        <is>
          <t>non-HFTD</t>
        </is>
      </c>
      <c r="X145" t="inlineStr">
        <is>
          <t>non-HFRA</t>
        </is>
      </c>
      <c r="AG145" t="b">
        <v>1</v>
      </c>
      <c r="AH145" t="b">
        <v>1</v>
      </c>
      <c r="AI145" t="b">
        <v>0</v>
      </c>
      <c r="AJ145" t="n">
        <v>2017</v>
      </c>
      <c r="AK145" t="n">
        <v>8</v>
      </c>
      <c r="AL145" t="b">
        <v>0</v>
      </c>
      <c r="AM145" t="n">
        <v>0</v>
      </c>
      <c r="AN145" t="b">
        <v>0</v>
      </c>
      <c r="AO145" t="b">
        <v>0</v>
      </c>
      <c r="AP145" t="b">
        <v>0</v>
      </c>
      <c r="AQ145" t="inlineStr">
        <is>
          <t>OEIS CAT - Large</t>
        </is>
      </c>
      <c r="AR145" t="n">
        <v>1</v>
      </c>
      <c r="AS145" t="n">
        <v>0</v>
      </c>
      <c r="AT145" t="inlineStr">
        <is>
          <t xml:space="preserve">structures &lt;= 100 </t>
        </is>
      </c>
      <c r="AU145" t="inlineStr">
        <is>
          <t>fatality = 0</t>
        </is>
      </c>
      <c r="AV145" t="n">
        <v>0</v>
      </c>
      <c r="AW145" t="b">
        <v>0</v>
      </c>
      <c r="AX145" t="b">
        <v>0</v>
      </c>
      <c r="AY145" t="b">
        <v>0</v>
      </c>
      <c r="AZ145" t="b">
        <v>0</v>
      </c>
      <c r="BA145" t="b">
        <v>0</v>
      </c>
      <c r="BB145" t="b">
        <v>0</v>
      </c>
      <c r="BC145" t="b">
        <v>0</v>
      </c>
      <c r="BJ145" t="n">
        <v>0</v>
      </c>
      <c r="BK145" t="n">
        <v>0</v>
      </c>
      <c r="BL145" t="inlineStr">
        <is>
          <t>BUFC1</t>
        </is>
      </c>
      <c r="BM145" t="inlineStr">
        <is>
          <t>2</t>
        </is>
      </c>
      <c r="BN145" t="n">
        <v>6.33</v>
      </c>
      <c r="BO145" t="inlineStr">
        <is>
          <t>2017-08-29T21:40:00Z</t>
        </is>
      </c>
      <c r="BP145" t="n">
        <v>32.99</v>
      </c>
      <c r="BQ145" t="n">
        <v>4</v>
      </c>
    </row>
    <row r="146">
      <c r="C146" t="inlineStr">
        <is>
          <t>20170830-R-4</t>
        </is>
      </c>
      <c r="D146" t="inlineStr">
        <is>
          <t>Lassen</t>
        </is>
      </c>
      <c r="E146" t="inlineStr">
        <is>
          <t>R-4</t>
        </is>
      </c>
      <c r="H146" t="n">
        <v>201708300830</v>
      </c>
      <c r="I146" t="n">
        <v>201708302030</v>
      </c>
      <c r="J146" t="n">
        <v>42977</v>
      </c>
      <c r="K146" t="n">
        <v>0.3541666666666667</v>
      </c>
      <c r="L146" t="n">
        <v>42977.35416666666</v>
      </c>
      <c r="M146" t="n">
        <v>43109</v>
      </c>
      <c r="N146" t="inlineStr">
        <is>
          <t>12:48</t>
        </is>
      </c>
      <c r="O146" t="n">
        <v>43109.53333333333</v>
      </c>
      <c r="P146" t="n">
        <v>18618</v>
      </c>
      <c r="Q146" t="inlineStr">
        <is>
          <t>Unknown</t>
        </is>
      </c>
      <c r="U146" t="n">
        <v>40.69573</v>
      </c>
      <c r="V146" t="n">
        <v>-119.93499</v>
      </c>
      <c r="W146" t="inlineStr">
        <is>
          <t>non-HFTD</t>
        </is>
      </c>
      <c r="X146" t="inlineStr">
        <is>
          <t>non-HFRA</t>
        </is>
      </c>
      <c r="AG146" t="b">
        <v>1</v>
      </c>
      <c r="AH146" t="b">
        <v>1</v>
      </c>
      <c r="AI146" t="b">
        <v>0</v>
      </c>
      <c r="AJ146" t="n">
        <v>2017</v>
      </c>
      <c r="AK146" t="n">
        <v>8</v>
      </c>
      <c r="AL146" t="b">
        <v>0</v>
      </c>
      <c r="AM146" t="n">
        <v>0</v>
      </c>
      <c r="AN146" t="b">
        <v>0</v>
      </c>
      <c r="AO146" t="b">
        <v>0</v>
      </c>
      <c r="AP146" t="b">
        <v>0</v>
      </c>
      <c r="AQ146" t="inlineStr">
        <is>
          <t>OEIS CAT - Large</t>
        </is>
      </c>
      <c r="AR146" t="n">
        <v>1</v>
      </c>
      <c r="AS146" t="n">
        <v>0</v>
      </c>
      <c r="AT146" t="inlineStr">
        <is>
          <t xml:space="preserve">structures &lt;= 100 </t>
        </is>
      </c>
      <c r="AU146" t="inlineStr">
        <is>
          <t>fatality = 0</t>
        </is>
      </c>
      <c r="AV146" t="n">
        <v>0</v>
      </c>
      <c r="AW146" t="b">
        <v>0</v>
      </c>
      <c r="AX146" t="b">
        <v>0</v>
      </c>
      <c r="AY146" t="b">
        <v>0</v>
      </c>
      <c r="AZ146" t="b">
        <v>0</v>
      </c>
      <c r="BA146" t="b">
        <v>0</v>
      </c>
      <c r="BB146" t="b">
        <v>0</v>
      </c>
      <c r="BC146" t="b">
        <v>0</v>
      </c>
      <c r="BJ146" t="n">
        <v>0</v>
      </c>
      <c r="BK146" t="n">
        <v>0</v>
      </c>
      <c r="BP146" t="n">
        <v>0</v>
      </c>
      <c r="BQ146" t="n">
        <v>0</v>
      </c>
    </row>
    <row r="147">
      <c r="C147" t="inlineStr">
        <is>
          <t>20170830-Pleasant</t>
        </is>
      </c>
      <c r="D147" t="inlineStr">
        <is>
          <t>Nevada</t>
        </is>
      </c>
      <c r="E147" t="inlineStr">
        <is>
          <t>Pleasant</t>
        </is>
      </c>
      <c r="H147" t="n">
        <v>201708301538</v>
      </c>
      <c r="I147" t="n">
        <v>201708310338</v>
      </c>
      <c r="J147" t="n">
        <v>42977</v>
      </c>
      <c r="K147" t="n">
        <v>0.6513888888888889</v>
      </c>
      <c r="L147" t="n">
        <v>42977.65138888889</v>
      </c>
      <c r="M147" t="n">
        <v>43109</v>
      </c>
      <c r="N147" t="inlineStr">
        <is>
          <t>12:48</t>
        </is>
      </c>
      <c r="O147" t="n">
        <v>43109.53333333333</v>
      </c>
      <c r="P147" t="n">
        <v>392</v>
      </c>
      <c r="Q147" t="inlineStr">
        <is>
          <t>Undetermined</t>
        </is>
      </c>
      <c r="R147" t="n">
        <v>1</v>
      </c>
      <c r="S147" t="n">
        <v>1</v>
      </c>
      <c r="T147" t="n">
        <v>0</v>
      </c>
      <c r="U147" t="n">
        <v>39.34292</v>
      </c>
      <c r="V147" t="n">
        <v>-121.12004</v>
      </c>
      <c r="W147" t="inlineStr">
        <is>
          <t>HFTD</t>
        </is>
      </c>
      <c r="X147" t="inlineStr">
        <is>
          <t>HFRA</t>
        </is>
      </c>
      <c r="AF147" t="n">
        <v>47103</v>
      </c>
      <c r="AG147" t="b">
        <v>0</v>
      </c>
      <c r="AH147" t="b">
        <v>0</v>
      </c>
      <c r="AI147" t="b">
        <v>0</v>
      </c>
      <c r="AJ147" t="n">
        <v>2017</v>
      </c>
      <c r="AK147" t="n">
        <v>8</v>
      </c>
      <c r="AL147" t="b">
        <v>0</v>
      </c>
      <c r="AM147" t="n">
        <v>0</v>
      </c>
      <c r="AN147" t="b">
        <v>0</v>
      </c>
      <c r="AO147" t="b">
        <v>0</v>
      </c>
      <c r="AP147" t="b">
        <v>0</v>
      </c>
      <c r="AQ147" t="inlineStr">
        <is>
          <t>OEIS Non-CAT - Large</t>
        </is>
      </c>
      <c r="AR147" t="n">
        <v>0</v>
      </c>
      <c r="AS147" t="n">
        <v>0</v>
      </c>
      <c r="AT147" t="inlineStr">
        <is>
          <t xml:space="preserve">structures &lt;= 100 </t>
        </is>
      </c>
      <c r="AU147" t="inlineStr">
        <is>
          <t>fatality = 0</t>
        </is>
      </c>
      <c r="AV147" t="n">
        <v>1</v>
      </c>
      <c r="AW147" t="b">
        <v>0</v>
      </c>
      <c r="AX147" t="b">
        <v>1</v>
      </c>
      <c r="AY147" t="b">
        <v>1</v>
      </c>
      <c r="AZ147" t="b">
        <v>1</v>
      </c>
      <c r="BA147" t="b">
        <v>0</v>
      </c>
      <c r="BB147" t="b">
        <v>1</v>
      </c>
      <c r="BC147" t="b">
        <v>1</v>
      </c>
      <c r="BF147" t="inlineStr">
        <is>
          <t>RRRC1</t>
        </is>
      </c>
      <c r="BG147" t="inlineStr">
        <is>
          <t>2</t>
        </is>
      </c>
      <c r="BH147" t="n">
        <v>2.73</v>
      </c>
      <c r="BI147" t="inlineStr">
        <is>
          <t>2017-08-30T23:13:00Z</t>
        </is>
      </c>
      <c r="BJ147" t="n">
        <v>17</v>
      </c>
      <c r="BK147" t="n">
        <v>24</v>
      </c>
      <c r="BL147" t="inlineStr">
        <is>
          <t>RRRC1</t>
        </is>
      </c>
      <c r="BM147" t="inlineStr">
        <is>
          <t>2</t>
        </is>
      </c>
      <c r="BN147" t="n">
        <v>2.73</v>
      </c>
      <c r="BO147" t="inlineStr">
        <is>
          <t>2017-08-30T23:13:00Z</t>
        </is>
      </c>
      <c r="BP147" t="n">
        <v>17</v>
      </c>
      <c r="BQ147" t="n">
        <v>91</v>
      </c>
    </row>
    <row r="148">
      <c r="C148" t="inlineStr">
        <is>
          <t>20170830-Helena - Fork</t>
        </is>
      </c>
      <c r="D148" t="inlineStr">
        <is>
          <t>Trinity</t>
        </is>
      </c>
      <c r="E148" t="inlineStr">
        <is>
          <t>Helena - Fork</t>
        </is>
      </c>
      <c r="H148" t="n">
        <v>201708301800</v>
      </c>
      <c r="I148" t="n">
        <v>201708310600</v>
      </c>
      <c r="J148" t="n">
        <v>42977</v>
      </c>
      <c r="K148" t="n">
        <v>0.75</v>
      </c>
      <c r="L148" t="n">
        <v>42977.75</v>
      </c>
      <c r="M148" t="n">
        <v>43109</v>
      </c>
      <c r="N148" t="inlineStr">
        <is>
          <t>12:49</t>
        </is>
      </c>
      <c r="O148" t="n">
        <v>43109.53402777778</v>
      </c>
      <c r="P148" t="n">
        <v>21846</v>
      </c>
      <c r="Q148" t="inlineStr">
        <is>
          <t>Miscellaneous</t>
        </is>
      </c>
      <c r="R148" t="n">
        <v>131</v>
      </c>
      <c r="T148" t="n">
        <v>0</v>
      </c>
      <c r="U148" t="n">
        <v>40.76025</v>
      </c>
      <c r="V148" t="n">
        <v>-123.10003</v>
      </c>
      <c r="W148" t="inlineStr">
        <is>
          <t>HFTD</t>
        </is>
      </c>
      <c r="X148" t="inlineStr">
        <is>
          <t>HFRA</t>
        </is>
      </c>
      <c r="AG148" t="b">
        <v>1</v>
      </c>
      <c r="AH148" t="b">
        <v>0</v>
      </c>
      <c r="AI148" t="b">
        <v>1</v>
      </c>
      <c r="AJ148" t="n">
        <v>2017</v>
      </c>
      <c r="AK148" t="n">
        <v>8</v>
      </c>
      <c r="AL148" t="b">
        <v>0</v>
      </c>
      <c r="AM148" t="n">
        <v>0</v>
      </c>
      <c r="AN148" t="b">
        <v>0</v>
      </c>
      <c r="AO148" t="b">
        <v>1</v>
      </c>
      <c r="AP148" t="b">
        <v>1</v>
      </c>
      <c r="AQ148" t="inlineStr">
        <is>
          <t>OEIS CAT - Destructive - Non-fatal</t>
        </is>
      </c>
      <c r="AR148" t="n">
        <v>1</v>
      </c>
      <c r="AS148" t="n">
        <v>0</v>
      </c>
      <c r="AT148" t="inlineStr">
        <is>
          <t>100 &lt; structures &lt;= 500</t>
        </is>
      </c>
      <c r="AU148" t="inlineStr">
        <is>
          <t>fatality = 0</t>
        </is>
      </c>
      <c r="AV148" t="n">
        <v>131</v>
      </c>
      <c r="AW148" t="b">
        <v>1</v>
      </c>
      <c r="AX148" t="b">
        <v>0</v>
      </c>
      <c r="AY148" t="b">
        <v>1</v>
      </c>
      <c r="AZ148" t="b">
        <v>1</v>
      </c>
      <c r="BA148" t="b">
        <v>0</v>
      </c>
      <c r="BB148" t="b">
        <v>1</v>
      </c>
      <c r="BC148" t="b">
        <v>1</v>
      </c>
      <c r="BJ148" t="n">
        <v>0</v>
      </c>
      <c r="BK148" t="n">
        <v>0</v>
      </c>
      <c r="BL148" t="inlineStr">
        <is>
          <t>WEFC1</t>
        </is>
      </c>
      <c r="BM148" t="inlineStr">
        <is>
          <t>2</t>
        </is>
      </c>
      <c r="BN148" t="n">
        <v>8.800000000000001</v>
      </c>
      <c r="BO148" t="inlineStr">
        <is>
          <t>2017-08-31T01:20:00Z</t>
        </is>
      </c>
      <c r="BP148" t="n">
        <v>24.99</v>
      </c>
      <c r="BQ148" t="n">
        <v>13</v>
      </c>
    </row>
    <row r="149">
      <c r="C149" t="inlineStr">
        <is>
          <t>20170901-Caldwell</t>
        </is>
      </c>
      <c r="D149" t="inlineStr">
        <is>
          <t>Kern</t>
        </is>
      </c>
      <c r="E149" t="inlineStr">
        <is>
          <t>Caldwell</t>
        </is>
      </c>
      <c r="H149" t="n">
        <v>201709011437</v>
      </c>
      <c r="I149" t="n">
        <v>201709020237</v>
      </c>
      <c r="J149" t="n">
        <v>42979</v>
      </c>
      <c r="K149" t="n">
        <v>0.6090277777777777</v>
      </c>
      <c r="L149" t="n">
        <v>42979.60902777778</v>
      </c>
      <c r="M149" t="n">
        <v>43109</v>
      </c>
      <c r="N149" t="inlineStr">
        <is>
          <t>12:50</t>
        </is>
      </c>
      <c r="O149" t="n">
        <v>43109.53472222222</v>
      </c>
      <c r="P149" t="n">
        <v>1319</v>
      </c>
      <c r="Q149" t="inlineStr">
        <is>
          <t>Lightning</t>
        </is>
      </c>
      <c r="R149" t="n">
        <v>0</v>
      </c>
      <c r="T149" t="n">
        <v>0</v>
      </c>
      <c r="U149" t="n">
        <v>35.76</v>
      </c>
      <c r="V149" t="n">
        <v>-118.406</v>
      </c>
      <c r="W149" t="inlineStr">
        <is>
          <t>HFTD</t>
        </is>
      </c>
      <c r="X149" t="inlineStr">
        <is>
          <t>HFRA</t>
        </is>
      </c>
      <c r="AG149" t="b">
        <v>0</v>
      </c>
      <c r="AH149" t="b">
        <v>0</v>
      </c>
      <c r="AI149" t="b">
        <v>0</v>
      </c>
      <c r="AJ149" t="n">
        <v>2017</v>
      </c>
      <c r="AK149" t="n">
        <v>9</v>
      </c>
      <c r="AL149" t="b">
        <v>0</v>
      </c>
      <c r="AM149" t="n">
        <v>0</v>
      </c>
      <c r="AN149" t="b">
        <v>0</v>
      </c>
      <c r="AO149" t="b">
        <v>0</v>
      </c>
      <c r="AP149" t="b">
        <v>0</v>
      </c>
      <c r="AQ149" t="inlineStr">
        <is>
          <t>OEIS Non-CAT - Large</t>
        </is>
      </c>
      <c r="AR149" t="n">
        <v>0</v>
      </c>
      <c r="AS149" t="n">
        <v>0</v>
      </c>
      <c r="AT149" t="inlineStr">
        <is>
          <t xml:space="preserve">structures &lt;= 100 </t>
        </is>
      </c>
      <c r="AU149" t="inlineStr">
        <is>
          <t>fatality = 0</t>
        </is>
      </c>
      <c r="AV149" t="n">
        <v>0</v>
      </c>
      <c r="AW149" t="b">
        <v>0</v>
      </c>
      <c r="AX149" t="b">
        <v>1</v>
      </c>
      <c r="AY149" t="b">
        <v>1</v>
      </c>
      <c r="AZ149" t="b">
        <v>1</v>
      </c>
      <c r="BA149" t="b">
        <v>0</v>
      </c>
      <c r="BB149" t="b">
        <v>1</v>
      </c>
      <c r="BC149" t="b">
        <v>1</v>
      </c>
      <c r="BF149" t="inlineStr">
        <is>
          <t>KRNC1</t>
        </is>
      </c>
      <c r="BG149" t="inlineStr">
        <is>
          <t>2</t>
        </is>
      </c>
      <c r="BH149" t="n">
        <v>1.96</v>
      </c>
      <c r="BI149" t="inlineStr">
        <is>
          <t>2017-09-01T21:57:00Z</t>
        </is>
      </c>
      <c r="BJ149" t="n">
        <v>23</v>
      </c>
      <c r="BK149" t="n">
        <v>10</v>
      </c>
      <c r="BL149" t="inlineStr">
        <is>
          <t>KRNC1</t>
        </is>
      </c>
      <c r="BM149" t="inlineStr">
        <is>
          <t>2</t>
        </is>
      </c>
      <c r="BN149" t="n">
        <v>1.96</v>
      </c>
      <c r="BO149" t="inlineStr">
        <is>
          <t>2017-09-01T21:57:00Z</t>
        </is>
      </c>
      <c r="BP149" t="n">
        <v>23</v>
      </c>
      <c r="BQ149" t="n">
        <v>12</v>
      </c>
    </row>
    <row r="150">
      <c r="C150" t="inlineStr">
        <is>
          <t>20170903-Mission</t>
        </is>
      </c>
      <c r="D150" t="inlineStr">
        <is>
          <t>Madera</t>
        </is>
      </c>
      <c r="E150" t="inlineStr">
        <is>
          <t>Mission</t>
        </is>
      </c>
      <c r="H150" t="n">
        <v>201709031306</v>
      </c>
      <c r="I150" t="n">
        <v>201709040106</v>
      </c>
      <c r="J150" t="n">
        <v>42981</v>
      </c>
      <c r="K150" t="n">
        <v>0.5458333333333333</v>
      </c>
      <c r="L150" t="n">
        <v>42981.54583333333</v>
      </c>
      <c r="M150" t="n">
        <v>43109</v>
      </c>
      <c r="N150" t="inlineStr">
        <is>
          <t>13:18</t>
        </is>
      </c>
      <c r="O150" t="n">
        <v>43109.55416666667</v>
      </c>
      <c r="P150" t="n">
        <v>1035</v>
      </c>
      <c r="Q150" t="inlineStr">
        <is>
          <t>Electrical Power</t>
        </is>
      </c>
      <c r="R150" t="n">
        <v>4</v>
      </c>
      <c r="S150" t="n">
        <v>4</v>
      </c>
      <c r="T150" t="n">
        <v>0</v>
      </c>
      <c r="U150" t="n">
        <v>37.21616</v>
      </c>
      <c r="V150" t="n">
        <v>-119.48067</v>
      </c>
      <c r="W150" t="inlineStr">
        <is>
          <t>HFTD</t>
        </is>
      </c>
      <c r="X150" t="inlineStr">
        <is>
          <t>HFRA</t>
        </is>
      </c>
      <c r="Y150" t="inlineStr">
        <is>
          <t>Yes</t>
        </is>
      </c>
      <c r="Z150" t="inlineStr">
        <is>
          <t>Yes</t>
        </is>
      </c>
      <c r="AA150" t="n">
        <v>20170337</v>
      </c>
      <c r="AB150" t="inlineStr">
        <is>
          <t>EI170903A</t>
        </is>
      </c>
      <c r="AC150" t="inlineStr">
        <is>
          <t>1868144</t>
        </is>
      </c>
      <c r="AD150" t="inlineStr">
        <is>
          <t>17-0075546</t>
        </is>
      </c>
      <c r="AF150" t="n">
        <v>1372356</v>
      </c>
      <c r="AG150" t="b">
        <v>0</v>
      </c>
      <c r="AH150" t="b">
        <v>0</v>
      </c>
      <c r="AI150" t="b">
        <v>0</v>
      </c>
      <c r="AJ150" t="n">
        <v>2017</v>
      </c>
      <c r="AK150" t="n">
        <v>9</v>
      </c>
      <c r="AL150" t="b">
        <v>0</v>
      </c>
      <c r="AM150" t="n">
        <v>0</v>
      </c>
      <c r="AN150" t="b">
        <v>0</v>
      </c>
      <c r="AO150" t="b">
        <v>0</v>
      </c>
      <c r="AP150" t="b">
        <v>0</v>
      </c>
      <c r="AQ150" t="inlineStr">
        <is>
          <t>OEIS Non-CAT - Large</t>
        </is>
      </c>
      <c r="AR150" t="n">
        <v>0</v>
      </c>
      <c r="AS150" t="n">
        <v>0</v>
      </c>
      <c r="AT150" t="inlineStr">
        <is>
          <t xml:space="preserve">structures &lt;= 100 </t>
        </is>
      </c>
      <c r="AU150" t="inlineStr">
        <is>
          <t>fatality = 0</t>
        </is>
      </c>
      <c r="AV150" t="n">
        <v>4</v>
      </c>
      <c r="AW150" t="b">
        <v>0</v>
      </c>
      <c r="AX150" t="b">
        <v>1</v>
      </c>
      <c r="AY150" t="b">
        <v>1</v>
      </c>
      <c r="AZ150" t="b">
        <v>1</v>
      </c>
      <c r="BA150" t="b">
        <v>0</v>
      </c>
      <c r="BB150" t="b">
        <v>1</v>
      </c>
      <c r="BC150" t="b">
        <v>1</v>
      </c>
      <c r="BF150" t="inlineStr">
        <is>
          <t>NFRC1</t>
        </is>
      </c>
      <c r="BG150" t="inlineStr">
        <is>
          <t>2</t>
        </is>
      </c>
      <c r="BH150" t="n">
        <v>1.81</v>
      </c>
      <c r="BI150" t="inlineStr">
        <is>
          <t>2017-09-03T20:55:00Z</t>
        </is>
      </c>
      <c r="BJ150" t="n">
        <v>12.01</v>
      </c>
      <c r="BK150" t="n">
        <v>8</v>
      </c>
      <c r="BL150" t="inlineStr">
        <is>
          <t>NFRC1</t>
        </is>
      </c>
      <c r="BM150" t="inlineStr">
        <is>
          <t>2</t>
        </is>
      </c>
      <c r="BN150" t="n">
        <v>1.81</v>
      </c>
      <c r="BO150" t="inlineStr">
        <is>
          <t>2017-09-03T20:55:00Z</t>
        </is>
      </c>
      <c r="BP150" t="n">
        <v>12.01</v>
      </c>
      <c r="BQ150" t="n">
        <v>32</v>
      </c>
    </row>
    <row r="151">
      <c r="C151" t="inlineStr">
        <is>
          <t>20170903-Peak</t>
        </is>
      </c>
      <c r="D151" t="inlineStr">
        <is>
          <t>Madera</t>
        </is>
      </c>
      <c r="E151" t="inlineStr">
        <is>
          <t>Peak</t>
        </is>
      </c>
      <c r="H151" t="n">
        <v>201709031310</v>
      </c>
      <c r="I151" t="n">
        <v>201709040110</v>
      </c>
      <c r="J151" t="n">
        <v>42981</v>
      </c>
      <c r="K151" t="n">
        <v>0.5486111111111112</v>
      </c>
      <c r="L151" t="n">
        <v>42981.54861111111</v>
      </c>
      <c r="M151" t="n">
        <v>43109</v>
      </c>
      <c r="N151" t="inlineStr">
        <is>
          <t>12:51</t>
        </is>
      </c>
      <c r="O151" t="n">
        <v>43109.53541666667</v>
      </c>
      <c r="P151" t="n">
        <v>680</v>
      </c>
      <c r="Q151" t="inlineStr">
        <is>
          <t>Vehicle</t>
        </is>
      </c>
      <c r="R151" t="n">
        <v>4</v>
      </c>
      <c r="T151" t="n">
        <v>0</v>
      </c>
      <c r="U151" t="n">
        <v>37.37397</v>
      </c>
      <c r="V151" t="n">
        <v>-119.83556</v>
      </c>
      <c r="W151" t="inlineStr">
        <is>
          <t>HFTD</t>
        </is>
      </c>
      <c r="X151" t="inlineStr">
        <is>
          <t>HFRA</t>
        </is>
      </c>
      <c r="AF151" t="n">
        <v>187353</v>
      </c>
      <c r="AG151" t="b">
        <v>0</v>
      </c>
      <c r="AH151" t="b">
        <v>0</v>
      </c>
      <c r="AI151" t="b">
        <v>0</v>
      </c>
      <c r="AJ151" t="n">
        <v>2017</v>
      </c>
      <c r="AK151" t="n">
        <v>9</v>
      </c>
      <c r="AL151" t="b">
        <v>0</v>
      </c>
      <c r="AM151" t="n">
        <v>0</v>
      </c>
      <c r="AN151" t="b">
        <v>0</v>
      </c>
      <c r="AO151" t="b">
        <v>0</v>
      </c>
      <c r="AP151" t="b">
        <v>0</v>
      </c>
      <c r="AQ151" t="inlineStr">
        <is>
          <t>OEIS Non-CAT - Large</t>
        </is>
      </c>
      <c r="AR151" t="n">
        <v>0</v>
      </c>
      <c r="AS151" t="n">
        <v>0</v>
      </c>
      <c r="AT151" t="inlineStr">
        <is>
          <t xml:space="preserve">structures &lt;= 100 </t>
        </is>
      </c>
      <c r="AU151" t="inlineStr">
        <is>
          <t>fatality = 0</t>
        </is>
      </c>
      <c r="AV151" t="n">
        <v>4</v>
      </c>
      <c r="AW151" t="b">
        <v>1</v>
      </c>
      <c r="AX151" t="b">
        <v>0</v>
      </c>
      <c r="AY151" t="b">
        <v>1</v>
      </c>
      <c r="AZ151" t="b">
        <v>1</v>
      </c>
      <c r="BA151" t="b">
        <v>0</v>
      </c>
      <c r="BB151" t="b">
        <v>1</v>
      </c>
      <c r="BC151" t="b">
        <v>1</v>
      </c>
      <c r="BF151" t="inlineStr">
        <is>
          <t>C1522</t>
        </is>
      </c>
      <c r="BG151" t="inlineStr">
        <is>
          <t>65</t>
        </is>
      </c>
      <c r="BH151" t="n">
        <v>3.83</v>
      </c>
      <c r="BI151" t="inlineStr">
        <is>
          <t>2017-09-03T20:41:00Z</t>
        </is>
      </c>
      <c r="BJ151" t="n">
        <v>13</v>
      </c>
      <c r="BK151" t="n">
        <v>14</v>
      </c>
      <c r="BL151" t="inlineStr">
        <is>
          <t>MIAC1</t>
        </is>
      </c>
      <c r="BM151" t="inlineStr">
        <is>
          <t>2</t>
        </is>
      </c>
      <c r="BN151" t="n">
        <v>5.85</v>
      </c>
      <c r="BO151" t="inlineStr">
        <is>
          <t>2017-09-03T19:59:00Z</t>
        </is>
      </c>
      <c r="BP151" t="n">
        <v>14</v>
      </c>
      <c r="BQ151" t="n">
        <v>79</v>
      </c>
    </row>
    <row r="152">
      <c r="C152" t="inlineStr">
        <is>
          <t>20170903-Creek</t>
        </is>
      </c>
      <c r="D152" t="inlineStr">
        <is>
          <t>Tuolumne</t>
        </is>
      </c>
      <c r="E152" t="inlineStr">
        <is>
          <t>Creek</t>
        </is>
      </c>
      <c r="H152" t="n">
        <v>201709031623</v>
      </c>
      <c r="I152" t="n">
        <v>201709040423</v>
      </c>
      <c r="J152" t="n">
        <v>42981</v>
      </c>
      <c r="K152" t="n">
        <v>0.6826388888888889</v>
      </c>
      <c r="L152" t="n">
        <v>42981.68263888889</v>
      </c>
      <c r="M152" t="n">
        <v>43109</v>
      </c>
      <c r="N152" t="inlineStr">
        <is>
          <t>12:50</t>
        </is>
      </c>
      <c r="O152" t="n">
        <v>43109.53472222222</v>
      </c>
      <c r="P152" t="n">
        <v>1749</v>
      </c>
      <c r="Q152" t="inlineStr">
        <is>
          <t>Lightning</t>
        </is>
      </c>
      <c r="R152" t="n">
        <v>0</v>
      </c>
      <c r="T152" t="n">
        <v>0</v>
      </c>
      <c r="U152" t="n">
        <v>38.12</v>
      </c>
      <c r="V152" t="n">
        <v>-119.941</v>
      </c>
      <c r="W152" t="inlineStr">
        <is>
          <t>non-HFTD</t>
        </is>
      </c>
      <c r="X152" t="inlineStr">
        <is>
          <t>non-HFRA</t>
        </is>
      </c>
      <c r="AG152" t="b">
        <v>0</v>
      </c>
      <c r="AH152" t="b">
        <v>0</v>
      </c>
      <c r="AI152" t="b">
        <v>0</v>
      </c>
      <c r="AJ152" t="n">
        <v>2017</v>
      </c>
      <c r="AK152" t="n">
        <v>9</v>
      </c>
      <c r="AL152" t="b">
        <v>0</v>
      </c>
      <c r="AM152" t="n">
        <v>0</v>
      </c>
      <c r="AN152" t="b">
        <v>0</v>
      </c>
      <c r="AO152" t="b">
        <v>0</v>
      </c>
      <c r="AP152" t="b">
        <v>0</v>
      </c>
      <c r="AQ152" t="inlineStr">
        <is>
          <t>OEIS Non-CAT - Large</t>
        </is>
      </c>
      <c r="AR152" t="n">
        <v>0</v>
      </c>
      <c r="AS152" t="n">
        <v>0</v>
      </c>
      <c r="AT152" t="inlineStr">
        <is>
          <t xml:space="preserve">structures &lt;= 100 </t>
        </is>
      </c>
      <c r="AU152" t="inlineStr">
        <is>
          <t>fatality = 0</t>
        </is>
      </c>
      <c r="AV152" t="n">
        <v>0</v>
      </c>
      <c r="AW152" t="b">
        <v>0</v>
      </c>
      <c r="AX152" t="b">
        <v>0</v>
      </c>
      <c r="AY152" t="b">
        <v>0</v>
      </c>
      <c r="AZ152" t="b">
        <v>0</v>
      </c>
      <c r="BA152" t="b">
        <v>0</v>
      </c>
      <c r="BB152" t="b">
        <v>0</v>
      </c>
      <c r="BC152" t="b">
        <v>0</v>
      </c>
      <c r="BJ152" t="n">
        <v>0</v>
      </c>
      <c r="BK152" t="n">
        <v>0</v>
      </c>
      <c r="BL152" t="inlineStr">
        <is>
          <t>PNWC1</t>
        </is>
      </c>
      <c r="BM152" t="inlineStr">
        <is>
          <t>2</t>
        </is>
      </c>
      <c r="BN152" t="n">
        <v>5.93</v>
      </c>
      <c r="BO152" t="inlineStr">
        <is>
          <t>2017-09-03T23:57:00Z</t>
        </is>
      </c>
      <c r="BP152" t="n">
        <v>32.99</v>
      </c>
      <c r="BQ152" t="n">
        <v>6</v>
      </c>
    </row>
    <row r="153">
      <c r="C153" t="inlineStr">
        <is>
          <t>20170905-Eureka</t>
        </is>
      </c>
      <c r="D153" t="inlineStr">
        <is>
          <t>Plumas</t>
        </is>
      </c>
      <c r="E153" t="inlineStr">
        <is>
          <t>Eureka</t>
        </is>
      </c>
      <c r="H153" t="n">
        <v>201709051838</v>
      </c>
      <c r="I153" t="n">
        <v>201709060638</v>
      </c>
      <c r="J153" t="n">
        <v>42983</v>
      </c>
      <c r="K153" t="n">
        <v>0.7763888888888889</v>
      </c>
      <c r="L153" t="n">
        <v>42983.77638888889</v>
      </c>
      <c r="M153" t="n">
        <v>43109</v>
      </c>
      <c r="N153" t="inlineStr">
        <is>
          <t>13:18</t>
        </is>
      </c>
      <c r="O153" t="n">
        <v>43109.55416666667</v>
      </c>
      <c r="P153" t="n">
        <v>2575</v>
      </c>
      <c r="Q153" t="inlineStr">
        <is>
          <t>Lightning</t>
        </is>
      </c>
      <c r="R153" t="n">
        <v>0</v>
      </c>
      <c r="T153" t="n">
        <v>0</v>
      </c>
      <c r="U153" t="n">
        <v>39.75312</v>
      </c>
      <c r="V153" t="n">
        <v>-120.75485</v>
      </c>
      <c r="W153" t="inlineStr">
        <is>
          <t>HFTD</t>
        </is>
      </c>
      <c r="X153" t="inlineStr">
        <is>
          <t>HFRA</t>
        </is>
      </c>
      <c r="AG153" t="b">
        <v>0</v>
      </c>
      <c r="AH153" t="b">
        <v>0</v>
      </c>
      <c r="AI153" t="b">
        <v>0</v>
      </c>
      <c r="AJ153" t="n">
        <v>2017</v>
      </c>
      <c r="AK153" t="n">
        <v>9</v>
      </c>
      <c r="AL153" t="b">
        <v>0</v>
      </c>
      <c r="AM153" t="n">
        <v>0</v>
      </c>
      <c r="AN153" t="b">
        <v>0</v>
      </c>
      <c r="AO153" t="b">
        <v>0</v>
      </c>
      <c r="AP153" t="b">
        <v>0</v>
      </c>
      <c r="AQ153" t="inlineStr">
        <is>
          <t>OEIS Non-CAT - Large</t>
        </is>
      </c>
      <c r="AR153" t="n">
        <v>0</v>
      </c>
      <c r="AS153" t="n">
        <v>0</v>
      </c>
      <c r="AT153" t="inlineStr">
        <is>
          <t xml:space="preserve">structures &lt;= 100 </t>
        </is>
      </c>
      <c r="AU153" t="inlineStr">
        <is>
          <t>fatality = 0</t>
        </is>
      </c>
      <c r="AV153" t="n">
        <v>0</v>
      </c>
      <c r="AW153" t="b">
        <v>1</v>
      </c>
      <c r="AX153" t="b">
        <v>0</v>
      </c>
      <c r="AY153" t="b">
        <v>1</v>
      </c>
      <c r="AZ153" t="b">
        <v>1</v>
      </c>
      <c r="BA153" t="b">
        <v>0</v>
      </c>
      <c r="BB153" t="b">
        <v>1</v>
      </c>
      <c r="BC153" t="b">
        <v>1</v>
      </c>
      <c r="BF153" t="inlineStr">
        <is>
          <t>PSPC1</t>
        </is>
      </c>
      <c r="BG153" t="inlineStr">
        <is>
          <t>106</t>
        </is>
      </c>
      <c r="BH153" t="n">
        <v>3.14</v>
      </c>
      <c r="BI153" t="inlineStr">
        <is>
          <t>2017-09-06T01:01:00Z</t>
        </is>
      </c>
      <c r="BJ153" t="n">
        <v>14.99</v>
      </c>
      <c r="BK153" t="n">
        <v>2</v>
      </c>
      <c r="BL153" t="inlineStr">
        <is>
          <t>SLEC1</t>
        </is>
      </c>
      <c r="BM153" t="inlineStr">
        <is>
          <t>2</t>
        </is>
      </c>
      <c r="BN153" t="n">
        <v>9.949999999999999</v>
      </c>
      <c r="BO153" t="inlineStr">
        <is>
          <t>2017-09-06T01:18:00Z</t>
        </is>
      </c>
      <c r="BP153" t="n">
        <v>24.99</v>
      </c>
      <c r="BQ153" t="n">
        <v>8</v>
      </c>
    </row>
    <row r="154">
      <c r="C154" t="inlineStr">
        <is>
          <t>20170912-Berry</t>
        </is>
      </c>
      <c r="D154" t="inlineStr">
        <is>
          <t>Shasta</t>
        </is>
      </c>
      <c r="E154" t="inlineStr">
        <is>
          <t>Berry</t>
        </is>
      </c>
      <c r="H154" t="n">
        <v>201709120658</v>
      </c>
      <c r="I154" t="n">
        <v>201709121858</v>
      </c>
      <c r="J154" t="n">
        <v>42990</v>
      </c>
      <c r="K154" t="n">
        <v>0.2902777777777778</v>
      </c>
      <c r="L154" t="n">
        <v>42990.29027777778</v>
      </c>
      <c r="M154" t="n">
        <v>43109</v>
      </c>
      <c r="N154" t="inlineStr">
        <is>
          <t>13:21</t>
        </is>
      </c>
      <c r="O154" t="n">
        <v>43109.55625</v>
      </c>
      <c r="P154" t="n">
        <v>995</v>
      </c>
      <c r="Q154" t="inlineStr">
        <is>
          <t>Lightning</t>
        </is>
      </c>
      <c r="R154" t="n">
        <v>0</v>
      </c>
      <c r="T154" t="n">
        <v>0</v>
      </c>
      <c r="U154" t="n">
        <v>40.98352</v>
      </c>
      <c r="V154" t="n">
        <v>-121.81623</v>
      </c>
      <c r="W154" t="inlineStr">
        <is>
          <t>HFTD</t>
        </is>
      </c>
      <c r="X154" t="inlineStr">
        <is>
          <t>HFRA</t>
        </is>
      </c>
      <c r="AG154" t="b">
        <v>0</v>
      </c>
      <c r="AH154" t="b">
        <v>0</v>
      </c>
      <c r="AI154" t="b">
        <v>0</v>
      </c>
      <c r="AJ154" t="n">
        <v>2017</v>
      </c>
      <c r="AK154" t="n">
        <v>9</v>
      </c>
      <c r="AL154" t="b">
        <v>0</v>
      </c>
      <c r="AM154" t="n">
        <v>0</v>
      </c>
      <c r="AN154" t="b">
        <v>0</v>
      </c>
      <c r="AO154" t="b">
        <v>0</v>
      </c>
      <c r="AP154" t="b">
        <v>0</v>
      </c>
      <c r="AQ154" t="inlineStr">
        <is>
          <t>OEIS Non-CAT - Large</t>
        </is>
      </c>
      <c r="AR154" t="n">
        <v>0</v>
      </c>
      <c r="AS154" t="n">
        <v>0</v>
      </c>
      <c r="AT154" t="inlineStr">
        <is>
          <t xml:space="preserve">structures &lt;= 100 </t>
        </is>
      </c>
      <c r="AU154" t="inlineStr">
        <is>
          <t>fatality = 0</t>
        </is>
      </c>
      <c r="AV154" t="n">
        <v>0</v>
      </c>
      <c r="AW154" t="b">
        <v>1</v>
      </c>
      <c r="AX154" t="b">
        <v>0</v>
      </c>
      <c r="AY154" t="b">
        <v>1</v>
      </c>
      <c r="AZ154" t="b">
        <v>1</v>
      </c>
      <c r="BA154" t="b">
        <v>0</v>
      </c>
      <c r="BB154" t="b">
        <v>1</v>
      </c>
      <c r="BC154" t="b">
        <v>1</v>
      </c>
      <c r="BJ154" t="n">
        <v>0</v>
      </c>
      <c r="BK154" t="n">
        <v>0</v>
      </c>
      <c r="BL154" t="inlineStr">
        <is>
          <t>OMTC1</t>
        </is>
      </c>
      <c r="BM154" t="inlineStr">
        <is>
          <t>2</t>
        </is>
      </c>
      <c r="BN154" t="n">
        <v>8.91</v>
      </c>
      <c r="BO154" t="inlineStr">
        <is>
          <t>2017-09-12T13:26:00Z</t>
        </is>
      </c>
      <c r="BP154" t="n">
        <v>10</v>
      </c>
      <c r="BQ154" t="n">
        <v>21</v>
      </c>
    </row>
    <row r="155">
      <c r="C155" t="inlineStr">
        <is>
          <t>20170912-Buck</t>
        </is>
      </c>
      <c r="D155" t="inlineStr">
        <is>
          <t>Trinity</t>
        </is>
      </c>
      <c r="E155" t="inlineStr">
        <is>
          <t>Buck</t>
        </is>
      </c>
      <c r="H155" t="n">
        <v>201709121742</v>
      </c>
      <c r="I155" t="n">
        <v>201709130542</v>
      </c>
      <c r="J155" t="n">
        <v>42990</v>
      </c>
      <c r="K155" t="n">
        <v>0.7375</v>
      </c>
      <c r="L155" t="n">
        <v>42990.7375</v>
      </c>
      <c r="M155" t="n">
        <v>43109</v>
      </c>
      <c r="N155" t="inlineStr">
        <is>
          <t>13:21</t>
        </is>
      </c>
      <c r="O155" t="n">
        <v>43109.55625</v>
      </c>
      <c r="P155" t="n">
        <v>13417</v>
      </c>
      <c r="Q155" t="inlineStr">
        <is>
          <t>Lightning</t>
        </is>
      </c>
      <c r="R155" t="n">
        <v>0</v>
      </c>
      <c r="T155" t="n">
        <v>0</v>
      </c>
      <c r="U155" t="n">
        <v>40.2275</v>
      </c>
      <c r="V155" t="n">
        <v>-123.03583</v>
      </c>
      <c r="W155" t="inlineStr">
        <is>
          <t>HFTD</t>
        </is>
      </c>
      <c r="X155" t="inlineStr">
        <is>
          <t>HFRA</t>
        </is>
      </c>
      <c r="AG155" t="b">
        <v>1</v>
      </c>
      <c r="AH155" t="b">
        <v>1</v>
      </c>
      <c r="AI155" t="b">
        <v>0</v>
      </c>
      <c r="AJ155" t="n">
        <v>2017</v>
      </c>
      <c r="AK155" t="n">
        <v>9</v>
      </c>
      <c r="AL155" t="b">
        <v>0</v>
      </c>
      <c r="AM155" t="n">
        <v>0</v>
      </c>
      <c r="AN155" t="b">
        <v>0</v>
      </c>
      <c r="AO155" t="b">
        <v>0</v>
      </c>
      <c r="AP155" t="b">
        <v>0</v>
      </c>
      <c r="AQ155" t="inlineStr">
        <is>
          <t>OEIS CAT - Large</t>
        </is>
      </c>
      <c r="AR155" t="n">
        <v>1</v>
      </c>
      <c r="AS155" t="n">
        <v>0</v>
      </c>
      <c r="AT155" t="inlineStr">
        <is>
          <t xml:space="preserve">structures &lt;= 100 </t>
        </is>
      </c>
      <c r="AU155" t="inlineStr">
        <is>
          <t>fatality = 0</t>
        </is>
      </c>
      <c r="AV155" t="n">
        <v>0</v>
      </c>
      <c r="AW155" t="b">
        <v>1</v>
      </c>
      <c r="AX155" t="b">
        <v>0</v>
      </c>
      <c r="AY155" t="b">
        <v>1</v>
      </c>
      <c r="AZ155" t="b">
        <v>1</v>
      </c>
      <c r="BA155" t="b">
        <v>0</v>
      </c>
      <c r="BB155" t="b">
        <v>1</v>
      </c>
      <c r="BC155" t="b">
        <v>1</v>
      </c>
      <c r="BJ155" t="n">
        <v>0</v>
      </c>
      <c r="BK155" t="n">
        <v>0</v>
      </c>
      <c r="BL155" t="inlineStr">
        <is>
          <t>PMCC1</t>
        </is>
      </c>
      <c r="BM155" t="inlineStr">
        <is>
          <t>2</t>
        </is>
      </c>
      <c r="BN155" t="n">
        <v>9.41</v>
      </c>
      <c r="BO155" t="inlineStr">
        <is>
          <t>2017-09-13T00:35:00Z</t>
        </is>
      </c>
      <c r="BP155" t="n">
        <v>14.99</v>
      </c>
      <c r="BQ155" t="n">
        <v>4</v>
      </c>
    </row>
    <row r="156">
      <c r="C156" t="inlineStr">
        <is>
          <t>20170918-Eastman</t>
        </is>
      </c>
      <c r="D156" t="inlineStr">
        <is>
          <t>Madera</t>
        </is>
      </c>
      <c r="E156" t="inlineStr">
        <is>
          <t>Eastman</t>
        </is>
      </c>
      <c r="H156" t="n">
        <v>201709181604</v>
      </c>
      <c r="I156" t="n">
        <v>201709190404</v>
      </c>
      <c r="J156" t="n">
        <v>42996</v>
      </c>
      <c r="K156" t="n">
        <v>0.6694444444444444</v>
      </c>
      <c r="L156" t="n">
        <v>42996.66944444444</v>
      </c>
      <c r="M156" t="n">
        <v>43109</v>
      </c>
      <c r="N156" t="inlineStr">
        <is>
          <t>13:21</t>
        </is>
      </c>
      <c r="O156" t="n">
        <v>43109.55625</v>
      </c>
      <c r="P156" t="n">
        <v>429</v>
      </c>
      <c r="Q156" t="inlineStr">
        <is>
          <t>Electrical Power</t>
        </is>
      </c>
      <c r="R156" t="n">
        <v>0</v>
      </c>
      <c r="T156" t="n">
        <v>0</v>
      </c>
      <c r="U156" t="n">
        <v>37.14624</v>
      </c>
      <c r="V156" t="n">
        <v>-120.015509</v>
      </c>
      <c r="W156" t="inlineStr">
        <is>
          <t>non-HFTD</t>
        </is>
      </c>
      <c r="X156" t="inlineStr">
        <is>
          <t>non-HFRA</t>
        </is>
      </c>
      <c r="Y156" t="inlineStr">
        <is>
          <t>Yes</t>
        </is>
      </c>
      <c r="AG156" t="b">
        <v>0</v>
      </c>
      <c r="AH156" t="b">
        <v>0</v>
      </c>
      <c r="AI156" t="b">
        <v>0</v>
      </c>
      <c r="AJ156" t="n">
        <v>2017</v>
      </c>
      <c r="AK156" t="n">
        <v>9</v>
      </c>
      <c r="AL156" t="b">
        <v>0</v>
      </c>
      <c r="AM156" t="n">
        <v>0</v>
      </c>
      <c r="AN156" t="b">
        <v>0</v>
      </c>
      <c r="AO156" t="b">
        <v>0</v>
      </c>
      <c r="AP156" t="b">
        <v>0</v>
      </c>
      <c r="AQ156" t="inlineStr">
        <is>
          <t>OEIS Non-CAT - Large</t>
        </is>
      </c>
      <c r="AR156" t="n">
        <v>0</v>
      </c>
      <c r="AS156" t="n">
        <v>0</v>
      </c>
      <c r="AT156" t="inlineStr">
        <is>
          <t xml:space="preserve">structures &lt;= 100 </t>
        </is>
      </c>
      <c r="AU156" t="inlineStr">
        <is>
          <t>fatality = 0</t>
        </is>
      </c>
      <c r="AV156" t="n">
        <v>0</v>
      </c>
      <c r="AW156" t="b">
        <v>0</v>
      </c>
      <c r="AX156" t="b">
        <v>0</v>
      </c>
      <c r="AY156" t="b">
        <v>0</v>
      </c>
      <c r="AZ156" t="b">
        <v>0</v>
      </c>
      <c r="BA156" t="b">
        <v>0</v>
      </c>
      <c r="BB156" t="b">
        <v>0</v>
      </c>
      <c r="BC156" t="b">
        <v>0</v>
      </c>
      <c r="BJ156" t="n">
        <v>0</v>
      </c>
      <c r="BK156" t="n">
        <v>0</v>
      </c>
      <c r="BP156" t="n">
        <v>0</v>
      </c>
      <c r="BQ156" t="n">
        <v>0</v>
      </c>
    </row>
    <row r="157">
      <c r="C157" t="inlineStr">
        <is>
          <t>20170927-Lion</t>
        </is>
      </c>
      <c r="D157" t="inlineStr">
        <is>
          <t>Tulare</t>
        </is>
      </c>
      <c r="E157" t="inlineStr">
        <is>
          <t>Lion</t>
        </is>
      </c>
      <c r="H157" t="n">
        <v>201709271400</v>
      </c>
      <c r="I157" t="n">
        <v>201709280200</v>
      </c>
      <c r="J157" t="n">
        <v>43005</v>
      </c>
      <c r="K157" t="n">
        <v>0.5833333333333334</v>
      </c>
      <c r="L157" t="n">
        <v>43005.58333333334</v>
      </c>
      <c r="M157" t="n">
        <v>43109</v>
      </c>
      <c r="N157" t="inlineStr">
        <is>
          <t>13:27</t>
        </is>
      </c>
      <c r="O157" t="n">
        <v>43109.56041666667</v>
      </c>
      <c r="P157" t="n">
        <v>18900</v>
      </c>
      <c r="Q157" t="inlineStr">
        <is>
          <t>Lightning</t>
        </is>
      </c>
      <c r="R157" t="n">
        <v>0</v>
      </c>
      <c r="T157" t="n">
        <v>0</v>
      </c>
      <c r="U157" t="n">
        <v>36.27138</v>
      </c>
      <c r="V157" t="n">
        <v>-118.48555</v>
      </c>
      <c r="W157" t="inlineStr">
        <is>
          <t>HFTD</t>
        </is>
      </c>
      <c r="X157" t="inlineStr">
        <is>
          <t>HFRA</t>
        </is>
      </c>
      <c r="AG157" t="b">
        <v>1</v>
      </c>
      <c r="AH157" t="b">
        <v>1</v>
      </c>
      <c r="AI157" t="b">
        <v>0</v>
      </c>
      <c r="AJ157" t="n">
        <v>2017</v>
      </c>
      <c r="AK157" t="n">
        <v>9</v>
      </c>
      <c r="AL157" t="b">
        <v>0</v>
      </c>
      <c r="AM157" t="n">
        <v>0</v>
      </c>
      <c r="AN157" t="b">
        <v>0</v>
      </c>
      <c r="AO157" t="b">
        <v>0</v>
      </c>
      <c r="AP157" t="b">
        <v>0</v>
      </c>
      <c r="AQ157" t="inlineStr">
        <is>
          <t>OEIS CAT - Large</t>
        </is>
      </c>
      <c r="AR157" t="n">
        <v>1</v>
      </c>
      <c r="AS157" t="n">
        <v>0</v>
      </c>
      <c r="AT157" t="inlineStr">
        <is>
          <t xml:space="preserve">structures &lt;= 100 </t>
        </is>
      </c>
      <c r="AU157" t="inlineStr">
        <is>
          <t>fatality = 0</t>
        </is>
      </c>
      <c r="AV157" t="n">
        <v>0</v>
      </c>
      <c r="AW157" t="b">
        <v>1</v>
      </c>
      <c r="AX157" t="b">
        <v>0</v>
      </c>
      <c r="AY157" t="b">
        <v>1</v>
      </c>
      <c r="AZ157" t="b">
        <v>1</v>
      </c>
      <c r="BA157" t="b">
        <v>0</v>
      </c>
      <c r="BB157" t="b">
        <v>1</v>
      </c>
      <c r="BC157" t="b">
        <v>1</v>
      </c>
      <c r="BJ157" t="n">
        <v>0</v>
      </c>
      <c r="BK157" t="n">
        <v>0</v>
      </c>
      <c r="BP157" t="n">
        <v>0</v>
      </c>
      <c r="BQ157" t="n">
        <v>0</v>
      </c>
    </row>
    <row r="158">
      <c r="C158" t="inlineStr">
        <is>
          <t>20170929-Rucker</t>
        </is>
      </c>
      <c r="D158" t="inlineStr">
        <is>
          <t>Santa Barbara</t>
        </is>
      </c>
      <c r="E158" t="inlineStr">
        <is>
          <t>Rucker</t>
        </is>
      </c>
      <c r="H158" t="n">
        <v>201709291442</v>
      </c>
      <c r="I158" t="n">
        <v>201709300242</v>
      </c>
      <c r="J158" t="n">
        <v>43007</v>
      </c>
      <c r="K158" t="n">
        <v>0.6125</v>
      </c>
      <c r="L158" t="n">
        <v>43007.6125</v>
      </c>
      <c r="M158" t="n">
        <v>43109</v>
      </c>
      <c r="N158" t="inlineStr">
        <is>
          <t>13:28</t>
        </is>
      </c>
      <c r="O158" t="n">
        <v>43109.56111111111</v>
      </c>
      <c r="P158" t="n">
        <v>444</v>
      </c>
      <c r="Q158" t="inlineStr">
        <is>
          <t>Miscellaneous</t>
        </is>
      </c>
      <c r="R158" t="n">
        <v>0</v>
      </c>
      <c r="T158" t="n">
        <v>0</v>
      </c>
      <c r="U158" t="n">
        <v>34.67403</v>
      </c>
      <c r="V158" t="n">
        <v>-120.4393</v>
      </c>
      <c r="W158" t="inlineStr">
        <is>
          <t>non-HFTD</t>
        </is>
      </c>
      <c r="X158" t="inlineStr">
        <is>
          <t>non-HFRA</t>
        </is>
      </c>
      <c r="AF158" t="n">
        <v>592603</v>
      </c>
      <c r="AG158" t="b">
        <v>0</v>
      </c>
      <c r="AH158" t="b">
        <v>0</v>
      </c>
      <c r="AI158" t="b">
        <v>0</v>
      </c>
      <c r="AJ158" t="n">
        <v>2017</v>
      </c>
      <c r="AK158" t="n">
        <v>9</v>
      </c>
      <c r="AL158" t="b">
        <v>0</v>
      </c>
      <c r="AM158" t="n">
        <v>0</v>
      </c>
      <c r="AN158" t="b">
        <v>0</v>
      </c>
      <c r="AO158" t="b">
        <v>0</v>
      </c>
      <c r="AP158" t="b">
        <v>0</v>
      </c>
      <c r="AQ158" t="inlineStr">
        <is>
          <t>OEIS Non-CAT - Large</t>
        </is>
      </c>
      <c r="AR158" t="n">
        <v>0</v>
      </c>
      <c r="AS158" t="n">
        <v>0</v>
      </c>
      <c r="AT158" t="inlineStr">
        <is>
          <t xml:space="preserve">structures &lt;= 100 </t>
        </is>
      </c>
      <c r="AU158" t="inlineStr">
        <is>
          <t>fatality = 0</t>
        </is>
      </c>
      <c r="AV158" t="n">
        <v>0</v>
      </c>
      <c r="AW158" t="b">
        <v>0</v>
      </c>
      <c r="AX158" t="b">
        <v>0</v>
      </c>
      <c r="AY158" t="b">
        <v>0</v>
      </c>
      <c r="AZ158" t="b">
        <v>0</v>
      </c>
      <c r="BA158" t="b">
        <v>0</v>
      </c>
      <c r="BB158" t="b">
        <v>1</v>
      </c>
      <c r="BC158" t="b">
        <v>0</v>
      </c>
      <c r="BF158" t="inlineStr">
        <is>
          <t>KLPC</t>
        </is>
      </c>
      <c r="BG158" t="inlineStr">
        <is>
          <t>1</t>
        </is>
      </c>
      <c r="BH158" t="n">
        <v>1.64</v>
      </c>
      <c r="BI158" t="inlineStr">
        <is>
          <t>2017-09-29T20:56:00Z</t>
        </is>
      </c>
      <c r="BJ158" t="n">
        <v>23.02</v>
      </c>
      <c r="BK158" t="n">
        <v>13</v>
      </c>
      <c r="BL158" t="inlineStr">
        <is>
          <t>E2332</t>
        </is>
      </c>
      <c r="BM158" t="inlineStr">
        <is>
          <t>65</t>
        </is>
      </c>
      <c r="BN158" t="n">
        <v>5.64</v>
      </c>
      <c r="BO158" t="inlineStr">
        <is>
          <t>2017-09-29T22:37:00Z</t>
        </is>
      </c>
      <c r="BP158" t="n">
        <v>24.99</v>
      </c>
      <c r="BQ158" t="n">
        <v>25</v>
      </c>
    </row>
    <row r="159">
      <c r="B159" t="inlineStr">
        <is>
          <t>(2/17/2023) corrected the datetime based on SED report</t>
        </is>
      </c>
      <c r="C159" t="inlineStr">
        <is>
          <t>20171008-Pocket</t>
        </is>
      </c>
      <c r="D159" t="inlineStr">
        <is>
          <t>Sonoma</t>
        </is>
      </c>
      <c r="E159" t="inlineStr">
        <is>
          <t>Pocket</t>
        </is>
      </c>
      <c r="G159" t="inlineStr">
        <is>
          <t>Central LNU Complex</t>
        </is>
      </c>
      <c r="H159" t="n">
        <v>201710080000</v>
      </c>
      <c r="I159" t="n">
        <v>201710081200</v>
      </c>
      <c r="J159" t="n">
        <v>43016</v>
      </c>
      <c r="K159" t="n">
        <v>0</v>
      </c>
      <c r="L159" t="n">
        <v>43016</v>
      </c>
      <c r="M159" t="n">
        <v>43039</v>
      </c>
      <c r="P159" t="n">
        <v>17357</v>
      </c>
      <c r="Q159" t="inlineStr">
        <is>
          <t>Electrical Power</t>
        </is>
      </c>
      <c r="R159" t="n">
        <v>6</v>
      </c>
      <c r="S159" t="n">
        <v>2</v>
      </c>
      <c r="T159" t="n">
        <v>0</v>
      </c>
      <c r="U159" t="n">
        <v>38.76549</v>
      </c>
      <c r="V159" t="n">
        <v>-122.90939</v>
      </c>
      <c r="W159" t="inlineStr">
        <is>
          <t>HFTD</t>
        </is>
      </c>
      <c r="X159" t="inlineStr">
        <is>
          <t>HFRA</t>
        </is>
      </c>
      <c r="Y159" t="inlineStr">
        <is>
          <t>Yes</t>
        </is>
      </c>
      <c r="Z159" t="inlineStr">
        <is>
          <t>Yes</t>
        </is>
      </c>
      <c r="AA159" t="inlineStr">
        <is>
          <t>EIR20170112</t>
        </is>
      </c>
      <c r="AB159" t="inlineStr">
        <is>
          <t>EI171009B</t>
        </is>
      </c>
      <c r="AC159" t="inlineStr">
        <is>
          <t>1906698</t>
        </is>
      </c>
      <c r="AD159" t="inlineStr">
        <is>
          <t>17-0089338</t>
        </is>
      </c>
      <c r="AF159" t="n">
        <v>515996</v>
      </c>
      <c r="AG159" t="b">
        <v>1</v>
      </c>
      <c r="AH159" t="b">
        <v>1</v>
      </c>
      <c r="AI159" t="b">
        <v>0</v>
      </c>
      <c r="AJ159" t="n">
        <v>2017</v>
      </c>
      <c r="AK159" t="n">
        <v>10</v>
      </c>
      <c r="AL159" t="b">
        <v>1</v>
      </c>
      <c r="AM159" t="n">
        <v>0</v>
      </c>
      <c r="AN159" t="b">
        <v>0</v>
      </c>
      <c r="AO159" t="b">
        <v>0</v>
      </c>
      <c r="AP159" t="b">
        <v>0</v>
      </c>
      <c r="AQ159" t="inlineStr">
        <is>
          <t>OEIS CAT - Large</t>
        </is>
      </c>
      <c r="AR159" t="n">
        <v>1</v>
      </c>
      <c r="AS159" t="n">
        <v>0</v>
      </c>
      <c r="AT159" t="inlineStr">
        <is>
          <t xml:space="preserve">structures &lt;= 100 </t>
        </is>
      </c>
      <c r="AU159" t="inlineStr">
        <is>
          <t>fatality = 0</t>
        </is>
      </c>
      <c r="AV159" t="n">
        <v>6</v>
      </c>
      <c r="AW159" t="b">
        <v>0</v>
      </c>
      <c r="AX159" t="b">
        <v>1</v>
      </c>
      <c r="AY159" t="b">
        <v>1</v>
      </c>
      <c r="AZ159" t="b">
        <v>1</v>
      </c>
      <c r="BA159" t="b">
        <v>0</v>
      </c>
      <c r="BB159" t="b">
        <v>1</v>
      </c>
      <c r="BC159" t="b">
        <v>1</v>
      </c>
      <c r="BF159" t="inlineStr">
        <is>
          <t>R38WW</t>
        </is>
      </c>
      <c r="BG159" t="inlineStr">
        <is>
          <t>222</t>
        </is>
      </c>
      <c r="BH159" t="n">
        <v>4.21</v>
      </c>
      <c r="BI159" t="inlineStr">
        <is>
          <t>2017-10-08T07:00:00Z</t>
        </is>
      </c>
      <c r="BJ159" t="n">
        <v>20.89</v>
      </c>
      <c r="BK159" t="n">
        <v>22</v>
      </c>
      <c r="BL159" t="inlineStr">
        <is>
          <t>R38WW</t>
        </is>
      </c>
      <c r="BM159" t="inlineStr">
        <is>
          <t>222</t>
        </is>
      </c>
      <c r="BN159" t="n">
        <v>4.21</v>
      </c>
      <c r="BO159" t="inlineStr">
        <is>
          <t>2017-10-08T07:00:00Z</t>
        </is>
      </c>
      <c r="BP159" t="n">
        <v>20.89</v>
      </c>
      <c r="BQ159" t="n">
        <v>45</v>
      </c>
    </row>
    <row r="160">
      <c r="C160" t="inlineStr">
        <is>
          <t>20171008-Lobo</t>
        </is>
      </c>
      <c r="D160" t="inlineStr">
        <is>
          <t>Nevada</t>
        </is>
      </c>
      <c r="E160" t="inlineStr">
        <is>
          <t>Lobo</t>
        </is>
      </c>
      <c r="G160" t="inlineStr">
        <is>
          <t>Neu Wind Complex</t>
        </is>
      </c>
      <c r="H160" t="n">
        <v>201710080001</v>
      </c>
      <c r="I160" t="n">
        <v>201710081201</v>
      </c>
      <c r="J160" t="n">
        <v>43016</v>
      </c>
      <c r="K160" t="n">
        <v>0.0006944444444444445</v>
      </c>
      <c r="L160" t="n">
        <v>43016.00069444445</v>
      </c>
      <c r="M160" t="n">
        <v>43030</v>
      </c>
      <c r="P160" t="n">
        <v>821</v>
      </c>
      <c r="Q160" t="inlineStr">
        <is>
          <t>Electrical Power</t>
        </is>
      </c>
      <c r="R160" t="n">
        <v>48</v>
      </c>
      <c r="S160" t="n">
        <v>2</v>
      </c>
      <c r="T160" t="n">
        <v>0</v>
      </c>
      <c r="U160" t="n">
        <v>39.24549</v>
      </c>
      <c r="V160" t="n">
        <v>-121.12792</v>
      </c>
      <c r="W160" t="inlineStr">
        <is>
          <t>HFTD</t>
        </is>
      </c>
      <c r="X160" t="inlineStr">
        <is>
          <t>HFRA</t>
        </is>
      </c>
      <c r="Y160" t="inlineStr">
        <is>
          <t>Yes</t>
        </is>
      </c>
      <c r="Z160" t="inlineStr">
        <is>
          <t>Yes</t>
        </is>
      </c>
      <c r="AA160" t="inlineStr">
        <is>
          <t>EIR20170106</t>
        </is>
      </c>
      <c r="AB160" t="inlineStr">
        <is>
          <t>EI171008F</t>
        </is>
      </c>
      <c r="AG160" t="b">
        <v>0</v>
      </c>
      <c r="AH160" t="b">
        <v>0</v>
      </c>
      <c r="AI160" t="b">
        <v>0</v>
      </c>
      <c r="AJ160" t="n">
        <v>2017</v>
      </c>
      <c r="AK160" t="n">
        <v>10</v>
      </c>
      <c r="AL160" t="b">
        <v>0</v>
      </c>
      <c r="AM160" t="n">
        <v>0</v>
      </c>
      <c r="AN160" t="b">
        <v>0</v>
      </c>
      <c r="AO160" t="b">
        <v>0</v>
      </c>
      <c r="AP160" t="b">
        <v>0</v>
      </c>
      <c r="AQ160" t="inlineStr">
        <is>
          <t>OEIS Non-CAT - Large</t>
        </is>
      </c>
      <c r="AR160" t="n">
        <v>0</v>
      </c>
      <c r="AS160" t="n">
        <v>0</v>
      </c>
      <c r="AT160" t="inlineStr">
        <is>
          <t xml:space="preserve">structures &lt;= 100 </t>
        </is>
      </c>
      <c r="AU160" t="inlineStr">
        <is>
          <t>fatality = 0</t>
        </is>
      </c>
      <c r="AV160" t="n">
        <v>48</v>
      </c>
      <c r="AW160" t="b">
        <v>1</v>
      </c>
      <c r="AX160" t="b">
        <v>0</v>
      </c>
      <c r="AY160" t="b">
        <v>1</v>
      </c>
      <c r="AZ160" t="b">
        <v>1</v>
      </c>
      <c r="BA160" t="b">
        <v>0</v>
      </c>
      <c r="BB160" t="b">
        <v>1</v>
      </c>
      <c r="BC160" t="b">
        <v>1</v>
      </c>
      <c r="BF160" t="inlineStr">
        <is>
          <t>RRRC1</t>
        </is>
      </c>
      <c r="BG160" t="inlineStr">
        <is>
          <t>2</t>
        </is>
      </c>
      <c r="BH160" t="n">
        <v>4.05</v>
      </c>
      <c r="BI160" t="inlineStr">
        <is>
          <t>2017-10-08T07:13:00Z</t>
        </is>
      </c>
      <c r="BJ160" t="n">
        <v>8.99</v>
      </c>
      <c r="BK160" t="n">
        <v>63</v>
      </c>
      <c r="BL160" t="inlineStr">
        <is>
          <t>RRRC1</t>
        </is>
      </c>
      <c r="BM160" t="inlineStr">
        <is>
          <t>2</t>
        </is>
      </c>
      <c r="BN160" t="n">
        <v>4.05</v>
      </c>
      <c r="BO160" t="inlineStr">
        <is>
          <t>2017-10-08T07:13:00Z</t>
        </is>
      </c>
      <c r="BP160" t="n">
        <v>8.99</v>
      </c>
      <c r="BQ160" t="n">
        <v>158</v>
      </c>
    </row>
    <row r="161">
      <c r="C161" t="inlineStr">
        <is>
          <t>20171008-Cherokee</t>
        </is>
      </c>
      <c r="D161" t="inlineStr">
        <is>
          <t>Butte</t>
        </is>
      </c>
      <c r="E161" t="inlineStr">
        <is>
          <t>Cherokee</t>
        </is>
      </c>
      <c r="H161" t="n">
        <v>201710082145</v>
      </c>
      <c r="I161" t="n">
        <v>201710090945</v>
      </c>
      <c r="J161" t="n">
        <v>43016</v>
      </c>
      <c r="K161" t="n">
        <v>0.90625</v>
      </c>
      <c r="L161" t="n">
        <v>43016.90625</v>
      </c>
      <c r="M161" t="n">
        <v>43140</v>
      </c>
      <c r="N161" t="inlineStr">
        <is>
          <t>09:48</t>
        </is>
      </c>
      <c r="O161" t="n">
        <v>43140.40833333333</v>
      </c>
      <c r="P161" t="n">
        <v>8417</v>
      </c>
      <c r="Q161" t="inlineStr">
        <is>
          <t>Electrical Power</t>
        </is>
      </c>
      <c r="R161" t="n">
        <v>6</v>
      </c>
      <c r="S161" t="n">
        <v>1</v>
      </c>
      <c r="T161" t="n">
        <v>0</v>
      </c>
      <c r="U161" t="n">
        <v>39.62496</v>
      </c>
      <c r="V161" t="n">
        <v>-121.52966</v>
      </c>
      <c r="W161" t="inlineStr">
        <is>
          <t>HFTD</t>
        </is>
      </c>
      <c r="X161" t="inlineStr">
        <is>
          <t>HFRA</t>
        </is>
      </c>
      <c r="Y161" t="inlineStr">
        <is>
          <t>Yes</t>
        </is>
      </c>
      <c r="Z161" t="inlineStr">
        <is>
          <t>Yes</t>
        </is>
      </c>
      <c r="AA161" t="inlineStr">
        <is>
          <t>EIR20170098</t>
        </is>
      </c>
      <c r="AB161" t="inlineStr">
        <is>
          <t>EI171008B</t>
        </is>
      </c>
      <c r="AC161" t="inlineStr">
        <is>
          <t>1894161</t>
        </is>
      </c>
      <c r="AD161" t="inlineStr">
        <is>
          <t>17-0085276</t>
        </is>
      </c>
      <c r="AF161" t="n">
        <v>160479</v>
      </c>
      <c r="AG161" t="b">
        <v>1</v>
      </c>
      <c r="AH161" t="b">
        <v>1</v>
      </c>
      <c r="AI161" t="b">
        <v>0</v>
      </c>
      <c r="AJ161" t="n">
        <v>2017</v>
      </c>
      <c r="AK161" t="n">
        <v>10</v>
      </c>
      <c r="AL161" t="b">
        <v>1</v>
      </c>
      <c r="AM161" t="n">
        <v>0</v>
      </c>
      <c r="AN161" t="b">
        <v>0</v>
      </c>
      <c r="AO161" t="b">
        <v>0</v>
      </c>
      <c r="AP161" t="b">
        <v>0</v>
      </c>
      <c r="AQ161" t="inlineStr">
        <is>
          <t>OEIS CAT - Large</t>
        </is>
      </c>
      <c r="AR161" t="n">
        <v>1</v>
      </c>
      <c r="AS161" t="n">
        <v>0</v>
      </c>
      <c r="AT161" t="inlineStr">
        <is>
          <t xml:space="preserve">structures &lt;= 100 </t>
        </is>
      </c>
      <c r="AU161" t="inlineStr">
        <is>
          <t>fatality = 0</t>
        </is>
      </c>
      <c r="AV161" t="n">
        <v>6</v>
      </c>
      <c r="AW161" t="b">
        <v>1</v>
      </c>
      <c r="AX161" t="b">
        <v>0</v>
      </c>
      <c r="AY161" t="b">
        <v>1</v>
      </c>
      <c r="AZ161" t="b">
        <v>1</v>
      </c>
      <c r="BA161" t="b">
        <v>0</v>
      </c>
      <c r="BB161" t="b">
        <v>1</v>
      </c>
      <c r="BC161" t="b">
        <v>1</v>
      </c>
      <c r="BJ161" t="n">
        <v>0</v>
      </c>
      <c r="BK161" t="n">
        <v>0</v>
      </c>
      <c r="BL161" t="inlineStr">
        <is>
          <t>JBGC1</t>
        </is>
      </c>
      <c r="BM161" t="inlineStr">
        <is>
          <t>2</t>
        </is>
      </c>
      <c r="BN161" t="n">
        <v>7.97</v>
      </c>
      <c r="BO161" t="inlineStr">
        <is>
          <t>2017-10-09T04:13:00Z</t>
        </is>
      </c>
      <c r="BP161" t="n">
        <v>65.98999999999999</v>
      </c>
      <c r="BQ161" t="n">
        <v>4</v>
      </c>
    </row>
    <row r="162">
      <c r="C162" t="inlineStr">
        <is>
          <t>20171008-Tubbs</t>
        </is>
      </c>
      <c r="D162" t="inlineStr">
        <is>
          <t>Napa</t>
        </is>
      </c>
      <c r="E162" t="inlineStr">
        <is>
          <t>Tubbs</t>
        </is>
      </c>
      <c r="G162" t="inlineStr">
        <is>
          <t>Central LNU Complex</t>
        </is>
      </c>
      <c r="H162" t="n">
        <v>201710082145</v>
      </c>
      <c r="I162" t="n">
        <v>201710090945</v>
      </c>
      <c r="J162" t="n">
        <v>43016</v>
      </c>
      <c r="K162" t="n">
        <v>0.90625</v>
      </c>
      <c r="L162" t="n">
        <v>43016.90625</v>
      </c>
      <c r="M162" t="n">
        <v>43039</v>
      </c>
      <c r="P162" t="n">
        <v>36807</v>
      </c>
      <c r="Q162" t="inlineStr">
        <is>
          <t>Electrical Power</t>
        </is>
      </c>
      <c r="R162" t="n">
        <v>5636</v>
      </c>
      <c r="S162" t="n">
        <v>317</v>
      </c>
      <c r="T162" t="n">
        <v>22</v>
      </c>
      <c r="U162" t="n">
        <v>38.60895</v>
      </c>
      <c r="V162" t="n">
        <v>-122.62879</v>
      </c>
      <c r="W162" t="inlineStr">
        <is>
          <t>HFTD</t>
        </is>
      </c>
      <c r="X162" t="inlineStr">
        <is>
          <t>HFRA</t>
        </is>
      </c>
      <c r="Y162" t="inlineStr">
        <is>
          <t>Yes</t>
        </is>
      </c>
      <c r="AA162" t="inlineStr">
        <is>
          <t>MIA201711908</t>
        </is>
      </c>
      <c r="AC162" t="n">
        <v>1894671</v>
      </c>
      <c r="AF162" t="n">
        <v>317148822</v>
      </c>
      <c r="AG162" t="b">
        <v>1</v>
      </c>
      <c r="AH162" t="b">
        <v>0</v>
      </c>
      <c r="AI162" t="b">
        <v>1</v>
      </c>
      <c r="AJ162" t="n">
        <v>2017</v>
      </c>
      <c r="AK162" t="n">
        <v>10</v>
      </c>
      <c r="AL162" t="b">
        <v>1</v>
      </c>
      <c r="AM162" t="n">
        <v>1</v>
      </c>
      <c r="AN162" t="b">
        <v>1</v>
      </c>
      <c r="AO162" t="b">
        <v>1</v>
      </c>
      <c r="AP162" t="b">
        <v>0</v>
      </c>
      <c r="AQ162" t="inlineStr">
        <is>
          <t>OEIS CAT - Destructive - Fatal</t>
        </is>
      </c>
      <c r="AR162" t="n">
        <v>1</v>
      </c>
      <c r="AS162" t="n">
        <v>1</v>
      </c>
      <c r="AT162" t="inlineStr">
        <is>
          <t>structures &gt; 500</t>
        </is>
      </c>
      <c r="AU162" t="inlineStr">
        <is>
          <t>fatality &gt; 0</t>
        </is>
      </c>
      <c r="AV162" t="n">
        <v>5636</v>
      </c>
      <c r="AW162" t="b">
        <v>0</v>
      </c>
      <c r="AX162" t="b">
        <v>1</v>
      </c>
      <c r="AY162" t="b">
        <v>1</v>
      </c>
      <c r="AZ162" t="b">
        <v>1</v>
      </c>
      <c r="BA162" t="b">
        <v>0</v>
      </c>
      <c r="BB162" t="b">
        <v>1</v>
      </c>
      <c r="BC162" t="b">
        <v>1</v>
      </c>
      <c r="BF162" t="inlineStr">
        <is>
          <t>E2050</t>
        </is>
      </c>
      <c r="BG162" t="inlineStr">
        <is>
          <t>65</t>
        </is>
      </c>
      <c r="BH162" t="n">
        <v>1.67</v>
      </c>
      <c r="BI162" t="inlineStr">
        <is>
          <t>2017-10-09T05:38:00Z</t>
        </is>
      </c>
      <c r="BJ162" t="n">
        <v>32.99</v>
      </c>
      <c r="BK162" t="n">
        <v>16</v>
      </c>
      <c r="BL162" t="inlineStr">
        <is>
          <t>E2050</t>
        </is>
      </c>
      <c r="BM162" t="inlineStr">
        <is>
          <t>65</t>
        </is>
      </c>
      <c r="BN162" t="n">
        <v>1.67</v>
      </c>
      <c r="BO162" t="inlineStr">
        <is>
          <t>2017-10-09T05:38:00Z</t>
        </is>
      </c>
      <c r="BP162" t="n">
        <v>32.99</v>
      </c>
      <c r="BQ162" t="n">
        <v>55</v>
      </c>
    </row>
    <row r="163">
      <c r="B163" t="inlineStr">
        <is>
          <t>(2/17/2023) corrected the datetime based on SED report
(3/24/2023): correct lat/lon based on ignition tracker data</t>
        </is>
      </c>
      <c r="C163" t="inlineStr">
        <is>
          <t>20171008-Atlas 1</t>
        </is>
      </c>
      <c r="D163" t="inlineStr">
        <is>
          <t>Napa</t>
        </is>
      </c>
      <c r="E163" t="inlineStr">
        <is>
          <t>Atlas 1</t>
        </is>
      </c>
      <c r="G163" t="inlineStr">
        <is>
          <t>Southern Lnu Complex</t>
        </is>
      </c>
      <c r="H163" t="n">
        <v>201710082151</v>
      </c>
      <c r="I163" t="n">
        <v>201710090951</v>
      </c>
      <c r="J163" t="n">
        <v>43016</v>
      </c>
      <c r="K163" t="n">
        <v>0.9104166666666667</v>
      </c>
      <c r="L163" t="n">
        <v>43016.91041666667</v>
      </c>
      <c r="M163" t="n">
        <v>43036</v>
      </c>
      <c r="P163" t="n">
        <v>51624</v>
      </c>
      <c r="Q163" t="inlineStr">
        <is>
          <t>Electrical Power</t>
        </is>
      </c>
      <c r="R163" t="n">
        <v>120</v>
      </c>
      <c r="S163" t="n">
        <v>120</v>
      </c>
      <c r="T163" t="n">
        <v>6</v>
      </c>
      <c r="U163" t="n">
        <v>38.409797</v>
      </c>
      <c r="V163" t="n">
        <v>-122.246232</v>
      </c>
      <c r="W163" t="inlineStr">
        <is>
          <t>HFTD</t>
        </is>
      </c>
      <c r="X163" t="inlineStr">
        <is>
          <t>HFRA</t>
        </is>
      </c>
      <c r="Y163" t="inlineStr">
        <is>
          <t>Yes</t>
        </is>
      </c>
      <c r="Z163" t="inlineStr">
        <is>
          <t>Yes</t>
        </is>
      </c>
      <c r="AA163" t="inlineStr">
        <is>
          <t>EIR20170092</t>
        </is>
      </c>
      <c r="AB163" t="inlineStr">
        <is>
          <t>EI171008M</t>
        </is>
      </c>
      <c r="AC163" t="inlineStr">
        <is>
          <t>1893954, 1899743</t>
        </is>
      </c>
      <c r="AD163" t="inlineStr">
        <is>
          <t>17-0085211</t>
        </is>
      </c>
      <c r="AF163" t="n">
        <v>494025</v>
      </c>
      <c r="AG163" t="b">
        <v>1</v>
      </c>
      <c r="AH163" t="b">
        <v>0</v>
      </c>
      <c r="AI163" t="b">
        <v>1</v>
      </c>
      <c r="AJ163" t="n">
        <v>2017</v>
      </c>
      <c r="AK163" t="n">
        <v>10</v>
      </c>
      <c r="AL163" t="b">
        <v>1</v>
      </c>
      <c r="AM163" t="n">
        <v>1</v>
      </c>
      <c r="AN163" t="b">
        <v>1</v>
      </c>
      <c r="AO163" t="b">
        <v>1</v>
      </c>
      <c r="AP163" t="b">
        <v>0</v>
      </c>
      <c r="AQ163" t="inlineStr">
        <is>
          <t>OEIS CAT - Destructive - Fatal</t>
        </is>
      </c>
      <c r="AR163" t="n">
        <v>1</v>
      </c>
      <c r="AS163" t="n">
        <v>0</v>
      </c>
      <c r="AT163" t="inlineStr">
        <is>
          <t>100 &lt; structures &lt;= 500</t>
        </is>
      </c>
      <c r="AU163" t="inlineStr">
        <is>
          <t>fatality &gt; 0</t>
        </is>
      </c>
      <c r="AV163" t="n">
        <v>120</v>
      </c>
      <c r="AW163" t="b">
        <v>1</v>
      </c>
      <c r="AX163" t="b">
        <v>0</v>
      </c>
      <c r="AY163" t="b">
        <v>1</v>
      </c>
      <c r="AZ163" t="b">
        <v>1</v>
      </c>
      <c r="BA163" t="b">
        <v>0</v>
      </c>
      <c r="BB163" t="b">
        <v>1</v>
      </c>
      <c r="BC163" t="b">
        <v>1</v>
      </c>
      <c r="BF163" t="inlineStr">
        <is>
          <t>ATLC1</t>
        </is>
      </c>
      <c r="BG163" t="inlineStr">
        <is>
          <t>2</t>
        </is>
      </c>
      <c r="BH163" t="n">
        <v>4.61</v>
      </c>
      <c r="BI163" t="inlineStr">
        <is>
          <t>2017-10-09T04:29:00Z</t>
        </is>
      </c>
      <c r="BJ163" t="n">
        <v>32.01</v>
      </c>
      <c r="BK163" t="n">
        <v>10</v>
      </c>
      <c r="BL163" t="inlineStr">
        <is>
          <t>ATLC1</t>
        </is>
      </c>
      <c r="BM163" t="inlineStr">
        <is>
          <t>2</t>
        </is>
      </c>
      <c r="BN163" t="n">
        <v>4.61</v>
      </c>
      <c r="BO163" t="inlineStr">
        <is>
          <t>2017-10-09T04:29:00Z</t>
        </is>
      </c>
      <c r="BP163" t="n">
        <v>32.01</v>
      </c>
      <c r="BQ163" t="n">
        <v>17</v>
      </c>
    </row>
    <row r="164">
      <c r="B164" t="inlineStr">
        <is>
          <t>(2/17/2023) added based on SED report</t>
        </is>
      </c>
      <c r="C164" t="inlineStr">
        <is>
          <t>20171008-Norrbom</t>
        </is>
      </c>
      <c r="D164" t="inlineStr">
        <is>
          <t>Sonoma</t>
        </is>
      </c>
      <c r="E164" t="inlineStr">
        <is>
          <t>Norrbom</t>
        </is>
      </c>
      <c r="F164" t="inlineStr">
        <is>
          <t>Nuns</t>
        </is>
      </c>
      <c r="G164" t="inlineStr">
        <is>
          <t>Central LNU Complex</t>
        </is>
      </c>
      <c r="H164" t="n">
        <v>201710082200</v>
      </c>
      <c r="I164" t="n">
        <v>201710091000</v>
      </c>
      <c r="J164" t="n">
        <v>43016</v>
      </c>
      <c r="K164" t="n">
        <v>0.9166666666666666</v>
      </c>
      <c r="L164" t="n">
        <v>43016.91666666666</v>
      </c>
      <c r="P164" t="n">
        <v>1836</v>
      </c>
      <c r="Q164" t="inlineStr">
        <is>
          <t>Electrical Power</t>
        </is>
      </c>
      <c r="U164" t="n">
        <v>38.3305</v>
      </c>
      <c r="V164" t="n">
        <v>-122.4458</v>
      </c>
      <c r="W164" t="inlineStr">
        <is>
          <t>HFTD</t>
        </is>
      </c>
      <c r="X164" t="inlineStr">
        <is>
          <t>HFRA</t>
        </is>
      </c>
      <c r="Y164" t="inlineStr">
        <is>
          <t>Yes</t>
        </is>
      </c>
      <c r="Z164" t="inlineStr">
        <is>
          <t>Yes</t>
        </is>
      </c>
      <c r="AA164" t="inlineStr">
        <is>
          <t>EIR20170093</t>
        </is>
      </c>
      <c r="AB164" t="inlineStr">
        <is>
          <t>EI171008N</t>
        </is>
      </c>
      <c r="AC164" t="inlineStr">
        <is>
          <t>1907292</t>
        </is>
      </c>
      <c r="AD164" t="inlineStr">
        <is>
          <t>17-0089503</t>
        </is>
      </c>
      <c r="AF164" t="n">
        <v>24938</v>
      </c>
      <c r="AG164" t="b">
        <v>0</v>
      </c>
      <c r="AH164" t="b">
        <v>0</v>
      </c>
      <c r="AI164" t="b">
        <v>0</v>
      </c>
      <c r="AL164" t="b">
        <v>1</v>
      </c>
      <c r="AM164" t="n">
        <v>0</v>
      </c>
      <c r="AN164" t="b">
        <v>0</v>
      </c>
      <c r="AO164" t="b">
        <v>0</v>
      </c>
      <c r="AP164" t="b">
        <v>0</v>
      </c>
      <c r="AQ164" t="inlineStr">
        <is>
          <t>OEIS Non-CAT - Large</t>
        </is>
      </c>
      <c r="AR164" t="n">
        <v>0</v>
      </c>
      <c r="AS164" t="n">
        <v>0</v>
      </c>
      <c r="AT164" t="inlineStr">
        <is>
          <t xml:space="preserve">structures &lt;= 100 </t>
        </is>
      </c>
      <c r="AU164" t="inlineStr">
        <is>
          <t>fatality = 0</t>
        </is>
      </c>
      <c r="AV164" t="n">
        <v>0</v>
      </c>
      <c r="AW164" t="b">
        <v>0</v>
      </c>
      <c r="AX164" t="b">
        <v>1</v>
      </c>
      <c r="AY164" t="b">
        <v>1</v>
      </c>
      <c r="AZ164" t="b">
        <v>1</v>
      </c>
      <c r="BA164" t="b">
        <v>0</v>
      </c>
      <c r="BB164" t="b">
        <v>1</v>
      </c>
      <c r="BC164" t="b">
        <v>1</v>
      </c>
      <c r="BF164" t="inlineStr">
        <is>
          <t>F11WW</t>
        </is>
      </c>
      <c r="BG164" t="inlineStr">
        <is>
          <t>222</t>
        </is>
      </c>
      <c r="BH164" t="n">
        <v>3.27</v>
      </c>
      <c r="BI164" t="inlineStr">
        <is>
          <t>2017-10-09T06:00:00Z</t>
        </is>
      </c>
      <c r="BJ164" t="n">
        <v>40.31</v>
      </c>
      <c r="BK164" t="n">
        <v>6</v>
      </c>
      <c r="BL164" t="inlineStr">
        <is>
          <t>KENWW</t>
        </is>
      </c>
      <c r="BM164" t="inlineStr">
        <is>
          <t>222</t>
        </is>
      </c>
      <c r="BN164" t="n">
        <v>7.44</v>
      </c>
      <c r="BO164" t="inlineStr">
        <is>
          <t>2017-10-09T06:00:00Z</t>
        </is>
      </c>
      <c r="BP164" t="n">
        <v>45.7</v>
      </c>
      <c r="BQ164" t="n">
        <v>40</v>
      </c>
    </row>
    <row r="165">
      <c r="B165"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5" t="inlineStr">
        <is>
          <t>20171008-Nuns</t>
        </is>
      </c>
      <c r="D165" t="inlineStr">
        <is>
          <t>Sonoma</t>
        </is>
      </c>
      <c r="E165" t="inlineStr">
        <is>
          <t>Nuns</t>
        </is>
      </c>
      <c r="G165" t="inlineStr">
        <is>
          <t>Central LNU Complex</t>
        </is>
      </c>
      <c r="H165" t="n">
        <v>201710082218</v>
      </c>
      <c r="I165" t="n">
        <v>201710091018</v>
      </c>
      <c r="J165" t="n">
        <v>43016</v>
      </c>
      <c r="K165" t="n">
        <v>0.9291666666666667</v>
      </c>
      <c r="L165" t="n">
        <v>43016.92916666667</v>
      </c>
      <c r="M165" t="n">
        <v>43039</v>
      </c>
      <c r="P165" t="n">
        <v>56556</v>
      </c>
      <c r="Q165" t="inlineStr">
        <is>
          <t>Electrical Power</t>
        </is>
      </c>
      <c r="R165" t="n">
        <v>1355</v>
      </c>
      <c r="S165" t="n">
        <v>172</v>
      </c>
      <c r="T165" t="n">
        <v>3</v>
      </c>
      <c r="U165" t="n">
        <v>38.394887</v>
      </c>
      <c r="V165" t="n">
        <v>-122.515959</v>
      </c>
      <c r="W165" t="inlineStr">
        <is>
          <t>HFTD</t>
        </is>
      </c>
      <c r="X165" t="inlineStr">
        <is>
          <t>HFRA</t>
        </is>
      </c>
      <c r="Y165" t="inlineStr">
        <is>
          <t>Yes</t>
        </is>
      </c>
      <c r="Z165" t="inlineStr">
        <is>
          <t>Yes</t>
        </is>
      </c>
      <c r="AA165" t="inlineStr">
        <is>
          <t>EIR20170096</t>
        </is>
      </c>
      <c r="AB165" t="inlineStr">
        <is>
          <t>EI171008I</t>
        </is>
      </c>
      <c r="AC165" t="inlineStr">
        <is>
          <t>1894461, 1894587</t>
        </is>
      </c>
      <c r="AD165" t="inlineStr">
        <is>
          <t>17-0085286</t>
        </is>
      </c>
      <c r="AF165" t="n">
        <v>14260788</v>
      </c>
      <c r="AG165" t="b">
        <v>1</v>
      </c>
      <c r="AH165" t="b">
        <v>0</v>
      </c>
      <c r="AI165" t="b">
        <v>1</v>
      </c>
      <c r="AJ165" t="n">
        <v>2017</v>
      </c>
      <c r="AK165" t="n">
        <v>10</v>
      </c>
      <c r="AL165" t="b">
        <v>1</v>
      </c>
      <c r="AM165" t="n">
        <v>1</v>
      </c>
      <c r="AN165" t="b">
        <v>1</v>
      </c>
      <c r="AO165" t="b">
        <v>1</v>
      </c>
      <c r="AP165" t="b">
        <v>0</v>
      </c>
      <c r="AQ165" t="inlineStr">
        <is>
          <t>OEIS CAT - Destructive - Fatal</t>
        </is>
      </c>
      <c r="AR165" t="n">
        <v>1</v>
      </c>
      <c r="AS165" t="n">
        <v>1</v>
      </c>
      <c r="AT165" t="inlineStr">
        <is>
          <t>structures &gt; 500</t>
        </is>
      </c>
      <c r="AU165" t="inlineStr">
        <is>
          <t>fatality &gt; 0</t>
        </is>
      </c>
      <c r="AV165" t="n">
        <v>1355</v>
      </c>
      <c r="AW165" t="b">
        <v>0</v>
      </c>
      <c r="AX165" t="b">
        <v>1</v>
      </c>
      <c r="AY165" t="b">
        <v>1</v>
      </c>
      <c r="AZ165" t="b">
        <v>1</v>
      </c>
      <c r="BA165" t="b">
        <v>0</v>
      </c>
      <c r="BB165" t="b">
        <v>1</v>
      </c>
      <c r="BC165" t="b">
        <v>1</v>
      </c>
      <c r="BF165" t="inlineStr">
        <is>
          <t>KENWW</t>
        </is>
      </c>
      <c r="BG165" t="inlineStr">
        <is>
          <t>222</t>
        </is>
      </c>
      <c r="BH165" t="n">
        <v>1.65</v>
      </c>
      <c r="BI165" t="inlineStr">
        <is>
          <t>2017-10-09T06:00:00Z</t>
        </is>
      </c>
      <c r="BJ165" t="n">
        <v>45.7</v>
      </c>
      <c r="BK165" t="n">
        <v>12</v>
      </c>
      <c r="BL165" t="inlineStr">
        <is>
          <t>KENWW</t>
        </is>
      </c>
      <c r="BM165" t="inlineStr">
        <is>
          <t>222</t>
        </is>
      </c>
      <c r="BN165" t="n">
        <v>1.65</v>
      </c>
      <c r="BO165" t="inlineStr">
        <is>
          <t>2017-10-09T06:00:00Z</t>
        </is>
      </c>
      <c r="BP165" t="n">
        <v>45.7</v>
      </c>
      <c r="BQ165" t="n">
        <v>58</v>
      </c>
    </row>
    <row r="166">
      <c r="B166" t="inlineStr">
        <is>
          <t>(2/17/2023) corrected the datetime based on SED report</t>
        </is>
      </c>
      <c r="C166" t="inlineStr">
        <is>
          <t>20171008-La Porte</t>
        </is>
      </c>
      <c r="D166" t="inlineStr">
        <is>
          <t>Butte</t>
        </is>
      </c>
      <c r="E166" t="inlineStr">
        <is>
          <t>La Porte</t>
        </is>
      </c>
      <c r="G166" t="inlineStr">
        <is>
          <t>Neu Wind Complex</t>
        </is>
      </c>
      <c r="H166" t="n">
        <v>201710082230</v>
      </c>
      <c r="I166" t="n">
        <v>201710091030</v>
      </c>
      <c r="J166" t="n">
        <v>43016</v>
      </c>
      <c r="K166" t="n">
        <v>0.9375</v>
      </c>
      <c r="L166" t="n">
        <v>43016.9375</v>
      </c>
      <c r="M166" t="n">
        <v>43028</v>
      </c>
      <c r="P166" t="n">
        <v>6151</v>
      </c>
      <c r="Q166" t="inlineStr">
        <is>
          <t>Electrical Power</t>
        </is>
      </c>
      <c r="R166" t="n">
        <v>74</v>
      </c>
      <c r="S166" t="n">
        <v>2</v>
      </c>
      <c r="T166" t="n">
        <v>0</v>
      </c>
      <c r="U166" t="n">
        <v>39.39455</v>
      </c>
      <c r="V166" t="n">
        <v>-121.40613</v>
      </c>
      <c r="W166" t="inlineStr">
        <is>
          <t>HFTD</t>
        </is>
      </c>
      <c r="X166" t="inlineStr">
        <is>
          <t>HFRA</t>
        </is>
      </c>
      <c r="Y166" t="inlineStr">
        <is>
          <t>Yes</t>
        </is>
      </c>
      <c r="Z166" t="inlineStr">
        <is>
          <t>Yes</t>
        </is>
      </c>
      <c r="AA166" t="inlineStr">
        <is>
          <t>EIR20170105</t>
        </is>
      </c>
      <c r="AB166" t="inlineStr">
        <is>
          <t>EI171008G</t>
        </is>
      </c>
      <c r="AC166" t="inlineStr">
        <is>
          <t>1898896</t>
        </is>
      </c>
      <c r="AD166" t="inlineStr">
        <is>
          <t>17-0086467</t>
        </is>
      </c>
      <c r="AF166" t="n">
        <v>168232</v>
      </c>
      <c r="AG166" t="b">
        <v>1</v>
      </c>
      <c r="AH166" t="b">
        <v>1</v>
      </c>
      <c r="AI166" t="b">
        <v>0</v>
      </c>
      <c r="AJ166" t="n">
        <v>2017</v>
      </c>
      <c r="AK166" t="n">
        <v>10</v>
      </c>
      <c r="AL166" t="b">
        <v>1</v>
      </c>
      <c r="AM166" t="n">
        <v>0</v>
      </c>
      <c r="AN166" t="b">
        <v>0</v>
      </c>
      <c r="AO166" t="b">
        <v>0</v>
      </c>
      <c r="AP166" t="b">
        <v>0</v>
      </c>
      <c r="AQ166" t="inlineStr">
        <is>
          <t>OEIS CAT - Large</t>
        </is>
      </c>
      <c r="AR166" t="n">
        <v>1</v>
      </c>
      <c r="AS166" t="n">
        <v>0</v>
      </c>
      <c r="AT166" t="inlineStr">
        <is>
          <t xml:space="preserve">structures &lt;= 100 </t>
        </is>
      </c>
      <c r="AU166" t="inlineStr">
        <is>
          <t>fatality = 0</t>
        </is>
      </c>
      <c r="AV166" t="n">
        <v>74</v>
      </c>
      <c r="AW166" t="b">
        <v>1</v>
      </c>
      <c r="AX166" t="b">
        <v>0</v>
      </c>
      <c r="AY166" t="b">
        <v>1</v>
      </c>
      <c r="AZ166" t="b">
        <v>1</v>
      </c>
      <c r="BA166" t="b">
        <v>0</v>
      </c>
      <c r="BB166" t="b">
        <v>1</v>
      </c>
      <c r="BC166" t="b">
        <v>1</v>
      </c>
      <c r="BF166" t="inlineStr">
        <is>
          <t>BNGC1</t>
        </is>
      </c>
      <c r="BG166" t="inlineStr">
        <is>
          <t>2</t>
        </is>
      </c>
      <c r="BH166" t="n">
        <v>1.43</v>
      </c>
      <c r="BI166" t="inlineStr">
        <is>
          <t>2017-10-09T05:51:00Z</t>
        </is>
      </c>
      <c r="BJ166" t="n">
        <v>25.99</v>
      </c>
      <c r="BK166" t="n">
        <v>2</v>
      </c>
      <c r="BL166" t="inlineStr">
        <is>
          <t>BNGC1</t>
        </is>
      </c>
      <c r="BM166" t="inlineStr">
        <is>
          <t>2</t>
        </is>
      </c>
      <c r="BN166" t="n">
        <v>1.43</v>
      </c>
      <c r="BO166" t="inlineStr">
        <is>
          <t>2017-10-09T05:51:00Z</t>
        </is>
      </c>
      <c r="BP166" t="n">
        <v>25.99</v>
      </c>
      <c r="BQ166" t="n">
        <v>2</v>
      </c>
    </row>
    <row r="167">
      <c r="B167" t="inlineStr">
        <is>
          <t>(2/17/2023) added based on SED report except that acres is based on cal fire</t>
        </is>
      </c>
      <c r="C167" t="inlineStr">
        <is>
          <t>20171008-Adobe</t>
        </is>
      </c>
      <c r="D167" t="inlineStr">
        <is>
          <t>Sonoma</t>
        </is>
      </c>
      <c r="E167" t="inlineStr">
        <is>
          <t>Adobe</t>
        </is>
      </c>
      <c r="F167" t="inlineStr">
        <is>
          <t>Nuns</t>
        </is>
      </c>
      <c r="H167" t="n">
        <v>201710082234</v>
      </c>
      <c r="I167" t="n">
        <v>201710091034</v>
      </c>
      <c r="J167" t="n">
        <v>43016</v>
      </c>
      <c r="K167" t="n">
        <v>0.9402777777777778</v>
      </c>
      <c r="L167" t="n">
        <v>43016.94027777778</v>
      </c>
      <c r="M167" t="n">
        <v>43109</v>
      </c>
      <c r="N167" t="inlineStr">
        <is>
          <t>13:33</t>
        </is>
      </c>
      <c r="O167" t="n">
        <v>43109.56458333333</v>
      </c>
      <c r="P167" t="n">
        <v>3700</v>
      </c>
      <c r="Q167" t="inlineStr">
        <is>
          <t>Electrical Power</t>
        </is>
      </c>
      <c r="T167" t="n">
        <v>1</v>
      </c>
      <c r="U167" t="n">
        <v>38.428359</v>
      </c>
      <c r="V167" t="n">
        <v>-122.548957</v>
      </c>
      <c r="W167" t="inlineStr">
        <is>
          <t>HFTD</t>
        </is>
      </c>
      <c r="X167" t="inlineStr">
        <is>
          <t>HFRA</t>
        </is>
      </c>
      <c r="Y167" t="inlineStr">
        <is>
          <t>Yes</t>
        </is>
      </c>
      <c r="Z167" t="inlineStr">
        <is>
          <t>Yes</t>
        </is>
      </c>
      <c r="AA167" t="inlineStr">
        <is>
          <t>EIR20170101</t>
        </is>
      </c>
      <c r="AB167" t="inlineStr">
        <is>
          <t>EI171008C</t>
        </is>
      </c>
      <c r="AC167" t="inlineStr">
        <is>
          <t>1899428</t>
        </is>
      </c>
      <c r="AD167" t="inlineStr">
        <is>
          <t>17-0086782</t>
        </is>
      </c>
      <c r="AF167" t="n">
        <v>978489</v>
      </c>
      <c r="AG167" t="b">
        <v>1</v>
      </c>
      <c r="AH167" t="b">
        <v>1</v>
      </c>
      <c r="AI167" t="b">
        <v>0</v>
      </c>
      <c r="AJ167" t="n">
        <v>2017</v>
      </c>
      <c r="AK167" t="n">
        <v>10</v>
      </c>
      <c r="AL167" t="b">
        <v>1</v>
      </c>
      <c r="AM167" t="n">
        <v>1</v>
      </c>
      <c r="AN167" t="b">
        <v>0</v>
      </c>
      <c r="AO167" t="b">
        <v>0</v>
      </c>
      <c r="AP167" t="b">
        <v>0</v>
      </c>
      <c r="AQ167" t="inlineStr">
        <is>
          <t>OEIS CAT - Large</t>
        </is>
      </c>
      <c r="AR167" t="n">
        <v>0</v>
      </c>
      <c r="AS167" t="n">
        <v>0</v>
      </c>
      <c r="AT167" t="inlineStr">
        <is>
          <t xml:space="preserve">structures &lt;= 100 </t>
        </is>
      </c>
      <c r="AU167" t="inlineStr">
        <is>
          <t>fatality &gt; 0</t>
        </is>
      </c>
      <c r="AV167" t="n">
        <v>0</v>
      </c>
      <c r="AW167" t="b">
        <v>1</v>
      </c>
      <c r="AX167" t="b">
        <v>0</v>
      </c>
      <c r="AY167" t="b">
        <v>1</v>
      </c>
      <c r="AZ167" t="b">
        <v>1</v>
      </c>
      <c r="BA167" t="b">
        <v>0</v>
      </c>
      <c r="BB167" t="b">
        <v>1</v>
      </c>
      <c r="BC167" t="b">
        <v>1</v>
      </c>
      <c r="BF167" t="inlineStr">
        <is>
          <t>KENWW</t>
        </is>
      </c>
      <c r="BG167" t="inlineStr">
        <is>
          <t>222</t>
        </is>
      </c>
      <c r="BH167" t="n">
        <v>1.49</v>
      </c>
      <c r="BI167" t="inlineStr">
        <is>
          <t>2017-10-09T06:00:00Z</t>
        </is>
      </c>
      <c r="BJ167" t="n">
        <v>45.7</v>
      </c>
      <c r="BK167" t="n">
        <v>22</v>
      </c>
      <c r="BL167" t="inlineStr">
        <is>
          <t>KENWW</t>
        </is>
      </c>
      <c r="BM167" t="inlineStr">
        <is>
          <t>222</t>
        </is>
      </c>
      <c r="BN167" t="n">
        <v>1.49</v>
      </c>
      <c r="BO167" t="inlineStr">
        <is>
          <t>2017-10-09T06:00:00Z</t>
        </is>
      </c>
      <c r="BP167" t="n">
        <v>45.7</v>
      </c>
      <c r="BQ167" t="n">
        <v>72</v>
      </c>
    </row>
    <row r="168">
      <c r="C168" t="inlineStr">
        <is>
          <t>20171008-Cascade</t>
        </is>
      </c>
      <c r="D168" t="inlineStr">
        <is>
          <t>Yuba</t>
        </is>
      </c>
      <c r="E168" t="inlineStr">
        <is>
          <t>Cascade</t>
        </is>
      </c>
      <c r="G168" t="inlineStr">
        <is>
          <t>Neu Wind Complex</t>
        </is>
      </c>
      <c r="H168" t="n">
        <v>201710082303</v>
      </c>
      <c r="I168" t="n">
        <v>201710091103</v>
      </c>
      <c r="J168" t="n">
        <v>43016</v>
      </c>
      <c r="K168" t="n">
        <v>0.9604166666666667</v>
      </c>
      <c r="L168" t="n">
        <v>43016.96041666667</v>
      </c>
      <c r="M168" t="n">
        <v>43027</v>
      </c>
      <c r="P168" t="n">
        <v>9989</v>
      </c>
      <c r="Q168" t="inlineStr">
        <is>
          <t>Electrical Power</t>
        </is>
      </c>
      <c r="R168" t="n">
        <v>264</v>
      </c>
      <c r="S168" t="n">
        <v>10</v>
      </c>
      <c r="T168" t="n">
        <v>4</v>
      </c>
      <c r="U168" t="n">
        <v>39.32198</v>
      </c>
      <c r="V168" t="n">
        <v>-121.4021</v>
      </c>
      <c r="W168" t="inlineStr">
        <is>
          <t>HFTD</t>
        </is>
      </c>
      <c r="X168" t="inlineStr">
        <is>
          <t>HFRA</t>
        </is>
      </c>
      <c r="Y168" t="inlineStr">
        <is>
          <t>Yes</t>
        </is>
      </c>
      <c r="Z168" t="inlineStr">
        <is>
          <t>Yes</t>
        </is>
      </c>
      <c r="AA168" t="inlineStr">
        <is>
          <t>EIR20170094</t>
        </is>
      </c>
      <c r="AB168" t="inlineStr">
        <is>
          <t>EI171008O</t>
        </is>
      </c>
      <c r="AC168" t="inlineStr">
        <is>
          <t>1900477</t>
        </is>
      </c>
      <c r="AD168" t="inlineStr">
        <is>
          <t>17-0087249</t>
        </is>
      </c>
      <c r="AF168" t="n">
        <v>10521</v>
      </c>
      <c r="AG168" t="b">
        <v>1</v>
      </c>
      <c r="AH168" t="b">
        <v>0</v>
      </c>
      <c r="AI168" t="b">
        <v>1</v>
      </c>
      <c r="AJ168" t="n">
        <v>2017</v>
      </c>
      <c r="AK168" t="n">
        <v>10</v>
      </c>
      <c r="AL168" t="b">
        <v>1</v>
      </c>
      <c r="AM168" t="n">
        <v>1</v>
      </c>
      <c r="AN168" t="b">
        <v>1</v>
      </c>
      <c r="AO168" t="b">
        <v>1</v>
      </c>
      <c r="AP168" t="b">
        <v>0</v>
      </c>
      <c r="AQ168" t="inlineStr">
        <is>
          <t>OEIS CAT - Destructive - Fatal</t>
        </is>
      </c>
      <c r="AR168" t="n">
        <v>1</v>
      </c>
      <c r="AS168" t="n">
        <v>0</v>
      </c>
      <c r="AT168" t="inlineStr">
        <is>
          <t>100 &lt; structures &lt;= 500</t>
        </is>
      </c>
      <c r="AU168" t="inlineStr">
        <is>
          <t>fatality &gt; 0</t>
        </is>
      </c>
      <c r="AV168" t="n">
        <v>264</v>
      </c>
      <c r="AW168" t="b">
        <v>1</v>
      </c>
      <c r="AX168" t="b">
        <v>0</v>
      </c>
      <c r="AY168" t="b">
        <v>1</v>
      </c>
      <c r="AZ168" t="b">
        <v>1</v>
      </c>
      <c r="BA168" t="b">
        <v>0</v>
      </c>
      <c r="BB168" t="b">
        <v>1</v>
      </c>
      <c r="BC168" t="b">
        <v>1</v>
      </c>
      <c r="BF168" t="inlineStr">
        <is>
          <t>BNGC1</t>
        </is>
      </c>
      <c r="BG168" t="inlineStr">
        <is>
          <t>2</t>
        </is>
      </c>
      <c r="BH168" t="n">
        <v>4.15</v>
      </c>
      <c r="BI168" t="inlineStr">
        <is>
          <t>2017-10-09T06:51:00Z</t>
        </is>
      </c>
      <c r="BJ168" t="n">
        <v>28.99</v>
      </c>
      <c r="BK168" t="n">
        <v>2</v>
      </c>
      <c r="BL168" t="inlineStr">
        <is>
          <t>BNGC1</t>
        </is>
      </c>
      <c r="BM168" t="inlineStr">
        <is>
          <t>2</t>
        </is>
      </c>
      <c r="BN168" t="n">
        <v>4.15</v>
      </c>
      <c r="BO168" t="inlineStr">
        <is>
          <t>2017-10-09T06:51:00Z</t>
        </is>
      </c>
      <c r="BP168" t="n">
        <v>28.99</v>
      </c>
      <c r="BQ168" t="n">
        <v>2</v>
      </c>
    </row>
    <row r="169">
      <c r="B169" t="inlineStr">
        <is>
          <t>(3/24/2023) replace with ignition tracker lat/lon, and change the ignition tracker non-HFTD to HFTD per Benson(ignition point is very close to HFTD)
(12/21/2023): change dx_risk_v4 HFRA designiation to TRUE because the location is very close to HFRA</t>
        </is>
      </c>
      <c r="C169" t="inlineStr">
        <is>
          <t>20171008-Redwood Valley T</t>
        </is>
      </c>
      <c r="D169" t="inlineStr">
        <is>
          <t>Mendocino</t>
        </is>
      </c>
      <c r="E169" t="inlineStr">
        <is>
          <t>Redwood Valley T</t>
        </is>
      </c>
      <c r="G169" t="inlineStr">
        <is>
          <t>Mendocino Lake Complex</t>
        </is>
      </c>
      <c r="H169" t="n">
        <v>201710082336</v>
      </c>
      <c r="I169" t="n">
        <v>201710091136</v>
      </c>
      <c r="J169" t="n">
        <v>43016</v>
      </c>
      <c r="K169" t="n">
        <v>0.9833333333333333</v>
      </c>
      <c r="L169" t="n">
        <v>43016.98333333333</v>
      </c>
      <c r="M169" t="n">
        <v>43034</v>
      </c>
      <c r="P169" t="n">
        <v>36523</v>
      </c>
      <c r="Q169" t="inlineStr">
        <is>
          <t>Electrical Power</t>
        </is>
      </c>
      <c r="R169" t="n">
        <v>546</v>
      </c>
      <c r="S169" t="n">
        <v>41</v>
      </c>
      <c r="T169" t="n">
        <v>9</v>
      </c>
      <c r="U169" t="n">
        <v>39.349217</v>
      </c>
      <c r="V169" t="n">
        <v>-123.131367</v>
      </c>
      <c r="W169" t="inlineStr">
        <is>
          <t>HFTD</t>
        </is>
      </c>
      <c r="X169" t="inlineStr">
        <is>
          <t>HFRA</t>
        </is>
      </c>
      <c r="Y169" t="inlineStr">
        <is>
          <t>Yes</t>
        </is>
      </c>
      <c r="Z169" t="inlineStr">
        <is>
          <t>Yes</t>
        </is>
      </c>
      <c r="AA169" t="inlineStr">
        <is>
          <t>EIR20170107</t>
        </is>
      </c>
      <c r="AB169" t="inlineStr">
        <is>
          <t>EI171008A</t>
        </is>
      </c>
      <c r="AE169" t="inlineStr">
        <is>
          <t>INT-10235</t>
        </is>
      </c>
      <c r="AF169" t="n">
        <v>0</v>
      </c>
      <c r="AG169" t="b">
        <v>1</v>
      </c>
      <c r="AH169" t="b">
        <v>0</v>
      </c>
      <c r="AI169" t="b">
        <v>1</v>
      </c>
      <c r="AJ169" t="n">
        <v>2017</v>
      </c>
      <c r="AK169" t="n">
        <v>10</v>
      </c>
      <c r="AL169" t="b">
        <v>1</v>
      </c>
      <c r="AM169" t="n">
        <v>1</v>
      </c>
      <c r="AN169" t="b">
        <v>1</v>
      </c>
      <c r="AO169" t="b">
        <v>1</v>
      </c>
      <c r="AP169" t="b">
        <v>0</v>
      </c>
      <c r="AQ169" t="inlineStr">
        <is>
          <t>OEIS CAT - Destructive - Fatal</t>
        </is>
      </c>
      <c r="AR169" t="n">
        <v>1</v>
      </c>
      <c r="AS169" t="n">
        <v>1</v>
      </c>
      <c r="AT169" t="inlineStr">
        <is>
          <t>structures &gt; 500</t>
        </is>
      </c>
      <c r="AU169" t="inlineStr">
        <is>
          <t>fatality &gt; 0</t>
        </is>
      </c>
      <c r="AV169" t="n">
        <v>546</v>
      </c>
      <c r="AW169" t="b">
        <v>0</v>
      </c>
      <c r="AX169" t="b">
        <v>0</v>
      </c>
      <c r="AY169" t="b">
        <v>0</v>
      </c>
      <c r="AZ169" t="b">
        <v>0</v>
      </c>
      <c r="BA169" t="b">
        <v>0</v>
      </c>
      <c r="BB169" t="b">
        <v>1</v>
      </c>
      <c r="BC169" t="b">
        <v>0</v>
      </c>
      <c r="BF169" t="inlineStr">
        <is>
          <t>D9878</t>
        </is>
      </c>
      <c r="BG169" t="inlineStr">
        <is>
          <t>65</t>
        </is>
      </c>
      <c r="BH169" t="n">
        <v>1.52</v>
      </c>
      <c r="BI169" t="inlineStr">
        <is>
          <t>2017-10-09T05:55:00Z</t>
        </is>
      </c>
      <c r="BJ169" t="n">
        <v>24</v>
      </c>
      <c r="BK169" t="n">
        <v>4</v>
      </c>
      <c r="BL169" t="inlineStr">
        <is>
          <t>D9878</t>
        </is>
      </c>
      <c r="BM169" t="inlineStr">
        <is>
          <t>65</t>
        </is>
      </c>
      <c r="BN169" t="n">
        <v>1.52</v>
      </c>
      <c r="BO169" t="inlineStr">
        <is>
          <t>2017-10-09T05:55:00Z</t>
        </is>
      </c>
      <c r="BP169" t="n">
        <v>24</v>
      </c>
      <c r="BQ169" t="n">
        <v>63</v>
      </c>
    </row>
    <row r="170">
      <c r="B170" t="inlineStr">
        <is>
          <t>(2/17/2023) added based on SED report. Cal Fire also has acres as 8,283</t>
        </is>
      </c>
      <c r="C170" t="inlineStr">
        <is>
          <t>20171008-Partrick</t>
        </is>
      </c>
      <c r="D170" t="inlineStr">
        <is>
          <t>Napa</t>
        </is>
      </c>
      <c r="E170" t="inlineStr">
        <is>
          <t>Partrick</t>
        </is>
      </c>
      <c r="F170" t="inlineStr">
        <is>
          <t>Nuns</t>
        </is>
      </c>
      <c r="G170" t="inlineStr">
        <is>
          <t>Central LNU Complex</t>
        </is>
      </c>
      <c r="H170" t="n">
        <v>201710082348</v>
      </c>
      <c r="I170" t="n">
        <v>201710091148</v>
      </c>
      <c r="J170" t="n">
        <v>43016</v>
      </c>
      <c r="K170" t="n">
        <v>0.9916666666666667</v>
      </c>
      <c r="L170" t="n">
        <v>43016.99166666667</v>
      </c>
      <c r="M170" t="n">
        <v>43109</v>
      </c>
      <c r="N170" t="inlineStr">
        <is>
          <t>13:33</t>
        </is>
      </c>
      <c r="O170" t="n">
        <v>43109.56458333333</v>
      </c>
      <c r="P170" t="n">
        <v>8283</v>
      </c>
      <c r="Q170" t="inlineStr">
        <is>
          <t>Electrical Power</t>
        </is>
      </c>
      <c r="T170" t="n">
        <v>0</v>
      </c>
      <c r="U170" t="n">
        <v>38.3145872922692</v>
      </c>
      <c r="V170" t="n">
        <v>-122.373184764968</v>
      </c>
      <c r="W170" t="inlineStr">
        <is>
          <t>HFTD</t>
        </is>
      </c>
      <c r="X170" t="inlineStr">
        <is>
          <t>HFRA</t>
        </is>
      </c>
      <c r="Y170" t="inlineStr">
        <is>
          <t>Yes</t>
        </is>
      </c>
      <c r="Z170" t="inlineStr">
        <is>
          <t>Yes</t>
        </is>
      </c>
      <c r="AA170" t="inlineStr">
        <is>
          <t>EIR20170091</t>
        </is>
      </c>
      <c r="AB170" t="inlineStr">
        <is>
          <t>EI171008K</t>
        </is>
      </c>
      <c r="AG170" t="b">
        <v>1</v>
      </c>
      <c r="AH170" t="b">
        <v>1</v>
      </c>
      <c r="AI170" t="b">
        <v>0</v>
      </c>
      <c r="AJ170" t="n">
        <v>2017</v>
      </c>
      <c r="AK170" t="n">
        <v>10</v>
      </c>
      <c r="AL170" t="b">
        <v>1</v>
      </c>
      <c r="AM170" t="n">
        <v>0</v>
      </c>
      <c r="AN170" t="b">
        <v>0</v>
      </c>
      <c r="AO170" t="b">
        <v>0</v>
      </c>
      <c r="AP170" t="b">
        <v>0</v>
      </c>
      <c r="AQ170" t="inlineStr">
        <is>
          <t>OEIS CAT - Large</t>
        </is>
      </c>
      <c r="AR170" t="n">
        <v>1</v>
      </c>
      <c r="AS170" t="n">
        <v>0</v>
      </c>
      <c r="AT170" t="inlineStr">
        <is>
          <t xml:space="preserve">structures &lt;= 100 </t>
        </is>
      </c>
      <c r="AU170" t="inlineStr">
        <is>
          <t>fatality = 0</t>
        </is>
      </c>
      <c r="AV170" t="n">
        <v>0</v>
      </c>
      <c r="AW170" t="b">
        <v>1</v>
      </c>
      <c r="AX170" t="b">
        <v>0</v>
      </c>
      <c r="AY170" t="b">
        <v>1</v>
      </c>
      <c r="AZ170" t="b">
        <v>1</v>
      </c>
      <c r="BA170" t="b">
        <v>0</v>
      </c>
      <c r="BB170" t="b">
        <v>1</v>
      </c>
      <c r="BC170" t="b">
        <v>1</v>
      </c>
      <c r="BF170" t="inlineStr">
        <is>
          <t>F62WW</t>
        </is>
      </c>
      <c r="BG170" t="inlineStr">
        <is>
          <t>222</t>
        </is>
      </c>
      <c r="BH170" t="n">
        <v>4.13</v>
      </c>
      <c r="BI170" t="inlineStr">
        <is>
          <t>2017-10-09T06:00:00Z</t>
        </is>
      </c>
      <c r="BJ170" t="n">
        <v>32.91</v>
      </c>
      <c r="BK170" t="n">
        <v>18</v>
      </c>
      <c r="BL170" t="inlineStr">
        <is>
          <t>KAPC</t>
        </is>
      </c>
      <c r="BM170" t="inlineStr">
        <is>
          <t>1</t>
        </is>
      </c>
      <c r="BN170" t="n">
        <v>8.98</v>
      </c>
      <c r="BO170" t="inlineStr">
        <is>
          <t>2017-10-09T07:15:00Z</t>
        </is>
      </c>
      <c r="BP170" t="n">
        <v>42.57</v>
      </c>
      <c r="BQ170" t="n">
        <v>50</v>
      </c>
    </row>
    <row r="171">
      <c r="C171" t="inlineStr">
        <is>
          <t>20171009-37</t>
        </is>
      </c>
      <c r="D171" t="inlineStr">
        <is>
          <t>Sonoma</t>
        </is>
      </c>
      <c r="E171" t="n">
        <v>37</v>
      </c>
      <c r="H171" t="n">
        <v>201710091400</v>
      </c>
      <c r="I171" t="n">
        <v>201710100200</v>
      </c>
      <c r="J171" t="n">
        <v>43017</v>
      </c>
      <c r="K171" t="n">
        <v>0.5833333333333334</v>
      </c>
      <c r="L171" t="n">
        <v>43017.58333333334</v>
      </c>
      <c r="M171" t="n">
        <v>43020</v>
      </c>
      <c r="P171" t="n">
        <v>1660</v>
      </c>
      <c r="Q171" t="inlineStr">
        <is>
          <t>Electrical Power</t>
        </is>
      </c>
      <c r="R171" t="n">
        <v>3</v>
      </c>
      <c r="S171" t="n">
        <v>1</v>
      </c>
      <c r="T171" t="n">
        <v>0</v>
      </c>
      <c r="U171" t="n">
        <v>38.14242</v>
      </c>
      <c r="V171" t="n">
        <v>-122.473</v>
      </c>
      <c r="W171" t="inlineStr">
        <is>
          <t>non-HFTD</t>
        </is>
      </c>
      <c r="X171" t="inlineStr">
        <is>
          <t>non-HFRA</t>
        </is>
      </c>
      <c r="Y171" t="inlineStr">
        <is>
          <t>Yes</t>
        </is>
      </c>
      <c r="AA171" t="inlineStr">
        <is>
          <t>MIA201714838</t>
        </is>
      </c>
      <c r="AC171" t="inlineStr">
        <is>
          <t>1896785</t>
        </is>
      </c>
      <c r="AD171" t="inlineStr">
        <is>
          <t>17-0085731</t>
        </is>
      </c>
      <c r="AF171" t="n">
        <v>126752</v>
      </c>
      <c r="AG171" t="b">
        <v>0</v>
      </c>
      <c r="AH171" t="b">
        <v>0</v>
      </c>
      <c r="AI171" t="b">
        <v>0</v>
      </c>
      <c r="AJ171" t="n">
        <v>2017</v>
      </c>
      <c r="AK171" t="n">
        <v>10</v>
      </c>
      <c r="AL171" t="b">
        <v>1</v>
      </c>
      <c r="AM171" t="n">
        <v>0</v>
      </c>
      <c r="AN171" t="b">
        <v>0</v>
      </c>
      <c r="AO171" t="b">
        <v>0</v>
      </c>
      <c r="AP171" t="b">
        <v>0</v>
      </c>
      <c r="AQ171" t="inlineStr">
        <is>
          <t>OEIS Non-CAT - Large</t>
        </is>
      </c>
      <c r="AR171" t="n">
        <v>0</v>
      </c>
      <c r="AS171" t="n">
        <v>0</v>
      </c>
      <c r="AT171" t="inlineStr">
        <is>
          <t xml:space="preserve">structures &lt;= 100 </t>
        </is>
      </c>
      <c r="AU171" t="inlineStr">
        <is>
          <t>fatality = 0</t>
        </is>
      </c>
      <c r="AV171" t="n">
        <v>3</v>
      </c>
      <c r="AW171" t="b">
        <v>0</v>
      </c>
      <c r="AX171" t="b">
        <v>0</v>
      </c>
      <c r="AY171" t="b">
        <v>0</v>
      </c>
      <c r="AZ171" t="b">
        <v>0</v>
      </c>
      <c r="BA171" t="b">
        <v>0</v>
      </c>
      <c r="BB171" t="b">
        <v>0</v>
      </c>
      <c r="BC171" t="b">
        <v>0</v>
      </c>
      <c r="BF171" t="inlineStr">
        <is>
          <t>KDVO</t>
        </is>
      </c>
      <c r="BG171" t="inlineStr">
        <is>
          <t>1</t>
        </is>
      </c>
      <c r="BH171" t="n">
        <v>4.44</v>
      </c>
      <c r="BI171" t="inlineStr">
        <is>
          <t>2017-10-09T20:55:00Z</t>
        </is>
      </c>
      <c r="BJ171" t="n">
        <v>16.11</v>
      </c>
      <c r="BK171" t="n">
        <v>6</v>
      </c>
      <c r="BL171" t="inlineStr">
        <is>
          <t>NBRC1</t>
        </is>
      </c>
      <c r="BM171" t="inlineStr">
        <is>
          <t>2</t>
        </is>
      </c>
      <c r="BN171" t="n">
        <v>8.859999999999999</v>
      </c>
      <c r="BO171" t="inlineStr">
        <is>
          <t>2017-10-09T21:33:00Z</t>
        </is>
      </c>
      <c r="BP171" t="n">
        <v>21</v>
      </c>
      <c r="BQ171" t="n">
        <v>44</v>
      </c>
    </row>
    <row r="172">
      <c r="C172" t="inlineStr">
        <is>
          <t>20171009-Sulphur</t>
        </is>
      </c>
      <c r="D172" t="inlineStr">
        <is>
          <t>Lake</t>
        </is>
      </c>
      <c r="E172" t="inlineStr">
        <is>
          <t>Sulphur</t>
        </is>
      </c>
      <c r="G172" t="inlineStr">
        <is>
          <t>Mendocino Lake Complex</t>
        </is>
      </c>
      <c r="H172" t="n">
        <v>201710092359</v>
      </c>
      <c r="I172" t="n">
        <v>201710101159</v>
      </c>
      <c r="J172" t="n">
        <v>43016</v>
      </c>
      <c r="K172" t="n">
        <v>0.9993055555555556</v>
      </c>
      <c r="L172" t="n">
        <v>43017.99930555555</v>
      </c>
      <c r="M172" t="n">
        <v>43034</v>
      </c>
      <c r="P172" t="n">
        <v>2207</v>
      </c>
      <c r="Q172" t="inlineStr">
        <is>
          <t>Electrical Power</t>
        </is>
      </c>
      <c r="R172" t="n">
        <v>162</v>
      </c>
      <c r="S172" t="n">
        <v>8</v>
      </c>
      <c r="T172" t="n">
        <v>0</v>
      </c>
      <c r="U172" t="n">
        <v>39.01387</v>
      </c>
      <c r="V172" t="n">
        <v>-122.64543</v>
      </c>
      <c r="W172" t="inlineStr">
        <is>
          <t>non-HFTD</t>
        </is>
      </c>
      <c r="X172" t="inlineStr">
        <is>
          <t>non-HFRA</t>
        </is>
      </c>
      <c r="Y172" t="inlineStr">
        <is>
          <t>Yes</t>
        </is>
      </c>
      <c r="Z172" t="inlineStr">
        <is>
          <t>Yes</t>
        </is>
      </c>
      <c r="AA172" t="inlineStr">
        <is>
          <t>EIR20170109</t>
        </is>
      </c>
      <c r="AB172" t="inlineStr">
        <is>
          <t>EI171008D</t>
        </is>
      </c>
      <c r="AC172" t="inlineStr">
        <is>
          <t>1895279</t>
        </is>
      </c>
      <c r="AD172" t="inlineStr">
        <is>
          <t>17-006577, 17-0086584, 17-006595, 17-0085343</t>
        </is>
      </c>
      <c r="AF172" t="n">
        <v>8208</v>
      </c>
      <c r="AG172" t="b">
        <v>0</v>
      </c>
      <c r="AH172" t="b">
        <v>0</v>
      </c>
      <c r="AI172" t="b">
        <v>0</v>
      </c>
      <c r="AJ172" t="n">
        <v>2017</v>
      </c>
      <c r="AK172" t="n">
        <v>10</v>
      </c>
      <c r="AL172" t="b">
        <v>1</v>
      </c>
      <c r="AM172" t="n">
        <v>0</v>
      </c>
      <c r="AN172" t="b">
        <v>0</v>
      </c>
      <c r="AO172" t="b">
        <v>1</v>
      </c>
      <c r="AP172" t="b">
        <v>1</v>
      </c>
      <c r="AQ172" t="inlineStr">
        <is>
          <t>OEIS Non-CAT - Destructive - Non-fatal</t>
        </is>
      </c>
      <c r="AR172" t="n">
        <v>0</v>
      </c>
      <c r="AS172" t="n">
        <v>0</v>
      </c>
      <c r="AT172" t="inlineStr">
        <is>
          <t>100 &lt; structures &lt;= 500</t>
        </is>
      </c>
      <c r="AU172" t="inlineStr">
        <is>
          <t>fatality = 0</t>
        </is>
      </c>
      <c r="AV172" t="n">
        <v>162</v>
      </c>
      <c r="AW172" t="b">
        <v>0</v>
      </c>
      <c r="AX172" t="b">
        <v>0</v>
      </c>
      <c r="AY172" t="b">
        <v>0</v>
      </c>
      <c r="AZ172" t="b">
        <v>0</v>
      </c>
      <c r="BA172" t="b">
        <v>0</v>
      </c>
      <c r="BB172" t="b">
        <v>1</v>
      </c>
      <c r="BC172" t="b">
        <v>0</v>
      </c>
      <c r="BJ172" t="n">
        <v>0</v>
      </c>
      <c r="BK172" t="n">
        <v>0</v>
      </c>
      <c r="BL172" t="inlineStr">
        <is>
          <t>KELC1</t>
        </is>
      </c>
      <c r="BM172" t="inlineStr">
        <is>
          <t>2</t>
        </is>
      </c>
      <c r="BN172" t="n">
        <v>7.77</v>
      </c>
      <c r="BO172" t="inlineStr">
        <is>
          <t>2017-10-10T07:57:00Z</t>
        </is>
      </c>
      <c r="BP172" t="n">
        <v>4.99</v>
      </c>
      <c r="BQ172" t="n">
        <v>2</v>
      </c>
    </row>
    <row r="173">
      <c r="C173" t="inlineStr">
        <is>
          <t>20171013-Table</t>
        </is>
      </c>
      <c r="D173" t="inlineStr">
        <is>
          <t>El Dorado</t>
        </is>
      </c>
      <c r="E173" t="inlineStr">
        <is>
          <t>Table</t>
        </is>
      </c>
      <c r="H173" t="n">
        <v>201710131316</v>
      </c>
      <c r="I173" t="n">
        <v>201710140116</v>
      </c>
      <c r="J173" t="n">
        <v>43021</v>
      </c>
      <c r="K173" t="n">
        <v>0.5527777777777778</v>
      </c>
      <c r="L173" t="n">
        <v>43021.55277777778</v>
      </c>
      <c r="M173" t="n">
        <v>43109</v>
      </c>
      <c r="N173" t="inlineStr">
        <is>
          <t>13:36</t>
        </is>
      </c>
      <c r="O173" t="n">
        <v>43109.56666666667</v>
      </c>
      <c r="P173" t="n">
        <v>426</v>
      </c>
      <c r="Q173" t="inlineStr">
        <is>
          <t>Undetermined</t>
        </is>
      </c>
      <c r="R173" t="n">
        <v>0</v>
      </c>
      <c r="T173" t="n">
        <v>0</v>
      </c>
      <c r="U173" t="n">
        <v>38.848</v>
      </c>
      <c r="V173" t="n">
        <v>-120.287</v>
      </c>
      <c r="W173" t="inlineStr">
        <is>
          <t>HFTD</t>
        </is>
      </c>
      <c r="X173" t="inlineStr">
        <is>
          <t>HFRA</t>
        </is>
      </c>
      <c r="AG173" t="b">
        <v>0</v>
      </c>
      <c r="AH173" t="b">
        <v>0</v>
      </c>
      <c r="AI173" t="b">
        <v>0</v>
      </c>
      <c r="AJ173" t="n">
        <v>2017</v>
      </c>
      <c r="AK173" t="n">
        <v>10</v>
      </c>
      <c r="AL173" t="b">
        <v>1</v>
      </c>
      <c r="AM173" t="n">
        <v>0</v>
      </c>
      <c r="AN173" t="b">
        <v>0</v>
      </c>
      <c r="AO173" t="b">
        <v>0</v>
      </c>
      <c r="AP173" t="b">
        <v>0</v>
      </c>
      <c r="AQ173" t="inlineStr">
        <is>
          <t>OEIS Non-CAT - Large</t>
        </is>
      </c>
      <c r="AR173" t="n">
        <v>0</v>
      </c>
      <c r="AS173" t="n">
        <v>0</v>
      </c>
      <c r="AT173" t="inlineStr">
        <is>
          <t xml:space="preserve">structures &lt;= 100 </t>
        </is>
      </c>
      <c r="AU173" t="inlineStr">
        <is>
          <t>fatality = 0</t>
        </is>
      </c>
      <c r="AV173" t="n">
        <v>0</v>
      </c>
      <c r="AW173" t="b">
        <v>1</v>
      </c>
      <c r="AX173" t="b">
        <v>0</v>
      </c>
      <c r="AY173" t="b">
        <v>1</v>
      </c>
      <c r="AZ173" t="b">
        <v>1</v>
      </c>
      <c r="BA173" t="b">
        <v>0</v>
      </c>
      <c r="BB173" t="b">
        <v>1</v>
      </c>
      <c r="BC173" t="b">
        <v>1</v>
      </c>
      <c r="BJ173" t="n">
        <v>0</v>
      </c>
      <c r="BK173" t="n">
        <v>0</v>
      </c>
      <c r="BL173" t="inlineStr">
        <is>
          <t>RBXC1</t>
        </is>
      </c>
      <c r="BM173" t="inlineStr">
        <is>
          <t>2</t>
        </is>
      </c>
      <c r="BN173" t="n">
        <v>8.19</v>
      </c>
      <c r="BO173" t="inlineStr">
        <is>
          <t>2017-10-13T20:23:00Z</t>
        </is>
      </c>
      <c r="BP173" t="n">
        <v>11.01</v>
      </c>
      <c r="BQ173" t="n">
        <v>33</v>
      </c>
    </row>
    <row r="174">
      <c r="B174" t="inlineStr">
        <is>
          <t>(2/17/2023) added based on SED report</t>
        </is>
      </c>
      <c r="C174" t="inlineStr">
        <is>
          <t>20171013-Oakmont/Pythian</t>
        </is>
      </c>
      <c r="D174" t="inlineStr">
        <is>
          <t>Sonoma</t>
        </is>
      </c>
      <c r="E174" t="inlineStr">
        <is>
          <t>Oakmont/Pythian</t>
        </is>
      </c>
      <c r="F174" t="inlineStr">
        <is>
          <t>Nuns</t>
        </is>
      </c>
      <c r="G174" t="inlineStr">
        <is>
          <t>Central LNU Complex</t>
        </is>
      </c>
      <c r="H174" t="n">
        <v>201710131555</v>
      </c>
      <c r="I174" t="n">
        <v>201710140355</v>
      </c>
      <c r="J174" t="n">
        <v>43021</v>
      </c>
      <c r="K174" t="n">
        <v>0.6631944444444444</v>
      </c>
      <c r="L174" t="n">
        <v>43021.66319444445</v>
      </c>
      <c r="Q174" t="inlineStr">
        <is>
          <t>Electrical Power</t>
        </is>
      </c>
      <c r="U174" t="n">
        <v>38.45276</v>
      </c>
      <c r="V174" t="n">
        <v>-122.57286</v>
      </c>
      <c r="W174" t="inlineStr">
        <is>
          <t>HFTD</t>
        </is>
      </c>
      <c r="X174" t="inlineStr">
        <is>
          <t>HFRA</t>
        </is>
      </c>
      <c r="Y174" t="inlineStr">
        <is>
          <t>Yes</t>
        </is>
      </c>
      <c r="Z174" t="inlineStr">
        <is>
          <t>Yes</t>
        </is>
      </c>
      <c r="AA174" t="inlineStr">
        <is>
          <t>MIT20170025</t>
        </is>
      </c>
      <c r="AC174" t="inlineStr">
        <is>
          <t>1900315</t>
        </is>
      </c>
      <c r="AD174" t="inlineStr">
        <is>
          <t>17-0087215</t>
        </is>
      </c>
      <c r="AF174" t="n">
        <v>202160</v>
      </c>
      <c r="AG174" t="b">
        <v>0</v>
      </c>
      <c r="AH174" t="b">
        <v>0</v>
      </c>
      <c r="AI174" t="b">
        <v>0</v>
      </c>
      <c r="AL174" t="b">
        <v>1</v>
      </c>
      <c r="AM174" t="n">
        <v>0</v>
      </c>
      <c r="AN174" t="b">
        <v>0</v>
      </c>
      <c r="AO174" t="b">
        <v>0</v>
      </c>
      <c r="AP174" t="b">
        <v>0</v>
      </c>
      <c r="AQ174" t="inlineStr">
        <is>
          <t>OEIS Non-CAT - Large</t>
        </is>
      </c>
      <c r="AR174" t="n">
        <v>0</v>
      </c>
      <c r="AS174" t="n">
        <v>0</v>
      </c>
      <c r="AT174" t="inlineStr">
        <is>
          <t xml:space="preserve">structures &lt;= 100 </t>
        </is>
      </c>
      <c r="AU174" t="inlineStr">
        <is>
          <t>fatality = 0</t>
        </is>
      </c>
      <c r="AV174" t="n">
        <v>0</v>
      </c>
      <c r="AW174" t="b">
        <v>0</v>
      </c>
      <c r="AX174" t="b">
        <v>1</v>
      </c>
      <c r="AY174" t="b">
        <v>1</v>
      </c>
      <c r="AZ174" t="b">
        <v>1</v>
      </c>
      <c r="BA174" t="b">
        <v>0</v>
      </c>
      <c r="BB174" t="b">
        <v>1</v>
      </c>
      <c r="BC174" t="b">
        <v>1</v>
      </c>
      <c r="BF174" t="inlineStr">
        <is>
          <t>KENWW</t>
        </is>
      </c>
      <c r="BG174" t="inlineStr">
        <is>
          <t>222</t>
        </is>
      </c>
      <c r="BH174" t="n">
        <v>3.55</v>
      </c>
      <c r="BI174" t="inlineStr">
        <is>
          <t>2017-10-13T23:00:00Z</t>
        </is>
      </c>
      <c r="BJ174" t="n">
        <v>8.210000000000001</v>
      </c>
      <c r="BK174" t="n">
        <v>18</v>
      </c>
      <c r="BL174" t="inlineStr">
        <is>
          <t>RSAC1</t>
        </is>
      </c>
      <c r="BM174" t="inlineStr">
        <is>
          <t>2</t>
        </is>
      </c>
      <c r="BN174" t="n">
        <v>7.72</v>
      </c>
      <c r="BO174" t="inlineStr">
        <is>
          <t>2017-10-13T23:29:00Z</t>
        </is>
      </c>
      <c r="BP174" t="n">
        <v>17</v>
      </c>
      <c r="BQ174" t="n">
        <v>64</v>
      </c>
    </row>
    <row r="175">
      <c r="C175" t="inlineStr">
        <is>
          <t>20171016-Bear</t>
        </is>
      </c>
      <c r="D175" t="inlineStr">
        <is>
          <t>Santa Cruz</t>
        </is>
      </c>
      <c r="E175" t="inlineStr">
        <is>
          <t>Bear</t>
        </is>
      </c>
      <c r="H175" t="n">
        <v>201710162230</v>
      </c>
      <c r="I175" t="n">
        <v>201710171030</v>
      </c>
      <c r="J175" t="n">
        <v>43024</v>
      </c>
      <c r="K175" t="n">
        <v>0.9375</v>
      </c>
      <c r="L175" t="n">
        <v>43024.9375</v>
      </c>
      <c r="M175" t="n">
        <v>43109</v>
      </c>
      <c r="N175" t="inlineStr">
        <is>
          <t>13:41</t>
        </is>
      </c>
      <c r="O175" t="n">
        <v>43109.57013888889</v>
      </c>
      <c r="P175" t="n">
        <v>391</v>
      </c>
      <c r="Q175" t="inlineStr">
        <is>
          <t>Arson</t>
        </is>
      </c>
      <c r="R175" t="n">
        <v>6</v>
      </c>
      <c r="T175" t="n">
        <v>0</v>
      </c>
      <c r="U175" t="n">
        <v>37.18356</v>
      </c>
      <c r="V175" t="n">
        <v>-122.07012</v>
      </c>
      <c r="W175" t="inlineStr">
        <is>
          <t>HFTD</t>
        </is>
      </c>
      <c r="X175" t="inlineStr">
        <is>
          <t>HFRA</t>
        </is>
      </c>
      <c r="AG175" t="b">
        <v>0</v>
      </c>
      <c r="AH175" t="b">
        <v>0</v>
      </c>
      <c r="AI175" t="b">
        <v>0</v>
      </c>
      <c r="AJ175" t="n">
        <v>2017</v>
      </c>
      <c r="AK175" t="n">
        <v>10</v>
      </c>
      <c r="AL175" t="b">
        <v>0</v>
      </c>
      <c r="AM175" t="n">
        <v>0</v>
      </c>
      <c r="AN175" t="b">
        <v>0</v>
      </c>
      <c r="AO175" t="b">
        <v>0</v>
      </c>
      <c r="AP175" t="b">
        <v>0</v>
      </c>
      <c r="AQ175" t="inlineStr">
        <is>
          <t>OEIS Non-CAT - Large</t>
        </is>
      </c>
      <c r="AR175" t="n">
        <v>0</v>
      </c>
      <c r="AS175" t="n">
        <v>0</v>
      </c>
      <c r="AT175" t="inlineStr">
        <is>
          <t xml:space="preserve">structures &lt;= 100 </t>
        </is>
      </c>
      <c r="AU175" t="inlineStr">
        <is>
          <t>fatality = 0</t>
        </is>
      </c>
      <c r="AV175" t="n">
        <v>6</v>
      </c>
      <c r="AW175" t="b">
        <v>0</v>
      </c>
      <c r="AX175" t="b">
        <v>1</v>
      </c>
      <c r="AY175" t="b">
        <v>1</v>
      </c>
      <c r="AZ175" t="b">
        <v>1</v>
      </c>
      <c r="BA175" t="b">
        <v>0</v>
      </c>
      <c r="BB175" t="b">
        <v>1</v>
      </c>
      <c r="BC175" t="b">
        <v>1</v>
      </c>
      <c r="BF175" t="inlineStr">
        <is>
          <t>D3546</t>
        </is>
      </c>
      <c r="BG175" t="inlineStr">
        <is>
          <t>65</t>
        </is>
      </c>
      <c r="BH175" t="n">
        <v>4.07</v>
      </c>
      <c r="BI175" t="inlineStr">
        <is>
          <t>2017-10-17T06:20:00Z</t>
        </is>
      </c>
      <c r="BJ175" t="n">
        <v>2.01</v>
      </c>
      <c r="BK175" t="n">
        <v>56</v>
      </c>
      <c r="BL175" t="inlineStr">
        <is>
          <t>D8979</t>
        </is>
      </c>
      <c r="BM175" t="inlineStr">
        <is>
          <t>65</t>
        </is>
      </c>
      <c r="BN175" t="n">
        <v>7.53</v>
      </c>
      <c r="BO175" t="inlineStr">
        <is>
          <t>2017-10-17T04:39:00Z</t>
        </is>
      </c>
      <c r="BP175" t="n">
        <v>7</v>
      </c>
      <c r="BQ175" t="n">
        <v>378</v>
      </c>
    </row>
    <row r="176">
      <c r="B176" t="inlineStr">
        <is>
          <t>ignition tracker only has size as 300-999. assume 700</t>
        </is>
      </c>
      <c r="C176" t="inlineStr">
        <is>
          <t>20171020-Unamed 2</t>
        </is>
      </c>
      <c r="D176" t="inlineStr">
        <is>
          <t>Kings</t>
        </is>
      </c>
      <c r="E176" t="inlineStr">
        <is>
          <t>Unamed 2</t>
        </is>
      </c>
      <c r="H176" t="n">
        <v>201710201236</v>
      </c>
      <c r="I176" t="n">
        <v>201710210036</v>
      </c>
      <c r="J176" t="n">
        <v>43028</v>
      </c>
      <c r="K176" t="n">
        <v>0.525</v>
      </c>
      <c r="L176" t="n">
        <v>43028.525</v>
      </c>
      <c r="P176" t="n">
        <v>700</v>
      </c>
      <c r="Q176" t="inlineStr">
        <is>
          <t>Electrical Power</t>
        </is>
      </c>
      <c r="U176" t="n">
        <v>36.035986</v>
      </c>
      <c r="V176" t="n">
        <v>-120.057971</v>
      </c>
      <c r="W176" t="inlineStr">
        <is>
          <t>non-HFTD</t>
        </is>
      </c>
      <c r="X176" t="inlineStr">
        <is>
          <t>non-HFRA</t>
        </is>
      </c>
      <c r="Y176" t="inlineStr">
        <is>
          <t>Yes</t>
        </is>
      </c>
      <c r="Z176" t="inlineStr">
        <is>
          <t>Yes</t>
        </is>
      </c>
      <c r="AA176" t="n">
        <v>20170449</v>
      </c>
      <c r="AC176" t="inlineStr">
        <is>
          <t>1906078</t>
        </is>
      </c>
      <c r="AE176" t="inlineStr">
        <is>
          <t>INT-10298</t>
        </is>
      </c>
      <c r="AF176" t="n">
        <v>603172</v>
      </c>
      <c r="AG176" t="b">
        <v>0</v>
      </c>
      <c r="AH176" t="b">
        <v>0</v>
      </c>
      <c r="AI176" t="b">
        <v>0</v>
      </c>
      <c r="AJ176" t="n">
        <v>2017</v>
      </c>
      <c r="AK176" t="n">
        <v>10</v>
      </c>
      <c r="AL176" t="b">
        <v>0</v>
      </c>
      <c r="AM176" t="n">
        <v>0</v>
      </c>
      <c r="AN176" t="b">
        <v>0</v>
      </c>
      <c r="AO176" t="b">
        <v>0</v>
      </c>
      <c r="AP176" t="b">
        <v>0</v>
      </c>
      <c r="AQ176" t="inlineStr">
        <is>
          <t>OEIS Non-CAT - Large</t>
        </is>
      </c>
      <c r="AR176" t="n">
        <v>0</v>
      </c>
      <c r="AS176" t="n">
        <v>0</v>
      </c>
      <c r="AT176" t="inlineStr">
        <is>
          <t xml:space="preserve">structures &lt;= 100 </t>
        </is>
      </c>
      <c r="AU176" t="inlineStr">
        <is>
          <t>fatality = 0</t>
        </is>
      </c>
      <c r="AV176" t="n">
        <v>0</v>
      </c>
      <c r="AW176" t="b">
        <v>0</v>
      </c>
      <c r="AX176" t="b">
        <v>0</v>
      </c>
      <c r="AY176" t="b">
        <v>0</v>
      </c>
      <c r="AZ176" t="b">
        <v>0</v>
      </c>
      <c r="BA176" t="b">
        <v>0</v>
      </c>
      <c r="BB176" t="b">
        <v>0</v>
      </c>
      <c r="BC176" t="b">
        <v>0</v>
      </c>
      <c r="BF176" t="inlineStr">
        <is>
          <t>KTLC1</t>
        </is>
      </c>
      <c r="BG176" t="inlineStr">
        <is>
          <t>2</t>
        </is>
      </c>
      <c r="BH176" t="n">
        <v>0.38</v>
      </c>
      <c r="BI176" t="inlineStr">
        <is>
          <t>2017-10-20T19:50:00Z</t>
        </is>
      </c>
      <c r="BJ176" t="n">
        <v>28.99</v>
      </c>
      <c r="BK176" t="n">
        <v>31</v>
      </c>
      <c r="BL176" t="inlineStr">
        <is>
          <t>KTLC1</t>
        </is>
      </c>
      <c r="BM176" t="inlineStr">
        <is>
          <t>2</t>
        </is>
      </c>
      <c r="BN176" t="n">
        <v>0.38</v>
      </c>
      <c r="BO176" t="inlineStr">
        <is>
          <t>2017-10-20T19:50:00Z</t>
        </is>
      </c>
      <c r="BP176" t="n">
        <v>28.99</v>
      </c>
      <c r="BQ176" t="n">
        <v>37</v>
      </c>
    </row>
    <row r="177">
      <c r="A177" t="inlineStr">
        <is>
          <t>Not in PG&amp;E service territory</t>
        </is>
      </c>
      <c r="C177" t="inlineStr">
        <is>
          <t>20171204-Thomas</t>
        </is>
      </c>
      <c r="D177" t="inlineStr">
        <is>
          <t>Santa Barbara, Ventura</t>
        </is>
      </c>
      <c r="E177" t="inlineStr">
        <is>
          <t>Thomas</t>
        </is>
      </c>
      <c r="H177" t="n">
        <v>201712041828</v>
      </c>
      <c r="I177" t="n">
        <v>201712050628</v>
      </c>
      <c r="J177" t="n">
        <v>43073</v>
      </c>
      <c r="K177" t="n">
        <v>0.7694444444444445</v>
      </c>
      <c r="L177" t="n">
        <v>43073.76944444444</v>
      </c>
      <c r="M177" t="n">
        <v>43112</v>
      </c>
      <c r="N177" t="inlineStr">
        <is>
          <t>11:24</t>
        </is>
      </c>
      <c r="O177" t="n">
        <v>43112.475</v>
      </c>
      <c r="P177" t="n">
        <v>281893</v>
      </c>
      <c r="Q177" t="inlineStr">
        <is>
          <t>Power line</t>
        </is>
      </c>
      <c r="R177" t="n">
        <v>1063</v>
      </c>
      <c r="S177" t="n">
        <v>280</v>
      </c>
      <c r="T177" t="n">
        <v>2</v>
      </c>
      <c r="U177" t="n">
        <v>34.41521</v>
      </c>
      <c r="V177" t="n">
        <v>-119.09124</v>
      </c>
      <c r="X177" t="inlineStr">
        <is>
          <t>HFRA</t>
        </is>
      </c>
      <c r="Y177" t="inlineStr">
        <is>
          <t>Yes</t>
        </is>
      </c>
      <c r="AG177" t="b">
        <v>1</v>
      </c>
      <c r="AH177" t="b">
        <v>0</v>
      </c>
      <c r="AI177" t="b">
        <v>1</v>
      </c>
      <c r="AJ177" t="n">
        <v>2017</v>
      </c>
      <c r="AK177" t="n">
        <v>12</v>
      </c>
      <c r="AL177" t="b">
        <v>1</v>
      </c>
      <c r="AM177" t="n">
        <v>1</v>
      </c>
      <c r="AN177" t="b">
        <v>1</v>
      </c>
      <c r="AO177" t="b">
        <v>1</v>
      </c>
      <c r="AP177" t="b">
        <v>0</v>
      </c>
      <c r="AQ177" t="inlineStr">
        <is>
          <t>OEIS CAT - Destructive - Fatal</t>
        </is>
      </c>
      <c r="AR177" t="n">
        <v>1</v>
      </c>
      <c r="AS177" t="n">
        <v>1</v>
      </c>
      <c r="AT177" t="inlineStr">
        <is>
          <t>structures &gt; 500</t>
        </is>
      </c>
      <c r="AU177" t="inlineStr">
        <is>
          <t>fatality &gt; 0</t>
        </is>
      </c>
      <c r="AV177" t="n">
        <v>1063</v>
      </c>
      <c r="AW177" t="b">
        <v>0</v>
      </c>
      <c r="AX177" t="b">
        <v>1</v>
      </c>
      <c r="AY177" t="b">
        <v>1</v>
      </c>
      <c r="AZ177" t="b">
        <v>1</v>
      </c>
      <c r="BA177" t="b">
        <v>0</v>
      </c>
      <c r="BB177" t="b">
        <v>0</v>
      </c>
      <c r="BC177" t="b">
        <v>1</v>
      </c>
      <c r="BF177" t="inlineStr">
        <is>
          <t>AT490</t>
        </is>
      </c>
      <c r="BG177" t="inlineStr">
        <is>
          <t>65</t>
        </is>
      </c>
      <c r="BH177" t="n">
        <v>3.89</v>
      </c>
      <c r="BI177" t="inlineStr">
        <is>
          <t>2017-12-05T01:57:00Z</t>
        </is>
      </c>
      <c r="BJ177" t="n">
        <v>24</v>
      </c>
      <c r="BK177" t="n">
        <v>152</v>
      </c>
      <c r="BL177" t="inlineStr">
        <is>
          <t>AT184</t>
        </is>
      </c>
      <c r="BM177" t="inlineStr">
        <is>
          <t>65</t>
        </is>
      </c>
      <c r="BN177" t="n">
        <v>6.91</v>
      </c>
      <c r="BO177" t="inlineStr">
        <is>
          <t>2017-12-05T01:57:00Z</t>
        </is>
      </c>
      <c r="BP177" t="n">
        <v>65.98999999999999</v>
      </c>
      <c r="BQ177" t="n">
        <v>173</v>
      </c>
    </row>
    <row r="178">
      <c r="C178" t="inlineStr">
        <is>
          <t>20180502-Nees</t>
        </is>
      </c>
      <c r="D178" t="inlineStr">
        <is>
          <t>Merced</t>
        </is>
      </c>
      <c r="E178" t="inlineStr">
        <is>
          <t>Nees</t>
        </is>
      </c>
      <c r="H178" t="n">
        <v>201805021600</v>
      </c>
      <c r="I178" t="n">
        <v>201805030400</v>
      </c>
      <c r="J178" t="n">
        <v>43222</v>
      </c>
      <c r="K178" t="n">
        <v>0.6666666666666666</v>
      </c>
      <c r="L178" t="n">
        <v>43222.66666666666</v>
      </c>
      <c r="M178" t="n">
        <v>43469</v>
      </c>
      <c r="N178" t="inlineStr">
        <is>
          <t>10:26</t>
        </is>
      </c>
      <c r="O178" t="n">
        <v>43469.43472222222</v>
      </c>
      <c r="P178" t="n">
        <v>1756</v>
      </c>
      <c r="Q178" t="inlineStr">
        <is>
          <t>Undetermined</t>
        </is>
      </c>
      <c r="R178" t="n">
        <v>0</v>
      </c>
      <c r="T178" t="n">
        <v>0</v>
      </c>
      <c r="U178" t="n">
        <v>36.85156</v>
      </c>
      <c r="V178" t="n">
        <v>-120.77206</v>
      </c>
      <c r="W178" t="inlineStr">
        <is>
          <t>non-HFTD</t>
        </is>
      </c>
      <c r="X178" t="inlineStr">
        <is>
          <t>non-HFRA</t>
        </is>
      </c>
      <c r="AG178" t="b">
        <v>0</v>
      </c>
      <c r="AH178" t="b">
        <v>0</v>
      </c>
      <c r="AI178" t="b">
        <v>0</v>
      </c>
      <c r="AJ178" t="n">
        <v>2018</v>
      </c>
      <c r="AK178" t="n">
        <v>5</v>
      </c>
      <c r="AL178" t="b">
        <v>0</v>
      </c>
      <c r="AM178" t="n">
        <v>0</v>
      </c>
      <c r="AN178" t="b">
        <v>0</v>
      </c>
      <c r="AO178" t="b">
        <v>0</v>
      </c>
      <c r="AP178" t="b">
        <v>0</v>
      </c>
      <c r="AQ178" t="inlineStr">
        <is>
          <t>OEIS Non-CAT - Large</t>
        </is>
      </c>
      <c r="AR178" t="n">
        <v>0</v>
      </c>
      <c r="AS178" t="n">
        <v>0</v>
      </c>
      <c r="AT178" t="inlineStr">
        <is>
          <t xml:space="preserve">structures &lt;= 100 </t>
        </is>
      </c>
      <c r="AU178" t="inlineStr">
        <is>
          <t>fatality = 0</t>
        </is>
      </c>
      <c r="AV178" t="n">
        <v>0</v>
      </c>
      <c r="AW178" t="b">
        <v>0</v>
      </c>
      <c r="AX178" t="b">
        <v>0</v>
      </c>
      <c r="AY178" t="b">
        <v>0</v>
      </c>
      <c r="AZ178" t="b">
        <v>0</v>
      </c>
      <c r="BA178" t="b">
        <v>0</v>
      </c>
      <c r="BB178" t="b">
        <v>0</v>
      </c>
      <c r="BC178" t="b">
        <v>0</v>
      </c>
      <c r="BJ178" t="n">
        <v>0</v>
      </c>
      <c r="BK178" t="n">
        <v>0</v>
      </c>
      <c r="BL178" t="inlineStr">
        <is>
          <t>PCEC1</t>
        </is>
      </c>
      <c r="BM178" t="inlineStr">
        <is>
          <t>2</t>
        </is>
      </c>
      <c r="BN178" t="n">
        <v>8.6</v>
      </c>
      <c r="BO178" t="inlineStr">
        <is>
          <t>2018-05-02T23:27:00Z</t>
        </is>
      </c>
      <c r="BP178" t="n">
        <v>20</v>
      </c>
      <c r="BQ178" t="n">
        <v>2</v>
      </c>
    </row>
    <row r="179">
      <c r="C179" t="inlineStr">
        <is>
          <t>20180530-Grant</t>
        </is>
      </c>
      <c r="D179" t="inlineStr">
        <is>
          <t>Alameda</t>
        </is>
      </c>
      <c r="E179" t="inlineStr">
        <is>
          <t>Grant</t>
        </is>
      </c>
      <c r="H179" t="n">
        <v>201805301321</v>
      </c>
      <c r="I179" t="n">
        <v>201805310121</v>
      </c>
      <c r="J179" t="n">
        <v>43250</v>
      </c>
      <c r="K179" t="n">
        <v>0.55625</v>
      </c>
      <c r="L179" t="n">
        <v>43250.55625</v>
      </c>
      <c r="M179" t="n">
        <v>43469</v>
      </c>
      <c r="N179" t="inlineStr">
        <is>
          <t>10:20</t>
        </is>
      </c>
      <c r="O179" t="n">
        <v>43469.43055555555</v>
      </c>
      <c r="P179" t="n">
        <v>640</v>
      </c>
      <c r="Q179" t="inlineStr">
        <is>
          <t>Undetermined</t>
        </is>
      </c>
      <c r="R179" t="n">
        <v>1</v>
      </c>
      <c r="T179" t="n">
        <v>0</v>
      </c>
      <c r="U179" t="n">
        <v>37.75375</v>
      </c>
      <c r="V179" t="n">
        <v>-121.57918</v>
      </c>
      <c r="W179" t="inlineStr">
        <is>
          <t>non-HFTD</t>
        </is>
      </c>
      <c r="X179" t="inlineStr">
        <is>
          <t>non-HFRA</t>
        </is>
      </c>
      <c r="AG179" t="b">
        <v>0</v>
      </c>
      <c r="AH179" t="b">
        <v>0</v>
      </c>
      <c r="AI179" t="b">
        <v>0</v>
      </c>
      <c r="AJ179" t="n">
        <v>2018</v>
      </c>
      <c r="AK179" t="n">
        <v>5</v>
      </c>
      <c r="AL179" t="b">
        <v>0</v>
      </c>
      <c r="AM179" t="n">
        <v>0</v>
      </c>
      <c r="AN179" t="b">
        <v>0</v>
      </c>
      <c r="AO179" t="b">
        <v>0</v>
      </c>
      <c r="AP179" t="b">
        <v>0</v>
      </c>
      <c r="AQ179" t="inlineStr">
        <is>
          <t>OEIS Non-CAT - Large</t>
        </is>
      </c>
      <c r="AR179" t="n">
        <v>0</v>
      </c>
      <c r="AS179" t="n">
        <v>0</v>
      </c>
      <c r="AT179" t="inlineStr">
        <is>
          <t xml:space="preserve">structures &lt;= 100 </t>
        </is>
      </c>
      <c r="AU179" t="inlineStr">
        <is>
          <t>fatality = 0</t>
        </is>
      </c>
      <c r="AV179" t="n">
        <v>1</v>
      </c>
      <c r="AW179" t="b">
        <v>0</v>
      </c>
      <c r="AX179" t="b">
        <v>0</v>
      </c>
      <c r="AY179" t="b">
        <v>0</v>
      </c>
      <c r="AZ179" t="b">
        <v>0</v>
      </c>
      <c r="BA179" t="b">
        <v>0</v>
      </c>
      <c r="BB179" t="b">
        <v>0</v>
      </c>
      <c r="BC179" t="b">
        <v>0</v>
      </c>
      <c r="BF179" t="inlineStr">
        <is>
          <t>AATC1</t>
        </is>
      </c>
      <c r="BG179" t="inlineStr">
        <is>
          <t>2</t>
        </is>
      </c>
      <c r="BH179" t="n">
        <v>4.51</v>
      </c>
      <c r="BI179" t="inlineStr">
        <is>
          <t>2018-05-30T21:12:00Z</t>
        </is>
      </c>
      <c r="BJ179" t="n">
        <v>44.98</v>
      </c>
      <c r="BK179" t="n">
        <v>22</v>
      </c>
      <c r="BL179" t="inlineStr">
        <is>
          <t>VAQC1</t>
        </is>
      </c>
      <c r="BM179" t="inlineStr">
        <is>
          <t>2</t>
        </is>
      </c>
      <c r="BN179" t="n">
        <v>8.83</v>
      </c>
      <c r="BO179" t="inlineStr">
        <is>
          <t>2018-05-30T19:45:00Z</t>
        </is>
      </c>
      <c r="BP179" t="n">
        <v>45.99</v>
      </c>
      <c r="BQ179" t="n">
        <v>64</v>
      </c>
    </row>
    <row r="180">
      <c r="C180" t="inlineStr">
        <is>
          <t>20180604-Airline</t>
        </is>
      </c>
      <c r="D180" t="inlineStr">
        <is>
          <t>San Benito</t>
        </is>
      </c>
      <c r="E180" t="inlineStr">
        <is>
          <t>Airline</t>
        </is>
      </c>
      <c r="H180" t="n">
        <v>201806041701</v>
      </c>
      <c r="I180" t="n">
        <v>201806050501</v>
      </c>
      <c r="J180" t="n">
        <v>43255</v>
      </c>
      <c r="K180" t="n">
        <v>0.7090277777777778</v>
      </c>
      <c r="L180" t="n">
        <v>43255.70902777778</v>
      </c>
      <c r="M180" t="n">
        <v>43469</v>
      </c>
      <c r="N180" t="inlineStr">
        <is>
          <t>10:15</t>
        </is>
      </c>
      <c r="O180" t="n">
        <v>43469.42708333334</v>
      </c>
      <c r="P180" t="n">
        <v>1314</v>
      </c>
      <c r="Q180" t="inlineStr">
        <is>
          <t>Undetermined</t>
        </is>
      </c>
      <c r="R180" t="n">
        <v>0</v>
      </c>
      <c r="T180" t="n">
        <v>0</v>
      </c>
      <c r="U180" t="n">
        <v>36.40755</v>
      </c>
      <c r="V180" t="n">
        <v>-120.99322</v>
      </c>
      <c r="W180" t="inlineStr">
        <is>
          <t>non-HFTD</t>
        </is>
      </c>
      <c r="X180" t="inlineStr">
        <is>
          <t>HFRA</t>
        </is>
      </c>
      <c r="Y180" t="inlineStr">
        <is>
          <t>Yes</t>
        </is>
      </c>
      <c r="Z180" t="inlineStr">
        <is>
          <t>Yes</t>
        </is>
      </c>
      <c r="AA180" t="n">
        <v>20180235</v>
      </c>
      <c r="AB180" t="inlineStr">
        <is>
          <t>EI180605A</t>
        </is>
      </c>
      <c r="AC180" t="inlineStr">
        <is>
          <t>101226</t>
        </is>
      </c>
      <c r="AD180" t="inlineStr">
        <is>
          <t>18-0047273</t>
        </is>
      </c>
      <c r="AF180" t="n">
        <v>319671</v>
      </c>
      <c r="AG180" t="b">
        <v>0</v>
      </c>
      <c r="AH180" t="b">
        <v>0</v>
      </c>
      <c r="AI180" t="b">
        <v>0</v>
      </c>
      <c r="AJ180" t="n">
        <v>2018</v>
      </c>
      <c r="AK180" t="n">
        <v>6</v>
      </c>
      <c r="AL180" t="b">
        <v>0</v>
      </c>
      <c r="AM180" t="n">
        <v>0</v>
      </c>
      <c r="AN180" t="b">
        <v>0</v>
      </c>
      <c r="AO180" t="b">
        <v>0</v>
      </c>
      <c r="AP180" t="b">
        <v>0</v>
      </c>
      <c r="AQ180" t="inlineStr">
        <is>
          <t>OEIS Non-CAT - Large</t>
        </is>
      </c>
      <c r="AR180" t="n">
        <v>0</v>
      </c>
      <c r="AS180" t="n">
        <v>0</v>
      </c>
      <c r="AT180" t="inlineStr">
        <is>
          <t xml:space="preserve">structures &lt;= 100 </t>
        </is>
      </c>
      <c r="AU180" t="inlineStr">
        <is>
          <t>fatality = 0</t>
        </is>
      </c>
      <c r="AV180" t="n">
        <v>0</v>
      </c>
      <c r="AW180" t="b">
        <v>0</v>
      </c>
      <c r="AX180" t="b">
        <v>0</v>
      </c>
      <c r="AY180" t="b">
        <v>1</v>
      </c>
      <c r="AZ180" t="b">
        <v>1</v>
      </c>
      <c r="BA180" t="b">
        <v>1</v>
      </c>
      <c r="BB180" t="b">
        <v>0</v>
      </c>
      <c r="BC180" t="b">
        <v>1</v>
      </c>
      <c r="BJ180" t="n">
        <v>0</v>
      </c>
      <c r="BK180" t="n">
        <v>0</v>
      </c>
      <c r="BL180" t="inlineStr">
        <is>
          <t>PCLC1</t>
        </is>
      </c>
      <c r="BM180" t="inlineStr">
        <is>
          <t>2</t>
        </is>
      </c>
      <c r="BN180" t="n">
        <v>9.609999999999999</v>
      </c>
      <c r="BO180" t="inlineStr">
        <is>
          <t>2018-06-04T23:37:00Z</t>
        </is>
      </c>
      <c r="BP180" t="n">
        <v>27</v>
      </c>
      <c r="BQ180" t="n">
        <v>4</v>
      </c>
    </row>
    <row r="181">
      <c r="C181" t="inlineStr">
        <is>
          <t>20180604-Eastern</t>
        </is>
      </c>
      <c r="D181" t="inlineStr">
        <is>
          <t>San Benito</t>
        </is>
      </c>
      <c r="E181" t="inlineStr">
        <is>
          <t>Eastern</t>
        </is>
      </c>
      <c r="H181" t="n">
        <v>201806041730</v>
      </c>
      <c r="I181" t="n">
        <v>201806050530</v>
      </c>
      <c r="J181" t="n">
        <v>43255</v>
      </c>
      <c r="K181" t="n">
        <v>0.7291666666666666</v>
      </c>
      <c r="L181" t="n">
        <v>43255.72916666666</v>
      </c>
      <c r="M181" t="n">
        <v>43469</v>
      </c>
      <c r="N181" t="inlineStr">
        <is>
          <t>10:14</t>
        </is>
      </c>
      <c r="O181" t="n">
        <v>43469.42638888889</v>
      </c>
      <c r="P181" t="n">
        <v>513</v>
      </c>
      <c r="Q181" t="inlineStr">
        <is>
          <t>Undetermined</t>
        </is>
      </c>
      <c r="R181" t="n">
        <v>0</v>
      </c>
      <c r="T181" t="n">
        <v>0</v>
      </c>
      <c r="U181" t="n">
        <v>36.378333</v>
      </c>
      <c r="V181" t="n">
        <v>-120.901167</v>
      </c>
      <c r="W181" t="inlineStr">
        <is>
          <t>non-HFTD</t>
        </is>
      </c>
      <c r="X181" t="inlineStr">
        <is>
          <t>HFRA</t>
        </is>
      </c>
      <c r="Y181" t="inlineStr">
        <is>
          <t>Yes</t>
        </is>
      </c>
      <c r="Z181" t="inlineStr">
        <is>
          <t>Yes</t>
        </is>
      </c>
      <c r="AA181" t="inlineStr">
        <is>
          <t>EIR20180131</t>
        </is>
      </c>
      <c r="AB181" t="inlineStr">
        <is>
          <t>EI180605B</t>
        </is>
      </c>
      <c r="AC181" t="inlineStr">
        <is>
          <t>101226</t>
        </is>
      </c>
      <c r="AD181" t="inlineStr">
        <is>
          <t>18-0047273</t>
        </is>
      </c>
      <c r="AF181" t="n">
        <v>319671</v>
      </c>
      <c r="AG181" t="b">
        <v>0</v>
      </c>
      <c r="AH181" t="b">
        <v>0</v>
      </c>
      <c r="AI181" t="b">
        <v>0</v>
      </c>
      <c r="AJ181" t="n">
        <v>2018</v>
      </c>
      <c r="AK181" t="n">
        <v>6</v>
      </c>
      <c r="AL181" t="b">
        <v>0</v>
      </c>
      <c r="AM181" t="n">
        <v>0</v>
      </c>
      <c r="AN181" t="b">
        <v>0</v>
      </c>
      <c r="AO181" t="b">
        <v>0</v>
      </c>
      <c r="AP181" t="b">
        <v>0</v>
      </c>
      <c r="AQ181" t="inlineStr">
        <is>
          <t>OEIS Non-CAT - Large</t>
        </is>
      </c>
      <c r="AR181" t="n">
        <v>0</v>
      </c>
      <c r="AS181" t="n">
        <v>0</v>
      </c>
      <c r="AT181" t="inlineStr">
        <is>
          <t xml:space="preserve">structures &lt;= 100 </t>
        </is>
      </c>
      <c r="AU181" t="inlineStr">
        <is>
          <t>fatality = 0</t>
        </is>
      </c>
      <c r="AV181" t="n">
        <v>0</v>
      </c>
      <c r="AW181" t="b">
        <v>0</v>
      </c>
      <c r="AX181" t="b">
        <v>0</v>
      </c>
      <c r="AY181" t="b">
        <v>1</v>
      </c>
      <c r="AZ181" t="b">
        <v>1</v>
      </c>
      <c r="BA181" t="b">
        <v>1</v>
      </c>
      <c r="BB181" t="b">
        <v>0</v>
      </c>
      <c r="BC181" t="b">
        <v>1</v>
      </c>
      <c r="BF181" t="inlineStr">
        <is>
          <t>HDZC1</t>
        </is>
      </c>
      <c r="BG181" t="inlineStr">
        <is>
          <t>2</t>
        </is>
      </c>
      <c r="BH181" t="n">
        <v>2.54</v>
      </c>
      <c r="BI181" t="inlineStr">
        <is>
          <t>2018-06-05T00:07:00Z</t>
        </is>
      </c>
      <c r="BJ181" t="n">
        <v>23</v>
      </c>
      <c r="BK181" t="n">
        <v>2</v>
      </c>
      <c r="BL181" t="inlineStr">
        <is>
          <t>HDZC1</t>
        </is>
      </c>
      <c r="BM181" t="inlineStr">
        <is>
          <t>2</t>
        </is>
      </c>
      <c r="BN181" t="n">
        <v>2.54</v>
      </c>
      <c r="BO181" t="inlineStr">
        <is>
          <t>2018-06-05T00:07:00Z</t>
        </is>
      </c>
      <c r="BP181" t="n">
        <v>23</v>
      </c>
      <c r="BQ181" t="n">
        <v>4</v>
      </c>
    </row>
    <row r="182">
      <c r="C182" t="inlineStr">
        <is>
          <t>20180604-Oneals</t>
        </is>
      </c>
      <c r="D182" t="inlineStr">
        <is>
          <t>Madera</t>
        </is>
      </c>
      <c r="E182" t="inlineStr">
        <is>
          <t>Oneals</t>
        </is>
      </c>
      <c r="H182" t="n">
        <v>201806041744</v>
      </c>
      <c r="I182" t="n">
        <v>201806050544</v>
      </c>
      <c r="J182" t="n">
        <v>43255</v>
      </c>
      <c r="K182" t="n">
        <v>0.7388888888888889</v>
      </c>
      <c r="L182" t="n">
        <v>43255.73888888889</v>
      </c>
      <c r="M182" t="n">
        <v>43469</v>
      </c>
      <c r="N182" t="inlineStr">
        <is>
          <t>10:14</t>
        </is>
      </c>
      <c r="O182" t="n">
        <v>43469.42638888889</v>
      </c>
      <c r="P182" t="n">
        <v>300</v>
      </c>
      <c r="Q182" t="inlineStr">
        <is>
          <t>Undetermined</t>
        </is>
      </c>
      <c r="R182" t="n">
        <v>0</v>
      </c>
      <c r="T182" t="n">
        <v>0</v>
      </c>
      <c r="U182" t="n">
        <v>37.10181</v>
      </c>
      <c r="V182" t="n">
        <v>-119.623981</v>
      </c>
      <c r="W182" t="inlineStr">
        <is>
          <t>HFTD</t>
        </is>
      </c>
      <c r="X182" t="inlineStr">
        <is>
          <t>HFRA</t>
        </is>
      </c>
      <c r="AG182" t="b">
        <v>0</v>
      </c>
      <c r="AH182" t="b">
        <v>0</v>
      </c>
      <c r="AI182" t="b">
        <v>0</v>
      </c>
      <c r="AJ182" t="n">
        <v>2018</v>
      </c>
      <c r="AK182" t="n">
        <v>6</v>
      </c>
      <c r="AL182" t="b">
        <v>0</v>
      </c>
      <c r="AM182" t="n">
        <v>0</v>
      </c>
      <c r="AN182" t="b">
        <v>0</v>
      </c>
      <c r="AO182" t="b">
        <v>0</v>
      </c>
      <c r="AP182" t="b">
        <v>0</v>
      </c>
      <c r="AQ182" t="inlineStr">
        <is>
          <t>OEIS Non-CAT - Large</t>
        </is>
      </c>
      <c r="AR182" t="n">
        <v>0</v>
      </c>
      <c r="AS182" t="n">
        <v>0</v>
      </c>
      <c r="AT182" t="inlineStr">
        <is>
          <t xml:space="preserve">structures &lt;= 100 </t>
        </is>
      </c>
      <c r="AU182" t="inlineStr">
        <is>
          <t>fatality = 0</t>
        </is>
      </c>
      <c r="AV182" t="n">
        <v>0</v>
      </c>
      <c r="AW182" t="b">
        <v>1</v>
      </c>
      <c r="AX182" t="b">
        <v>0</v>
      </c>
      <c r="AY182" t="b">
        <v>1</v>
      </c>
      <c r="AZ182" t="b">
        <v>1</v>
      </c>
      <c r="BA182" t="b">
        <v>0</v>
      </c>
      <c r="BB182" t="b">
        <v>1</v>
      </c>
      <c r="BC182" t="b">
        <v>1</v>
      </c>
      <c r="BJ182" t="n">
        <v>0</v>
      </c>
      <c r="BK182" t="n">
        <v>0</v>
      </c>
      <c r="BL182" t="inlineStr">
        <is>
          <t>PRHC1</t>
        </is>
      </c>
      <c r="BM182" t="inlineStr">
        <is>
          <t>2</t>
        </is>
      </c>
      <c r="BN182" t="n">
        <v>6.74</v>
      </c>
      <c r="BO182" t="inlineStr">
        <is>
          <t>2018-06-05T01:27:00Z</t>
        </is>
      </c>
      <c r="BP182" t="n">
        <v>17</v>
      </c>
      <c r="BQ182" t="n">
        <v>9</v>
      </c>
    </row>
    <row r="183">
      <c r="C183" t="inlineStr">
        <is>
          <t>20180609-Apple</t>
        </is>
      </c>
      <c r="D183" t="inlineStr">
        <is>
          <t>Tehama</t>
        </is>
      </c>
      <c r="E183" t="inlineStr">
        <is>
          <t>Apple</t>
        </is>
      </c>
      <c r="H183" t="n">
        <v>201806091410</v>
      </c>
      <c r="I183" t="n">
        <v>201806100210</v>
      </c>
      <c r="J183" t="n">
        <v>43260</v>
      </c>
      <c r="K183" t="n">
        <v>0.5902777777777778</v>
      </c>
      <c r="L183" t="n">
        <v>43260.59027777778</v>
      </c>
      <c r="M183" t="n">
        <v>43469</v>
      </c>
      <c r="N183" t="inlineStr">
        <is>
          <t>10:10</t>
        </is>
      </c>
      <c r="O183" t="n">
        <v>43469.42361111111</v>
      </c>
      <c r="P183" t="n">
        <v>2956</v>
      </c>
      <c r="Q183" t="inlineStr">
        <is>
          <t>Undetermined</t>
        </is>
      </c>
      <c r="R183" t="n">
        <v>5</v>
      </c>
      <c r="T183" t="n">
        <v>0</v>
      </c>
      <c r="U183" t="n">
        <v>39.94355</v>
      </c>
      <c r="V183" t="n">
        <v>-122.3571</v>
      </c>
      <c r="W183" t="inlineStr">
        <is>
          <t>non-HFTD</t>
        </is>
      </c>
      <c r="X183" t="inlineStr">
        <is>
          <t>non-HFRA</t>
        </is>
      </c>
      <c r="AG183" t="b">
        <v>0</v>
      </c>
      <c r="AH183" t="b">
        <v>0</v>
      </c>
      <c r="AI183" t="b">
        <v>0</v>
      </c>
      <c r="AJ183" t="n">
        <v>2018</v>
      </c>
      <c r="AK183" t="n">
        <v>6</v>
      </c>
      <c r="AL183" t="b">
        <v>0</v>
      </c>
      <c r="AM183" t="n">
        <v>0</v>
      </c>
      <c r="AN183" t="b">
        <v>0</v>
      </c>
      <c r="AO183" t="b">
        <v>0</v>
      </c>
      <c r="AP183" t="b">
        <v>0</v>
      </c>
      <c r="AQ183" t="inlineStr">
        <is>
          <t>OEIS Non-CAT - Large</t>
        </is>
      </c>
      <c r="AR183" t="n">
        <v>0</v>
      </c>
      <c r="AS183" t="n">
        <v>0</v>
      </c>
      <c r="AT183" t="inlineStr">
        <is>
          <t xml:space="preserve">structures &lt;= 100 </t>
        </is>
      </c>
      <c r="AU183" t="inlineStr">
        <is>
          <t>fatality = 0</t>
        </is>
      </c>
      <c r="AV183" t="n">
        <v>5</v>
      </c>
      <c r="AW183" t="b">
        <v>0</v>
      </c>
      <c r="AX183" t="b">
        <v>0</v>
      </c>
      <c r="AY183" t="b">
        <v>0</v>
      </c>
      <c r="AZ183" t="b">
        <v>0</v>
      </c>
      <c r="BA183" t="b">
        <v>0</v>
      </c>
      <c r="BB183" t="b">
        <v>0</v>
      </c>
      <c r="BC183" t="b">
        <v>0</v>
      </c>
      <c r="BJ183" t="n">
        <v>0</v>
      </c>
      <c r="BK183" t="n">
        <v>0</v>
      </c>
      <c r="BL183" t="inlineStr">
        <is>
          <t>CRGC1</t>
        </is>
      </c>
      <c r="BM183" t="inlineStr">
        <is>
          <t>2</t>
        </is>
      </c>
      <c r="BN183" t="n">
        <v>9.93</v>
      </c>
      <c r="BO183" t="inlineStr">
        <is>
          <t>2018-06-09T21:55:00Z</t>
        </is>
      </c>
      <c r="BP183" t="n">
        <v>18.01</v>
      </c>
      <c r="BQ183" t="n">
        <v>2</v>
      </c>
    </row>
    <row r="184">
      <c r="C184" t="inlineStr">
        <is>
          <t>20180609-Chrome</t>
        </is>
      </c>
      <c r="D184" t="inlineStr">
        <is>
          <t>Glenn</t>
        </is>
      </c>
      <c r="E184" t="inlineStr">
        <is>
          <t>Chrome</t>
        </is>
      </c>
      <c r="H184" t="n">
        <v>201806091532</v>
      </c>
      <c r="I184" t="n">
        <v>201806100332</v>
      </c>
      <c r="J184" t="n">
        <v>43260</v>
      </c>
      <c r="K184" t="n">
        <v>0.6472222222222223</v>
      </c>
      <c r="L184" t="n">
        <v>43260.64722222222</v>
      </c>
      <c r="M184" t="n">
        <v>43469</v>
      </c>
      <c r="N184" t="inlineStr">
        <is>
          <t>10:09</t>
        </is>
      </c>
      <c r="O184" t="n">
        <v>43469.42291666667</v>
      </c>
      <c r="P184" t="n">
        <v>2290</v>
      </c>
      <c r="Q184" t="inlineStr">
        <is>
          <t>Undetermined</t>
        </is>
      </c>
      <c r="R184" t="n">
        <v>1</v>
      </c>
      <c r="T184" t="n">
        <v>0</v>
      </c>
      <c r="U184" t="n">
        <v>39.64978</v>
      </c>
      <c r="V184" t="n">
        <v>-122.58218</v>
      </c>
      <c r="W184" t="inlineStr">
        <is>
          <t>HFTD</t>
        </is>
      </c>
      <c r="X184" t="inlineStr">
        <is>
          <t>HFRA</t>
        </is>
      </c>
      <c r="AF184" t="n">
        <v>179721</v>
      </c>
      <c r="AG184" t="b">
        <v>0</v>
      </c>
      <c r="AH184" t="b">
        <v>0</v>
      </c>
      <c r="AI184" t="b">
        <v>0</v>
      </c>
      <c r="AJ184" t="n">
        <v>2018</v>
      </c>
      <c r="AK184" t="n">
        <v>6</v>
      </c>
      <c r="AL184" t="b">
        <v>0</v>
      </c>
      <c r="AM184" t="n">
        <v>0</v>
      </c>
      <c r="AN184" t="b">
        <v>0</v>
      </c>
      <c r="AO184" t="b">
        <v>0</v>
      </c>
      <c r="AP184" t="b">
        <v>0</v>
      </c>
      <c r="AQ184" t="inlineStr">
        <is>
          <t>OEIS Non-CAT - Large</t>
        </is>
      </c>
      <c r="AR184" t="n">
        <v>0</v>
      </c>
      <c r="AS184" t="n">
        <v>0</v>
      </c>
      <c r="AT184" t="inlineStr">
        <is>
          <t xml:space="preserve">structures &lt;= 100 </t>
        </is>
      </c>
      <c r="AU184" t="inlineStr">
        <is>
          <t>fatality = 0</t>
        </is>
      </c>
      <c r="AV184" t="n">
        <v>1</v>
      </c>
      <c r="AW184" t="b">
        <v>1</v>
      </c>
      <c r="AX184" t="b">
        <v>0</v>
      </c>
      <c r="AY184" t="b">
        <v>1</v>
      </c>
      <c r="AZ184" t="b">
        <v>1</v>
      </c>
      <c r="BA184" t="b">
        <v>0</v>
      </c>
      <c r="BB184" t="b">
        <v>1</v>
      </c>
      <c r="BC184" t="b">
        <v>1</v>
      </c>
      <c r="BJ184" t="n">
        <v>0</v>
      </c>
      <c r="BK184" t="n">
        <v>0</v>
      </c>
      <c r="BL184" t="inlineStr">
        <is>
          <t>ECKC1</t>
        </is>
      </c>
      <c r="BM184" t="inlineStr">
        <is>
          <t>2</t>
        </is>
      </c>
      <c r="BN184" t="n">
        <v>7.57</v>
      </c>
      <c r="BO184" t="inlineStr">
        <is>
          <t>2018-06-09T23:24:00Z</t>
        </is>
      </c>
      <c r="BP184" t="n">
        <v>22.01</v>
      </c>
      <c r="BQ184" t="n">
        <v>2</v>
      </c>
    </row>
    <row r="185">
      <c r="C185" t="inlineStr">
        <is>
          <t>20180611-Lions</t>
        </is>
      </c>
      <c r="D185" t="inlineStr">
        <is>
          <t>Madera</t>
        </is>
      </c>
      <c r="E185" t="inlineStr">
        <is>
          <t>Lions</t>
        </is>
      </c>
      <c r="H185" t="n">
        <v>201806111200</v>
      </c>
      <c r="I185" t="n">
        <v>201806120000</v>
      </c>
      <c r="J185" t="n">
        <v>43262</v>
      </c>
      <c r="K185" t="n">
        <v>0.5</v>
      </c>
      <c r="L185" t="n">
        <v>43262.5</v>
      </c>
      <c r="M185" t="n">
        <v>43469</v>
      </c>
      <c r="N185" t="inlineStr">
        <is>
          <t>10:03</t>
        </is>
      </c>
      <c r="O185" t="n">
        <v>43469.41875</v>
      </c>
      <c r="P185" t="n">
        <v>4064</v>
      </c>
      <c r="Q185" t="inlineStr">
        <is>
          <t>Undetermined</t>
        </is>
      </c>
      <c r="R185" t="n">
        <v>0</v>
      </c>
      <c r="T185" t="n">
        <v>0</v>
      </c>
      <c r="U185" t="n">
        <v>37.571</v>
      </c>
      <c r="V185" t="n">
        <v>-119.118</v>
      </c>
      <c r="W185" t="inlineStr">
        <is>
          <t>non-HFTD</t>
        </is>
      </c>
      <c r="X185" t="inlineStr">
        <is>
          <t>non-HFRA</t>
        </is>
      </c>
      <c r="AG185" t="b">
        <v>0</v>
      </c>
      <c r="AH185" t="b">
        <v>0</v>
      </c>
      <c r="AI185" t="b">
        <v>0</v>
      </c>
      <c r="AJ185" t="n">
        <v>2018</v>
      </c>
      <c r="AK185" t="n">
        <v>6</v>
      </c>
      <c r="AL185" t="b">
        <v>0</v>
      </c>
      <c r="AM185" t="n">
        <v>0</v>
      </c>
      <c r="AN185" t="b">
        <v>0</v>
      </c>
      <c r="AO185" t="b">
        <v>0</v>
      </c>
      <c r="AP185" t="b">
        <v>0</v>
      </c>
      <c r="AQ185" t="inlineStr">
        <is>
          <t>OEIS Non-CAT - Large</t>
        </is>
      </c>
      <c r="AR185" t="n">
        <v>0</v>
      </c>
      <c r="AS185" t="n">
        <v>0</v>
      </c>
      <c r="AT185" t="inlineStr">
        <is>
          <t xml:space="preserve">structures &lt;= 100 </t>
        </is>
      </c>
      <c r="AU185" t="inlineStr">
        <is>
          <t>fatality = 0</t>
        </is>
      </c>
      <c r="AV185" t="n">
        <v>0</v>
      </c>
      <c r="AW185" t="b">
        <v>0</v>
      </c>
      <c r="AX185" t="b">
        <v>0</v>
      </c>
      <c r="AY185" t="b">
        <v>0</v>
      </c>
      <c r="AZ185" t="b">
        <v>0</v>
      </c>
      <c r="BA185" t="b">
        <v>0</v>
      </c>
      <c r="BB185" t="b">
        <v>0</v>
      </c>
      <c r="BC185" t="b">
        <v>0</v>
      </c>
      <c r="BJ185" t="n">
        <v>0</v>
      </c>
      <c r="BK185" t="n">
        <v>0</v>
      </c>
      <c r="BL185" t="inlineStr">
        <is>
          <t>D5868</t>
        </is>
      </c>
      <c r="BM185" t="inlineStr">
        <is>
          <t>65</t>
        </is>
      </c>
      <c r="BN185" t="n">
        <v>8.43</v>
      </c>
      <c r="BO185" t="inlineStr">
        <is>
          <t>2018-06-11T18:53:00Z</t>
        </is>
      </c>
      <c r="BP185" t="n">
        <v>11.01</v>
      </c>
      <c r="BQ185" t="n">
        <v>8</v>
      </c>
    </row>
    <row r="186">
      <c r="C186" t="inlineStr">
        <is>
          <t>20180614-Tumbleweed</t>
        </is>
      </c>
      <c r="D186" t="inlineStr">
        <is>
          <t>Lassen</t>
        </is>
      </c>
      <c r="E186" t="inlineStr">
        <is>
          <t>Tumbleweed</t>
        </is>
      </c>
      <c r="H186" t="n">
        <v>201806141745</v>
      </c>
      <c r="I186" t="n">
        <v>201806150545</v>
      </c>
      <c r="J186" t="n">
        <v>43265</v>
      </c>
      <c r="K186" t="n">
        <v>0.7395833333333334</v>
      </c>
      <c r="L186" t="n">
        <v>43265.73958333334</v>
      </c>
      <c r="M186" t="n">
        <v>43469</v>
      </c>
      <c r="N186" t="inlineStr">
        <is>
          <t>10:06</t>
        </is>
      </c>
      <c r="O186" t="n">
        <v>43469.42083333333</v>
      </c>
      <c r="P186" t="n">
        <v>646</v>
      </c>
      <c r="Q186" t="inlineStr">
        <is>
          <t>Undetermined</t>
        </is>
      </c>
      <c r="R186" t="n">
        <v>0</v>
      </c>
      <c r="T186" t="n">
        <v>0</v>
      </c>
      <c r="U186" t="n">
        <v>40.3768</v>
      </c>
      <c r="V186" t="n">
        <v>-120.36403</v>
      </c>
      <c r="W186" t="inlineStr">
        <is>
          <t>non-HFTD</t>
        </is>
      </c>
      <c r="X186" t="inlineStr">
        <is>
          <t>non-HFRA</t>
        </is>
      </c>
      <c r="AG186" t="b">
        <v>0</v>
      </c>
      <c r="AH186" t="b">
        <v>0</v>
      </c>
      <c r="AI186" t="b">
        <v>0</v>
      </c>
      <c r="AJ186" t="n">
        <v>2018</v>
      </c>
      <c r="AK186" t="n">
        <v>6</v>
      </c>
      <c r="AL186" t="b">
        <v>0</v>
      </c>
      <c r="AM186" t="n">
        <v>0</v>
      </c>
      <c r="AN186" t="b">
        <v>0</v>
      </c>
      <c r="AO186" t="b">
        <v>0</v>
      </c>
      <c r="AP186" t="b">
        <v>0</v>
      </c>
      <c r="AQ186" t="inlineStr">
        <is>
          <t>OEIS Non-CAT - Large</t>
        </is>
      </c>
      <c r="AR186" t="n">
        <v>0</v>
      </c>
      <c r="AS186" t="n">
        <v>0</v>
      </c>
      <c r="AT186" t="inlineStr">
        <is>
          <t xml:space="preserve">structures &lt;= 100 </t>
        </is>
      </c>
      <c r="AU186" t="inlineStr">
        <is>
          <t>fatality = 0</t>
        </is>
      </c>
      <c r="AV186" t="n">
        <v>0</v>
      </c>
      <c r="AW186" t="b">
        <v>0</v>
      </c>
      <c r="AX186" t="b">
        <v>0</v>
      </c>
      <c r="AY186" t="b">
        <v>0</v>
      </c>
      <c r="AZ186" t="b">
        <v>0</v>
      </c>
      <c r="BA186" t="b">
        <v>0</v>
      </c>
      <c r="BB186" t="b">
        <v>0</v>
      </c>
      <c r="BC186" t="b">
        <v>0</v>
      </c>
      <c r="BJ186" t="n">
        <v>0</v>
      </c>
      <c r="BK186" t="n">
        <v>0</v>
      </c>
      <c r="BL186" t="inlineStr">
        <is>
          <t>CF087</t>
        </is>
      </c>
      <c r="BM186" t="inlineStr">
        <is>
          <t>59</t>
        </is>
      </c>
      <c r="BN186" t="n">
        <v>9.51</v>
      </c>
      <c r="BO186" t="inlineStr">
        <is>
          <t>2018-06-15T01:30:00Z</t>
        </is>
      </c>
      <c r="BP186" t="n">
        <v>16.15</v>
      </c>
      <c r="BQ186" t="n">
        <v>9</v>
      </c>
    </row>
    <row r="187">
      <c r="C187" t="inlineStr">
        <is>
          <t>20180615-Planada</t>
        </is>
      </c>
      <c r="D187" t="inlineStr">
        <is>
          <t>Merced</t>
        </is>
      </c>
      <c r="E187" t="inlineStr">
        <is>
          <t>Planada</t>
        </is>
      </c>
      <c r="H187" t="n">
        <v>201806151034</v>
      </c>
      <c r="I187" t="n">
        <v>201806152234</v>
      </c>
      <c r="J187" t="n">
        <v>43266</v>
      </c>
      <c r="K187" t="n">
        <v>0.4402777777777778</v>
      </c>
      <c r="L187" t="n">
        <v>43266.44027777778</v>
      </c>
      <c r="M187" t="n">
        <v>43469</v>
      </c>
      <c r="N187" t="inlineStr">
        <is>
          <t>10:06</t>
        </is>
      </c>
      <c r="O187" t="n">
        <v>43469.42083333333</v>
      </c>
      <c r="P187" t="n">
        <v>4564</v>
      </c>
      <c r="Q187" t="inlineStr">
        <is>
          <t>Undetermined</t>
        </is>
      </c>
      <c r="R187" t="n">
        <v>0</v>
      </c>
      <c r="T187" t="n">
        <v>0</v>
      </c>
      <c r="U187" t="n">
        <v>37.39339</v>
      </c>
      <c r="V187" t="n">
        <v>-120.34207</v>
      </c>
      <c r="W187" t="inlineStr">
        <is>
          <t>non-HFTD</t>
        </is>
      </c>
      <c r="X187" t="inlineStr">
        <is>
          <t>non-HFRA</t>
        </is>
      </c>
      <c r="AG187" t="b">
        <v>0</v>
      </c>
      <c r="AH187" t="b">
        <v>0</v>
      </c>
      <c r="AI187" t="b">
        <v>0</v>
      </c>
      <c r="AJ187" t="n">
        <v>2018</v>
      </c>
      <c r="AK187" t="n">
        <v>6</v>
      </c>
      <c r="AL187" t="b">
        <v>0</v>
      </c>
      <c r="AM187" t="n">
        <v>0</v>
      </c>
      <c r="AN187" t="b">
        <v>0</v>
      </c>
      <c r="AO187" t="b">
        <v>0</v>
      </c>
      <c r="AP187" t="b">
        <v>0</v>
      </c>
      <c r="AQ187" t="inlineStr">
        <is>
          <t>OEIS Non-CAT - Large</t>
        </is>
      </c>
      <c r="AR187" t="n">
        <v>0</v>
      </c>
      <c r="AS187" t="n">
        <v>0</v>
      </c>
      <c r="AT187" t="inlineStr">
        <is>
          <t xml:space="preserve">structures &lt;= 100 </t>
        </is>
      </c>
      <c r="AU187" t="inlineStr">
        <is>
          <t>fatality = 0</t>
        </is>
      </c>
      <c r="AV187" t="n">
        <v>0</v>
      </c>
      <c r="AW187" t="b">
        <v>0</v>
      </c>
      <c r="AX187" t="b">
        <v>0</v>
      </c>
      <c r="AY187" t="b">
        <v>0</v>
      </c>
      <c r="AZ187" t="b">
        <v>0</v>
      </c>
      <c r="BA187" t="b">
        <v>0</v>
      </c>
      <c r="BB187" t="b">
        <v>0</v>
      </c>
      <c r="BC187" t="b">
        <v>0</v>
      </c>
      <c r="BJ187" t="n">
        <v>0</v>
      </c>
      <c r="BK187" t="n">
        <v>0</v>
      </c>
      <c r="BL187" t="inlineStr">
        <is>
          <t>F0864</t>
        </is>
      </c>
      <c r="BM187" t="inlineStr">
        <is>
          <t>65</t>
        </is>
      </c>
      <c r="BN187" t="n">
        <v>9.960000000000001</v>
      </c>
      <c r="BO187" t="inlineStr">
        <is>
          <t>2018-06-15T17:54:00Z</t>
        </is>
      </c>
      <c r="BP187" t="n">
        <v>10</v>
      </c>
      <c r="BQ187" t="n">
        <v>16</v>
      </c>
    </row>
    <row r="188">
      <c r="C188" t="inlineStr">
        <is>
          <t>20180620-Yankee</t>
        </is>
      </c>
      <c r="D188" t="inlineStr">
        <is>
          <t>San Luis Obispo</t>
        </is>
      </c>
      <c r="E188" t="inlineStr">
        <is>
          <t>Yankee</t>
        </is>
      </c>
      <c r="H188" t="n">
        <v>201806201822</v>
      </c>
      <c r="I188" t="n">
        <v>201806210622</v>
      </c>
      <c r="J188" t="n">
        <v>43271</v>
      </c>
      <c r="K188" t="n">
        <v>0.7652777777777777</v>
      </c>
      <c r="L188" t="n">
        <v>43271.76527777778</v>
      </c>
      <c r="M188" t="n">
        <v>43469</v>
      </c>
      <c r="N188" t="inlineStr">
        <is>
          <t>10:03</t>
        </is>
      </c>
      <c r="O188" t="n">
        <v>43469.41875</v>
      </c>
      <c r="P188" t="n">
        <v>1500</v>
      </c>
      <c r="Q188" t="inlineStr">
        <is>
          <t>Undetermined</t>
        </is>
      </c>
      <c r="R188" t="n">
        <v>0</v>
      </c>
      <c r="T188" t="n">
        <v>0</v>
      </c>
      <c r="U188" t="n">
        <v>35.73629</v>
      </c>
      <c r="V188" t="n">
        <v>-120.75593</v>
      </c>
      <c r="W188" t="inlineStr">
        <is>
          <t>HFTD</t>
        </is>
      </c>
      <c r="X188" t="inlineStr">
        <is>
          <t>HFRA</t>
        </is>
      </c>
      <c r="AG188" t="b">
        <v>0</v>
      </c>
      <c r="AH188" t="b">
        <v>0</v>
      </c>
      <c r="AI188" t="b">
        <v>0</v>
      </c>
      <c r="AJ188" t="n">
        <v>2018</v>
      </c>
      <c r="AK188" t="n">
        <v>6</v>
      </c>
      <c r="AL188" t="b">
        <v>0</v>
      </c>
      <c r="AM188" t="n">
        <v>0</v>
      </c>
      <c r="AN188" t="b">
        <v>0</v>
      </c>
      <c r="AO188" t="b">
        <v>0</v>
      </c>
      <c r="AP188" t="b">
        <v>0</v>
      </c>
      <c r="AQ188" t="inlineStr">
        <is>
          <t>OEIS Non-CAT - Large</t>
        </is>
      </c>
      <c r="AR188" t="n">
        <v>0</v>
      </c>
      <c r="AS188" t="n">
        <v>0</v>
      </c>
      <c r="AT188" t="inlineStr">
        <is>
          <t xml:space="preserve">structures &lt;= 100 </t>
        </is>
      </c>
      <c r="AU188" t="inlineStr">
        <is>
          <t>fatality = 0</t>
        </is>
      </c>
      <c r="AV188" t="n">
        <v>0</v>
      </c>
      <c r="AW188" t="b">
        <v>1</v>
      </c>
      <c r="AX188" t="b">
        <v>0</v>
      </c>
      <c r="AY188" t="b">
        <v>1</v>
      </c>
      <c r="AZ188" t="b">
        <v>1</v>
      </c>
      <c r="BA188" t="b">
        <v>0</v>
      </c>
      <c r="BB188" t="b">
        <v>1</v>
      </c>
      <c r="BC188" t="b">
        <v>1</v>
      </c>
      <c r="BJ188" t="n">
        <v>0</v>
      </c>
      <c r="BK188" t="n">
        <v>0</v>
      </c>
      <c r="BL188" t="inlineStr">
        <is>
          <t>RBYC1</t>
        </is>
      </c>
      <c r="BM188" t="inlineStr">
        <is>
          <t>2</t>
        </is>
      </c>
      <c r="BN188" t="n">
        <v>9.24</v>
      </c>
      <c r="BO188" t="inlineStr">
        <is>
          <t>2018-06-21T02:12:00Z</t>
        </is>
      </c>
      <c r="BP188" t="n">
        <v>37</v>
      </c>
      <c r="BQ188" t="n">
        <v>12</v>
      </c>
    </row>
    <row r="189">
      <c r="C189" t="inlineStr">
        <is>
          <t>20180623-Lane</t>
        </is>
      </c>
      <c r="D189" t="inlineStr">
        <is>
          <t>Tehama</t>
        </is>
      </c>
      <c r="E189" t="inlineStr">
        <is>
          <t>Lane</t>
        </is>
      </c>
      <c r="H189" t="n">
        <v>201806231138</v>
      </c>
      <c r="I189" t="n">
        <v>201806232338</v>
      </c>
      <c r="J189" t="n">
        <v>43274</v>
      </c>
      <c r="K189" t="n">
        <v>0.4847222222222222</v>
      </c>
      <c r="L189" t="n">
        <v>43274.48472222222</v>
      </c>
      <c r="M189" t="n">
        <v>43469</v>
      </c>
      <c r="N189" t="inlineStr">
        <is>
          <t>10:02</t>
        </is>
      </c>
      <c r="O189" t="n">
        <v>43469.41805555556</v>
      </c>
      <c r="P189" t="n">
        <v>3716</v>
      </c>
      <c r="Q189" t="inlineStr">
        <is>
          <t>Undetermined</t>
        </is>
      </c>
      <c r="R189" t="n">
        <v>0</v>
      </c>
      <c r="T189" t="n">
        <v>0</v>
      </c>
      <c r="U189" t="n">
        <v>40.35068</v>
      </c>
      <c r="V189" t="n">
        <v>-121.77867</v>
      </c>
      <c r="W189" t="inlineStr">
        <is>
          <t>HFTD</t>
        </is>
      </c>
      <c r="X189" t="inlineStr">
        <is>
          <t>HFRA</t>
        </is>
      </c>
      <c r="AG189" t="b">
        <v>0</v>
      </c>
      <c r="AH189" t="b">
        <v>0</v>
      </c>
      <c r="AI189" t="b">
        <v>0</v>
      </c>
      <c r="AJ189" t="n">
        <v>2018</v>
      </c>
      <c r="AK189" t="n">
        <v>6</v>
      </c>
      <c r="AL189" t="b">
        <v>0</v>
      </c>
      <c r="AM189" t="n">
        <v>0</v>
      </c>
      <c r="AN189" t="b">
        <v>0</v>
      </c>
      <c r="AO189" t="b">
        <v>0</v>
      </c>
      <c r="AP189" t="b">
        <v>0</v>
      </c>
      <c r="AQ189" t="inlineStr">
        <is>
          <t>OEIS Non-CAT - Large</t>
        </is>
      </c>
      <c r="AR189" t="n">
        <v>0</v>
      </c>
      <c r="AS189" t="n">
        <v>0</v>
      </c>
      <c r="AT189" t="inlineStr">
        <is>
          <t xml:space="preserve">structures &lt;= 100 </t>
        </is>
      </c>
      <c r="AU189" t="inlineStr">
        <is>
          <t>fatality = 0</t>
        </is>
      </c>
      <c r="AV189" t="n">
        <v>0</v>
      </c>
      <c r="AW189" t="b">
        <v>1</v>
      </c>
      <c r="AX189" t="b">
        <v>0</v>
      </c>
      <c r="AY189" t="b">
        <v>1</v>
      </c>
      <c r="AZ189" t="b">
        <v>1</v>
      </c>
      <c r="BA189" t="b">
        <v>0</v>
      </c>
      <c r="BB189" t="b">
        <v>1</v>
      </c>
      <c r="BC189" t="b">
        <v>1</v>
      </c>
      <c r="BF189" t="inlineStr">
        <is>
          <t>LSNC1</t>
        </is>
      </c>
      <c r="BG189" t="inlineStr">
        <is>
          <t>2</t>
        </is>
      </c>
      <c r="BH189" t="n">
        <v>3.45</v>
      </c>
      <c r="BI189" t="inlineStr">
        <is>
          <t>2018-06-23T17:50:00Z</t>
        </is>
      </c>
      <c r="BJ189" t="n">
        <v>8.99</v>
      </c>
      <c r="BK189" t="n">
        <v>2</v>
      </c>
      <c r="BL189" t="inlineStr">
        <is>
          <t>TR145</t>
        </is>
      </c>
      <c r="BM189" t="inlineStr">
        <is>
          <t>2</t>
        </is>
      </c>
      <c r="BN189" t="n">
        <v>7.33</v>
      </c>
      <c r="BO189" t="inlineStr">
        <is>
          <t>2018-06-23T18:47:00Z</t>
        </is>
      </c>
      <c r="BP189" t="n">
        <v>18.01</v>
      </c>
      <c r="BQ189" t="n">
        <v>6</v>
      </c>
    </row>
    <row r="190">
      <c r="C190" t="inlineStr">
        <is>
          <t>20180623-Bascom</t>
        </is>
      </c>
      <c r="D190" t="inlineStr">
        <is>
          <t>Shasta</t>
        </is>
      </c>
      <c r="E190" t="inlineStr">
        <is>
          <t>Bascom</t>
        </is>
      </c>
      <c r="H190" t="n">
        <v>201806231254</v>
      </c>
      <c r="I190" t="n">
        <v>201806240054</v>
      </c>
      <c r="J190" t="n">
        <v>43274</v>
      </c>
      <c r="K190" t="n">
        <v>0.5375</v>
      </c>
      <c r="L190" t="n">
        <v>43274.5375</v>
      </c>
      <c r="M190" t="n">
        <v>43469</v>
      </c>
      <c r="N190" t="inlineStr">
        <is>
          <t>10:02</t>
        </is>
      </c>
      <c r="O190" t="n">
        <v>43469.41805555556</v>
      </c>
      <c r="P190" t="n">
        <v>328</v>
      </c>
      <c r="Q190" t="inlineStr">
        <is>
          <t>Undetermined</t>
        </is>
      </c>
      <c r="R190" t="n">
        <v>0</v>
      </c>
      <c r="T190" t="n">
        <v>0</v>
      </c>
      <c r="U190" t="n">
        <v>40.52909</v>
      </c>
      <c r="V190" t="n">
        <v>-122.17457</v>
      </c>
      <c r="W190" t="inlineStr">
        <is>
          <t>HFTD</t>
        </is>
      </c>
      <c r="X190" t="inlineStr">
        <is>
          <t>HFRA</t>
        </is>
      </c>
      <c r="AF190" t="n">
        <v>12408</v>
      </c>
      <c r="AG190" t="b">
        <v>0</v>
      </c>
      <c r="AH190" t="b">
        <v>0</v>
      </c>
      <c r="AI190" t="b">
        <v>0</v>
      </c>
      <c r="AJ190" t="n">
        <v>2018</v>
      </c>
      <c r="AK190" t="n">
        <v>6</v>
      </c>
      <c r="AL190" t="b">
        <v>1</v>
      </c>
      <c r="AM190" t="n">
        <v>0</v>
      </c>
      <c r="AN190" t="b">
        <v>0</v>
      </c>
      <c r="AO190" t="b">
        <v>0</v>
      </c>
      <c r="AP190" t="b">
        <v>0</v>
      </c>
      <c r="AQ190" t="inlineStr">
        <is>
          <t>OEIS Non-CAT - Large</t>
        </is>
      </c>
      <c r="AR190" t="n">
        <v>0</v>
      </c>
      <c r="AS190" t="n">
        <v>0</v>
      </c>
      <c r="AT190" t="inlineStr">
        <is>
          <t xml:space="preserve">structures &lt;= 100 </t>
        </is>
      </c>
      <c r="AU190" t="inlineStr">
        <is>
          <t>fatality = 0</t>
        </is>
      </c>
      <c r="AV190" t="n">
        <v>0</v>
      </c>
      <c r="AW190" t="b">
        <v>1</v>
      </c>
      <c r="AX190" t="b">
        <v>0</v>
      </c>
      <c r="AY190" t="b">
        <v>1</v>
      </c>
      <c r="AZ190" t="b">
        <v>1</v>
      </c>
      <c r="BA190" t="b">
        <v>0</v>
      </c>
      <c r="BB190" t="b">
        <v>1</v>
      </c>
      <c r="BC190" t="b">
        <v>1</v>
      </c>
      <c r="BJ190" t="n">
        <v>0</v>
      </c>
      <c r="BK190" t="n">
        <v>0</v>
      </c>
      <c r="BL190" t="inlineStr">
        <is>
          <t>KRDD</t>
        </is>
      </c>
      <c r="BM190" t="inlineStr">
        <is>
          <t>1</t>
        </is>
      </c>
      <c r="BN190" t="n">
        <v>6.54</v>
      </c>
      <c r="BO190" t="inlineStr">
        <is>
          <t>2018-06-23T19:53:00Z</t>
        </is>
      </c>
      <c r="BP190" t="n">
        <v>33.38</v>
      </c>
      <c r="BQ190" t="n">
        <v>45</v>
      </c>
    </row>
    <row r="191">
      <c r="C191" t="inlineStr">
        <is>
          <t>20180623-Pawnee</t>
        </is>
      </c>
      <c r="D191" t="inlineStr">
        <is>
          <t>Lake</t>
        </is>
      </c>
      <c r="E191" t="inlineStr">
        <is>
          <t>Pawnee</t>
        </is>
      </c>
      <c r="H191" t="n">
        <v>201806231721</v>
      </c>
      <c r="I191" t="n">
        <v>201806240521</v>
      </c>
      <c r="J191" t="n">
        <v>43274</v>
      </c>
      <c r="K191" t="n">
        <v>0.7229166666666667</v>
      </c>
      <c r="L191" t="n">
        <v>43274.72291666667</v>
      </c>
      <c r="M191" t="n">
        <v>43469</v>
      </c>
      <c r="N191" t="inlineStr">
        <is>
          <t>10:01</t>
        </is>
      </c>
      <c r="O191" t="n">
        <v>43469.41736111111</v>
      </c>
      <c r="P191" t="n">
        <v>15185</v>
      </c>
      <c r="Q191" t="inlineStr">
        <is>
          <t>Undetermined</t>
        </is>
      </c>
      <c r="R191" t="n">
        <v>22</v>
      </c>
      <c r="T191" t="n">
        <v>0</v>
      </c>
      <c r="U191" t="n">
        <v>39.0674</v>
      </c>
      <c r="V191" t="n">
        <v>-122.59848</v>
      </c>
      <c r="W191" t="inlineStr">
        <is>
          <t>non-HFTD</t>
        </is>
      </c>
      <c r="X191" t="inlineStr">
        <is>
          <t>non-HFRA</t>
        </is>
      </c>
      <c r="AF191" t="n">
        <v>170008</v>
      </c>
      <c r="AG191" t="b">
        <v>1</v>
      </c>
      <c r="AH191" t="b">
        <v>1</v>
      </c>
      <c r="AI191" t="b">
        <v>0</v>
      </c>
      <c r="AJ191" t="n">
        <v>2018</v>
      </c>
      <c r="AK191" t="n">
        <v>6</v>
      </c>
      <c r="AL191" t="b">
        <v>1</v>
      </c>
      <c r="AM191" t="n">
        <v>0</v>
      </c>
      <c r="AN191" t="b">
        <v>0</v>
      </c>
      <c r="AO191" t="b">
        <v>0</v>
      </c>
      <c r="AP191" t="b">
        <v>0</v>
      </c>
      <c r="AQ191" t="inlineStr">
        <is>
          <t>OEIS CAT - Large</t>
        </is>
      </c>
      <c r="AR191" t="n">
        <v>1</v>
      </c>
      <c r="AS191" t="n">
        <v>0</v>
      </c>
      <c r="AT191" t="inlineStr">
        <is>
          <t xml:space="preserve">structures &lt;= 100 </t>
        </is>
      </c>
      <c r="AU191" t="inlineStr">
        <is>
          <t>fatality = 0</t>
        </is>
      </c>
      <c r="AV191" t="n">
        <v>22</v>
      </c>
      <c r="AW191" t="b">
        <v>0</v>
      </c>
      <c r="AX191" t="b">
        <v>0</v>
      </c>
      <c r="AY191" t="b">
        <v>0</v>
      </c>
      <c r="AZ191" t="b">
        <v>0</v>
      </c>
      <c r="BA191" t="b">
        <v>0</v>
      </c>
      <c r="BB191" t="b">
        <v>1</v>
      </c>
      <c r="BC191" t="b">
        <v>0</v>
      </c>
      <c r="BJ191" t="n">
        <v>0</v>
      </c>
      <c r="BK191" t="n">
        <v>0</v>
      </c>
      <c r="BP191" t="n">
        <v>0</v>
      </c>
      <c r="BQ191" t="n">
        <v>0</v>
      </c>
    </row>
    <row r="192">
      <c r="C192" t="inlineStr">
        <is>
          <t>20180624-Creek</t>
        </is>
      </c>
      <c r="D192" t="inlineStr">
        <is>
          <t>Shasta</t>
        </is>
      </c>
      <c r="E192" t="inlineStr">
        <is>
          <t>Creek</t>
        </is>
      </c>
      <c r="H192" t="n">
        <v>201806241229</v>
      </c>
      <c r="I192" t="n">
        <v>201806250029</v>
      </c>
      <c r="J192" t="n">
        <v>43275</v>
      </c>
      <c r="K192" t="n">
        <v>0.5201388888888889</v>
      </c>
      <c r="L192" t="n">
        <v>43275.52013888889</v>
      </c>
      <c r="M192" t="n">
        <v>43469</v>
      </c>
      <c r="N192" t="inlineStr">
        <is>
          <t>10:01</t>
        </is>
      </c>
      <c r="O192" t="n">
        <v>43469.41736111111</v>
      </c>
      <c r="P192" t="n">
        <v>1678</v>
      </c>
      <c r="Q192" t="inlineStr">
        <is>
          <t>Undetermined</t>
        </is>
      </c>
      <c r="R192" t="n">
        <v>11</v>
      </c>
      <c r="T192" t="n">
        <v>0</v>
      </c>
      <c r="U192" t="n">
        <v>40.50318</v>
      </c>
      <c r="V192" t="n">
        <v>-122.42308</v>
      </c>
      <c r="W192" t="inlineStr">
        <is>
          <t>non-HFTD</t>
        </is>
      </c>
      <c r="X192" t="inlineStr">
        <is>
          <t>non-HFRA</t>
        </is>
      </c>
      <c r="AG192" t="b">
        <v>0</v>
      </c>
      <c r="AH192" t="b">
        <v>0</v>
      </c>
      <c r="AI192" t="b">
        <v>0</v>
      </c>
      <c r="AJ192" t="n">
        <v>2018</v>
      </c>
      <c r="AK192" t="n">
        <v>6</v>
      </c>
      <c r="AL192" t="b">
        <v>1</v>
      </c>
      <c r="AM192" t="n">
        <v>0</v>
      </c>
      <c r="AN192" t="b">
        <v>0</v>
      </c>
      <c r="AO192" t="b">
        <v>0</v>
      </c>
      <c r="AP192" t="b">
        <v>0</v>
      </c>
      <c r="AQ192" t="inlineStr">
        <is>
          <t>OEIS Non-CAT - Large</t>
        </is>
      </c>
      <c r="AR192" t="n">
        <v>0</v>
      </c>
      <c r="AS192" t="n">
        <v>0</v>
      </c>
      <c r="AT192" t="inlineStr">
        <is>
          <t xml:space="preserve">structures &lt;= 100 </t>
        </is>
      </c>
      <c r="AU192" t="inlineStr">
        <is>
          <t>fatality = 0</t>
        </is>
      </c>
      <c r="AV192" t="n">
        <v>11</v>
      </c>
      <c r="AW192" t="b">
        <v>0</v>
      </c>
      <c r="AX192" t="b">
        <v>0</v>
      </c>
      <c r="AY192" t="b">
        <v>0</v>
      </c>
      <c r="AZ192" t="b">
        <v>0</v>
      </c>
      <c r="BA192" t="b">
        <v>0</v>
      </c>
      <c r="BB192" t="b">
        <v>1</v>
      </c>
      <c r="BC192" t="b">
        <v>0</v>
      </c>
      <c r="BF192" t="inlineStr">
        <is>
          <t>E6886</t>
        </is>
      </c>
      <c r="BG192" t="inlineStr">
        <is>
          <t>65</t>
        </is>
      </c>
      <c r="BH192" t="n">
        <v>1.37</v>
      </c>
      <c r="BI192" t="inlineStr">
        <is>
          <t>2018-06-24T18:52:00Z</t>
        </is>
      </c>
      <c r="BJ192" t="n">
        <v>14</v>
      </c>
      <c r="BK192" t="n">
        <v>8</v>
      </c>
      <c r="BL192" t="inlineStr">
        <is>
          <t>RRAC1</t>
        </is>
      </c>
      <c r="BM192" t="inlineStr">
        <is>
          <t>2</t>
        </is>
      </c>
      <c r="BN192" t="n">
        <v>6.93</v>
      </c>
      <c r="BO192" t="inlineStr">
        <is>
          <t>2018-06-24T19:24:00Z</t>
        </is>
      </c>
      <c r="BP192" t="n">
        <v>18.99</v>
      </c>
      <c r="BQ192" t="n">
        <v>39</v>
      </c>
    </row>
    <row r="193">
      <c r="B193" t="inlineStr">
        <is>
          <t>(6/18/2022):  corrected the lat</t>
        </is>
      </c>
      <c r="C193" t="inlineStr">
        <is>
          <t>20180626-San Ardo</t>
        </is>
      </c>
      <c r="D193" t="inlineStr">
        <is>
          <t>Monterey</t>
        </is>
      </c>
      <c r="E193" t="inlineStr">
        <is>
          <t>San Ardo</t>
        </is>
      </c>
      <c r="H193" t="n">
        <v>201806260711</v>
      </c>
      <c r="I193" t="n">
        <v>201806261911</v>
      </c>
      <c r="J193" t="n">
        <v>43277</v>
      </c>
      <c r="K193" t="n">
        <v>0.2993055555555555</v>
      </c>
      <c r="L193" t="n">
        <v>43277.29930555556</v>
      </c>
      <c r="M193" t="n">
        <v>43637</v>
      </c>
      <c r="N193" t="inlineStr">
        <is>
          <t>08:51</t>
        </is>
      </c>
      <c r="O193" t="n">
        <v>43637.36875</v>
      </c>
      <c r="P193" t="n">
        <v>375</v>
      </c>
      <c r="Q193" t="inlineStr">
        <is>
          <t>Undetermined</t>
        </is>
      </c>
      <c r="U193" t="n">
        <v>39.95515</v>
      </c>
      <c r="V193" t="n">
        <v>-120.86256</v>
      </c>
      <c r="W193" t="inlineStr">
        <is>
          <t>HFTD</t>
        </is>
      </c>
      <c r="X193" t="inlineStr">
        <is>
          <t>HFRA</t>
        </is>
      </c>
      <c r="AG193" t="b">
        <v>0</v>
      </c>
      <c r="AH193" t="b">
        <v>0</v>
      </c>
      <c r="AI193" t="b">
        <v>0</v>
      </c>
      <c r="AJ193" t="n">
        <v>2018</v>
      </c>
      <c r="AK193" t="n">
        <v>6</v>
      </c>
      <c r="AL193" t="b">
        <v>0</v>
      </c>
      <c r="AM193" t="n">
        <v>0</v>
      </c>
      <c r="AN193" t="b">
        <v>0</v>
      </c>
      <c r="AO193" t="b">
        <v>0</v>
      </c>
      <c r="AP193" t="b">
        <v>0</v>
      </c>
      <c r="AQ193" t="inlineStr">
        <is>
          <t>OEIS Non-CAT - Large</t>
        </is>
      </c>
      <c r="AR193" t="n">
        <v>0</v>
      </c>
      <c r="AS193" t="n">
        <v>0</v>
      </c>
      <c r="AT193" t="inlineStr">
        <is>
          <t xml:space="preserve">structures &lt;= 100 </t>
        </is>
      </c>
      <c r="AU193" t="inlineStr">
        <is>
          <t>fatality = 0</t>
        </is>
      </c>
      <c r="AV193" t="n">
        <v>0</v>
      </c>
      <c r="AW193" t="b">
        <v>1</v>
      </c>
      <c r="AX193" t="b">
        <v>0</v>
      </c>
      <c r="AY193" t="b">
        <v>1</v>
      </c>
      <c r="AZ193" t="b">
        <v>1</v>
      </c>
      <c r="BA193" t="b">
        <v>0</v>
      </c>
      <c r="BB193" t="b">
        <v>1</v>
      </c>
      <c r="BC193" t="b">
        <v>1</v>
      </c>
      <c r="BF193" t="inlineStr">
        <is>
          <t>CTSPG</t>
        </is>
      </c>
      <c r="BG193" t="inlineStr">
        <is>
          <t>59</t>
        </is>
      </c>
      <c r="BH193" t="n">
        <v>3.66</v>
      </c>
      <c r="BI193" t="inlineStr">
        <is>
          <t>2018-06-26T13:52:00Z</t>
        </is>
      </c>
      <c r="BJ193" t="n">
        <v>3.11</v>
      </c>
      <c r="BK193" t="n">
        <v>12</v>
      </c>
      <c r="BL193" t="inlineStr">
        <is>
          <t>CTSPG</t>
        </is>
      </c>
      <c r="BM193" t="inlineStr">
        <is>
          <t>59</t>
        </is>
      </c>
      <c r="BN193" t="n">
        <v>3.66</v>
      </c>
      <c r="BO193" t="inlineStr">
        <is>
          <t>2018-06-26T13:52:00Z</t>
        </is>
      </c>
      <c r="BP193" t="n">
        <v>3.11</v>
      </c>
      <c r="BQ193" t="n">
        <v>14</v>
      </c>
    </row>
    <row r="194">
      <c r="C194" t="inlineStr">
        <is>
          <t>20180626-Shippee</t>
        </is>
      </c>
      <c r="D194" t="inlineStr">
        <is>
          <t>Butte</t>
        </is>
      </c>
      <c r="E194" t="inlineStr">
        <is>
          <t>Shippee</t>
        </is>
      </c>
      <c r="H194" t="n">
        <v>201806261256</v>
      </c>
      <c r="I194" t="n">
        <v>201806270056</v>
      </c>
      <c r="J194" t="n">
        <v>43277</v>
      </c>
      <c r="K194" t="n">
        <v>0.5388888888888889</v>
      </c>
      <c r="L194" t="n">
        <v>43277.53888888889</v>
      </c>
      <c r="M194" t="n">
        <v>43469</v>
      </c>
      <c r="N194" t="inlineStr">
        <is>
          <t>09:59</t>
        </is>
      </c>
      <c r="O194" t="n">
        <v>43469.41597222222</v>
      </c>
      <c r="P194" t="n">
        <v>347</v>
      </c>
      <c r="Q194" t="inlineStr">
        <is>
          <t>Undetermined</t>
        </is>
      </c>
      <c r="R194" t="n">
        <v>0</v>
      </c>
      <c r="T194" t="n">
        <v>0</v>
      </c>
      <c r="U194" t="n">
        <v>39.59872</v>
      </c>
      <c r="V194" t="n">
        <v>-121.78208</v>
      </c>
      <c r="W194" t="inlineStr">
        <is>
          <t>non-HFTD</t>
        </is>
      </c>
      <c r="X194" t="inlineStr">
        <is>
          <t>non-HFRA</t>
        </is>
      </c>
      <c r="Y194" t="inlineStr">
        <is>
          <t>Yes</t>
        </is>
      </c>
      <c r="Z194" t="inlineStr">
        <is>
          <t>Yes</t>
        </is>
      </c>
      <c r="AA194" t="n">
        <v>20180378</v>
      </c>
      <c r="AC194" t="inlineStr">
        <is>
          <t>118900</t>
        </is>
      </c>
      <c r="AG194" t="b">
        <v>0</v>
      </c>
      <c r="AH194" t="b">
        <v>0</v>
      </c>
      <c r="AI194" t="b">
        <v>0</v>
      </c>
      <c r="AJ194" t="n">
        <v>2018</v>
      </c>
      <c r="AK194" t="n">
        <v>6</v>
      </c>
      <c r="AL194" t="b">
        <v>0</v>
      </c>
      <c r="AM194" t="n">
        <v>0</v>
      </c>
      <c r="AN194" t="b">
        <v>0</v>
      </c>
      <c r="AO194" t="b">
        <v>0</v>
      </c>
      <c r="AP194" t="b">
        <v>0</v>
      </c>
      <c r="AQ194" t="inlineStr">
        <is>
          <t>OEIS Non-CAT - Large</t>
        </is>
      </c>
      <c r="AR194" t="n">
        <v>0</v>
      </c>
      <c r="AS194" t="n">
        <v>0</v>
      </c>
      <c r="AT194" t="inlineStr">
        <is>
          <t xml:space="preserve">structures &lt;= 100 </t>
        </is>
      </c>
      <c r="AU194" t="inlineStr">
        <is>
          <t>fatality = 0</t>
        </is>
      </c>
      <c r="AV194" t="n">
        <v>0</v>
      </c>
      <c r="AW194" t="b">
        <v>0</v>
      </c>
      <c r="AX194" t="b">
        <v>0</v>
      </c>
      <c r="AY194" t="b">
        <v>0</v>
      </c>
      <c r="AZ194" t="b">
        <v>0</v>
      </c>
      <c r="BA194" t="b">
        <v>0</v>
      </c>
      <c r="BB194" t="b">
        <v>0</v>
      </c>
      <c r="BC194" t="b">
        <v>0</v>
      </c>
      <c r="BJ194" t="n">
        <v>0</v>
      </c>
      <c r="BK194" t="n">
        <v>0</v>
      </c>
      <c r="BL194" t="inlineStr">
        <is>
          <t>CICC1</t>
        </is>
      </c>
      <c r="BM194" t="inlineStr">
        <is>
          <t>2</t>
        </is>
      </c>
      <c r="BN194" t="n">
        <v>7.85</v>
      </c>
      <c r="BO194" t="inlineStr">
        <is>
          <t>2018-06-26T20:54:00Z</t>
        </is>
      </c>
      <c r="BP194" t="n">
        <v>14.99</v>
      </c>
      <c r="BQ194" t="n">
        <v>2</v>
      </c>
    </row>
    <row r="195">
      <c r="C195" t="inlineStr">
        <is>
          <t>20180627-Hyatt</t>
        </is>
      </c>
      <c r="D195" t="inlineStr">
        <is>
          <t>Lassen</t>
        </is>
      </c>
      <c r="E195" t="inlineStr">
        <is>
          <t>Hyatt</t>
        </is>
      </c>
      <c r="H195" t="n">
        <v>201806271509</v>
      </c>
      <c r="I195" t="n">
        <v>201806280309</v>
      </c>
      <c r="J195" t="n">
        <v>43278</v>
      </c>
      <c r="K195" t="n">
        <v>0.63125</v>
      </c>
      <c r="L195" t="n">
        <v>43278.63125</v>
      </c>
      <c r="M195" t="n">
        <v>43469</v>
      </c>
      <c r="N195" t="inlineStr">
        <is>
          <t>09:59</t>
        </is>
      </c>
      <c r="O195" t="n">
        <v>43469.41597222222</v>
      </c>
      <c r="P195" t="n">
        <v>441</v>
      </c>
      <c r="Q195" t="inlineStr">
        <is>
          <t>Undetermined</t>
        </is>
      </c>
      <c r="R195" t="n">
        <v>4</v>
      </c>
      <c r="T195" t="n">
        <v>0</v>
      </c>
      <c r="U195" t="n">
        <v>40.316137</v>
      </c>
      <c r="V195" t="n">
        <v>-120.45053</v>
      </c>
      <c r="W195" t="inlineStr">
        <is>
          <t>HFTD</t>
        </is>
      </c>
      <c r="X195" t="inlineStr">
        <is>
          <t>HFRA</t>
        </is>
      </c>
      <c r="AG195" t="b">
        <v>0</v>
      </c>
      <c r="AH195" t="b">
        <v>0</v>
      </c>
      <c r="AI195" t="b">
        <v>0</v>
      </c>
      <c r="AJ195" t="n">
        <v>2018</v>
      </c>
      <c r="AK195" t="n">
        <v>6</v>
      </c>
      <c r="AL195" t="b">
        <v>0</v>
      </c>
      <c r="AM195" t="n">
        <v>0</v>
      </c>
      <c r="AN195" t="b">
        <v>0</v>
      </c>
      <c r="AO195" t="b">
        <v>0</v>
      </c>
      <c r="AP195" t="b">
        <v>0</v>
      </c>
      <c r="AQ195" t="inlineStr">
        <is>
          <t>OEIS Non-CAT - Large</t>
        </is>
      </c>
      <c r="AR195" t="n">
        <v>0</v>
      </c>
      <c r="AS195" t="n">
        <v>0</v>
      </c>
      <c r="AT195" t="inlineStr">
        <is>
          <t xml:space="preserve">structures &lt;= 100 </t>
        </is>
      </c>
      <c r="AU195" t="inlineStr">
        <is>
          <t>fatality = 0</t>
        </is>
      </c>
      <c r="AV195" t="n">
        <v>4</v>
      </c>
      <c r="AW195" t="b">
        <v>1</v>
      </c>
      <c r="AX195" t="b">
        <v>0</v>
      </c>
      <c r="AY195" t="b">
        <v>1</v>
      </c>
      <c r="AZ195" t="b">
        <v>1</v>
      </c>
      <c r="BA195" t="b">
        <v>0</v>
      </c>
      <c r="BB195" t="b">
        <v>0</v>
      </c>
      <c r="BC195" t="b">
        <v>1</v>
      </c>
      <c r="BF195" t="inlineStr">
        <is>
          <t>D5697</t>
        </is>
      </c>
      <c r="BG195" t="inlineStr">
        <is>
          <t>65</t>
        </is>
      </c>
      <c r="BH195" t="n">
        <v>4.35</v>
      </c>
      <c r="BI195" t="inlineStr">
        <is>
          <t>2018-06-27T23:00:00Z</t>
        </is>
      </c>
      <c r="BJ195" t="n">
        <v>24.99</v>
      </c>
      <c r="BK195" t="n">
        <v>15</v>
      </c>
      <c r="BL195" t="inlineStr">
        <is>
          <t>D2000</t>
        </is>
      </c>
      <c r="BM195" t="inlineStr">
        <is>
          <t>65</t>
        </is>
      </c>
      <c r="BN195" t="n">
        <v>8.800000000000001</v>
      </c>
      <c r="BO195" t="inlineStr">
        <is>
          <t>2018-06-27T21:14:00Z</t>
        </is>
      </c>
      <c r="BP195" t="n">
        <v>31</v>
      </c>
      <c r="BQ195" t="n">
        <v>40</v>
      </c>
    </row>
    <row r="196">
      <c r="C196" t="inlineStr">
        <is>
          <t>20180628-Flat</t>
        </is>
      </c>
      <c r="D196" t="inlineStr">
        <is>
          <t>Trinity</t>
        </is>
      </c>
      <c r="E196" t="inlineStr">
        <is>
          <t>Flat</t>
        </is>
      </c>
      <c r="H196" t="n">
        <v>201806281801</v>
      </c>
      <c r="I196" t="n">
        <v>201806290601</v>
      </c>
      <c r="J196" t="n">
        <v>43279</v>
      </c>
      <c r="K196" t="n">
        <v>0.7506944444444444</v>
      </c>
      <c r="L196" t="n">
        <v>43279.75069444445</v>
      </c>
      <c r="M196" t="n">
        <v>43469</v>
      </c>
      <c r="N196" t="inlineStr">
        <is>
          <t>09:59</t>
        </is>
      </c>
      <c r="O196" t="n">
        <v>43469.41597222222</v>
      </c>
      <c r="P196" t="n">
        <v>300</v>
      </c>
      <c r="Q196" t="inlineStr">
        <is>
          <t>Undetermined</t>
        </is>
      </c>
      <c r="R196" t="n">
        <v>0</v>
      </c>
      <c r="T196" t="n">
        <v>0</v>
      </c>
      <c r="U196" t="n">
        <v>40.60402</v>
      </c>
      <c r="V196" t="n">
        <v>-122.9144</v>
      </c>
      <c r="W196" t="inlineStr">
        <is>
          <t>HFTD</t>
        </is>
      </c>
      <c r="X196" t="inlineStr">
        <is>
          <t>HFRA</t>
        </is>
      </c>
      <c r="AG196" t="b">
        <v>0</v>
      </c>
      <c r="AH196" t="b">
        <v>0</v>
      </c>
      <c r="AI196" t="b">
        <v>0</v>
      </c>
      <c r="AJ196" t="n">
        <v>2018</v>
      </c>
      <c r="AK196" t="n">
        <v>6</v>
      </c>
      <c r="AL196" t="b">
        <v>0</v>
      </c>
      <c r="AM196" t="n">
        <v>0</v>
      </c>
      <c r="AN196" t="b">
        <v>0</v>
      </c>
      <c r="AO196" t="b">
        <v>0</v>
      </c>
      <c r="AP196" t="b">
        <v>0</v>
      </c>
      <c r="AQ196" t="inlineStr">
        <is>
          <t>OEIS Non-CAT - Large</t>
        </is>
      </c>
      <c r="AR196" t="n">
        <v>0</v>
      </c>
      <c r="AS196" t="n">
        <v>0</v>
      </c>
      <c r="AT196" t="inlineStr">
        <is>
          <t xml:space="preserve">structures &lt;= 100 </t>
        </is>
      </c>
      <c r="AU196" t="inlineStr">
        <is>
          <t>fatality = 0</t>
        </is>
      </c>
      <c r="AV196" t="n">
        <v>0</v>
      </c>
      <c r="AW196" t="b">
        <v>1</v>
      </c>
      <c r="AX196" t="b">
        <v>0</v>
      </c>
      <c r="AY196" t="b">
        <v>1</v>
      </c>
      <c r="AZ196" t="b">
        <v>1</v>
      </c>
      <c r="BA196" t="b">
        <v>0</v>
      </c>
      <c r="BB196" t="b">
        <v>1</v>
      </c>
      <c r="BC196" t="b">
        <v>1</v>
      </c>
      <c r="BJ196" t="n">
        <v>0</v>
      </c>
      <c r="BK196" t="n">
        <v>0</v>
      </c>
      <c r="BL196" t="inlineStr">
        <is>
          <t>KO54</t>
        </is>
      </c>
      <c r="BM196" t="inlineStr">
        <is>
          <t>1</t>
        </is>
      </c>
      <c r="BN196" t="n">
        <v>9.82</v>
      </c>
      <c r="BO196" t="inlineStr">
        <is>
          <t>2018-06-29T00:55:00Z</t>
        </is>
      </c>
      <c r="BP196" t="n">
        <v>21.85</v>
      </c>
      <c r="BQ196" t="n">
        <v>14</v>
      </c>
    </row>
    <row r="197">
      <c r="C197" t="inlineStr">
        <is>
          <t>20180629-Waverly</t>
        </is>
      </c>
      <c r="D197" t="inlineStr">
        <is>
          <t>San Joaquin</t>
        </is>
      </c>
      <c r="E197" t="inlineStr">
        <is>
          <t>Waverly</t>
        </is>
      </c>
      <c r="H197" t="n">
        <v>201806291511</v>
      </c>
      <c r="I197" t="n">
        <v>201806300311</v>
      </c>
      <c r="J197" t="n">
        <v>43280</v>
      </c>
      <c r="K197" t="n">
        <v>0.6326388888888889</v>
      </c>
      <c r="L197" t="n">
        <v>43280.63263888889</v>
      </c>
      <c r="M197" t="n">
        <v>43469</v>
      </c>
      <c r="N197" t="inlineStr">
        <is>
          <t>09:58</t>
        </is>
      </c>
      <c r="O197" t="n">
        <v>43469.41527777778</v>
      </c>
      <c r="P197" t="n">
        <v>12300</v>
      </c>
      <c r="Q197" t="inlineStr">
        <is>
          <t>Undetermined</t>
        </is>
      </c>
      <c r="R197" t="n">
        <v>1</v>
      </c>
      <c r="T197" t="n">
        <v>0</v>
      </c>
      <c r="U197" t="n">
        <v>38.052055</v>
      </c>
      <c r="V197" t="n">
        <v>-120.945482</v>
      </c>
      <c r="W197" t="inlineStr">
        <is>
          <t>non-HFTD</t>
        </is>
      </c>
      <c r="X197" t="inlineStr">
        <is>
          <t>non-HFRA</t>
        </is>
      </c>
      <c r="Y197" t="inlineStr">
        <is>
          <t>Yes</t>
        </is>
      </c>
      <c r="Z197" t="inlineStr">
        <is>
          <t>Yes</t>
        </is>
      </c>
      <c r="AA197" t="n">
        <v>20180396</v>
      </c>
      <c r="AB197" t="inlineStr">
        <is>
          <t>EI180629A</t>
        </is>
      </c>
      <c r="AC197" t="inlineStr">
        <is>
          <t>121215</t>
        </is>
      </c>
      <c r="AD197" t="inlineStr">
        <is>
          <t>18-0055786</t>
        </is>
      </c>
      <c r="AF197" t="n">
        <v>10065</v>
      </c>
      <c r="AG197" t="b">
        <v>1</v>
      </c>
      <c r="AH197" t="b">
        <v>1</v>
      </c>
      <c r="AI197" t="b">
        <v>0</v>
      </c>
      <c r="AJ197" t="n">
        <v>2018</v>
      </c>
      <c r="AK197" t="n">
        <v>6</v>
      </c>
      <c r="AL197" t="b">
        <v>0</v>
      </c>
      <c r="AM197" t="n">
        <v>0</v>
      </c>
      <c r="AN197" t="b">
        <v>0</v>
      </c>
      <c r="AO197" t="b">
        <v>0</v>
      </c>
      <c r="AP197" t="b">
        <v>0</v>
      </c>
      <c r="AQ197" t="inlineStr">
        <is>
          <t>OEIS CAT - Large</t>
        </is>
      </c>
      <c r="AR197" t="n">
        <v>1</v>
      </c>
      <c r="AS197" t="n">
        <v>0</v>
      </c>
      <c r="AT197" t="inlineStr">
        <is>
          <t xml:space="preserve">structures &lt;= 100 </t>
        </is>
      </c>
      <c r="AU197" t="inlineStr">
        <is>
          <t>fatality = 0</t>
        </is>
      </c>
      <c r="AV197" t="n">
        <v>1</v>
      </c>
      <c r="AW197" t="b">
        <v>0</v>
      </c>
      <c r="AX197" t="b">
        <v>0</v>
      </c>
      <c r="AY197" t="b">
        <v>0</v>
      </c>
      <c r="AZ197" t="b">
        <v>0</v>
      </c>
      <c r="BA197" t="b">
        <v>0</v>
      </c>
      <c r="BB197" t="b">
        <v>0</v>
      </c>
      <c r="BC197" t="b">
        <v>0</v>
      </c>
      <c r="BJ197" t="n">
        <v>0</v>
      </c>
      <c r="BK197" t="n">
        <v>0</v>
      </c>
      <c r="BL197" t="inlineStr">
        <is>
          <t>LOKWW</t>
        </is>
      </c>
      <c r="BM197" t="inlineStr">
        <is>
          <t>223</t>
        </is>
      </c>
      <c r="BN197" t="n">
        <v>7.52</v>
      </c>
      <c r="BO197" t="inlineStr">
        <is>
          <t>2018-06-29T23:00:00Z</t>
        </is>
      </c>
      <c r="BP197" t="n">
        <v>15.7</v>
      </c>
      <c r="BQ197" t="n">
        <v>4</v>
      </c>
    </row>
    <row r="198">
      <c r="C198" t="inlineStr">
        <is>
          <t>20180630-County</t>
        </is>
      </c>
      <c r="D198" t="inlineStr">
        <is>
          <t>Napa And Yolo</t>
        </is>
      </c>
      <c r="E198" t="inlineStr">
        <is>
          <t>County</t>
        </is>
      </c>
      <c r="H198" t="n">
        <v>201806301412</v>
      </c>
      <c r="I198" t="n">
        <v>201806310212</v>
      </c>
      <c r="J198" t="n">
        <v>43281</v>
      </c>
      <c r="K198" t="n">
        <v>0.5916666666666667</v>
      </c>
      <c r="L198" t="n">
        <v>43281.59166666667</v>
      </c>
      <c r="M198" t="n">
        <v>43469</v>
      </c>
      <c r="N198" t="inlineStr">
        <is>
          <t>09:57</t>
        </is>
      </c>
      <c r="O198" t="n">
        <v>43469.41458333333</v>
      </c>
      <c r="P198" t="n">
        <v>90288</v>
      </c>
      <c r="Q198" t="inlineStr">
        <is>
          <t>Electrical Power</t>
        </is>
      </c>
      <c r="R198" t="n">
        <v>29</v>
      </c>
      <c r="T198" t="n">
        <v>0</v>
      </c>
      <c r="U198" t="n">
        <v>38.80583</v>
      </c>
      <c r="V198" t="n">
        <v>-122.18183</v>
      </c>
      <c r="W198" t="inlineStr">
        <is>
          <t>non-HFTD</t>
        </is>
      </c>
      <c r="X198" t="inlineStr">
        <is>
          <t>non-HFRA</t>
        </is>
      </c>
      <c r="Y198" t="inlineStr">
        <is>
          <t>Yes</t>
        </is>
      </c>
      <c r="AF198" t="n">
        <v>651680</v>
      </c>
      <c r="AG198" t="b">
        <v>1</v>
      </c>
      <c r="AH198" t="b">
        <v>1</v>
      </c>
      <c r="AI198" t="b">
        <v>0</v>
      </c>
      <c r="AJ198" t="n">
        <v>2018</v>
      </c>
      <c r="AK198" t="n">
        <v>6</v>
      </c>
      <c r="AL198" t="b">
        <v>1</v>
      </c>
      <c r="AM198" t="n">
        <v>0</v>
      </c>
      <c r="AN198" t="b">
        <v>0</v>
      </c>
      <c r="AO198" t="b">
        <v>0</v>
      </c>
      <c r="AP198" t="b">
        <v>0</v>
      </c>
      <c r="AQ198" t="inlineStr">
        <is>
          <t>OEIS CAT - Large</t>
        </is>
      </c>
      <c r="AR198" t="n">
        <v>1</v>
      </c>
      <c r="AS198" t="n">
        <v>0</v>
      </c>
      <c r="AT198" t="inlineStr">
        <is>
          <t xml:space="preserve">structures &lt;= 100 </t>
        </is>
      </c>
      <c r="AU198" t="inlineStr">
        <is>
          <t>fatality = 0</t>
        </is>
      </c>
      <c r="AV198" t="n">
        <v>29</v>
      </c>
      <c r="AW198" t="b">
        <v>0</v>
      </c>
      <c r="AX198" t="b">
        <v>0</v>
      </c>
      <c r="AY198" t="b">
        <v>0</v>
      </c>
      <c r="AZ198" t="b">
        <v>0</v>
      </c>
      <c r="BA198" t="b">
        <v>0</v>
      </c>
      <c r="BB198" t="b">
        <v>0</v>
      </c>
      <c r="BC198" t="b">
        <v>0</v>
      </c>
      <c r="BJ198" t="n">
        <v>0</v>
      </c>
      <c r="BK198" t="n">
        <v>0</v>
      </c>
      <c r="BL198" t="inlineStr">
        <is>
          <t>BKSC1</t>
        </is>
      </c>
      <c r="BM198" t="inlineStr">
        <is>
          <t>2</t>
        </is>
      </c>
      <c r="BN198" t="n">
        <v>5.07</v>
      </c>
      <c r="BO198" t="inlineStr">
        <is>
          <t>2018-06-30T20:59:00Z</t>
        </is>
      </c>
      <c r="BP198" t="n">
        <v>22.01</v>
      </c>
      <c r="BQ198" t="n">
        <v>2</v>
      </c>
    </row>
    <row r="199">
      <c r="C199" t="inlineStr">
        <is>
          <t>20180704-Shingle</t>
        </is>
      </c>
      <c r="D199" t="inlineStr">
        <is>
          <t>El Dorado</t>
        </is>
      </c>
      <c r="E199" t="inlineStr">
        <is>
          <t>Shingle</t>
        </is>
      </c>
      <c r="H199" t="n">
        <v>201807041709</v>
      </c>
      <c r="I199" t="n">
        <v>201807050509</v>
      </c>
      <c r="J199" t="n">
        <v>43285</v>
      </c>
      <c r="K199" t="n">
        <v>0.7145833333333333</v>
      </c>
      <c r="L199" t="n">
        <v>43285.71458333333</v>
      </c>
      <c r="M199" t="n">
        <v>43469</v>
      </c>
      <c r="N199" t="inlineStr">
        <is>
          <t>09:56</t>
        </is>
      </c>
      <c r="O199" t="n">
        <v>43469.41388888889</v>
      </c>
      <c r="P199" t="n">
        <v>316</v>
      </c>
      <c r="Q199" t="inlineStr">
        <is>
          <t>Undetermined</t>
        </is>
      </c>
      <c r="R199" t="n">
        <v>0</v>
      </c>
      <c r="T199" t="n">
        <v>0</v>
      </c>
      <c r="U199" t="n">
        <v>38.539806</v>
      </c>
      <c r="V199" t="n">
        <v>-121.059979</v>
      </c>
      <c r="W199" t="inlineStr">
        <is>
          <t>non-HFTD</t>
        </is>
      </c>
      <c r="X199" t="inlineStr">
        <is>
          <t>non-HFRA</t>
        </is>
      </c>
      <c r="AG199" t="b">
        <v>0</v>
      </c>
      <c r="AH199" t="b">
        <v>0</v>
      </c>
      <c r="AI199" t="b">
        <v>0</v>
      </c>
      <c r="AJ199" t="n">
        <v>2018</v>
      </c>
      <c r="AK199" t="n">
        <v>7</v>
      </c>
      <c r="AL199" t="b">
        <v>0</v>
      </c>
      <c r="AM199" t="n">
        <v>0</v>
      </c>
      <c r="AN199" t="b">
        <v>0</v>
      </c>
      <c r="AO199" t="b">
        <v>0</v>
      </c>
      <c r="AP199" t="b">
        <v>0</v>
      </c>
      <c r="AQ199" t="inlineStr">
        <is>
          <t>OEIS Non-CAT - Large</t>
        </is>
      </c>
      <c r="AR199" t="n">
        <v>0</v>
      </c>
      <c r="AS199" t="n">
        <v>0</v>
      </c>
      <c r="AT199" t="inlineStr">
        <is>
          <t xml:space="preserve">structures &lt;= 100 </t>
        </is>
      </c>
      <c r="AU199" t="inlineStr">
        <is>
          <t>fatality = 0</t>
        </is>
      </c>
      <c r="AV199" t="n">
        <v>0</v>
      </c>
      <c r="AW199" t="b">
        <v>0</v>
      </c>
      <c r="AX199" t="b">
        <v>0</v>
      </c>
      <c r="AY199" t="b">
        <v>0</v>
      </c>
      <c r="AZ199" t="b">
        <v>0</v>
      </c>
      <c r="BA199" t="b">
        <v>0</v>
      </c>
      <c r="BB199" t="b">
        <v>0</v>
      </c>
      <c r="BC199" t="b">
        <v>0</v>
      </c>
      <c r="BJ199" t="n">
        <v>0</v>
      </c>
      <c r="BK199" t="n">
        <v>0</v>
      </c>
      <c r="BL199" t="inlineStr">
        <is>
          <t>SLHWW</t>
        </is>
      </c>
      <c r="BM199" t="inlineStr">
        <is>
          <t>223</t>
        </is>
      </c>
      <c r="BN199" t="n">
        <v>6.28</v>
      </c>
      <c r="BO199" t="inlineStr">
        <is>
          <t>2018-07-05T00:00:00Z</t>
        </is>
      </c>
      <c r="BP199" t="n">
        <v>17.2</v>
      </c>
      <c r="BQ199" t="n">
        <v>93</v>
      </c>
    </row>
    <row r="200">
      <c r="A200" t="inlineStr">
        <is>
          <t>Not in PG&amp;E service territory</t>
        </is>
      </c>
      <c r="C200" t="inlineStr">
        <is>
          <t>20180705-Klamathon</t>
        </is>
      </c>
      <c r="D200" t="inlineStr">
        <is>
          <t>Siskiyou</t>
        </is>
      </c>
      <c r="E200" t="inlineStr">
        <is>
          <t>Klamathon</t>
        </is>
      </c>
      <c r="H200" t="n">
        <v>201807051231</v>
      </c>
      <c r="I200" t="n">
        <v>201807060031</v>
      </c>
      <c r="J200" t="n">
        <v>43286</v>
      </c>
      <c r="K200" t="n">
        <v>0.5215277777777778</v>
      </c>
      <c r="L200" t="n">
        <v>43286.52152777778</v>
      </c>
      <c r="M200" t="n">
        <v>43469</v>
      </c>
      <c r="N200" t="inlineStr">
        <is>
          <t>09:55</t>
        </is>
      </c>
      <c r="O200" t="n">
        <v>43469.41319444445</v>
      </c>
      <c r="P200" t="n">
        <v>38008</v>
      </c>
      <c r="Q200" t="inlineStr">
        <is>
          <t>Undetermined</t>
        </is>
      </c>
      <c r="R200" t="n">
        <v>83</v>
      </c>
      <c r="T200" t="n">
        <v>1</v>
      </c>
      <c r="U200" t="n">
        <v>41.893332</v>
      </c>
      <c r="V200" t="n">
        <v>-122.534655</v>
      </c>
      <c r="W200" t="inlineStr">
        <is>
          <t>HFTD</t>
        </is>
      </c>
      <c r="X200" t="inlineStr">
        <is>
          <t>HFRA</t>
        </is>
      </c>
      <c r="AG200" t="b">
        <v>1</v>
      </c>
      <c r="AH200" t="b">
        <v>1</v>
      </c>
      <c r="AI200" t="b">
        <v>0</v>
      </c>
      <c r="AJ200" t="n">
        <v>2018</v>
      </c>
      <c r="AK200" t="n">
        <v>7</v>
      </c>
      <c r="AL200" t="b">
        <v>0</v>
      </c>
      <c r="AM200" t="n">
        <v>1</v>
      </c>
      <c r="AN200" t="b">
        <v>0</v>
      </c>
      <c r="AO200" t="b">
        <v>0</v>
      </c>
      <c r="AP200" t="b">
        <v>0</v>
      </c>
      <c r="AQ200" t="inlineStr">
        <is>
          <t>OEIS CAT - Large</t>
        </is>
      </c>
      <c r="AR200" t="n">
        <v>1</v>
      </c>
      <c r="AS200" t="n">
        <v>0</v>
      </c>
      <c r="AT200" t="inlineStr">
        <is>
          <t xml:space="preserve">structures &lt;= 100 </t>
        </is>
      </c>
      <c r="AU200" t="inlineStr">
        <is>
          <t>fatality &gt; 0</t>
        </is>
      </c>
      <c r="AV200" t="n">
        <v>83</v>
      </c>
      <c r="AW200" t="b">
        <v>1</v>
      </c>
      <c r="AX200" t="b">
        <v>0</v>
      </c>
      <c r="AY200" t="b">
        <v>1</v>
      </c>
      <c r="AZ200" t="b">
        <v>1</v>
      </c>
      <c r="BA200" t="b">
        <v>0</v>
      </c>
      <c r="BB200" t="b">
        <v>0</v>
      </c>
      <c r="BC200" t="b">
        <v>1</v>
      </c>
      <c r="BF200" t="inlineStr">
        <is>
          <t>CTHRN</t>
        </is>
      </c>
      <c r="BG200" t="inlineStr">
        <is>
          <t>59</t>
        </is>
      </c>
      <c r="BH200" t="n">
        <v>1.92</v>
      </c>
      <c r="BI200" t="inlineStr">
        <is>
          <t>2018-07-05T20:26:00Z</t>
        </is>
      </c>
      <c r="BJ200" t="n">
        <v>14.29</v>
      </c>
      <c r="BK200" t="n">
        <v>6</v>
      </c>
      <c r="BL200" t="inlineStr">
        <is>
          <t>CTAND</t>
        </is>
      </c>
      <c r="BM200" t="inlineStr">
        <is>
          <t>59</t>
        </is>
      </c>
      <c r="BN200" t="n">
        <v>7.51</v>
      </c>
      <c r="BO200" t="inlineStr">
        <is>
          <t>2018-07-05T20:17:00Z</t>
        </is>
      </c>
      <c r="BP200" t="n">
        <v>26.73</v>
      </c>
      <c r="BQ200" t="n">
        <v>26</v>
      </c>
    </row>
    <row r="201">
      <c r="C201" t="inlineStr">
        <is>
          <t>20180706-Irish</t>
        </is>
      </c>
      <c r="D201" t="inlineStr">
        <is>
          <t>Amador</t>
        </is>
      </c>
      <c r="E201" t="inlineStr">
        <is>
          <t>Irish</t>
        </is>
      </c>
      <c r="H201" t="n">
        <v>201807061442</v>
      </c>
      <c r="I201" t="n">
        <v>201807070242</v>
      </c>
      <c r="J201" t="n">
        <v>43287</v>
      </c>
      <c r="K201" t="n">
        <v>0.6125</v>
      </c>
      <c r="L201" t="n">
        <v>43287.6125</v>
      </c>
      <c r="M201" t="n">
        <v>43469</v>
      </c>
      <c r="N201" t="inlineStr">
        <is>
          <t>09:54</t>
        </is>
      </c>
      <c r="O201" t="n">
        <v>43469.4125</v>
      </c>
      <c r="P201" t="n">
        <v>825</v>
      </c>
      <c r="Q201" t="inlineStr">
        <is>
          <t>Undetermined</t>
        </is>
      </c>
      <c r="R201" t="n">
        <v>1</v>
      </c>
      <c r="T201" t="n">
        <v>0</v>
      </c>
      <c r="U201" t="n">
        <v>38.42623</v>
      </c>
      <c r="V201" t="n">
        <v>-120.95408</v>
      </c>
      <c r="W201" t="inlineStr">
        <is>
          <t>HFTD</t>
        </is>
      </c>
      <c r="X201" t="inlineStr">
        <is>
          <t>HFRA</t>
        </is>
      </c>
      <c r="AG201" t="b">
        <v>0</v>
      </c>
      <c r="AH201" t="b">
        <v>0</v>
      </c>
      <c r="AI201" t="b">
        <v>0</v>
      </c>
      <c r="AJ201" t="n">
        <v>2018</v>
      </c>
      <c r="AK201" t="n">
        <v>7</v>
      </c>
      <c r="AL201" t="b">
        <v>0</v>
      </c>
      <c r="AM201" t="n">
        <v>0</v>
      </c>
      <c r="AN201" t="b">
        <v>0</v>
      </c>
      <c r="AO201" t="b">
        <v>0</v>
      </c>
      <c r="AP201" t="b">
        <v>0</v>
      </c>
      <c r="AQ201" t="inlineStr">
        <is>
          <t>OEIS Non-CAT - Large</t>
        </is>
      </c>
      <c r="AR201" t="n">
        <v>0</v>
      </c>
      <c r="AS201" t="n">
        <v>0</v>
      </c>
      <c r="AT201" t="inlineStr">
        <is>
          <t xml:space="preserve">structures &lt;= 100 </t>
        </is>
      </c>
      <c r="AU201" t="inlineStr">
        <is>
          <t>fatality = 0</t>
        </is>
      </c>
      <c r="AV201" t="n">
        <v>1</v>
      </c>
      <c r="AW201" t="b">
        <v>1</v>
      </c>
      <c r="AX201" t="b">
        <v>0</v>
      </c>
      <c r="AY201" t="b">
        <v>1</v>
      </c>
      <c r="AZ201" t="b">
        <v>1</v>
      </c>
      <c r="BA201" t="b">
        <v>0</v>
      </c>
      <c r="BB201" t="b">
        <v>1</v>
      </c>
      <c r="BC201" t="b">
        <v>1</v>
      </c>
      <c r="BF201" t="inlineStr">
        <is>
          <t>CFAC1</t>
        </is>
      </c>
      <c r="BG201" t="inlineStr">
        <is>
          <t>2</t>
        </is>
      </c>
      <c r="BH201" t="n">
        <v>3.44</v>
      </c>
      <c r="BI201" t="inlineStr">
        <is>
          <t>2018-07-06T22:05:00Z</t>
        </is>
      </c>
      <c r="BJ201" t="n">
        <v>18.01</v>
      </c>
      <c r="BK201" t="n">
        <v>2</v>
      </c>
      <c r="BL201" t="inlineStr">
        <is>
          <t>CFAC1</t>
        </is>
      </c>
      <c r="BM201" t="inlineStr">
        <is>
          <t>2</t>
        </is>
      </c>
      <c r="BN201" t="n">
        <v>3.44</v>
      </c>
      <c r="BO201" t="inlineStr">
        <is>
          <t>2018-07-06T22:05:00Z</t>
        </is>
      </c>
      <c r="BP201" t="n">
        <v>18.01</v>
      </c>
      <c r="BQ201" t="n">
        <v>9</v>
      </c>
    </row>
    <row r="202">
      <c r="C202" t="inlineStr">
        <is>
          <t>20180708-Grant</t>
        </is>
      </c>
      <c r="D202" t="inlineStr">
        <is>
          <t>Alameda</t>
        </is>
      </c>
      <c r="E202" t="inlineStr">
        <is>
          <t>Grant</t>
        </is>
      </c>
      <c r="H202" t="n">
        <v>201807081738</v>
      </c>
      <c r="I202" t="n">
        <v>201807090538</v>
      </c>
      <c r="J202" t="n">
        <v>43289</v>
      </c>
      <c r="K202" t="n">
        <v>0.7347222222222223</v>
      </c>
      <c r="L202" t="n">
        <v>43289.73472222222</v>
      </c>
      <c r="M202" t="n">
        <v>43469</v>
      </c>
      <c r="N202" t="inlineStr">
        <is>
          <t>09:53</t>
        </is>
      </c>
      <c r="O202" t="n">
        <v>43469.41180555556</v>
      </c>
      <c r="P202" t="n">
        <v>640</v>
      </c>
      <c r="Q202" t="inlineStr">
        <is>
          <t>Undetermined</t>
        </is>
      </c>
      <c r="R202" t="n">
        <v>0</v>
      </c>
      <c r="T202" t="n">
        <v>0</v>
      </c>
      <c r="U202" t="n">
        <v>37.75646</v>
      </c>
      <c r="V202" t="n">
        <v>-121.60646</v>
      </c>
      <c r="W202" t="inlineStr">
        <is>
          <t>non-HFTD</t>
        </is>
      </c>
      <c r="X202" t="inlineStr">
        <is>
          <t>non-HFRA</t>
        </is>
      </c>
      <c r="AG202" t="b">
        <v>0</v>
      </c>
      <c r="AH202" t="b">
        <v>0</v>
      </c>
      <c r="AI202" t="b">
        <v>0</v>
      </c>
      <c r="AJ202" t="n">
        <v>2018</v>
      </c>
      <c r="AK202" t="n">
        <v>7</v>
      </c>
      <c r="AL202" t="b">
        <v>0</v>
      </c>
      <c r="AM202" t="n">
        <v>0</v>
      </c>
      <c r="AN202" t="b">
        <v>0</v>
      </c>
      <c r="AO202" t="b">
        <v>0</v>
      </c>
      <c r="AP202" t="b">
        <v>0</v>
      </c>
      <c r="AQ202" t="inlineStr">
        <is>
          <t>OEIS Non-CAT - Large</t>
        </is>
      </c>
      <c r="AR202" t="n">
        <v>0</v>
      </c>
      <c r="AS202" t="n">
        <v>0</v>
      </c>
      <c r="AT202" t="inlineStr">
        <is>
          <t xml:space="preserve">structures &lt;= 100 </t>
        </is>
      </c>
      <c r="AU202" t="inlineStr">
        <is>
          <t>fatality = 0</t>
        </is>
      </c>
      <c r="AV202" t="n">
        <v>0</v>
      </c>
      <c r="AW202" t="b">
        <v>0</v>
      </c>
      <c r="AX202" t="b">
        <v>0</v>
      </c>
      <c r="AY202" t="b">
        <v>0</v>
      </c>
      <c r="AZ202" t="b">
        <v>0</v>
      </c>
      <c r="BA202" t="b">
        <v>0</v>
      </c>
      <c r="BB202" t="b">
        <v>0</v>
      </c>
      <c r="BC202" t="b">
        <v>0</v>
      </c>
      <c r="BF202" t="inlineStr">
        <is>
          <t>AATC1</t>
        </is>
      </c>
      <c r="BG202" t="inlineStr">
        <is>
          <t>2</t>
        </is>
      </c>
      <c r="BH202" t="n">
        <v>4.39</v>
      </c>
      <c r="BI202" t="inlineStr">
        <is>
          <t>2018-07-09T01:12:00Z</t>
        </is>
      </c>
      <c r="BJ202" t="n">
        <v>32.01</v>
      </c>
      <c r="BK202" t="n">
        <v>14</v>
      </c>
      <c r="BL202" t="inlineStr">
        <is>
          <t>AATC1</t>
        </is>
      </c>
      <c r="BM202" t="inlineStr">
        <is>
          <t>2</t>
        </is>
      </c>
      <c r="BN202" t="n">
        <v>4.39</v>
      </c>
      <c r="BO202" t="inlineStr">
        <is>
          <t>2018-07-09T01:12:00Z</t>
        </is>
      </c>
      <c r="BP202" t="n">
        <v>32.01</v>
      </c>
      <c r="BQ202" t="n">
        <v>54</v>
      </c>
    </row>
    <row r="203">
      <c r="C203" t="inlineStr">
        <is>
          <t>20180709-Dale</t>
        </is>
      </c>
      <c r="D203" t="inlineStr">
        <is>
          <t>Tehama</t>
        </is>
      </c>
      <c r="E203" t="inlineStr">
        <is>
          <t>Dale</t>
        </is>
      </c>
      <c r="H203" t="n">
        <v>201807091830</v>
      </c>
      <c r="I203" t="n">
        <v>201807100630</v>
      </c>
      <c r="J203" t="n">
        <v>43290</v>
      </c>
      <c r="K203" t="n">
        <v>0.7708333333333334</v>
      </c>
      <c r="L203" t="n">
        <v>43290.77083333334</v>
      </c>
      <c r="M203" t="n">
        <v>43469</v>
      </c>
      <c r="N203" t="inlineStr">
        <is>
          <t>09:52</t>
        </is>
      </c>
      <c r="O203" t="n">
        <v>43469.41111111111</v>
      </c>
      <c r="P203" t="n">
        <v>856</v>
      </c>
      <c r="Q203" t="inlineStr">
        <is>
          <t>Undetermined</t>
        </is>
      </c>
      <c r="R203" t="n">
        <v>0</v>
      </c>
      <c r="T203" t="n">
        <v>0</v>
      </c>
      <c r="U203" t="n">
        <v>40.33682</v>
      </c>
      <c r="V203" t="n">
        <v>-121.93908</v>
      </c>
      <c r="W203" t="inlineStr">
        <is>
          <t>HFTD</t>
        </is>
      </c>
      <c r="X203" t="inlineStr">
        <is>
          <t>HFRA</t>
        </is>
      </c>
      <c r="AG203" t="b">
        <v>0</v>
      </c>
      <c r="AH203" t="b">
        <v>0</v>
      </c>
      <c r="AI203" t="b">
        <v>0</v>
      </c>
      <c r="AJ203" t="n">
        <v>2018</v>
      </c>
      <c r="AK203" t="n">
        <v>7</v>
      </c>
      <c r="AL203" t="b">
        <v>0</v>
      </c>
      <c r="AM203" t="n">
        <v>0</v>
      </c>
      <c r="AN203" t="b">
        <v>0</v>
      </c>
      <c r="AO203" t="b">
        <v>0</v>
      </c>
      <c r="AP203" t="b">
        <v>0</v>
      </c>
      <c r="AQ203" t="inlineStr">
        <is>
          <t>OEIS Non-CAT - Large</t>
        </is>
      </c>
      <c r="AR203" t="n">
        <v>0</v>
      </c>
      <c r="AS203" t="n">
        <v>0</v>
      </c>
      <c r="AT203" t="inlineStr">
        <is>
          <t xml:space="preserve">structures &lt;= 100 </t>
        </is>
      </c>
      <c r="AU203" t="inlineStr">
        <is>
          <t>fatality = 0</t>
        </is>
      </c>
      <c r="AV203" t="n">
        <v>0</v>
      </c>
      <c r="AW203" t="b">
        <v>1</v>
      </c>
      <c r="AX203" t="b">
        <v>0</v>
      </c>
      <c r="AY203" t="b">
        <v>1</v>
      </c>
      <c r="AZ203" t="b">
        <v>1</v>
      </c>
      <c r="BA203" t="b">
        <v>0</v>
      </c>
      <c r="BB203" t="b">
        <v>1</v>
      </c>
      <c r="BC203" t="b">
        <v>1</v>
      </c>
      <c r="BJ203" t="n">
        <v>0</v>
      </c>
      <c r="BK203" t="n">
        <v>0</v>
      </c>
      <c r="BL203" t="inlineStr">
        <is>
          <t>TR145</t>
        </is>
      </c>
      <c r="BM203" t="inlineStr">
        <is>
          <t>2</t>
        </is>
      </c>
      <c r="BN203" t="n">
        <v>5.98</v>
      </c>
      <c r="BO203" t="inlineStr">
        <is>
          <t>2018-07-10T01:47:00Z</t>
        </is>
      </c>
      <c r="BP203" t="n">
        <v>12.01</v>
      </c>
      <c r="BQ203" t="n">
        <v>2</v>
      </c>
    </row>
    <row r="204">
      <c r="C204" t="inlineStr">
        <is>
          <t>20180712-Stoney</t>
        </is>
      </c>
      <c r="D204" t="inlineStr">
        <is>
          <t>Butte</t>
        </is>
      </c>
      <c r="E204" t="inlineStr">
        <is>
          <t>Stoney</t>
        </is>
      </c>
      <c r="H204" t="n">
        <v>201807122245</v>
      </c>
      <c r="I204" t="n">
        <v>201807131045</v>
      </c>
      <c r="J204" t="n">
        <v>43293</v>
      </c>
      <c r="K204" t="n">
        <v>0.9479166666666666</v>
      </c>
      <c r="L204" t="n">
        <v>43293.94791666666</v>
      </c>
      <c r="M204" t="n">
        <v>43469</v>
      </c>
      <c r="N204" t="inlineStr">
        <is>
          <t>09:48</t>
        </is>
      </c>
      <c r="O204" t="n">
        <v>43469.40833333333</v>
      </c>
      <c r="P204" t="n">
        <v>962</v>
      </c>
      <c r="Q204" t="inlineStr">
        <is>
          <t>Undetermined</t>
        </is>
      </c>
      <c r="R204" t="n">
        <v>0</v>
      </c>
      <c r="T204" t="n">
        <v>0</v>
      </c>
      <c r="U204" t="n">
        <v>39.77124</v>
      </c>
      <c r="V204" t="n">
        <v>-121.76859</v>
      </c>
      <c r="W204" t="inlineStr">
        <is>
          <t>non-HFTD</t>
        </is>
      </c>
      <c r="X204" t="inlineStr">
        <is>
          <t>HFRA</t>
        </is>
      </c>
      <c r="AF204" t="n">
        <v>108693</v>
      </c>
      <c r="AG204" t="b">
        <v>0</v>
      </c>
      <c r="AH204" t="b">
        <v>0</v>
      </c>
      <c r="AI204" t="b">
        <v>0</v>
      </c>
      <c r="AJ204" t="n">
        <v>2018</v>
      </c>
      <c r="AK204" t="n">
        <v>7</v>
      </c>
      <c r="AL204" t="b">
        <v>0</v>
      </c>
      <c r="AM204" t="n">
        <v>0</v>
      </c>
      <c r="AN204" t="b">
        <v>0</v>
      </c>
      <c r="AO204" t="b">
        <v>0</v>
      </c>
      <c r="AP204" t="b">
        <v>0</v>
      </c>
      <c r="AQ204" t="inlineStr">
        <is>
          <t>OEIS Non-CAT - Large</t>
        </is>
      </c>
      <c r="AR204" t="n">
        <v>0</v>
      </c>
      <c r="AS204" t="n">
        <v>0</v>
      </c>
      <c r="AT204" t="inlineStr">
        <is>
          <t xml:space="preserve">structures &lt;= 100 </t>
        </is>
      </c>
      <c r="AU204" t="inlineStr">
        <is>
          <t>fatality = 0</t>
        </is>
      </c>
      <c r="AV204" t="n">
        <v>0</v>
      </c>
      <c r="AW204" t="b">
        <v>0</v>
      </c>
      <c r="AX204" t="b">
        <v>0</v>
      </c>
      <c r="AY204" t="b">
        <v>1</v>
      </c>
      <c r="AZ204" t="b">
        <v>1</v>
      </c>
      <c r="BA204" t="b">
        <v>1</v>
      </c>
      <c r="BB204" t="b">
        <v>0</v>
      </c>
      <c r="BC204" t="b">
        <v>1</v>
      </c>
      <c r="BF204" t="inlineStr">
        <is>
          <t>D8204</t>
        </is>
      </c>
      <c r="BG204" t="inlineStr">
        <is>
          <t>65</t>
        </is>
      </c>
      <c r="BH204" t="n">
        <v>3.95</v>
      </c>
      <c r="BI204" t="inlineStr">
        <is>
          <t>2018-07-13T06:39:00Z</t>
        </is>
      </c>
      <c r="BJ204" t="n">
        <v>13</v>
      </c>
      <c r="BK204" t="n">
        <v>40</v>
      </c>
      <c r="BL204" t="inlineStr">
        <is>
          <t>D8204</t>
        </is>
      </c>
      <c r="BM204" t="inlineStr">
        <is>
          <t>65</t>
        </is>
      </c>
      <c r="BN204" t="n">
        <v>3.95</v>
      </c>
      <c r="BO204" t="inlineStr">
        <is>
          <t>2018-07-13T06:39:00Z</t>
        </is>
      </c>
      <c r="BP204" t="n">
        <v>13</v>
      </c>
      <c r="BQ204" t="n">
        <v>80</v>
      </c>
    </row>
    <row r="205">
      <c r="C205" t="inlineStr">
        <is>
          <t>20180713-Ferguson</t>
        </is>
      </c>
      <c r="D205" t="inlineStr">
        <is>
          <t>Mariposa</t>
        </is>
      </c>
      <c r="E205" t="inlineStr">
        <is>
          <t>Ferguson</t>
        </is>
      </c>
      <c r="H205" t="n">
        <v>201807132136</v>
      </c>
      <c r="I205" t="n">
        <v>201807140936</v>
      </c>
      <c r="J205" t="n">
        <v>43294</v>
      </c>
      <c r="K205" t="n">
        <v>0.9</v>
      </c>
      <c r="L205" t="n">
        <v>43294.9</v>
      </c>
      <c r="M205" t="n">
        <v>43469</v>
      </c>
      <c r="N205" t="inlineStr">
        <is>
          <t>09:48</t>
        </is>
      </c>
      <c r="O205" t="n">
        <v>43469.40833333333</v>
      </c>
      <c r="P205" t="n">
        <v>96901</v>
      </c>
      <c r="Q205" t="inlineStr">
        <is>
          <t>Undetermined</t>
        </is>
      </c>
      <c r="R205" t="n">
        <v>10</v>
      </c>
      <c r="T205" t="n">
        <v>2</v>
      </c>
      <c r="U205" t="n">
        <v>37.652</v>
      </c>
      <c r="V205" t="n">
        <v>-119.881</v>
      </c>
      <c r="W205" t="inlineStr">
        <is>
          <t>HFTD</t>
        </is>
      </c>
      <c r="X205" t="inlineStr">
        <is>
          <t>HFRA</t>
        </is>
      </c>
      <c r="AF205" t="n">
        <v>11291022</v>
      </c>
      <c r="AG205" t="b">
        <v>1</v>
      </c>
      <c r="AH205" t="b">
        <v>1</v>
      </c>
      <c r="AI205" t="b">
        <v>0</v>
      </c>
      <c r="AJ205" t="n">
        <v>2018</v>
      </c>
      <c r="AK205" t="n">
        <v>7</v>
      </c>
      <c r="AL205" t="b">
        <v>0</v>
      </c>
      <c r="AM205" t="n">
        <v>1</v>
      </c>
      <c r="AN205" t="b">
        <v>0</v>
      </c>
      <c r="AO205" t="b">
        <v>0</v>
      </c>
      <c r="AP205" t="b">
        <v>0</v>
      </c>
      <c r="AQ205" t="inlineStr">
        <is>
          <t>OEIS CAT - Large</t>
        </is>
      </c>
      <c r="AR205" t="n">
        <v>1</v>
      </c>
      <c r="AS205" t="n">
        <v>0</v>
      </c>
      <c r="AT205" t="inlineStr">
        <is>
          <t xml:space="preserve">structures &lt;= 100 </t>
        </is>
      </c>
      <c r="AU205" t="inlineStr">
        <is>
          <t>fatality &gt; 0</t>
        </is>
      </c>
      <c r="AV205" t="n">
        <v>10</v>
      </c>
      <c r="AW205" t="b">
        <v>1</v>
      </c>
      <c r="AX205" t="b">
        <v>0</v>
      </c>
      <c r="AY205" t="b">
        <v>1</v>
      </c>
      <c r="AZ205" t="b">
        <v>1</v>
      </c>
      <c r="BA205" t="b">
        <v>0</v>
      </c>
      <c r="BB205" t="b">
        <v>1</v>
      </c>
      <c r="BC205" t="b">
        <v>1</v>
      </c>
      <c r="BD205" t="n">
        <v>118500000</v>
      </c>
      <c r="BE205" t="inlineStr">
        <is>
          <t>https://en.wikipedia.org/wiki/Ferguson_Fire</t>
        </is>
      </c>
      <c r="BJ205" t="n">
        <v>0</v>
      </c>
      <c r="BK205" t="n">
        <v>0</v>
      </c>
      <c r="BL205" t="inlineStr">
        <is>
          <t>CNFC1</t>
        </is>
      </c>
      <c r="BM205" t="inlineStr">
        <is>
          <t>2</t>
        </is>
      </c>
      <c r="BN205" t="n">
        <v>8.130000000000001</v>
      </c>
      <c r="BO205" t="inlineStr">
        <is>
          <t>2018-07-14T05:00:00Z</t>
        </is>
      </c>
      <c r="BP205" t="n">
        <v>8.99</v>
      </c>
      <c r="BQ205" t="n">
        <v>8</v>
      </c>
    </row>
    <row r="206">
      <c r="C206" t="inlineStr">
        <is>
          <t>20180718-Eighty Eight</t>
        </is>
      </c>
      <c r="D206" t="inlineStr">
        <is>
          <t>Yolo</t>
        </is>
      </c>
      <c r="E206" t="inlineStr">
        <is>
          <t>Eighty Eight</t>
        </is>
      </c>
      <c r="H206" t="n">
        <v>201807181424</v>
      </c>
      <c r="I206" t="n">
        <v>201807190224</v>
      </c>
      <c r="J206" t="n">
        <v>43299</v>
      </c>
      <c r="K206" t="n">
        <v>0.6</v>
      </c>
      <c r="L206" t="n">
        <v>43299.6</v>
      </c>
      <c r="M206" t="n">
        <v>43469</v>
      </c>
      <c r="N206" t="inlineStr">
        <is>
          <t>09:40</t>
        </is>
      </c>
      <c r="O206" t="n">
        <v>43469.40277777778</v>
      </c>
      <c r="P206" t="n">
        <v>822</v>
      </c>
      <c r="Q206" t="inlineStr">
        <is>
          <t>Undetermined</t>
        </is>
      </c>
      <c r="R206" t="n">
        <v>0</v>
      </c>
      <c r="T206" t="n">
        <v>0</v>
      </c>
      <c r="U206" t="n">
        <v>38.59694444</v>
      </c>
      <c r="V206" t="n">
        <v>-121.99388889</v>
      </c>
      <c r="W206" t="inlineStr">
        <is>
          <t>non-HFTD</t>
        </is>
      </c>
      <c r="X206" t="inlineStr">
        <is>
          <t>non-HFRA</t>
        </is>
      </c>
      <c r="AG206" t="b">
        <v>0</v>
      </c>
      <c r="AH206" t="b">
        <v>0</v>
      </c>
      <c r="AI206" t="b">
        <v>0</v>
      </c>
      <c r="AJ206" t="n">
        <v>2018</v>
      </c>
      <c r="AK206" t="n">
        <v>7</v>
      </c>
      <c r="AL206" t="b">
        <v>0</v>
      </c>
      <c r="AM206" t="n">
        <v>0</v>
      </c>
      <c r="AN206" t="b">
        <v>0</v>
      </c>
      <c r="AO206" t="b">
        <v>0</v>
      </c>
      <c r="AP206" t="b">
        <v>0</v>
      </c>
      <c r="AQ206" t="inlineStr">
        <is>
          <t>OEIS Non-CAT - Large</t>
        </is>
      </c>
      <c r="AR206" t="n">
        <v>0</v>
      </c>
      <c r="AS206" t="n">
        <v>0</v>
      </c>
      <c r="AT206" t="inlineStr">
        <is>
          <t xml:space="preserve">structures &lt;= 100 </t>
        </is>
      </c>
      <c r="AU206" t="inlineStr">
        <is>
          <t>fatality = 0</t>
        </is>
      </c>
      <c r="AV206" t="n">
        <v>0</v>
      </c>
      <c r="AW206" t="b">
        <v>0</v>
      </c>
      <c r="AX206" t="b">
        <v>0</v>
      </c>
      <c r="AY206" t="b">
        <v>0</v>
      </c>
      <c r="AZ206" t="b">
        <v>0</v>
      </c>
      <c r="BA206" t="b">
        <v>0</v>
      </c>
      <c r="BB206" t="b">
        <v>0</v>
      </c>
      <c r="BC206" t="b">
        <v>0</v>
      </c>
      <c r="BJ206" t="n">
        <v>0</v>
      </c>
      <c r="BK206" t="n">
        <v>0</v>
      </c>
      <c r="BP206" t="n">
        <v>0</v>
      </c>
      <c r="BQ206" t="n">
        <v>0</v>
      </c>
    </row>
    <row r="207">
      <c r="C207" t="inlineStr">
        <is>
          <t>20180722-Country</t>
        </is>
      </c>
      <c r="D207" t="inlineStr">
        <is>
          <t>Santa Clara</t>
        </is>
      </c>
      <c r="E207" t="inlineStr">
        <is>
          <t>Country</t>
        </is>
      </c>
      <c r="H207" t="n">
        <v>201807221306</v>
      </c>
      <c r="I207" t="n">
        <v>201807230106</v>
      </c>
      <c r="J207" t="n">
        <v>43303</v>
      </c>
      <c r="K207" t="n">
        <v>0.5458333333333333</v>
      </c>
      <c r="L207" t="n">
        <v>43303.54583333333</v>
      </c>
      <c r="M207" t="n">
        <v>43469</v>
      </c>
      <c r="N207" t="inlineStr">
        <is>
          <t>09:37</t>
        </is>
      </c>
      <c r="O207" t="n">
        <v>43469.40069444444</v>
      </c>
      <c r="P207" t="n">
        <v>320</v>
      </c>
      <c r="Q207" t="inlineStr">
        <is>
          <t>Undetermined</t>
        </is>
      </c>
      <c r="R207" t="n">
        <v>1</v>
      </c>
      <c r="T207" t="n">
        <v>0</v>
      </c>
      <c r="U207" t="n">
        <v>37.449425</v>
      </c>
      <c r="V207" t="n">
        <v>-121.88807</v>
      </c>
      <c r="W207" t="inlineStr">
        <is>
          <t>non-HFTD</t>
        </is>
      </c>
      <c r="X207" t="inlineStr">
        <is>
          <t>non-HFRA</t>
        </is>
      </c>
      <c r="AF207" t="n">
        <v>4992</v>
      </c>
      <c r="AG207" t="b">
        <v>0</v>
      </c>
      <c r="AH207" t="b">
        <v>0</v>
      </c>
      <c r="AI207" t="b">
        <v>0</v>
      </c>
      <c r="AJ207" t="n">
        <v>2018</v>
      </c>
      <c r="AK207" t="n">
        <v>7</v>
      </c>
      <c r="AL207" t="b">
        <v>0</v>
      </c>
      <c r="AM207" t="n">
        <v>0</v>
      </c>
      <c r="AN207" t="b">
        <v>0</v>
      </c>
      <c r="AO207" t="b">
        <v>0</v>
      </c>
      <c r="AP207" t="b">
        <v>0</v>
      </c>
      <c r="AQ207" t="inlineStr">
        <is>
          <t>OEIS Non-CAT - Large</t>
        </is>
      </c>
      <c r="AR207" t="n">
        <v>0</v>
      </c>
      <c r="AS207" t="n">
        <v>0</v>
      </c>
      <c r="AT207" t="inlineStr">
        <is>
          <t xml:space="preserve">structures &lt;= 100 </t>
        </is>
      </c>
      <c r="AU207" t="inlineStr">
        <is>
          <t>fatality = 0</t>
        </is>
      </c>
      <c r="AV207" t="n">
        <v>1</v>
      </c>
      <c r="AW207" t="b">
        <v>0</v>
      </c>
      <c r="AX207" t="b">
        <v>0</v>
      </c>
      <c r="AY207" t="b">
        <v>0</v>
      </c>
      <c r="AZ207" t="b">
        <v>0</v>
      </c>
      <c r="BA207" t="b">
        <v>0</v>
      </c>
      <c r="BB207" t="b">
        <v>0</v>
      </c>
      <c r="BC207" t="b">
        <v>0</v>
      </c>
      <c r="BF207" t="inlineStr">
        <is>
          <t>E3968</t>
        </is>
      </c>
      <c r="BG207" t="inlineStr">
        <is>
          <t>65</t>
        </is>
      </c>
      <c r="BH207" t="n">
        <v>1.6</v>
      </c>
      <c r="BI207" t="inlineStr">
        <is>
          <t>2018-07-22T21:06:00Z</t>
        </is>
      </c>
      <c r="BJ207" t="n">
        <v>14</v>
      </c>
      <c r="BK207" t="n">
        <v>9</v>
      </c>
      <c r="BL207" t="inlineStr">
        <is>
          <t>PEAC1</t>
        </is>
      </c>
      <c r="BM207" t="inlineStr">
        <is>
          <t>2</t>
        </is>
      </c>
      <c r="BN207" t="n">
        <v>7.56</v>
      </c>
      <c r="BO207" t="inlineStr">
        <is>
          <t>2018-07-22T20:18:00Z</t>
        </is>
      </c>
      <c r="BP207" t="n">
        <v>18.99</v>
      </c>
      <c r="BQ207" t="n">
        <v>137</v>
      </c>
    </row>
    <row r="208">
      <c r="C208" t="inlineStr">
        <is>
          <t>20180723-Carr</t>
        </is>
      </c>
      <c r="D208" t="inlineStr">
        <is>
          <t>Shasta And Trinity</t>
        </is>
      </c>
      <c r="E208" t="inlineStr">
        <is>
          <t>Carr</t>
        </is>
      </c>
      <c r="H208" t="n">
        <v>201807231315</v>
      </c>
      <c r="I208" t="n">
        <v>201807240115</v>
      </c>
      <c r="J208" t="n">
        <v>43304</v>
      </c>
      <c r="K208" t="n">
        <v>0.5520833333333334</v>
      </c>
      <c r="L208" t="n">
        <v>43304.55208333334</v>
      </c>
      <c r="M208" t="n">
        <v>43342</v>
      </c>
      <c r="N208" t="inlineStr">
        <is>
          <t>09:37</t>
        </is>
      </c>
      <c r="O208" t="n">
        <v>43342.40069444444</v>
      </c>
      <c r="P208" t="n">
        <v>229651</v>
      </c>
      <c r="Q208" t="inlineStr">
        <is>
          <t>Vehicle</t>
        </is>
      </c>
      <c r="R208" t="n">
        <v>1614</v>
      </c>
      <c r="T208" t="n">
        <v>3</v>
      </c>
      <c r="U208" t="n">
        <v>40.65428</v>
      </c>
      <c r="V208" t="n">
        <v>-122.62357</v>
      </c>
      <c r="W208" t="inlineStr">
        <is>
          <t>HFTD</t>
        </is>
      </c>
      <c r="X208" t="inlineStr">
        <is>
          <t>HFRA</t>
        </is>
      </c>
      <c r="AF208" t="n">
        <v>40770919</v>
      </c>
      <c r="AG208" t="b">
        <v>1</v>
      </c>
      <c r="AH208" t="b">
        <v>0</v>
      </c>
      <c r="AI208" t="b">
        <v>1</v>
      </c>
      <c r="AJ208" t="n">
        <v>2018</v>
      </c>
      <c r="AK208" t="n">
        <v>7</v>
      </c>
      <c r="AL208" t="b">
        <v>0</v>
      </c>
      <c r="AM208" t="n">
        <v>1</v>
      </c>
      <c r="AN208" t="b">
        <v>1</v>
      </c>
      <c r="AO208" t="b">
        <v>1</v>
      </c>
      <c r="AP208" t="b">
        <v>0</v>
      </c>
      <c r="AQ208" t="inlineStr">
        <is>
          <t>OEIS CAT - Destructive - Fatal</t>
        </is>
      </c>
      <c r="AR208" t="n">
        <v>1</v>
      </c>
      <c r="AS208" t="n">
        <v>1</v>
      </c>
      <c r="AT208" t="inlineStr">
        <is>
          <t>structures &gt; 500</t>
        </is>
      </c>
      <c r="AU208" t="inlineStr">
        <is>
          <t>fatality &gt; 0</t>
        </is>
      </c>
      <c r="AV208" t="n">
        <v>1614</v>
      </c>
      <c r="AW208" t="b">
        <v>1</v>
      </c>
      <c r="AX208" t="b">
        <v>0</v>
      </c>
      <c r="AY208" t="b">
        <v>1</v>
      </c>
      <c r="AZ208" t="b">
        <v>1</v>
      </c>
      <c r="BA208" t="b">
        <v>0</v>
      </c>
      <c r="BB208" t="b">
        <v>1</v>
      </c>
      <c r="BC208" t="b">
        <v>1</v>
      </c>
      <c r="BF208" t="inlineStr">
        <is>
          <t>WYTC1</t>
        </is>
      </c>
      <c r="BG208" t="inlineStr">
        <is>
          <t>123</t>
        </is>
      </c>
      <c r="BH208" t="n">
        <v>0.92</v>
      </c>
      <c r="BI208" t="inlineStr">
        <is>
          <t>2018-07-23T21:00:00Z</t>
        </is>
      </c>
      <c r="BJ208" t="n">
        <v>6.53</v>
      </c>
      <c r="BK208" t="n">
        <v>2</v>
      </c>
      <c r="BL208" t="inlineStr">
        <is>
          <t>MMOC1</t>
        </is>
      </c>
      <c r="BM208" t="inlineStr">
        <is>
          <t>2</t>
        </is>
      </c>
      <c r="BN208" t="n">
        <v>8.630000000000001</v>
      </c>
      <c r="BO208" t="inlineStr">
        <is>
          <t>2018-07-23T21:00:00Z</t>
        </is>
      </c>
      <c r="BP208" t="n">
        <v>12.01</v>
      </c>
      <c r="BQ208" t="n">
        <v>18</v>
      </c>
    </row>
    <row r="209">
      <c r="C209" t="inlineStr">
        <is>
          <t>20180727-Ranch</t>
        </is>
      </c>
      <c r="D209" t="inlineStr">
        <is>
          <t>Colusa, Glenn, Lake And Mendocino</t>
        </is>
      </c>
      <c r="E209" t="inlineStr">
        <is>
          <t>Ranch</t>
        </is>
      </c>
      <c r="G209" t="inlineStr">
        <is>
          <t>Mendocino Complex</t>
        </is>
      </c>
      <c r="H209" t="n">
        <v>201807271205</v>
      </c>
      <c r="I209" t="n">
        <v>201807280005</v>
      </c>
      <c r="J209" t="n">
        <v>43308</v>
      </c>
      <c r="K209" t="n">
        <v>0.5034722222222222</v>
      </c>
      <c r="L209" t="n">
        <v>43308.50347222222</v>
      </c>
      <c r="P209" t="n">
        <v>410203</v>
      </c>
      <c r="Q209" t="inlineStr">
        <is>
          <t>Human</t>
        </is>
      </c>
      <c r="R209" t="n">
        <v>246</v>
      </c>
      <c r="T209" t="n">
        <v>1</v>
      </c>
      <c r="U209" t="n">
        <v>39.243283</v>
      </c>
      <c r="V209" t="n">
        <v>-123.103367</v>
      </c>
      <c r="W209" t="inlineStr">
        <is>
          <t>HFTD</t>
        </is>
      </c>
      <c r="X209" t="inlineStr">
        <is>
          <t>HFRA</t>
        </is>
      </c>
      <c r="AF209" t="n">
        <v>13036262.24</v>
      </c>
      <c r="AG209" t="b">
        <v>1</v>
      </c>
      <c r="AH209" t="b">
        <v>0</v>
      </c>
      <c r="AI209" t="b">
        <v>1</v>
      </c>
      <c r="AJ209" t="n">
        <v>2018</v>
      </c>
      <c r="AK209" t="n">
        <v>7</v>
      </c>
      <c r="AL209" t="b">
        <v>0</v>
      </c>
      <c r="AM209" t="n">
        <v>1</v>
      </c>
      <c r="AN209" t="b">
        <v>1</v>
      </c>
      <c r="AO209" t="b">
        <v>1</v>
      </c>
      <c r="AP209" t="b">
        <v>0</v>
      </c>
      <c r="AQ209" t="inlineStr">
        <is>
          <t>OEIS CAT - Destructive - Fatal</t>
        </is>
      </c>
      <c r="AR209" t="n">
        <v>1</v>
      </c>
      <c r="AS209" t="n">
        <v>0</v>
      </c>
      <c r="AT209" t="inlineStr">
        <is>
          <t>100 &lt; structures &lt;= 500</t>
        </is>
      </c>
      <c r="AU209" t="inlineStr">
        <is>
          <t>fatality &gt; 0</t>
        </is>
      </c>
      <c r="AV209" t="n">
        <v>246</v>
      </c>
      <c r="AW209" t="b">
        <v>1</v>
      </c>
      <c r="AX209" t="b">
        <v>0</v>
      </c>
      <c r="AY209" t="b">
        <v>1</v>
      </c>
      <c r="AZ209" t="b">
        <v>1</v>
      </c>
      <c r="BA209" t="b">
        <v>0</v>
      </c>
      <c r="BB209" t="b">
        <v>1</v>
      </c>
      <c r="BC209" t="b">
        <v>1</v>
      </c>
      <c r="BJ209" t="n">
        <v>0</v>
      </c>
      <c r="BK209" t="n">
        <v>0</v>
      </c>
      <c r="BL209" t="inlineStr">
        <is>
          <t>COWC1</t>
        </is>
      </c>
      <c r="BM209" t="inlineStr">
        <is>
          <t>2</t>
        </is>
      </c>
      <c r="BN209" t="n">
        <v>8.27</v>
      </c>
      <c r="BO209" t="inlineStr">
        <is>
          <t>2018-07-27T20:01:00Z</t>
        </is>
      </c>
      <c r="BP209" t="n">
        <v>28.99</v>
      </c>
      <c r="BQ209" t="n">
        <v>40</v>
      </c>
    </row>
    <row r="210">
      <c r="C210" t="inlineStr">
        <is>
          <t>20180727-River</t>
        </is>
      </c>
      <c r="D210" t="inlineStr">
        <is>
          <t>Colusa, Lake And Mendocino</t>
        </is>
      </c>
      <c r="E210" t="inlineStr">
        <is>
          <t>River</t>
        </is>
      </c>
      <c r="G210" t="inlineStr">
        <is>
          <t>Mendocino Complex</t>
        </is>
      </c>
      <c r="H210" t="n">
        <v>201807271301</v>
      </c>
      <c r="I210" t="n">
        <v>201807280101</v>
      </c>
      <c r="J210" t="n">
        <v>43308</v>
      </c>
      <c r="K210" t="n">
        <v>0.5423611111111111</v>
      </c>
      <c r="L210" t="n">
        <v>43308.54236111111</v>
      </c>
      <c r="P210" t="n">
        <v>48920</v>
      </c>
      <c r="Q210" t="inlineStr">
        <is>
          <t>Undetermined</t>
        </is>
      </c>
      <c r="R210" t="n">
        <v>35</v>
      </c>
      <c r="T210" t="n">
        <v>0</v>
      </c>
      <c r="U210" t="n">
        <v>39.04786</v>
      </c>
      <c r="V210" t="n">
        <v>-123.11971</v>
      </c>
      <c r="W210" t="inlineStr">
        <is>
          <t>HFTD</t>
        </is>
      </c>
      <c r="X210" t="inlineStr">
        <is>
          <t>HFRA</t>
        </is>
      </c>
      <c r="AF210" t="n">
        <v>1854752.758</v>
      </c>
      <c r="AG210" t="b">
        <v>1</v>
      </c>
      <c r="AH210" t="b">
        <v>1</v>
      </c>
      <c r="AI210" t="b">
        <v>0</v>
      </c>
      <c r="AJ210" t="n">
        <v>2018</v>
      </c>
      <c r="AK210" t="n">
        <v>7</v>
      </c>
      <c r="AL210" t="b">
        <v>0</v>
      </c>
      <c r="AM210" t="n">
        <v>0</v>
      </c>
      <c r="AN210" t="b">
        <v>0</v>
      </c>
      <c r="AO210" t="b">
        <v>0</v>
      </c>
      <c r="AP210" t="b">
        <v>0</v>
      </c>
      <c r="AQ210" t="inlineStr">
        <is>
          <t>OEIS CAT - Large</t>
        </is>
      </c>
      <c r="AR210" t="n">
        <v>1</v>
      </c>
      <c r="AS210" t="n">
        <v>0</v>
      </c>
      <c r="AT210" t="inlineStr">
        <is>
          <t xml:space="preserve">structures &lt;= 100 </t>
        </is>
      </c>
      <c r="AU210" t="inlineStr">
        <is>
          <t>fatality = 0</t>
        </is>
      </c>
      <c r="AV210" t="n">
        <v>35</v>
      </c>
      <c r="AW210" t="b">
        <v>1</v>
      </c>
      <c r="AX210" t="b">
        <v>0</v>
      </c>
      <c r="AY210" t="b">
        <v>1</v>
      </c>
      <c r="AZ210" t="b">
        <v>1</v>
      </c>
      <c r="BA210" t="b">
        <v>0</v>
      </c>
      <c r="BB210" t="b">
        <v>1</v>
      </c>
      <c r="BC210" t="b">
        <v>1</v>
      </c>
      <c r="BF210" t="inlineStr">
        <is>
          <t>HPDC1</t>
        </is>
      </c>
      <c r="BG210" t="inlineStr">
        <is>
          <t>2</t>
        </is>
      </c>
      <c r="BH210" t="n">
        <v>2.41</v>
      </c>
      <c r="BI210" t="inlineStr">
        <is>
          <t>2018-07-27T20:15:00Z</t>
        </is>
      </c>
      <c r="BJ210" t="n">
        <v>21</v>
      </c>
      <c r="BK210" t="n">
        <v>2</v>
      </c>
      <c r="BL210" t="inlineStr">
        <is>
          <t>COWC1</t>
        </is>
      </c>
      <c r="BM210" t="inlineStr">
        <is>
          <t>2</t>
        </is>
      </c>
      <c r="BN210" t="n">
        <v>5.93</v>
      </c>
      <c r="BO210" t="inlineStr">
        <is>
          <t>2018-07-27T20:01:00Z</t>
        </is>
      </c>
      <c r="BP210" t="n">
        <v>28.99</v>
      </c>
      <c r="BQ210" t="n">
        <v>9</v>
      </c>
    </row>
    <row r="211">
      <c r="C211" t="inlineStr">
        <is>
          <t>20180727-Whaleback</t>
        </is>
      </c>
      <c r="D211" t="inlineStr">
        <is>
          <t>Lassen</t>
        </is>
      </c>
      <c r="E211" t="inlineStr">
        <is>
          <t>Whaleback</t>
        </is>
      </c>
      <c r="H211" t="n">
        <v>201807271332</v>
      </c>
      <c r="I211" t="n">
        <v>201807280132</v>
      </c>
      <c r="J211" t="n">
        <v>43308</v>
      </c>
      <c r="K211" t="n">
        <v>0.5638888888888889</v>
      </c>
      <c r="L211" t="n">
        <v>43308.56388888889</v>
      </c>
      <c r="M211" t="n">
        <v>43469</v>
      </c>
      <c r="N211" t="inlineStr">
        <is>
          <t>09:32</t>
        </is>
      </c>
      <c r="O211" t="n">
        <v>43469.39722222222</v>
      </c>
      <c r="P211" t="n">
        <v>18703</v>
      </c>
      <c r="Q211" t="inlineStr">
        <is>
          <t>Undetermined</t>
        </is>
      </c>
      <c r="R211" t="n">
        <v>0</v>
      </c>
      <c r="T211" t="n">
        <v>0</v>
      </c>
      <c r="U211" t="n">
        <v>40.633536</v>
      </c>
      <c r="V211" t="n">
        <v>-120.868091</v>
      </c>
      <c r="W211" t="inlineStr">
        <is>
          <t>HFTD</t>
        </is>
      </c>
      <c r="X211" t="inlineStr">
        <is>
          <t>HFRA</t>
        </is>
      </c>
      <c r="AG211" t="b">
        <v>1</v>
      </c>
      <c r="AH211" t="b">
        <v>1</v>
      </c>
      <c r="AI211" t="b">
        <v>0</v>
      </c>
      <c r="AJ211" t="n">
        <v>2018</v>
      </c>
      <c r="AK211" t="n">
        <v>7</v>
      </c>
      <c r="AL211" t="b">
        <v>0</v>
      </c>
      <c r="AM211" t="n">
        <v>0</v>
      </c>
      <c r="AN211" t="b">
        <v>0</v>
      </c>
      <c r="AO211" t="b">
        <v>0</v>
      </c>
      <c r="AP211" t="b">
        <v>0</v>
      </c>
      <c r="AQ211" t="inlineStr">
        <is>
          <t>OEIS CAT - Large</t>
        </is>
      </c>
      <c r="AR211" t="n">
        <v>1</v>
      </c>
      <c r="AS211" t="n">
        <v>0</v>
      </c>
      <c r="AT211" t="inlineStr">
        <is>
          <t xml:space="preserve">structures &lt;= 100 </t>
        </is>
      </c>
      <c r="AU211" t="inlineStr">
        <is>
          <t>fatality = 0</t>
        </is>
      </c>
      <c r="AV211" t="n">
        <v>0</v>
      </c>
      <c r="AW211" t="b">
        <v>1</v>
      </c>
      <c r="AX211" t="b">
        <v>0</v>
      </c>
      <c r="AY211" t="b">
        <v>1</v>
      </c>
      <c r="AZ211" t="b">
        <v>1</v>
      </c>
      <c r="BA211" t="b">
        <v>0</v>
      </c>
      <c r="BB211" t="b">
        <v>1</v>
      </c>
      <c r="BC211" t="b">
        <v>1</v>
      </c>
      <c r="BJ211" t="n">
        <v>0</v>
      </c>
      <c r="BK211" t="n">
        <v>0</v>
      </c>
      <c r="BL211" t="inlineStr">
        <is>
          <t>GORC1</t>
        </is>
      </c>
      <c r="BM211" t="inlineStr">
        <is>
          <t>2</t>
        </is>
      </c>
      <c r="BN211" t="n">
        <v>8.57</v>
      </c>
      <c r="BO211" t="inlineStr">
        <is>
          <t>2018-07-27T21:04:00Z</t>
        </is>
      </c>
      <c r="BP211" t="n">
        <v>13</v>
      </c>
      <c r="BQ211" t="n">
        <v>2</v>
      </c>
    </row>
    <row r="212">
      <c r="C212" t="inlineStr">
        <is>
          <t>20180727-Breckenridge</t>
        </is>
      </c>
      <c r="D212" t="inlineStr">
        <is>
          <t>Kern</t>
        </is>
      </c>
      <c r="E212" t="inlineStr">
        <is>
          <t>Breckenridge</t>
        </is>
      </c>
      <c r="H212" t="n">
        <v>201807271612</v>
      </c>
      <c r="I212" t="n">
        <v>201807280412</v>
      </c>
      <c r="J212" t="n">
        <v>43308</v>
      </c>
      <c r="K212" t="n">
        <v>0.675</v>
      </c>
      <c r="L212" t="n">
        <v>43308.675</v>
      </c>
      <c r="M212" t="n">
        <v>43469</v>
      </c>
      <c r="N212" t="inlineStr">
        <is>
          <t>09:32</t>
        </is>
      </c>
      <c r="O212" t="n">
        <v>43469.39722222222</v>
      </c>
      <c r="P212" t="n">
        <v>993</v>
      </c>
      <c r="Q212" t="inlineStr">
        <is>
          <t>Undetermined</t>
        </is>
      </c>
      <c r="R212" t="n">
        <v>0</v>
      </c>
      <c r="T212" t="n">
        <v>0</v>
      </c>
      <c r="U212" t="n">
        <v>35.387408</v>
      </c>
      <c r="V212" t="n">
        <v>-118.817934</v>
      </c>
      <c r="W212" t="inlineStr">
        <is>
          <t>non-HFTD</t>
        </is>
      </c>
      <c r="X212" t="inlineStr">
        <is>
          <t>HFRA</t>
        </is>
      </c>
      <c r="AG212" t="b">
        <v>0</v>
      </c>
      <c r="AH212" t="b">
        <v>0</v>
      </c>
      <c r="AI212" t="b">
        <v>0</v>
      </c>
      <c r="AJ212" t="n">
        <v>2018</v>
      </c>
      <c r="AK212" t="n">
        <v>7</v>
      </c>
      <c r="AL212" t="b">
        <v>0</v>
      </c>
      <c r="AM212" t="n">
        <v>0</v>
      </c>
      <c r="AN212" t="b">
        <v>0</v>
      </c>
      <c r="AO212" t="b">
        <v>0</v>
      </c>
      <c r="AP212" t="b">
        <v>0</v>
      </c>
      <c r="AQ212" t="inlineStr">
        <is>
          <t>OEIS Non-CAT - Large</t>
        </is>
      </c>
      <c r="AR212" t="n">
        <v>0</v>
      </c>
      <c r="AS212" t="n">
        <v>0</v>
      </c>
      <c r="AT212" t="inlineStr">
        <is>
          <t xml:space="preserve">structures &lt;= 100 </t>
        </is>
      </c>
      <c r="AU212" t="inlineStr">
        <is>
          <t>fatality = 0</t>
        </is>
      </c>
      <c r="AV212" t="n">
        <v>0</v>
      </c>
      <c r="AW212" t="b">
        <v>0</v>
      </c>
      <c r="AX212" t="b">
        <v>0</v>
      </c>
      <c r="AY212" t="b">
        <v>1</v>
      </c>
      <c r="AZ212" t="b">
        <v>1</v>
      </c>
      <c r="BA212" t="b">
        <v>0</v>
      </c>
      <c r="BB212" t="b">
        <v>0</v>
      </c>
      <c r="BC212" t="b">
        <v>0</v>
      </c>
      <c r="BF212" t="inlineStr">
        <is>
          <t>C6825</t>
        </is>
      </c>
      <c r="BG212" t="inlineStr">
        <is>
          <t>65</t>
        </is>
      </c>
      <c r="BH212" t="n">
        <v>3.77</v>
      </c>
      <c r="BI212" t="inlineStr">
        <is>
          <t>2018-07-27T22:36:00Z</t>
        </is>
      </c>
      <c r="BJ212" t="n">
        <v>14</v>
      </c>
      <c r="BK212" t="n">
        <v>18</v>
      </c>
      <c r="BL212" t="inlineStr">
        <is>
          <t>AU562</t>
        </is>
      </c>
      <c r="BM212" t="inlineStr">
        <is>
          <t>65</t>
        </is>
      </c>
      <c r="BN212" t="n">
        <v>7.14</v>
      </c>
      <c r="BO212" t="inlineStr">
        <is>
          <t>2018-07-27T23:57:00Z</t>
        </is>
      </c>
      <c r="BP212" t="n">
        <v>14</v>
      </c>
      <c r="BQ212" t="n">
        <v>34</v>
      </c>
    </row>
    <row r="213">
      <c r="C213" t="inlineStr">
        <is>
          <t>20180731-Eel</t>
        </is>
      </c>
      <c r="D213" t="inlineStr">
        <is>
          <t>Mendocino</t>
        </is>
      </c>
      <c r="E213" t="inlineStr">
        <is>
          <t>Eel</t>
        </is>
      </c>
      <c r="H213" t="n">
        <v>201807311528</v>
      </c>
      <c r="I213" t="n">
        <v>201807320328</v>
      </c>
      <c r="J213" t="n">
        <v>43312</v>
      </c>
      <c r="K213" t="n">
        <v>0.6444444444444445</v>
      </c>
      <c r="L213" t="n">
        <v>43312.64444444444</v>
      </c>
      <c r="M213" t="n">
        <v>43469</v>
      </c>
      <c r="N213" t="inlineStr">
        <is>
          <t>09:29</t>
        </is>
      </c>
      <c r="O213" t="n">
        <v>43469.39513888889</v>
      </c>
      <c r="P213" t="n">
        <v>972</v>
      </c>
      <c r="Q213" t="inlineStr">
        <is>
          <t>Undetermined</t>
        </is>
      </c>
      <c r="R213" t="n">
        <v>0</v>
      </c>
      <c r="T213" t="n">
        <v>0</v>
      </c>
      <c r="U213" t="n">
        <v>39.832</v>
      </c>
      <c r="V213" t="n">
        <v>-123.048</v>
      </c>
      <c r="W213" t="inlineStr">
        <is>
          <t>HFTD</t>
        </is>
      </c>
      <c r="X213" t="inlineStr">
        <is>
          <t>HFRA</t>
        </is>
      </c>
      <c r="AG213" t="b">
        <v>0</v>
      </c>
      <c r="AH213" t="b">
        <v>0</v>
      </c>
      <c r="AI213" t="b">
        <v>0</v>
      </c>
      <c r="AJ213" t="n">
        <v>2018</v>
      </c>
      <c r="AK213" t="n">
        <v>7</v>
      </c>
      <c r="AL213" t="b">
        <v>0</v>
      </c>
      <c r="AM213" t="n">
        <v>0</v>
      </c>
      <c r="AN213" t="b">
        <v>0</v>
      </c>
      <c r="AO213" t="b">
        <v>0</v>
      </c>
      <c r="AP213" t="b">
        <v>0</v>
      </c>
      <c r="AQ213" t="inlineStr">
        <is>
          <t>OEIS Non-CAT - Large</t>
        </is>
      </c>
      <c r="AR213" t="n">
        <v>0</v>
      </c>
      <c r="AS213" t="n">
        <v>0</v>
      </c>
      <c r="AT213" t="inlineStr">
        <is>
          <t xml:space="preserve">structures &lt;= 100 </t>
        </is>
      </c>
      <c r="AU213" t="inlineStr">
        <is>
          <t>fatality = 0</t>
        </is>
      </c>
      <c r="AV213" t="n">
        <v>0</v>
      </c>
      <c r="AW213" t="b">
        <v>1</v>
      </c>
      <c r="AX213" t="b">
        <v>0</v>
      </c>
      <c r="AY213" t="b">
        <v>1</v>
      </c>
      <c r="AZ213" t="b">
        <v>1</v>
      </c>
      <c r="BA213" t="b">
        <v>0</v>
      </c>
      <c r="BB213" t="b">
        <v>1</v>
      </c>
      <c r="BC213" t="b">
        <v>1</v>
      </c>
      <c r="BF213" t="inlineStr">
        <is>
          <t>EELC1</t>
        </is>
      </c>
      <c r="BG213" t="inlineStr">
        <is>
          <t>2</t>
        </is>
      </c>
      <c r="BH213" t="n">
        <v>1.99</v>
      </c>
      <c r="BI213" t="inlineStr">
        <is>
          <t>2018-07-31T22:45:00Z</t>
        </is>
      </c>
      <c r="BJ213" t="n">
        <v>12.01</v>
      </c>
      <c r="BK213" t="n">
        <v>2</v>
      </c>
      <c r="BL213" t="inlineStr">
        <is>
          <t>MASC1</t>
        </is>
      </c>
      <c r="BM213" t="inlineStr">
        <is>
          <t>2</t>
        </is>
      </c>
      <c r="BN213" t="n">
        <v>5.72</v>
      </c>
      <c r="BO213" t="inlineStr">
        <is>
          <t>2018-07-31T23:04:00Z</t>
        </is>
      </c>
      <c r="BP213" t="n">
        <v>20</v>
      </c>
      <c r="BQ213" t="n">
        <v>4</v>
      </c>
    </row>
    <row r="214">
      <c r="C214" t="inlineStr">
        <is>
          <t>20180731-Butte</t>
        </is>
      </c>
      <c r="D214" t="inlineStr">
        <is>
          <t>Sutter</t>
        </is>
      </c>
      <c r="E214" t="inlineStr">
        <is>
          <t>Butte</t>
        </is>
      </c>
      <c r="H214" t="n">
        <v>201807311734</v>
      </c>
      <c r="I214" t="n">
        <v>201807320534</v>
      </c>
      <c r="J214" t="n">
        <v>43312</v>
      </c>
      <c r="K214" t="n">
        <v>0.7319444444444444</v>
      </c>
      <c r="L214" t="n">
        <v>43312.73194444444</v>
      </c>
      <c r="M214" t="n">
        <v>43469</v>
      </c>
      <c r="N214" t="inlineStr">
        <is>
          <t>09:28</t>
        </is>
      </c>
      <c r="O214" t="n">
        <v>43469.39444444444</v>
      </c>
      <c r="P214" t="n">
        <v>1200</v>
      </c>
      <c r="Q214" t="inlineStr">
        <is>
          <t>Undetermined</t>
        </is>
      </c>
      <c r="R214" t="n">
        <v>0</v>
      </c>
      <c r="T214" t="n">
        <v>0</v>
      </c>
      <c r="U214" t="n">
        <v>39.186144</v>
      </c>
      <c r="V214" t="n">
        <v>-121.79288</v>
      </c>
      <c r="W214" t="inlineStr">
        <is>
          <t>non-HFTD</t>
        </is>
      </c>
      <c r="X214" t="inlineStr">
        <is>
          <t>non-HFRA</t>
        </is>
      </c>
      <c r="AG214" t="b">
        <v>0</v>
      </c>
      <c r="AH214" t="b">
        <v>0</v>
      </c>
      <c r="AI214" t="b">
        <v>0</v>
      </c>
      <c r="AJ214" t="n">
        <v>2018</v>
      </c>
      <c r="AK214" t="n">
        <v>7</v>
      </c>
      <c r="AL214" t="b">
        <v>0</v>
      </c>
      <c r="AM214" t="n">
        <v>0</v>
      </c>
      <c r="AN214" t="b">
        <v>0</v>
      </c>
      <c r="AO214" t="b">
        <v>0</v>
      </c>
      <c r="AP214" t="b">
        <v>0</v>
      </c>
      <c r="AQ214" t="inlineStr">
        <is>
          <t>OEIS Non-CAT - Large</t>
        </is>
      </c>
      <c r="AR214" t="n">
        <v>0</v>
      </c>
      <c r="AS214" t="n">
        <v>0</v>
      </c>
      <c r="AT214" t="inlineStr">
        <is>
          <t xml:space="preserve">structures &lt;= 100 </t>
        </is>
      </c>
      <c r="AU214" t="inlineStr">
        <is>
          <t>fatality = 0</t>
        </is>
      </c>
      <c r="AV214" t="n">
        <v>0</v>
      </c>
      <c r="AW214" t="b">
        <v>0</v>
      </c>
      <c r="AX214" t="b">
        <v>0</v>
      </c>
      <c r="AY214" t="b">
        <v>0</v>
      </c>
      <c r="AZ214" t="b">
        <v>0</v>
      </c>
      <c r="BA214" t="b">
        <v>0</v>
      </c>
      <c r="BB214" t="b">
        <v>0</v>
      </c>
      <c r="BC214" t="b">
        <v>0</v>
      </c>
      <c r="BJ214" t="n">
        <v>0</v>
      </c>
      <c r="BK214" t="n">
        <v>0</v>
      </c>
      <c r="BL214" t="inlineStr">
        <is>
          <t>E9574</t>
        </is>
      </c>
      <c r="BM214" t="inlineStr">
        <is>
          <t>65</t>
        </is>
      </c>
      <c r="BN214" t="n">
        <v>8.58</v>
      </c>
      <c r="BO214" t="inlineStr">
        <is>
          <t>2018-08-01T00:22:00Z</t>
        </is>
      </c>
      <c r="BP214" t="n">
        <v>7</v>
      </c>
      <c r="BQ214" t="n">
        <v>57</v>
      </c>
    </row>
    <row r="215">
      <c r="C215" t="inlineStr">
        <is>
          <t>20180801-Sunset</t>
        </is>
      </c>
      <c r="D215" t="inlineStr">
        <is>
          <t>Placer</t>
        </is>
      </c>
      <c r="E215" t="inlineStr">
        <is>
          <t>Sunset</t>
        </is>
      </c>
      <c r="H215" t="n">
        <v>201808011311</v>
      </c>
      <c r="I215" t="n">
        <v>201808020111</v>
      </c>
      <c r="J215" t="n">
        <v>43313</v>
      </c>
      <c r="K215" t="n">
        <v>0.5493055555555556</v>
      </c>
      <c r="L215" t="n">
        <v>43313.54930555556</v>
      </c>
      <c r="M215" t="n">
        <v>43469</v>
      </c>
      <c r="N215" t="inlineStr">
        <is>
          <t>09:28</t>
        </is>
      </c>
      <c r="O215" t="n">
        <v>43469.39444444444</v>
      </c>
      <c r="P215" t="n">
        <v>700</v>
      </c>
      <c r="Q215" t="inlineStr">
        <is>
          <t>Undetermined</t>
        </is>
      </c>
      <c r="R215" t="n">
        <v>0</v>
      </c>
      <c r="T215" t="n">
        <v>0</v>
      </c>
      <c r="U215" t="n">
        <v>38.82426</v>
      </c>
      <c r="V215" t="n">
        <v>-121.451307</v>
      </c>
      <c r="W215" t="inlineStr">
        <is>
          <t>non-HFTD</t>
        </is>
      </c>
      <c r="X215" t="inlineStr">
        <is>
          <t>non-HFRA</t>
        </is>
      </c>
      <c r="AG215" t="b">
        <v>0</v>
      </c>
      <c r="AH215" t="b">
        <v>0</v>
      </c>
      <c r="AI215" t="b">
        <v>0</v>
      </c>
      <c r="AJ215" t="n">
        <v>2018</v>
      </c>
      <c r="AK215" t="n">
        <v>8</v>
      </c>
      <c r="AL215" t="b">
        <v>0</v>
      </c>
      <c r="AM215" t="n">
        <v>0</v>
      </c>
      <c r="AN215" t="b">
        <v>0</v>
      </c>
      <c r="AO215" t="b">
        <v>0</v>
      </c>
      <c r="AP215" t="b">
        <v>0</v>
      </c>
      <c r="AQ215" t="inlineStr">
        <is>
          <t>OEIS Non-CAT - Large</t>
        </is>
      </c>
      <c r="AR215" t="n">
        <v>0</v>
      </c>
      <c r="AS215" t="n">
        <v>0</v>
      </c>
      <c r="AT215" t="inlineStr">
        <is>
          <t xml:space="preserve">structures &lt;= 100 </t>
        </is>
      </c>
      <c r="AU215" t="inlineStr">
        <is>
          <t>fatality = 0</t>
        </is>
      </c>
      <c r="AV215" t="n">
        <v>0</v>
      </c>
      <c r="AW215" t="b">
        <v>0</v>
      </c>
      <c r="AX215" t="b">
        <v>0</v>
      </c>
      <c r="AY215" t="b">
        <v>0</v>
      </c>
      <c r="AZ215" t="b">
        <v>0</v>
      </c>
      <c r="BA215" t="b">
        <v>0</v>
      </c>
      <c r="BB215" t="b">
        <v>0</v>
      </c>
      <c r="BC215" t="b">
        <v>0</v>
      </c>
      <c r="BJ215" t="n">
        <v>0</v>
      </c>
      <c r="BK215" t="n">
        <v>0</v>
      </c>
      <c r="BL215" t="inlineStr">
        <is>
          <t>AR944</t>
        </is>
      </c>
      <c r="BM215" t="inlineStr">
        <is>
          <t>65</t>
        </is>
      </c>
      <c r="BN215" t="n">
        <v>8.99</v>
      </c>
      <c r="BO215" t="inlineStr">
        <is>
          <t>2018-08-01T20:30:00Z</t>
        </is>
      </c>
      <c r="BP215" t="n">
        <v>8.99</v>
      </c>
      <c r="BQ215" t="n">
        <v>8</v>
      </c>
    </row>
    <row r="216">
      <c r="C216" t="inlineStr">
        <is>
          <t>20180801-Donnell</t>
        </is>
      </c>
      <c r="D216" t="inlineStr">
        <is>
          <t>Tuolumne</t>
        </is>
      </c>
      <c r="E216" t="inlineStr">
        <is>
          <t>Donnell</t>
        </is>
      </c>
      <c r="H216" t="n">
        <v>201808011748</v>
      </c>
      <c r="I216" t="n">
        <v>201808020548</v>
      </c>
      <c r="J216" t="n">
        <v>43313</v>
      </c>
      <c r="K216" t="n">
        <v>0.7416666666666667</v>
      </c>
      <c r="L216" t="n">
        <v>43313.74166666667</v>
      </c>
      <c r="M216" t="n">
        <v>43469</v>
      </c>
      <c r="N216" t="inlineStr">
        <is>
          <t>09:26</t>
        </is>
      </c>
      <c r="O216" t="n">
        <v>43469.39305555556</v>
      </c>
      <c r="P216" t="n">
        <v>36450</v>
      </c>
      <c r="Q216" t="inlineStr">
        <is>
          <t>Undetermined</t>
        </is>
      </c>
      <c r="R216" t="n">
        <v>54</v>
      </c>
      <c r="T216" t="n">
        <v>0</v>
      </c>
      <c r="U216" t="n">
        <v>38.349</v>
      </c>
      <c r="V216" t="n">
        <v>-119.929</v>
      </c>
      <c r="W216" t="inlineStr">
        <is>
          <t>HFTD</t>
        </is>
      </c>
      <c r="X216" t="inlineStr">
        <is>
          <t>HFRA</t>
        </is>
      </c>
      <c r="AG216" t="b">
        <v>1</v>
      </c>
      <c r="AH216" t="b">
        <v>1</v>
      </c>
      <c r="AI216" t="b">
        <v>0</v>
      </c>
      <c r="AJ216" t="n">
        <v>2018</v>
      </c>
      <c r="AK216" t="n">
        <v>8</v>
      </c>
      <c r="AL216" t="b">
        <v>0</v>
      </c>
      <c r="AM216" t="n">
        <v>0</v>
      </c>
      <c r="AN216" t="b">
        <v>0</v>
      </c>
      <c r="AO216" t="b">
        <v>0</v>
      </c>
      <c r="AP216" t="b">
        <v>0</v>
      </c>
      <c r="AQ216" t="inlineStr">
        <is>
          <t>OEIS CAT - Large</t>
        </is>
      </c>
      <c r="AR216" t="n">
        <v>1</v>
      </c>
      <c r="AS216" t="n">
        <v>0</v>
      </c>
      <c r="AT216" t="inlineStr">
        <is>
          <t xml:space="preserve">structures &lt;= 100 </t>
        </is>
      </c>
      <c r="AU216" t="inlineStr">
        <is>
          <t>fatality = 0</t>
        </is>
      </c>
      <c r="AV216" t="n">
        <v>54</v>
      </c>
      <c r="AW216" t="b">
        <v>1</v>
      </c>
      <c r="AX216" t="b">
        <v>0</v>
      </c>
      <c r="AY216" t="b">
        <v>1</v>
      </c>
      <c r="AZ216" t="b">
        <v>1</v>
      </c>
      <c r="BA216" t="b">
        <v>0</v>
      </c>
      <c r="BB216" t="b">
        <v>1</v>
      </c>
      <c r="BC216" t="b">
        <v>1</v>
      </c>
      <c r="BJ216" t="n">
        <v>0</v>
      </c>
      <c r="BK216" t="n">
        <v>0</v>
      </c>
      <c r="BP216" t="n">
        <v>0</v>
      </c>
      <c r="BQ216" t="n">
        <v>0</v>
      </c>
    </row>
    <row r="217">
      <c r="C217" t="inlineStr">
        <is>
          <t>20180803-Tarina</t>
        </is>
      </c>
      <c r="D217" t="inlineStr">
        <is>
          <t>Kern</t>
        </is>
      </c>
      <c r="E217" t="inlineStr">
        <is>
          <t>Tarina</t>
        </is>
      </c>
      <c r="H217" t="n">
        <v>201808031448</v>
      </c>
      <c r="I217" t="n">
        <v>201808040248</v>
      </c>
      <c r="J217" t="n">
        <v>43315</v>
      </c>
      <c r="K217" t="n">
        <v>0.6166666666666667</v>
      </c>
      <c r="L217" t="n">
        <v>43315.61666666667</v>
      </c>
      <c r="M217" t="n">
        <v>43469</v>
      </c>
      <c r="N217" t="inlineStr">
        <is>
          <t>09:26</t>
        </is>
      </c>
      <c r="O217" t="n">
        <v>43469.39305555556</v>
      </c>
      <c r="P217" t="n">
        <v>2950</v>
      </c>
      <c r="Q217" t="inlineStr">
        <is>
          <t>Undetermined</t>
        </is>
      </c>
      <c r="R217" t="n">
        <v>0</v>
      </c>
      <c r="T217" t="n">
        <v>0</v>
      </c>
      <c r="U217" t="n">
        <v>35.37444</v>
      </c>
      <c r="V217" t="n">
        <v>-118.83556</v>
      </c>
      <c r="W217" t="inlineStr">
        <is>
          <t>non-HFTD</t>
        </is>
      </c>
      <c r="X217" t="inlineStr">
        <is>
          <t>HFRA</t>
        </is>
      </c>
      <c r="AG217" t="b">
        <v>0</v>
      </c>
      <c r="AH217" t="b">
        <v>0</v>
      </c>
      <c r="AI217" t="b">
        <v>0</v>
      </c>
      <c r="AJ217" t="n">
        <v>2018</v>
      </c>
      <c r="AK217" t="n">
        <v>8</v>
      </c>
      <c r="AL217" t="b">
        <v>0</v>
      </c>
      <c r="AM217" t="n">
        <v>0</v>
      </c>
      <c r="AN217" t="b">
        <v>0</v>
      </c>
      <c r="AO217" t="b">
        <v>0</v>
      </c>
      <c r="AP217" t="b">
        <v>0</v>
      </c>
      <c r="AQ217" t="inlineStr">
        <is>
          <t>OEIS Non-CAT - Large</t>
        </is>
      </c>
      <c r="AR217" t="n">
        <v>0</v>
      </c>
      <c r="AS217" t="n">
        <v>0</v>
      </c>
      <c r="AT217" t="inlineStr">
        <is>
          <t xml:space="preserve">structures &lt;= 100 </t>
        </is>
      </c>
      <c r="AU217" t="inlineStr">
        <is>
          <t>fatality = 0</t>
        </is>
      </c>
      <c r="AV217" t="n">
        <v>0</v>
      </c>
      <c r="AW217" t="b">
        <v>0</v>
      </c>
      <c r="AX217" t="b">
        <v>0</v>
      </c>
      <c r="AY217" t="b">
        <v>1</v>
      </c>
      <c r="AZ217" t="b">
        <v>1</v>
      </c>
      <c r="BA217" t="b">
        <v>0</v>
      </c>
      <c r="BB217" t="b">
        <v>0</v>
      </c>
      <c r="BC217" t="b">
        <v>0</v>
      </c>
      <c r="BF217" t="inlineStr">
        <is>
          <t>F0196</t>
        </is>
      </c>
      <c r="BG217" t="inlineStr">
        <is>
          <t>65</t>
        </is>
      </c>
      <c r="BH217" t="n">
        <v>4.04</v>
      </c>
      <c r="BI217" t="inlineStr">
        <is>
          <t>2018-08-03T20:50:00Z</t>
        </is>
      </c>
      <c r="BJ217" t="n">
        <v>24</v>
      </c>
      <c r="BK217" t="n">
        <v>20</v>
      </c>
      <c r="BL217" t="inlineStr">
        <is>
          <t>F0196</t>
        </is>
      </c>
      <c r="BM217" t="inlineStr">
        <is>
          <t>65</t>
        </is>
      </c>
      <c r="BN217" t="n">
        <v>4.04</v>
      </c>
      <c r="BO217" t="inlineStr">
        <is>
          <t>2018-08-03T20:50:00Z</t>
        </is>
      </c>
      <c r="BP217" t="n">
        <v>24</v>
      </c>
      <c r="BQ217" t="n">
        <v>41</v>
      </c>
    </row>
    <row r="218">
      <c r="C218" t="inlineStr">
        <is>
          <t>20180806-Turkey</t>
        </is>
      </c>
      <c r="D218" t="inlineStr">
        <is>
          <t>Monterey</t>
        </is>
      </c>
      <c r="E218" t="inlineStr">
        <is>
          <t>Turkey</t>
        </is>
      </c>
      <c r="H218" t="n">
        <v>201808061259</v>
      </c>
      <c r="I218" t="n">
        <v>201808070059</v>
      </c>
      <c r="J218" t="n">
        <v>43318</v>
      </c>
      <c r="K218" t="n">
        <v>0.5409722222222222</v>
      </c>
      <c r="L218" t="n">
        <v>43318.54097222222</v>
      </c>
      <c r="M218" t="n">
        <v>43469</v>
      </c>
      <c r="N218" t="inlineStr">
        <is>
          <t>09:23</t>
        </is>
      </c>
      <c r="O218" t="n">
        <v>43469.39097222222</v>
      </c>
      <c r="P218" t="n">
        <v>2225</v>
      </c>
      <c r="Q218" t="inlineStr">
        <is>
          <t>Undetermined</t>
        </is>
      </c>
      <c r="R218" t="n">
        <v>0</v>
      </c>
      <c r="T218" t="n">
        <v>0</v>
      </c>
      <c r="U218" t="n">
        <v>35.847778</v>
      </c>
      <c r="V218" t="n">
        <v>-120.343056</v>
      </c>
      <c r="W218" t="inlineStr">
        <is>
          <t>non-HFTD</t>
        </is>
      </c>
      <c r="X218" t="inlineStr">
        <is>
          <t>non-HFRA</t>
        </is>
      </c>
      <c r="AG218" t="b">
        <v>0</v>
      </c>
      <c r="AH218" t="b">
        <v>0</v>
      </c>
      <c r="AI218" t="b">
        <v>0</v>
      </c>
      <c r="AJ218" t="n">
        <v>2018</v>
      </c>
      <c r="AK218" t="n">
        <v>8</v>
      </c>
      <c r="AL218" t="b">
        <v>0</v>
      </c>
      <c r="AM218" t="n">
        <v>0</v>
      </c>
      <c r="AN218" t="b">
        <v>0</v>
      </c>
      <c r="AO218" t="b">
        <v>0</v>
      </c>
      <c r="AP218" t="b">
        <v>0</v>
      </c>
      <c r="AQ218" t="inlineStr">
        <is>
          <t>OEIS Non-CAT - Large</t>
        </is>
      </c>
      <c r="AR218" t="n">
        <v>0</v>
      </c>
      <c r="AS218" t="n">
        <v>0</v>
      </c>
      <c r="AT218" t="inlineStr">
        <is>
          <t xml:space="preserve">structures &lt;= 100 </t>
        </is>
      </c>
      <c r="AU218" t="inlineStr">
        <is>
          <t>fatality = 0</t>
        </is>
      </c>
      <c r="AV218" t="n">
        <v>0</v>
      </c>
      <c r="AW218" t="b">
        <v>0</v>
      </c>
      <c r="AX218" t="b">
        <v>0</v>
      </c>
      <c r="AY218" t="b">
        <v>0</v>
      </c>
      <c r="AZ218" t="b">
        <v>0</v>
      </c>
      <c r="BA218" t="b">
        <v>0</v>
      </c>
      <c r="BB218" t="b">
        <v>0</v>
      </c>
      <c r="BC218" t="b">
        <v>0</v>
      </c>
      <c r="BJ218" t="n">
        <v>0</v>
      </c>
      <c r="BK218" t="n">
        <v>0</v>
      </c>
      <c r="BL218" t="inlineStr">
        <is>
          <t>PKFC1</t>
        </is>
      </c>
      <c r="BM218" t="inlineStr">
        <is>
          <t>2</t>
        </is>
      </c>
      <c r="BN218" t="n">
        <v>6.14</v>
      </c>
      <c r="BO218" t="inlineStr">
        <is>
          <t>2018-08-06T20:55:00Z</t>
        </is>
      </c>
      <c r="BP218" t="n">
        <v>18.01</v>
      </c>
      <c r="BQ218" t="n">
        <v>2</v>
      </c>
    </row>
    <row r="219">
      <c r="C219" t="inlineStr">
        <is>
          <t>20180806-Five</t>
        </is>
      </c>
      <c r="D219" t="inlineStr">
        <is>
          <t>Kings</t>
        </is>
      </c>
      <c r="E219" t="inlineStr">
        <is>
          <t>Five</t>
        </is>
      </c>
      <c r="H219" t="n">
        <v>201808061729</v>
      </c>
      <c r="I219" t="n">
        <v>201808070529</v>
      </c>
      <c r="J219" t="n">
        <v>43318</v>
      </c>
      <c r="K219" t="n">
        <v>0.7284722222222222</v>
      </c>
      <c r="L219" t="n">
        <v>43318.72847222222</v>
      </c>
      <c r="M219" t="n">
        <v>43469</v>
      </c>
      <c r="N219" t="inlineStr">
        <is>
          <t>09:23</t>
        </is>
      </c>
      <c r="O219" t="n">
        <v>43469.39097222222</v>
      </c>
      <c r="P219" t="n">
        <v>2995</v>
      </c>
      <c r="Q219" t="inlineStr">
        <is>
          <t>Undetermined</t>
        </is>
      </c>
      <c r="R219" t="n">
        <v>0</v>
      </c>
      <c r="T219" t="n">
        <v>0</v>
      </c>
      <c r="U219" t="n">
        <v>35.97896</v>
      </c>
      <c r="V219" t="n">
        <v>-119.98329</v>
      </c>
      <c r="W219" t="inlineStr">
        <is>
          <t>non-HFTD</t>
        </is>
      </c>
      <c r="X219" t="inlineStr">
        <is>
          <t>non-HFRA</t>
        </is>
      </c>
      <c r="AG219" t="b">
        <v>0</v>
      </c>
      <c r="AH219" t="b">
        <v>0</v>
      </c>
      <c r="AI219" t="b">
        <v>0</v>
      </c>
      <c r="AJ219" t="n">
        <v>2018</v>
      </c>
      <c r="AK219" t="n">
        <v>8</v>
      </c>
      <c r="AL219" t="b">
        <v>0</v>
      </c>
      <c r="AM219" t="n">
        <v>0</v>
      </c>
      <c r="AN219" t="b">
        <v>0</v>
      </c>
      <c r="AO219" t="b">
        <v>0</v>
      </c>
      <c r="AP219" t="b">
        <v>0</v>
      </c>
      <c r="AQ219" t="inlineStr">
        <is>
          <t>OEIS Non-CAT - Large</t>
        </is>
      </c>
      <c r="AR219" t="n">
        <v>0</v>
      </c>
      <c r="AS219" t="n">
        <v>0</v>
      </c>
      <c r="AT219" t="inlineStr">
        <is>
          <t xml:space="preserve">structures &lt;= 100 </t>
        </is>
      </c>
      <c r="AU219" t="inlineStr">
        <is>
          <t>fatality = 0</t>
        </is>
      </c>
      <c r="AV219" t="n">
        <v>0</v>
      </c>
      <c r="AW219" t="b">
        <v>0</v>
      </c>
      <c r="AX219" t="b">
        <v>0</v>
      </c>
      <c r="AY219" t="b">
        <v>0</v>
      </c>
      <c r="AZ219" t="b">
        <v>0</v>
      </c>
      <c r="BA219" t="b">
        <v>0</v>
      </c>
      <c r="BB219" t="b">
        <v>0</v>
      </c>
      <c r="BC219" t="b">
        <v>0</v>
      </c>
      <c r="BF219" t="inlineStr">
        <is>
          <t>CF085</t>
        </is>
      </c>
      <c r="BG219" t="inlineStr">
        <is>
          <t>59</t>
        </is>
      </c>
      <c r="BH219" t="n">
        <v>2.07</v>
      </c>
      <c r="BI219" t="inlineStr">
        <is>
          <t>2018-08-07T00:11:00Z</t>
        </is>
      </c>
      <c r="BJ219" t="n">
        <v>21.74</v>
      </c>
      <c r="BK219" t="n">
        <v>11</v>
      </c>
      <c r="BL219" t="inlineStr">
        <is>
          <t>KTLC1</t>
        </is>
      </c>
      <c r="BM219" t="inlineStr">
        <is>
          <t>2</t>
        </is>
      </c>
      <c r="BN219" t="n">
        <v>5.38</v>
      </c>
      <c r="BO219" t="inlineStr">
        <is>
          <t>2018-08-07T00:50:00Z</t>
        </is>
      </c>
      <c r="BP219" t="n">
        <v>25.99</v>
      </c>
      <c r="BQ219" t="n">
        <v>13</v>
      </c>
    </row>
    <row r="220">
      <c r="C220" t="inlineStr">
        <is>
          <t>20180809-Hirz</t>
        </is>
      </c>
      <c r="D220" t="inlineStr">
        <is>
          <t>Shasta</t>
        </is>
      </c>
      <c r="E220" t="inlineStr">
        <is>
          <t>Hirz</t>
        </is>
      </c>
      <c r="H220" t="n">
        <v>201808090155</v>
      </c>
      <c r="I220" t="n">
        <v>201808091355</v>
      </c>
      <c r="J220" t="n">
        <v>43321</v>
      </c>
      <c r="K220" t="n">
        <v>0.0798611111111111</v>
      </c>
      <c r="L220" t="n">
        <v>43321.07986111111</v>
      </c>
      <c r="M220" t="n">
        <v>43469</v>
      </c>
      <c r="N220" t="inlineStr">
        <is>
          <t>09:21</t>
        </is>
      </c>
      <c r="O220" t="n">
        <v>43469.38958333333</v>
      </c>
      <c r="P220" t="n">
        <v>46150</v>
      </c>
      <c r="Q220" t="inlineStr">
        <is>
          <t>Undetermined</t>
        </is>
      </c>
      <c r="R220" t="n">
        <v>0</v>
      </c>
      <c r="T220" t="n">
        <v>0</v>
      </c>
      <c r="U220" t="n">
        <v>40.896</v>
      </c>
      <c r="V220" t="n">
        <v>-122.219</v>
      </c>
      <c r="W220" t="inlineStr">
        <is>
          <t>HFTD</t>
        </is>
      </c>
      <c r="X220" t="inlineStr">
        <is>
          <t>HFRA</t>
        </is>
      </c>
      <c r="AG220" t="b">
        <v>1</v>
      </c>
      <c r="AH220" t="b">
        <v>1</v>
      </c>
      <c r="AI220" t="b">
        <v>0</v>
      </c>
      <c r="AJ220" t="n">
        <v>2018</v>
      </c>
      <c r="AK220" t="n">
        <v>8</v>
      </c>
      <c r="AL220" t="b">
        <v>0</v>
      </c>
      <c r="AM220" t="n">
        <v>0</v>
      </c>
      <c r="AN220" t="b">
        <v>0</v>
      </c>
      <c r="AO220" t="b">
        <v>0</v>
      </c>
      <c r="AP220" t="b">
        <v>0</v>
      </c>
      <c r="AQ220" t="inlineStr">
        <is>
          <t>OEIS CAT - Large</t>
        </is>
      </c>
      <c r="AR220" t="n">
        <v>1</v>
      </c>
      <c r="AS220" t="n">
        <v>0</v>
      </c>
      <c r="AT220" t="inlineStr">
        <is>
          <t xml:space="preserve">structures &lt;= 100 </t>
        </is>
      </c>
      <c r="AU220" t="inlineStr">
        <is>
          <t>fatality = 0</t>
        </is>
      </c>
      <c r="AV220" t="n">
        <v>0</v>
      </c>
      <c r="AW220" t="b">
        <v>1</v>
      </c>
      <c r="AX220" t="b">
        <v>0</v>
      </c>
      <c r="AY220" t="b">
        <v>1</v>
      </c>
      <c r="AZ220" t="b">
        <v>1</v>
      </c>
      <c r="BA220" t="b">
        <v>0</v>
      </c>
      <c r="BB220" t="b">
        <v>1</v>
      </c>
      <c r="BC220" t="b">
        <v>1</v>
      </c>
      <c r="BJ220" t="n">
        <v>0</v>
      </c>
      <c r="BK220" t="n">
        <v>0</v>
      </c>
      <c r="BL220" t="inlineStr">
        <is>
          <t>CTANT</t>
        </is>
      </c>
      <c r="BM220" t="inlineStr">
        <is>
          <t>59</t>
        </is>
      </c>
      <c r="BN220" t="n">
        <v>7.91</v>
      </c>
      <c r="BO220" t="inlineStr">
        <is>
          <t>2018-08-09T09:15:00Z</t>
        </is>
      </c>
      <c r="BP220" t="n">
        <v>7.45</v>
      </c>
      <c r="BQ220" t="n">
        <v>7</v>
      </c>
    </row>
    <row r="221">
      <c r="C221" t="inlineStr">
        <is>
          <t>20180809-Hat</t>
        </is>
      </c>
      <c r="D221" t="inlineStr">
        <is>
          <t>Shasta</t>
        </is>
      </c>
      <c r="E221" t="inlineStr">
        <is>
          <t>Hat</t>
        </is>
      </c>
      <c r="H221" t="n">
        <v>201808091434</v>
      </c>
      <c r="I221" t="n">
        <v>201808100234</v>
      </c>
      <c r="J221" t="n">
        <v>43321</v>
      </c>
      <c r="K221" t="n">
        <v>0.6069444444444444</v>
      </c>
      <c r="L221" t="n">
        <v>43321.60694444444</v>
      </c>
      <c r="M221" t="n">
        <v>43469</v>
      </c>
      <c r="N221" t="inlineStr">
        <is>
          <t>09:21</t>
        </is>
      </c>
      <c r="O221" t="n">
        <v>43469.38958333333</v>
      </c>
      <c r="P221" t="n">
        <v>1900</v>
      </c>
      <c r="Q221" t="inlineStr">
        <is>
          <t>Undetermined</t>
        </is>
      </c>
      <c r="R221" t="n">
        <v>0</v>
      </c>
      <c r="T221" t="n">
        <v>0</v>
      </c>
      <c r="U221" t="n">
        <v>40.99344</v>
      </c>
      <c r="V221" t="n">
        <v>-121.52225</v>
      </c>
      <c r="W221" t="inlineStr">
        <is>
          <t>HFTD</t>
        </is>
      </c>
      <c r="X221" t="inlineStr">
        <is>
          <t>HFRA</t>
        </is>
      </c>
      <c r="AF221" t="n">
        <v>12717791</v>
      </c>
      <c r="AG221" t="b">
        <v>0</v>
      </c>
      <c r="AH221" t="b">
        <v>0</v>
      </c>
      <c r="AI221" t="b">
        <v>0</v>
      </c>
      <c r="AJ221" t="n">
        <v>2018</v>
      </c>
      <c r="AK221" t="n">
        <v>8</v>
      </c>
      <c r="AL221" t="b">
        <v>1</v>
      </c>
      <c r="AM221" t="n">
        <v>0</v>
      </c>
      <c r="AN221" t="b">
        <v>0</v>
      </c>
      <c r="AO221" t="b">
        <v>0</v>
      </c>
      <c r="AP221" t="b">
        <v>0</v>
      </c>
      <c r="AQ221" t="inlineStr">
        <is>
          <t>OEIS Non-CAT - Large</t>
        </is>
      </c>
      <c r="AR221" t="n">
        <v>0</v>
      </c>
      <c r="AS221" t="n">
        <v>0</v>
      </c>
      <c r="AT221" t="inlineStr">
        <is>
          <t xml:space="preserve">structures &lt;= 100 </t>
        </is>
      </c>
      <c r="AU221" t="inlineStr">
        <is>
          <t>fatality = 0</t>
        </is>
      </c>
      <c r="AV221" t="n">
        <v>0</v>
      </c>
      <c r="AW221" t="b">
        <v>1</v>
      </c>
      <c r="AX221" t="b">
        <v>0</v>
      </c>
      <c r="AY221" t="b">
        <v>1</v>
      </c>
      <c r="AZ221" t="b">
        <v>1</v>
      </c>
      <c r="BA221" t="b">
        <v>0</v>
      </c>
      <c r="BB221" t="b">
        <v>1</v>
      </c>
      <c r="BC221" t="b">
        <v>1</v>
      </c>
      <c r="BJ221" t="n">
        <v>0</v>
      </c>
      <c r="BK221" t="n">
        <v>0</v>
      </c>
      <c r="BL221" t="inlineStr">
        <is>
          <t>SDRC1</t>
        </is>
      </c>
      <c r="BM221" t="inlineStr">
        <is>
          <t>2</t>
        </is>
      </c>
      <c r="BN221" t="n">
        <v>5.63</v>
      </c>
      <c r="BO221" t="inlineStr">
        <is>
          <t>2018-08-09T22:13:00Z</t>
        </is>
      </c>
      <c r="BP221" t="n">
        <v>18.99</v>
      </c>
      <c r="BQ221" t="n">
        <v>14</v>
      </c>
    </row>
    <row r="222">
      <c r="C222" t="inlineStr">
        <is>
          <t>20180810-Nelson</t>
        </is>
      </c>
      <c r="D222" t="inlineStr">
        <is>
          <t>Solano</t>
        </is>
      </c>
      <c r="E222" t="inlineStr">
        <is>
          <t>Nelson</t>
        </is>
      </c>
      <c r="H222" t="n">
        <v>201808101657</v>
      </c>
      <c r="I222" t="n">
        <v>201808110457</v>
      </c>
      <c r="J222" t="n">
        <v>43322</v>
      </c>
      <c r="K222" t="n">
        <v>0.70625</v>
      </c>
      <c r="L222" t="n">
        <v>43322.70625</v>
      </c>
      <c r="M222" t="n">
        <v>43469</v>
      </c>
      <c r="N222" t="inlineStr">
        <is>
          <t>09:20</t>
        </is>
      </c>
      <c r="O222" t="n">
        <v>43469.38888888889</v>
      </c>
      <c r="P222" t="n">
        <v>2162</v>
      </c>
      <c r="Q222" t="inlineStr">
        <is>
          <t>Undetermined</t>
        </is>
      </c>
      <c r="R222" t="n">
        <v>1</v>
      </c>
      <c r="T222" t="n">
        <v>0</v>
      </c>
      <c r="U222" t="n">
        <v>38.431278</v>
      </c>
      <c r="V222" t="n">
        <v>-122.043747</v>
      </c>
      <c r="W222" t="inlineStr">
        <is>
          <t>HFTD</t>
        </is>
      </c>
      <c r="X222" t="inlineStr">
        <is>
          <t>HFRA</t>
        </is>
      </c>
      <c r="AG222" t="b">
        <v>0</v>
      </c>
      <c r="AH222" t="b">
        <v>0</v>
      </c>
      <c r="AI222" t="b">
        <v>0</v>
      </c>
      <c r="AJ222" t="n">
        <v>2018</v>
      </c>
      <c r="AK222" t="n">
        <v>8</v>
      </c>
      <c r="AL222" t="b">
        <v>0</v>
      </c>
      <c r="AM222" t="n">
        <v>0</v>
      </c>
      <c r="AN222" t="b">
        <v>0</v>
      </c>
      <c r="AO222" t="b">
        <v>0</v>
      </c>
      <c r="AP222" t="b">
        <v>0</v>
      </c>
      <c r="AQ222" t="inlineStr">
        <is>
          <t>OEIS Non-CAT - Large</t>
        </is>
      </c>
      <c r="AR222" t="n">
        <v>0</v>
      </c>
      <c r="AS222" t="n">
        <v>0</v>
      </c>
      <c r="AT222" t="inlineStr">
        <is>
          <t xml:space="preserve">structures &lt;= 100 </t>
        </is>
      </c>
      <c r="AU222" t="inlineStr">
        <is>
          <t>fatality = 0</t>
        </is>
      </c>
      <c r="AV222" t="n">
        <v>1</v>
      </c>
      <c r="AW222" t="b">
        <v>1</v>
      </c>
      <c r="AX222" t="b">
        <v>0</v>
      </c>
      <c r="AY222" t="b">
        <v>1</v>
      </c>
      <c r="AZ222" t="b">
        <v>1</v>
      </c>
      <c r="BA222" t="b">
        <v>0</v>
      </c>
      <c r="BB222" t="b">
        <v>1</v>
      </c>
      <c r="BC222" t="b">
        <v>1</v>
      </c>
      <c r="BJ222" t="n">
        <v>0</v>
      </c>
      <c r="BK222" t="n">
        <v>0</v>
      </c>
      <c r="BP222" t="n">
        <v>0</v>
      </c>
      <c r="BQ222" t="n">
        <v>0</v>
      </c>
    </row>
    <row r="223">
      <c r="C223" t="inlineStr">
        <is>
          <t>20180811-Gulch</t>
        </is>
      </c>
      <c r="D223" t="inlineStr">
        <is>
          <t>Monterey</t>
        </is>
      </c>
      <c r="E223" t="inlineStr">
        <is>
          <t>Gulch</t>
        </is>
      </c>
      <c r="H223" t="n">
        <v>201808111412</v>
      </c>
      <c r="I223" t="n">
        <v>201808120212</v>
      </c>
      <c r="J223" t="n">
        <v>43323</v>
      </c>
      <c r="K223" t="n">
        <v>0.5916666666666667</v>
      </c>
      <c r="L223" t="n">
        <v>43323.59166666667</v>
      </c>
      <c r="M223" t="n">
        <v>43469</v>
      </c>
      <c r="N223" t="inlineStr">
        <is>
          <t>09:20</t>
        </is>
      </c>
      <c r="O223" t="n">
        <v>43469.38888888889</v>
      </c>
      <c r="P223" t="n">
        <v>650</v>
      </c>
      <c r="Q223" t="inlineStr">
        <is>
          <t>Undetermined</t>
        </is>
      </c>
      <c r="R223" t="n">
        <v>0</v>
      </c>
      <c r="T223" t="n">
        <v>0</v>
      </c>
      <c r="U223" t="n">
        <v>36.00912</v>
      </c>
      <c r="V223" t="n">
        <v>-120.82226</v>
      </c>
      <c r="W223" t="inlineStr">
        <is>
          <t>non-HFTD</t>
        </is>
      </c>
      <c r="X223" t="inlineStr">
        <is>
          <t>non-HFRA</t>
        </is>
      </c>
      <c r="AG223" t="b">
        <v>0</v>
      </c>
      <c r="AH223" t="b">
        <v>0</v>
      </c>
      <c r="AI223" t="b">
        <v>0</v>
      </c>
      <c r="AJ223" t="n">
        <v>2018</v>
      </c>
      <c r="AK223" t="n">
        <v>8</v>
      </c>
      <c r="AL223" t="b">
        <v>0</v>
      </c>
      <c r="AM223" t="n">
        <v>0</v>
      </c>
      <c r="AN223" t="b">
        <v>0</v>
      </c>
      <c r="AO223" t="b">
        <v>0</v>
      </c>
      <c r="AP223" t="b">
        <v>0</v>
      </c>
      <c r="AQ223" t="inlineStr">
        <is>
          <t>OEIS Non-CAT - Large</t>
        </is>
      </c>
      <c r="AR223" t="n">
        <v>0</v>
      </c>
      <c r="AS223" t="n">
        <v>0</v>
      </c>
      <c r="AT223" t="inlineStr">
        <is>
          <t xml:space="preserve">structures &lt;= 100 </t>
        </is>
      </c>
      <c r="AU223" t="inlineStr">
        <is>
          <t>fatality = 0</t>
        </is>
      </c>
      <c r="AV223" t="n">
        <v>0</v>
      </c>
      <c r="AW223" t="b">
        <v>0</v>
      </c>
      <c r="AX223" t="b">
        <v>0</v>
      </c>
      <c r="AY223" t="b">
        <v>0</v>
      </c>
      <c r="AZ223" t="b">
        <v>0</v>
      </c>
      <c r="BA223" t="b">
        <v>0</v>
      </c>
      <c r="BB223" t="b">
        <v>0</v>
      </c>
      <c r="BC223" t="b">
        <v>0</v>
      </c>
      <c r="BJ223" t="n">
        <v>0</v>
      </c>
      <c r="BK223" t="n">
        <v>0</v>
      </c>
      <c r="BP223" t="n">
        <v>0</v>
      </c>
      <c r="BQ223" t="n">
        <v>0</v>
      </c>
    </row>
    <row r="224">
      <c r="C224" t="inlineStr">
        <is>
          <t>20180815-River</t>
        </is>
      </c>
      <c r="D224" t="inlineStr">
        <is>
          <t>Tulare</t>
        </is>
      </c>
      <c r="E224" t="inlineStr">
        <is>
          <t>River</t>
        </is>
      </c>
      <c r="H224" t="n">
        <v>201808151714</v>
      </c>
      <c r="I224" t="n">
        <v>201808160514</v>
      </c>
      <c r="J224" t="n">
        <v>43327</v>
      </c>
      <c r="K224" t="n">
        <v>0.7180555555555556</v>
      </c>
      <c r="L224" t="n">
        <v>43327.71805555555</v>
      </c>
      <c r="M224" t="n">
        <v>43469</v>
      </c>
      <c r="N224" t="inlineStr">
        <is>
          <t>09:19</t>
        </is>
      </c>
      <c r="O224" t="n">
        <v>43469.38819444444</v>
      </c>
      <c r="P224" t="n">
        <v>668</v>
      </c>
      <c r="Q224" t="inlineStr">
        <is>
          <t>Undetermined</t>
        </is>
      </c>
      <c r="R224" t="n">
        <v>0</v>
      </c>
      <c r="T224" t="n">
        <v>0</v>
      </c>
      <c r="U224" t="n">
        <v>35.79012</v>
      </c>
      <c r="V224" t="n">
        <v>-118.7393</v>
      </c>
      <c r="W224" t="inlineStr">
        <is>
          <t>HFTD</t>
        </is>
      </c>
      <c r="X224" t="inlineStr">
        <is>
          <t>HFRA</t>
        </is>
      </c>
      <c r="AG224" t="b">
        <v>0</v>
      </c>
      <c r="AH224" t="b">
        <v>0</v>
      </c>
      <c r="AI224" t="b">
        <v>0</v>
      </c>
      <c r="AJ224" t="n">
        <v>2018</v>
      </c>
      <c r="AK224" t="n">
        <v>8</v>
      </c>
      <c r="AL224" t="b">
        <v>0</v>
      </c>
      <c r="AM224" t="n">
        <v>0</v>
      </c>
      <c r="AN224" t="b">
        <v>0</v>
      </c>
      <c r="AO224" t="b">
        <v>0</v>
      </c>
      <c r="AP224" t="b">
        <v>0</v>
      </c>
      <c r="AQ224" t="inlineStr">
        <is>
          <t>OEIS Non-CAT - Large</t>
        </is>
      </c>
      <c r="AR224" t="n">
        <v>0</v>
      </c>
      <c r="AS224" t="n">
        <v>0</v>
      </c>
      <c r="AT224" t="inlineStr">
        <is>
          <t xml:space="preserve">structures &lt;= 100 </t>
        </is>
      </c>
      <c r="AU224" t="inlineStr">
        <is>
          <t>fatality = 0</t>
        </is>
      </c>
      <c r="AV224" t="n">
        <v>0</v>
      </c>
      <c r="AW224" t="b">
        <v>1</v>
      </c>
      <c r="AX224" t="b">
        <v>0</v>
      </c>
      <c r="AY224" t="b">
        <v>1</v>
      </c>
      <c r="AZ224" t="b">
        <v>1</v>
      </c>
      <c r="BA224" t="b">
        <v>0</v>
      </c>
      <c r="BB224" t="b">
        <v>1</v>
      </c>
      <c r="BC224" t="b">
        <v>1</v>
      </c>
      <c r="BJ224" t="n">
        <v>0</v>
      </c>
      <c r="BK224" t="n">
        <v>0</v>
      </c>
      <c r="BL224" t="inlineStr">
        <is>
          <t>WOCC1</t>
        </is>
      </c>
      <c r="BM224" t="inlineStr">
        <is>
          <t>2</t>
        </is>
      </c>
      <c r="BN224" t="n">
        <v>7.81</v>
      </c>
      <c r="BO224" t="inlineStr">
        <is>
          <t>2018-08-16T00:13:00Z</t>
        </is>
      </c>
      <c r="BP224" t="n">
        <v>14.99</v>
      </c>
      <c r="BQ224" t="n">
        <v>28</v>
      </c>
    </row>
    <row r="225">
      <c r="C225" t="inlineStr">
        <is>
          <t>20180816-Mill Creek 1</t>
        </is>
      </c>
      <c r="D225" t="inlineStr">
        <is>
          <t>Humboldt</t>
        </is>
      </c>
      <c r="E225" t="inlineStr">
        <is>
          <t>Mill Creek 1</t>
        </is>
      </c>
      <c r="H225" t="n">
        <v>201808160918</v>
      </c>
      <c r="I225" t="n">
        <v>201808162118</v>
      </c>
      <c r="J225" t="n">
        <v>43328</v>
      </c>
      <c r="K225" t="n">
        <v>0.3875</v>
      </c>
      <c r="L225" t="n">
        <v>43328.3875</v>
      </c>
      <c r="M225" t="n">
        <v>43469</v>
      </c>
      <c r="N225" t="inlineStr">
        <is>
          <t>09:17</t>
        </is>
      </c>
      <c r="O225" t="n">
        <v>43469.38680555556</v>
      </c>
      <c r="P225" t="n">
        <v>3674</v>
      </c>
      <c r="Q225" t="inlineStr">
        <is>
          <t>Undetermined</t>
        </is>
      </c>
      <c r="R225" t="n">
        <v>0</v>
      </c>
      <c r="T225" t="n">
        <v>0</v>
      </c>
      <c r="U225" t="n">
        <v>41.14</v>
      </c>
      <c r="V225" t="n">
        <v>-123.66</v>
      </c>
      <c r="W225" t="inlineStr">
        <is>
          <t>HFTD</t>
        </is>
      </c>
      <c r="X225" t="inlineStr">
        <is>
          <t>HFRA</t>
        </is>
      </c>
      <c r="AG225" t="b">
        <v>0</v>
      </c>
      <c r="AH225" t="b">
        <v>0</v>
      </c>
      <c r="AI225" t="b">
        <v>0</v>
      </c>
      <c r="AJ225" t="n">
        <v>2018</v>
      </c>
      <c r="AK225" t="n">
        <v>8</v>
      </c>
      <c r="AL225" t="b">
        <v>0</v>
      </c>
      <c r="AM225" t="n">
        <v>0</v>
      </c>
      <c r="AN225" t="b">
        <v>0</v>
      </c>
      <c r="AO225" t="b">
        <v>0</v>
      </c>
      <c r="AP225" t="b">
        <v>0</v>
      </c>
      <c r="AQ225" t="inlineStr">
        <is>
          <t>OEIS Non-CAT - Large</t>
        </is>
      </c>
      <c r="AR225" t="n">
        <v>0</v>
      </c>
      <c r="AS225" t="n">
        <v>0</v>
      </c>
      <c r="AT225" t="inlineStr">
        <is>
          <t xml:space="preserve">structures &lt;= 100 </t>
        </is>
      </c>
      <c r="AU225" t="inlineStr">
        <is>
          <t>fatality = 0</t>
        </is>
      </c>
      <c r="AV225" t="n">
        <v>0</v>
      </c>
      <c r="AW225" t="b">
        <v>1</v>
      </c>
      <c r="AX225" t="b">
        <v>0</v>
      </c>
      <c r="AY225" t="b">
        <v>1</v>
      </c>
      <c r="AZ225" t="b">
        <v>1</v>
      </c>
      <c r="BA225" t="b">
        <v>0</v>
      </c>
      <c r="BB225" t="b">
        <v>1</v>
      </c>
      <c r="BC225" t="b">
        <v>1</v>
      </c>
      <c r="BF225" t="inlineStr">
        <is>
          <t>BIIC1</t>
        </is>
      </c>
      <c r="BG225" t="inlineStr">
        <is>
          <t>2</t>
        </is>
      </c>
      <c r="BH225" t="n">
        <v>3.2</v>
      </c>
      <c r="BI225" t="inlineStr">
        <is>
          <t>2018-08-16T15:40:00Z</t>
        </is>
      </c>
      <c r="BJ225" t="n">
        <v>8.99</v>
      </c>
      <c r="BK225" t="n">
        <v>2</v>
      </c>
      <c r="BL225" t="inlineStr">
        <is>
          <t>BIIC1</t>
        </is>
      </c>
      <c r="BM225" t="inlineStr">
        <is>
          <t>2</t>
        </is>
      </c>
      <c r="BN225" t="n">
        <v>3.2</v>
      </c>
      <c r="BO225" t="inlineStr">
        <is>
          <t>2018-08-16T15:40:00Z</t>
        </is>
      </c>
      <c r="BP225" t="n">
        <v>8.99</v>
      </c>
      <c r="BQ225" t="n">
        <v>4</v>
      </c>
    </row>
    <row r="226">
      <c r="C226" t="inlineStr">
        <is>
          <t>20180818-Call</t>
        </is>
      </c>
      <c r="D226" t="inlineStr">
        <is>
          <t>Kern</t>
        </is>
      </c>
      <c r="E226" t="inlineStr">
        <is>
          <t>Call</t>
        </is>
      </c>
      <c r="H226" t="n">
        <v>201808181517</v>
      </c>
      <c r="I226" t="n">
        <v>201808190317</v>
      </c>
      <c r="J226" t="n">
        <v>43330</v>
      </c>
      <c r="K226" t="n">
        <v>0.6368055555555555</v>
      </c>
      <c r="L226" t="n">
        <v>43330.63680555556</v>
      </c>
      <c r="M226" t="n">
        <v>43469</v>
      </c>
      <c r="N226" t="inlineStr">
        <is>
          <t>09:16</t>
        </is>
      </c>
      <c r="O226" t="n">
        <v>43469.38611111111</v>
      </c>
      <c r="P226" t="n">
        <v>367</v>
      </c>
      <c r="Q226" t="inlineStr">
        <is>
          <t>Undetermined</t>
        </is>
      </c>
      <c r="R226" t="n">
        <v>0</v>
      </c>
      <c r="T226" t="n">
        <v>0</v>
      </c>
      <c r="U226" t="n">
        <v>35.524</v>
      </c>
      <c r="V226" t="n">
        <v>-118.669</v>
      </c>
      <c r="W226" t="inlineStr">
        <is>
          <t>HFTD</t>
        </is>
      </c>
      <c r="X226" t="inlineStr">
        <is>
          <t>HFRA</t>
        </is>
      </c>
      <c r="AG226" t="b">
        <v>0</v>
      </c>
      <c r="AH226" t="b">
        <v>0</v>
      </c>
      <c r="AI226" t="b">
        <v>0</v>
      </c>
      <c r="AJ226" t="n">
        <v>2018</v>
      </c>
      <c r="AK226" t="n">
        <v>8</v>
      </c>
      <c r="AL226" t="b">
        <v>0</v>
      </c>
      <c r="AM226" t="n">
        <v>0</v>
      </c>
      <c r="AN226" t="b">
        <v>0</v>
      </c>
      <c r="AO226" t="b">
        <v>0</v>
      </c>
      <c r="AP226" t="b">
        <v>0</v>
      </c>
      <c r="AQ226" t="inlineStr">
        <is>
          <t>OEIS Non-CAT - Large</t>
        </is>
      </c>
      <c r="AR226" t="n">
        <v>0</v>
      </c>
      <c r="AS226" t="n">
        <v>0</v>
      </c>
      <c r="AT226" t="inlineStr">
        <is>
          <t xml:space="preserve">structures &lt;= 100 </t>
        </is>
      </c>
      <c r="AU226" t="inlineStr">
        <is>
          <t>fatality = 0</t>
        </is>
      </c>
      <c r="AV226" t="n">
        <v>0</v>
      </c>
      <c r="AW226" t="b">
        <v>1</v>
      </c>
      <c r="AX226" t="b">
        <v>0</v>
      </c>
      <c r="AY226" t="b">
        <v>1</v>
      </c>
      <c r="AZ226" t="b">
        <v>1</v>
      </c>
      <c r="BA226" t="b">
        <v>0</v>
      </c>
      <c r="BB226" t="b">
        <v>1</v>
      </c>
      <c r="BC226" t="b">
        <v>1</v>
      </c>
      <c r="BF226" t="inlineStr">
        <is>
          <t>DEMC1</t>
        </is>
      </c>
      <c r="BG226" t="inlineStr">
        <is>
          <t>2</t>
        </is>
      </c>
      <c r="BH226" t="n">
        <v>2.23</v>
      </c>
      <c r="BI226" t="inlineStr">
        <is>
          <t>2018-08-18T21:25:00Z</t>
        </is>
      </c>
      <c r="BJ226" t="n">
        <v>18.99</v>
      </c>
      <c r="BK226" t="n">
        <v>2</v>
      </c>
      <c r="BL226" t="inlineStr">
        <is>
          <t>DEMC1</t>
        </is>
      </c>
      <c r="BM226" t="inlineStr">
        <is>
          <t>2</t>
        </is>
      </c>
      <c r="BN226" t="n">
        <v>2.23</v>
      </c>
      <c r="BO226" t="inlineStr">
        <is>
          <t>2018-08-18T21:25:00Z</t>
        </is>
      </c>
      <c r="BP226" t="n">
        <v>18.99</v>
      </c>
      <c r="BQ226" t="n">
        <v>4</v>
      </c>
    </row>
    <row r="227">
      <c r="C227" t="inlineStr">
        <is>
          <t>20180819-Front</t>
        </is>
      </c>
      <c r="D227" t="inlineStr">
        <is>
          <t>Santa Barbara</t>
        </is>
      </c>
      <c r="E227" t="inlineStr">
        <is>
          <t>Front</t>
        </is>
      </c>
      <c r="H227" t="n">
        <v>201808191337</v>
      </c>
      <c r="I227" t="n">
        <v>201808200137</v>
      </c>
      <c r="J227" t="n">
        <v>43331</v>
      </c>
      <c r="K227" t="n">
        <v>0.5673611111111111</v>
      </c>
      <c r="L227" t="n">
        <v>43331.56736111111</v>
      </c>
      <c r="M227" t="n">
        <v>43469</v>
      </c>
      <c r="N227" t="inlineStr">
        <is>
          <t>09:16</t>
        </is>
      </c>
      <c r="O227" t="n">
        <v>43469.38611111111</v>
      </c>
      <c r="P227" t="n">
        <v>1014</v>
      </c>
      <c r="Q227" t="inlineStr">
        <is>
          <t>Undetermined</t>
        </is>
      </c>
      <c r="R227" t="n">
        <v>0</v>
      </c>
      <c r="T227" t="n">
        <v>0</v>
      </c>
      <c r="U227" t="n">
        <v>35.11416667</v>
      </c>
      <c r="V227" t="n">
        <v>-120.09222222</v>
      </c>
      <c r="W227" t="inlineStr">
        <is>
          <t>HFTD</t>
        </is>
      </c>
      <c r="X227" t="inlineStr">
        <is>
          <t>HFRA</t>
        </is>
      </c>
      <c r="AG227" t="b">
        <v>0</v>
      </c>
      <c r="AH227" t="b">
        <v>0</v>
      </c>
      <c r="AI227" t="b">
        <v>0</v>
      </c>
      <c r="AJ227" t="n">
        <v>2018</v>
      </c>
      <c r="AK227" t="n">
        <v>8</v>
      </c>
      <c r="AL227" t="b">
        <v>0</v>
      </c>
      <c r="AM227" t="n">
        <v>0</v>
      </c>
      <c r="AN227" t="b">
        <v>0</v>
      </c>
      <c r="AO227" t="b">
        <v>0</v>
      </c>
      <c r="AP227" t="b">
        <v>0</v>
      </c>
      <c r="AQ227" t="inlineStr">
        <is>
          <t>OEIS Non-CAT - Large</t>
        </is>
      </c>
      <c r="AR227" t="n">
        <v>0</v>
      </c>
      <c r="AS227" t="n">
        <v>0</v>
      </c>
      <c r="AT227" t="inlineStr">
        <is>
          <t xml:space="preserve">structures &lt;= 100 </t>
        </is>
      </c>
      <c r="AU227" t="inlineStr">
        <is>
          <t>fatality = 0</t>
        </is>
      </c>
      <c r="AV227" t="n">
        <v>0</v>
      </c>
      <c r="AW227" t="b">
        <v>0</v>
      </c>
      <c r="AX227" t="b">
        <v>1</v>
      </c>
      <c r="AY227" t="b">
        <v>1</v>
      </c>
      <c r="AZ227" t="b">
        <v>1</v>
      </c>
      <c r="BA227" t="b">
        <v>0</v>
      </c>
      <c r="BB227" t="b">
        <v>1</v>
      </c>
      <c r="BC227" t="b">
        <v>1</v>
      </c>
      <c r="BF227" t="inlineStr">
        <is>
          <t>BRHC1</t>
        </is>
      </c>
      <c r="BG227" t="inlineStr">
        <is>
          <t>2</t>
        </is>
      </c>
      <c r="BH227" t="n">
        <v>4.93</v>
      </c>
      <c r="BI227" t="inlineStr">
        <is>
          <t>2018-08-19T21:35:00Z</t>
        </is>
      </c>
      <c r="BJ227" t="n">
        <v>12.01</v>
      </c>
      <c r="BK227" t="n">
        <v>2</v>
      </c>
      <c r="BL227" t="inlineStr">
        <is>
          <t>BRHC1</t>
        </is>
      </c>
      <c r="BM227" t="inlineStr">
        <is>
          <t>2</t>
        </is>
      </c>
      <c r="BN227" t="n">
        <v>4.93</v>
      </c>
      <c r="BO227" t="inlineStr">
        <is>
          <t>2018-08-19T21:35:00Z</t>
        </is>
      </c>
      <c r="BP227" t="n">
        <v>12.01</v>
      </c>
      <c r="BQ227" t="n">
        <v>2</v>
      </c>
    </row>
    <row r="228">
      <c r="C228" t="inlineStr">
        <is>
          <t>20180903-North</t>
        </is>
      </c>
      <c r="D228" t="inlineStr">
        <is>
          <t>Placer</t>
        </is>
      </c>
      <c r="E228" t="inlineStr">
        <is>
          <t>North</t>
        </is>
      </c>
      <c r="H228" t="n">
        <v>201809031638</v>
      </c>
      <c r="I228" t="n">
        <v>201809040438</v>
      </c>
      <c r="J228" t="n">
        <v>43346</v>
      </c>
      <c r="K228" t="n">
        <v>0.6930555555555555</v>
      </c>
      <c r="L228" t="n">
        <v>43346.69305555556</v>
      </c>
      <c r="M228" t="n">
        <v>43469</v>
      </c>
      <c r="N228" t="inlineStr">
        <is>
          <t>09:10</t>
        </is>
      </c>
      <c r="O228" t="n">
        <v>43469.38194444445</v>
      </c>
      <c r="P228" t="n">
        <v>1120</v>
      </c>
      <c r="Q228" t="inlineStr">
        <is>
          <t>Undetermined</t>
        </is>
      </c>
      <c r="R228" t="n">
        <v>0</v>
      </c>
      <c r="T228" t="n">
        <v>0</v>
      </c>
      <c r="U228" t="n">
        <v>39.268611</v>
      </c>
      <c r="V228" t="n">
        <v>-120.658333</v>
      </c>
      <c r="W228" t="inlineStr">
        <is>
          <t>HFTD</t>
        </is>
      </c>
      <c r="X228" t="inlineStr">
        <is>
          <t>HFRA</t>
        </is>
      </c>
      <c r="AF228" t="n">
        <v>20415</v>
      </c>
      <c r="AG228" t="b">
        <v>0</v>
      </c>
      <c r="AH228" t="b">
        <v>0</v>
      </c>
      <c r="AI228" t="b">
        <v>0</v>
      </c>
      <c r="AJ228" t="n">
        <v>2018</v>
      </c>
      <c r="AK228" t="n">
        <v>9</v>
      </c>
      <c r="AL228" t="b">
        <v>0</v>
      </c>
      <c r="AM228" t="n">
        <v>0</v>
      </c>
      <c r="AN228" t="b">
        <v>0</v>
      </c>
      <c r="AO228" t="b">
        <v>0</v>
      </c>
      <c r="AP228" t="b">
        <v>0</v>
      </c>
      <c r="AQ228" t="inlineStr">
        <is>
          <t>OEIS Non-CAT - Large</t>
        </is>
      </c>
      <c r="AR228" t="n">
        <v>0</v>
      </c>
      <c r="AS228" t="n">
        <v>0</v>
      </c>
      <c r="AT228" t="inlineStr">
        <is>
          <t xml:space="preserve">structures &lt;= 100 </t>
        </is>
      </c>
      <c r="AU228" t="inlineStr">
        <is>
          <t>fatality = 0</t>
        </is>
      </c>
      <c r="AV228" t="n">
        <v>0</v>
      </c>
      <c r="AW228" t="b">
        <v>1</v>
      </c>
      <c r="AX228" t="b">
        <v>0</v>
      </c>
      <c r="AY228" t="b">
        <v>1</v>
      </c>
      <c r="AZ228" t="b">
        <v>1</v>
      </c>
      <c r="BA228" t="b">
        <v>0</v>
      </c>
      <c r="BB228" t="b">
        <v>1</v>
      </c>
      <c r="BC228" t="b">
        <v>1</v>
      </c>
      <c r="BF228" t="inlineStr">
        <is>
          <t>KBLU</t>
        </is>
      </c>
      <c r="BG228" t="inlineStr">
        <is>
          <t>1</t>
        </is>
      </c>
      <c r="BH228" t="n">
        <v>2.71</v>
      </c>
      <c r="BI228" t="inlineStr">
        <is>
          <t>2018-09-03T22:52:00Z</t>
        </is>
      </c>
      <c r="BJ228" t="n">
        <v>18.41</v>
      </c>
      <c r="BK228" t="n">
        <v>3</v>
      </c>
      <c r="BL228" t="inlineStr">
        <is>
          <t>KBLU</t>
        </is>
      </c>
      <c r="BM228" t="inlineStr">
        <is>
          <t>1</t>
        </is>
      </c>
      <c r="BN228" t="n">
        <v>2.71</v>
      </c>
      <c r="BO228" t="inlineStr">
        <is>
          <t>2018-09-03T22:52:00Z</t>
        </is>
      </c>
      <c r="BP228" t="n">
        <v>18.41</v>
      </c>
      <c r="BQ228" t="n">
        <v>16</v>
      </c>
    </row>
    <row r="229">
      <c r="C229" t="inlineStr">
        <is>
          <t>20180904-Kerlin</t>
        </is>
      </c>
      <c r="D229" t="inlineStr">
        <is>
          <t>Trinity</t>
        </is>
      </c>
      <c r="E229" t="inlineStr">
        <is>
          <t>Kerlin</t>
        </is>
      </c>
      <c r="H229" t="n">
        <v>201809041520</v>
      </c>
      <c r="I229" t="n">
        <v>201809050320</v>
      </c>
      <c r="J229" t="n">
        <v>43347</v>
      </c>
      <c r="K229" t="n">
        <v>0.6388888888888888</v>
      </c>
      <c r="L229" t="n">
        <v>43347.63888888889</v>
      </c>
      <c r="M229" t="n">
        <v>43469</v>
      </c>
      <c r="N229" t="inlineStr">
        <is>
          <t>09:08</t>
        </is>
      </c>
      <c r="O229" t="n">
        <v>43469.38055555556</v>
      </c>
      <c r="P229" t="n">
        <v>1751</v>
      </c>
      <c r="Q229" t="inlineStr">
        <is>
          <t>Undetermined</t>
        </is>
      </c>
      <c r="R229" t="n">
        <v>0</v>
      </c>
      <c r="T229" t="n">
        <v>0</v>
      </c>
      <c r="U229" t="n">
        <v>40.616251</v>
      </c>
      <c r="V229" t="n">
        <v>-123.52019</v>
      </c>
      <c r="W229" t="inlineStr">
        <is>
          <t>HFTD</t>
        </is>
      </c>
      <c r="X229" t="inlineStr">
        <is>
          <t>HFRA</t>
        </is>
      </c>
      <c r="AG229" t="b">
        <v>0</v>
      </c>
      <c r="AH229" t="b">
        <v>0</v>
      </c>
      <c r="AI229" t="b">
        <v>0</v>
      </c>
      <c r="AJ229" t="n">
        <v>2018</v>
      </c>
      <c r="AK229" t="n">
        <v>9</v>
      </c>
      <c r="AL229" t="b">
        <v>0</v>
      </c>
      <c r="AM229" t="n">
        <v>0</v>
      </c>
      <c r="AN229" t="b">
        <v>0</v>
      </c>
      <c r="AO229" t="b">
        <v>0</v>
      </c>
      <c r="AP229" t="b">
        <v>0</v>
      </c>
      <c r="AQ229" t="inlineStr">
        <is>
          <t>OEIS Non-CAT - Large</t>
        </is>
      </c>
      <c r="AR229" t="n">
        <v>0</v>
      </c>
      <c r="AS229" t="n">
        <v>0</v>
      </c>
      <c r="AT229" t="inlineStr">
        <is>
          <t xml:space="preserve">structures &lt;= 100 </t>
        </is>
      </c>
      <c r="AU229" t="inlineStr">
        <is>
          <t>fatality = 0</t>
        </is>
      </c>
      <c r="AV229" t="n">
        <v>0</v>
      </c>
      <c r="AW229" t="b">
        <v>1</v>
      </c>
      <c r="AX229" t="b">
        <v>0</v>
      </c>
      <c r="AY229" t="b">
        <v>1</v>
      </c>
      <c r="AZ229" t="b">
        <v>1</v>
      </c>
      <c r="BA229" t="b">
        <v>0</v>
      </c>
      <c r="BB229" t="b">
        <v>1</v>
      </c>
      <c r="BC229" t="b">
        <v>1</v>
      </c>
      <c r="BJ229" t="n">
        <v>0</v>
      </c>
      <c r="BK229" t="n">
        <v>0</v>
      </c>
      <c r="BL229" t="inlineStr">
        <is>
          <t>UDWC1</t>
        </is>
      </c>
      <c r="BM229" t="inlineStr">
        <is>
          <t>2</t>
        </is>
      </c>
      <c r="BN229" t="n">
        <v>7.38</v>
      </c>
      <c r="BO229" t="inlineStr">
        <is>
          <t>2018-09-04T22:24:00Z</t>
        </is>
      </c>
      <c r="BP229" t="n">
        <v>11.01</v>
      </c>
      <c r="BQ229" t="n">
        <v>2</v>
      </c>
    </row>
    <row r="230">
      <c r="C230" t="inlineStr">
        <is>
          <t>20180905-Delta</t>
        </is>
      </c>
      <c r="D230" t="inlineStr">
        <is>
          <t>Shasta</t>
        </is>
      </c>
      <c r="E230" t="inlineStr">
        <is>
          <t>Delta</t>
        </is>
      </c>
      <c r="H230" t="n">
        <v>201809051251</v>
      </c>
      <c r="I230" t="n">
        <v>201809060051</v>
      </c>
      <c r="J230" t="n">
        <v>43348</v>
      </c>
      <c r="K230" t="n">
        <v>0.5354166666666667</v>
      </c>
      <c r="L230" t="n">
        <v>43348.53541666667</v>
      </c>
      <c r="M230" t="n">
        <v>43469</v>
      </c>
      <c r="N230" t="inlineStr">
        <is>
          <t>09:07</t>
        </is>
      </c>
      <c r="O230" t="n">
        <v>43469.37986111111</v>
      </c>
      <c r="P230" t="n">
        <v>63311</v>
      </c>
      <c r="Q230" t="inlineStr">
        <is>
          <t>Undetermined</t>
        </is>
      </c>
      <c r="R230" t="n">
        <v>42</v>
      </c>
      <c r="T230" t="n">
        <v>0</v>
      </c>
      <c r="U230" t="n">
        <v>40.923</v>
      </c>
      <c r="V230" t="n">
        <v>-122.408</v>
      </c>
      <c r="W230" t="inlineStr">
        <is>
          <t>HFTD</t>
        </is>
      </c>
      <c r="X230" t="inlineStr">
        <is>
          <t>HFRA</t>
        </is>
      </c>
      <c r="AG230" t="b">
        <v>1</v>
      </c>
      <c r="AH230" t="b">
        <v>1</v>
      </c>
      <c r="AI230" t="b">
        <v>0</v>
      </c>
      <c r="AJ230" t="n">
        <v>2018</v>
      </c>
      <c r="AK230" t="n">
        <v>9</v>
      </c>
      <c r="AL230" t="b">
        <v>0</v>
      </c>
      <c r="AM230" t="n">
        <v>0</v>
      </c>
      <c r="AN230" t="b">
        <v>0</v>
      </c>
      <c r="AO230" t="b">
        <v>0</v>
      </c>
      <c r="AP230" t="b">
        <v>0</v>
      </c>
      <c r="AQ230" t="inlineStr">
        <is>
          <t>OEIS CAT - Large</t>
        </is>
      </c>
      <c r="AR230" t="n">
        <v>1</v>
      </c>
      <c r="AS230" t="n">
        <v>0</v>
      </c>
      <c r="AT230" t="inlineStr">
        <is>
          <t xml:space="preserve">structures &lt;= 100 </t>
        </is>
      </c>
      <c r="AU230" t="inlineStr">
        <is>
          <t>fatality = 0</t>
        </is>
      </c>
      <c r="AV230" t="n">
        <v>42</v>
      </c>
      <c r="AW230" t="b">
        <v>1</v>
      </c>
      <c r="AX230" t="b">
        <v>0</v>
      </c>
      <c r="AY230" t="b">
        <v>1</v>
      </c>
      <c r="AZ230" t="b">
        <v>1</v>
      </c>
      <c r="BA230" t="b">
        <v>0</v>
      </c>
      <c r="BB230" t="b">
        <v>1</v>
      </c>
      <c r="BC230" t="b">
        <v>1</v>
      </c>
      <c r="BF230" t="inlineStr">
        <is>
          <t>SLFC1</t>
        </is>
      </c>
      <c r="BG230" t="inlineStr">
        <is>
          <t>2</t>
        </is>
      </c>
      <c r="BH230" t="n">
        <v>1.48</v>
      </c>
      <c r="BI230" t="inlineStr">
        <is>
          <t>2018-09-05T20:19:00Z</t>
        </is>
      </c>
      <c r="BJ230" t="n">
        <v>17</v>
      </c>
      <c r="BK230" t="n">
        <v>16</v>
      </c>
      <c r="BL230" t="inlineStr">
        <is>
          <t>SLFC1</t>
        </is>
      </c>
      <c r="BM230" t="inlineStr">
        <is>
          <t>2</t>
        </is>
      </c>
      <c r="BN230" t="n">
        <v>1.48</v>
      </c>
      <c r="BO230" t="inlineStr">
        <is>
          <t>2018-09-05T20:19:00Z</t>
        </is>
      </c>
      <c r="BP230" t="n">
        <v>17</v>
      </c>
      <c r="BQ230" t="n">
        <v>16</v>
      </c>
    </row>
    <row r="231">
      <c r="C231" t="inlineStr">
        <is>
          <t>20180908-Tulloch</t>
        </is>
      </c>
      <c r="D231" t="inlineStr">
        <is>
          <t>Tuolumne</t>
        </is>
      </c>
      <c r="E231" t="inlineStr">
        <is>
          <t>Tulloch</t>
        </is>
      </c>
      <c r="H231" t="n">
        <v>201809081334</v>
      </c>
      <c r="I231" t="n">
        <v>201809090134</v>
      </c>
      <c r="J231" t="n">
        <v>43351</v>
      </c>
      <c r="K231" t="n">
        <v>0.5652777777777778</v>
      </c>
      <c r="L231" t="n">
        <v>43351.56527777778</v>
      </c>
      <c r="M231" t="n">
        <v>43469</v>
      </c>
      <c r="N231" t="inlineStr">
        <is>
          <t>09:06</t>
        </is>
      </c>
      <c r="O231" t="n">
        <v>43469.37916666667</v>
      </c>
      <c r="P231" t="n">
        <v>573</v>
      </c>
      <c r="Q231" t="inlineStr">
        <is>
          <t>Undetermined</t>
        </is>
      </c>
      <c r="R231" t="n">
        <v>0</v>
      </c>
      <c r="T231" t="n">
        <v>0</v>
      </c>
      <c r="U231" t="n">
        <v>37.83388</v>
      </c>
      <c r="V231" t="n">
        <v>-120.61746</v>
      </c>
      <c r="W231" t="inlineStr">
        <is>
          <t>non-HFTD</t>
        </is>
      </c>
      <c r="X231" t="inlineStr">
        <is>
          <t>non-HFRA</t>
        </is>
      </c>
      <c r="AG231" t="b">
        <v>0</v>
      </c>
      <c r="AH231" t="b">
        <v>0</v>
      </c>
      <c r="AI231" t="b">
        <v>0</v>
      </c>
      <c r="AJ231" t="n">
        <v>2018</v>
      </c>
      <c r="AK231" t="n">
        <v>9</v>
      </c>
      <c r="AL231" t="b">
        <v>0</v>
      </c>
      <c r="AM231" t="n">
        <v>0</v>
      </c>
      <c r="AN231" t="b">
        <v>0</v>
      </c>
      <c r="AO231" t="b">
        <v>0</v>
      </c>
      <c r="AP231" t="b">
        <v>0</v>
      </c>
      <c r="AQ231" t="inlineStr">
        <is>
          <t>OEIS Non-CAT - Large</t>
        </is>
      </c>
      <c r="AR231" t="n">
        <v>0</v>
      </c>
      <c r="AS231" t="n">
        <v>0</v>
      </c>
      <c r="AT231" t="inlineStr">
        <is>
          <t xml:space="preserve">structures &lt;= 100 </t>
        </is>
      </c>
      <c r="AU231" t="inlineStr">
        <is>
          <t>fatality = 0</t>
        </is>
      </c>
      <c r="AV231" t="n">
        <v>0</v>
      </c>
      <c r="AW231" t="b">
        <v>0</v>
      </c>
      <c r="AX231" t="b">
        <v>0</v>
      </c>
      <c r="AY231" t="b">
        <v>0</v>
      </c>
      <c r="AZ231" t="b">
        <v>0</v>
      </c>
      <c r="BA231" t="b">
        <v>0</v>
      </c>
      <c r="BB231" t="b">
        <v>0</v>
      </c>
      <c r="BC231" t="b">
        <v>0</v>
      </c>
      <c r="BF231" t="inlineStr">
        <is>
          <t>LRMC1</t>
        </is>
      </c>
      <c r="BG231" t="inlineStr">
        <is>
          <t>106</t>
        </is>
      </c>
      <c r="BH231" t="n">
        <v>2.11</v>
      </c>
      <c r="BI231" t="inlineStr">
        <is>
          <t>2018-09-08T21:00:00Z</t>
        </is>
      </c>
      <c r="BJ231" t="n">
        <v>10.25</v>
      </c>
      <c r="BK231" t="n">
        <v>2</v>
      </c>
      <c r="BL231" t="inlineStr">
        <is>
          <t>D1155</t>
        </is>
      </c>
      <c r="BM231" t="inlineStr">
        <is>
          <t>65</t>
        </is>
      </c>
      <c r="BN231" t="n">
        <v>6.37</v>
      </c>
      <c r="BO231" t="inlineStr">
        <is>
          <t>2018-09-08T20:14:00Z</t>
        </is>
      </c>
      <c r="BP231" t="n">
        <v>18.01</v>
      </c>
      <c r="BQ231" t="n">
        <v>33</v>
      </c>
    </row>
    <row r="232">
      <c r="C232" t="inlineStr">
        <is>
          <t>20180908-Snell</t>
        </is>
      </c>
      <c r="D232" t="inlineStr">
        <is>
          <t>Napa</t>
        </is>
      </c>
      <c r="E232" t="inlineStr">
        <is>
          <t>Snell</t>
        </is>
      </c>
      <c r="H232" t="n">
        <v>201809081429</v>
      </c>
      <c r="I232" t="n">
        <v>201809090229</v>
      </c>
      <c r="J232" t="n">
        <v>43351</v>
      </c>
      <c r="K232" t="n">
        <v>0.6034722222222222</v>
      </c>
      <c r="L232" t="n">
        <v>43351.60347222222</v>
      </c>
      <c r="M232" t="n">
        <v>43469</v>
      </c>
      <c r="N232" t="inlineStr">
        <is>
          <t>09:06</t>
        </is>
      </c>
      <c r="O232" t="n">
        <v>43469.37916666667</v>
      </c>
      <c r="P232" t="n">
        <v>2490</v>
      </c>
      <c r="Q232" t="inlineStr">
        <is>
          <t>Under Investigation</t>
        </is>
      </c>
      <c r="R232" t="n">
        <v>0</v>
      </c>
      <c r="T232" t="n">
        <v>0</v>
      </c>
      <c r="U232" t="n">
        <v>38.69601</v>
      </c>
      <c r="V232" t="n">
        <v>-122.44468</v>
      </c>
      <c r="W232" t="inlineStr">
        <is>
          <t>HFTD</t>
        </is>
      </c>
      <c r="X232" t="inlineStr">
        <is>
          <t>HFRA</t>
        </is>
      </c>
      <c r="AG232" t="b">
        <v>0</v>
      </c>
      <c r="AH232" t="b">
        <v>0</v>
      </c>
      <c r="AI232" t="b">
        <v>0</v>
      </c>
      <c r="AJ232" t="n">
        <v>2018</v>
      </c>
      <c r="AK232" t="n">
        <v>9</v>
      </c>
      <c r="AL232" t="b">
        <v>0</v>
      </c>
      <c r="AM232" t="n">
        <v>0</v>
      </c>
      <c r="AN232" t="b">
        <v>0</v>
      </c>
      <c r="AO232" t="b">
        <v>0</v>
      </c>
      <c r="AP232" t="b">
        <v>0</v>
      </c>
      <c r="AQ232" t="inlineStr">
        <is>
          <t>OEIS Non-CAT - Large</t>
        </is>
      </c>
      <c r="AR232" t="n">
        <v>0</v>
      </c>
      <c r="AS232" t="n">
        <v>0</v>
      </c>
      <c r="AT232" t="inlineStr">
        <is>
          <t xml:space="preserve">structures &lt;= 100 </t>
        </is>
      </c>
      <c r="AU232" t="inlineStr">
        <is>
          <t>fatality = 0</t>
        </is>
      </c>
      <c r="AV232" t="n">
        <v>0</v>
      </c>
      <c r="AW232" t="b">
        <v>0</v>
      </c>
      <c r="AX232" t="b">
        <v>1</v>
      </c>
      <c r="AY232" t="b">
        <v>1</v>
      </c>
      <c r="AZ232" t="b">
        <v>1</v>
      </c>
      <c r="BA232" t="b">
        <v>0</v>
      </c>
      <c r="BB232" t="b">
        <v>1</v>
      </c>
      <c r="BC232" t="b">
        <v>1</v>
      </c>
      <c r="BF232" t="inlineStr">
        <is>
          <t>PG051</t>
        </is>
      </c>
      <c r="BG232" t="inlineStr">
        <is>
          <t>229</t>
        </is>
      </c>
      <c r="BH232" t="n">
        <v>3.54</v>
      </c>
      <c r="BI232" t="inlineStr">
        <is>
          <t>2018-09-08T20:50:00Z</t>
        </is>
      </c>
      <c r="BJ232" t="n">
        <v>20.6</v>
      </c>
      <c r="BK232" t="n">
        <v>20</v>
      </c>
      <c r="BL232" t="inlineStr">
        <is>
          <t>PG085</t>
        </is>
      </c>
      <c r="BM232" t="inlineStr">
        <is>
          <t>229</t>
        </is>
      </c>
      <c r="BN232" t="n">
        <v>7.89</v>
      </c>
      <c r="BO232" t="inlineStr">
        <is>
          <t>2018-09-08T22:10:00Z</t>
        </is>
      </c>
      <c r="BP232" t="n">
        <v>22.15</v>
      </c>
      <c r="BQ232" t="n">
        <v>68</v>
      </c>
    </row>
    <row r="233">
      <c r="C233" t="inlineStr">
        <is>
          <t>20180913-Metz</t>
        </is>
      </c>
      <c r="D233" t="inlineStr">
        <is>
          <t>Monterey</t>
        </is>
      </c>
      <c r="E233" t="inlineStr">
        <is>
          <t>Metz</t>
        </is>
      </c>
      <c r="H233" t="n">
        <v>201809131537</v>
      </c>
      <c r="I233" t="n">
        <v>201809140337</v>
      </c>
      <c r="J233" t="n">
        <v>43356</v>
      </c>
      <c r="K233" t="n">
        <v>0.6506944444444445</v>
      </c>
      <c r="L233" t="n">
        <v>43356.65069444444</v>
      </c>
      <c r="M233" t="n">
        <v>43469</v>
      </c>
      <c r="N233" t="inlineStr">
        <is>
          <t>09:04</t>
        </is>
      </c>
      <c r="O233" t="n">
        <v>43469.37777777778</v>
      </c>
      <c r="P233" t="n">
        <v>400</v>
      </c>
      <c r="Q233" t="inlineStr">
        <is>
          <t>Undetermined</t>
        </is>
      </c>
      <c r="R233" t="n">
        <v>0</v>
      </c>
      <c r="T233" t="n">
        <v>0</v>
      </c>
      <c r="U233" t="n">
        <v>36.35502</v>
      </c>
      <c r="V233" t="n">
        <v>-121.1563</v>
      </c>
      <c r="W233" t="inlineStr">
        <is>
          <t>non-HFTD</t>
        </is>
      </c>
      <c r="X233" t="inlineStr">
        <is>
          <t>non-HFRA</t>
        </is>
      </c>
      <c r="AG233" t="b">
        <v>0</v>
      </c>
      <c r="AH233" t="b">
        <v>0</v>
      </c>
      <c r="AI233" t="b">
        <v>0</v>
      </c>
      <c r="AJ233" t="n">
        <v>2018</v>
      </c>
      <c r="AK233" t="n">
        <v>9</v>
      </c>
      <c r="AL233" t="b">
        <v>0</v>
      </c>
      <c r="AM233" t="n">
        <v>0</v>
      </c>
      <c r="AN233" t="b">
        <v>0</v>
      </c>
      <c r="AO233" t="b">
        <v>0</v>
      </c>
      <c r="AP233" t="b">
        <v>0</v>
      </c>
      <c r="AQ233" t="inlineStr">
        <is>
          <t>OEIS Non-CAT - Large</t>
        </is>
      </c>
      <c r="AR233" t="n">
        <v>0</v>
      </c>
      <c r="AS233" t="n">
        <v>0</v>
      </c>
      <c r="AT233" t="inlineStr">
        <is>
          <t xml:space="preserve">structures &lt;= 100 </t>
        </is>
      </c>
      <c r="AU233" t="inlineStr">
        <is>
          <t>fatality = 0</t>
        </is>
      </c>
      <c r="AV233" t="n">
        <v>0</v>
      </c>
      <c r="AW233" t="b">
        <v>0</v>
      </c>
      <c r="AX233" t="b">
        <v>0</v>
      </c>
      <c r="AY233" t="b">
        <v>0</v>
      </c>
      <c r="AZ233" t="b">
        <v>0</v>
      </c>
      <c r="BA233" t="b">
        <v>0</v>
      </c>
      <c r="BB233" t="b">
        <v>0</v>
      </c>
      <c r="BC233" t="b">
        <v>0</v>
      </c>
      <c r="BJ233" t="n">
        <v>0</v>
      </c>
      <c r="BK233" t="n">
        <v>0</v>
      </c>
      <c r="BL233" t="inlineStr">
        <is>
          <t>PCLC1</t>
        </is>
      </c>
      <c r="BM233" t="inlineStr">
        <is>
          <t>2</t>
        </is>
      </c>
      <c r="BN233" t="n">
        <v>8.01</v>
      </c>
      <c r="BO233" t="inlineStr">
        <is>
          <t>2018-09-13T23:37:00Z</t>
        </is>
      </c>
      <c r="BP233" t="n">
        <v>18.99</v>
      </c>
      <c r="BQ233" t="n">
        <v>3</v>
      </c>
    </row>
    <row r="234">
      <c r="C234" t="inlineStr">
        <is>
          <t>20180922-Oak</t>
        </is>
      </c>
      <c r="D234" t="inlineStr">
        <is>
          <t>Madera</t>
        </is>
      </c>
      <c r="E234" t="inlineStr">
        <is>
          <t>Oak</t>
        </is>
      </c>
      <c r="H234" t="n">
        <v>201809221544</v>
      </c>
      <c r="I234" t="n">
        <v>201809230344</v>
      </c>
      <c r="J234" t="n">
        <v>43365</v>
      </c>
      <c r="K234" t="n">
        <v>0.6555555555555556</v>
      </c>
      <c r="L234" t="n">
        <v>43365.65555555555</v>
      </c>
      <c r="M234" t="n">
        <v>43469</v>
      </c>
      <c r="N234" t="inlineStr">
        <is>
          <t>09:03</t>
        </is>
      </c>
      <c r="O234" t="n">
        <v>43469.37708333333</v>
      </c>
      <c r="P234" t="n">
        <v>360</v>
      </c>
      <c r="Q234" t="inlineStr">
        <is>
          <t>Undetermined</t>
        </is>
      </c>
      <c r="R234" t="n">
        <v>0</v>
      </c>
      <c r="T234" t="n">
        <v>0</v>
      </c>
      <c r="U234" t="n">
        <v>37.38789</v>
      </c>
      <c r="V234" t="n">
        <v>-119.68912</v>
      </c>
      <c r="W234" t="inlineStr">
        <is>
          <t>HFTD</t>
        </is>
      </c>
      <c r="X234" t="inlineStr">
        <is>
          <t>HFRA</t>
        </is>
      </c>
      <c r="AG234" t="b">
        <v>0</v>
      </c>
      <c r="AH234" t="b">
        <v>0</v>
      </c>
      <c r="AI234" t="b">
        <v>0</v>
      </c>
      <c r="AJ234" t="n">
        <v>2018</v>
      </c>
      <c r="AK234" t="n">
        <v>9</v>
      </c>
      <c r="AL234" t="b">
        <v>0</v>
      </c>
      <c r="AM234" t="n">
        <v>0</v>
      </c>
      <c r="AN234" t="b">
        <v>0</v>
      </c>
      <c r="AO234" t="b">
        <v>0</v>
      </c>
      <c r="AP234" t="b">
        <v>0</v>
      </c>
      <c r="AQ234" t="inlineStr">
        <is>
          <t>OEIS Non-CAT - Large</t>
        </is>
      </c>
      <c r="AR234" t="n">
        <v>0</v>
      </c>
      <c r="AS234" t="n">
        <v>0</v>
      </c>
      <c r="AT234" t="inlineStr">
        <is>
          <t xml:space="preserve">structures &lt;= 100 </t>
        </is>
      </c>
      <c r="AU234" t="inlineStr">
        <is>
          <t>fatality = 0</t>
        </is>
      </c>
      <c r="AV234" t="n">
        <v>0</v>
      </c>
      <c r="AW234" t="b">
        <v>0</v>
      </c>
      <c r="AX234" t="b">
        <v>1</v>
      </c>
      <c r="AY234" t="b">
        <v>1</v>
      </c>
      <c r="AZ234" t="b">
        <v>1</v>
      </c>
      <c r="BA234" t="b">
        <v>0</v>
      </c>
      <c r="BB234" t="b">
        <v>1</v>
      </c>
      <c r="BC234" t="b">
        <v>1</v>
      </c>
      <c r="BF234" t="inlineStr">
        <is>
          <t>MIAC1</t>
        </is>
      </c>
      <c r="BG234" t="inlineStr">
        <is>
          <t>2</t>
        </is>
      </c>
      <c r="BH234" t="n">
        <v>3.77</v>
      </c>
      <c r="BI234" t="inlineStr">
        <is>
          <t>2018-09-22T21:59:00Z</t>
        </is>
      </c>
      <c r="BJ234" t="n">
        <v>18.01</v>
      </c>
      <c r="BK234" t="n">
        <v>58</v>
      </c>
      <c r="BL234" t="inlineStr">
        <is>
          <t>MIAC1</t>
        </is>
      </c>
      <c r="BM234" t="inlineStr">
        <is>
          <t>2</t>
        </is>
      </c>
      <c r="BN234" t="n">
        <v>3.77</v>
      </c>
      <c r="BO234" t="inlineStr">
        <is>
          <t>2018-09-22T21:59:00Z</t>
        </is>
      </c>
      <c r="BP234" t="n">
        <v>18.01</v>
      </c>
      <c r="BQ234" t="n">
        <v>142</v>
      </c>
    </row>
    <row r="235">
      <c r="C235" t="inlineStr">
        <is>
          <t>20181007-Sun</t>
        </is>
      </c>
      <c r="D235" t="inlineStr">
        <is>
          <t>Tehama</t>
        </is>
      </c>
      <c r="E235" t="inlineStr">
        <is>
          <t>Sun</t>
        </is>
      </c>
      <c r="H235" t="n">
        <v>201810071251</v>
      </c>
      <c r="I235" t="n">
        <v>201810080051</v>
      </c>
      <c r="J235" t="n">
        <v>43380</v>
      </c>
      <c r="K235" t="n">
        <v>0.5354166666666667</v>
      </c>
      <c r="L235" t="n">
        <v>43380.53541666667</v>
      </c>
      <c r="M235" t="n">
        <v>43469</v>
      </c>
      <c r="N235" t="inlineStr">
        <is>
          <t>08:57</t>
        </is>
      </c>
      <c r="O235" t="n">
        <v>43469.37291666667</v>
      </c>
      <c r="P235" t="n">
        <v>3889</v>
      </c>
      <c r="Q235" t="inlineStr">
        <is>
          <t>Undetermined</t>
        </is>
      </c>
      <c r="R235" t="n">
        <v>0</v>
      </c>
      <c r="T235" t="n">
        <v>0</v>
      </c>
      <c r="U235" t="n">
        <v>40.22027778</v>
      </c>
      <c r="V235" t="n">
        <v>-122.18</v>
      </c>
      <c r="W235" t="inlineStr">
        <is>
          <t>HFTD</t>
        </is>
      </c>
      <c r="X235" t="inlineStr">
        <is>
          <t>HFRA</t>
        </is>
      </c>
      <c r="AF235" t="n">
        <v>7128</v>
      </c>
      <c r="AG235" t="b">
        <v>0</v>
      </c>
      <c r="AH235" t="b">
        <v>0</v>
      </c>
      <c r="AI235" t="b">
        <v>0</v>
      </c>
      <c r="AJ235" t="n">
        <v>2018</v>
      </c>
      <c r="AK235" t="n">
        <v>10</v>
      </c>
      <c r="AL235" t="b">
        <v>1</v>
      </c>
      <c r="AM235" t="n">
        <v>0</v>
      </c>
      <c r="AN235" t="b">
        <v>0</v>
      </c>
      <c r="AO235" t="b">
        <v>0</v>
      </c>
      <c r="AP235" t="b">
        <v>0</v>
      </c>
      <c r="AQ235" t="inlineStr">
        <is>
          <t>OEIS Non-CAT - Large</t>
        </is>
      </c>
      <c r="AR235" t="n">
        <v>0</v>
      </c>
      <c r="AS235" t="n">
        <v>0</v>
      </c>
      <c r="AT235" t="inlineStr">
        <is>
          <t xml:space="preserve">structures &lt;= 100 </t>
        </is>
      </c>
      <c r="AU235" t="inlineStr">
        <is>
          <t>fatality = 0</t>
        </is>
      </c>
      <c r="AV235" t="n">
        <v>0</v>
      </c>
      <c r="AW235" t="b">
        <v>1</v>
      </c>
      <c r="AX235" t="b">
        <v>0</v>
      </c>
      <c r="AY235" t="b">
        <v>1</v>
      </c>
      <c r="AZ235" t="b">
        <v>1</v>
      </c>
      <c r="BA235" t="b">
        <v>0</v>
      </c>
      <c r="BB235" t="b">
        <v>1</v>
      </c>
      <c r="BC235" t="b">
        <v>1</v>
      </c>
      <c r="BJ235" t="n">
        <v>0</v>
      </c>
      <c r="BK235" t="n">
        <v>0</v>
      </c>
      <c r="BL235" t="inlineStr">
        <is>
          <t>KRBL</t>
        </is>
      </c>
      <c r="BM235" t="inlineStr">
        <is>
          <t>1</t>
        </is>
      </c>
      <c r="BN235" t="n">
        <v>6.14</v>
      </c>
      <c r="BO235" t="inlineStr">
        <is>
          <t>2018-10-07T19:54:00Z</t>
        </is>
      </c>
      <c r="BP235" t="n">
        <v>35.68</v>
      </c>
      <c r="BQ235" t="n">
        <v>16</v>
      </c>
    </row>
    <row r="236">
      <c r="B236" t="inlineStr">
        <is>
          <t>(2/17/2023): add 1 structure destroyed and lat/lon based on https://www.dailyrepublic.com/all-dr-news/solano-news/fairfield/officials-report-branscombe-fire-fully-contained</t>
        </is>
      </c>
      <c r="C236" t="inlineStr">
        <is>
          <t>20181007-Branscombe</t>
        </is>
      </c>
      <c r="D236" t="inlineStr">
        <is>
          <t>Solano</t>
        </is>
      </c>
      <c r="E236" t="inlineStr">
        <is>
          <t>Branscombe</t>
        </is>
      </c>
      <c r="H236" t="n">
        <v>201810071300</v>
      </c>
      <c r="I236" t="n">
        <v>201810080100</v>
      </c>
      <c r="J236" t="n">
        <v>43380</v>
      </c>
      <c r="K236" t="n">
        <v>0.5416666666666666</v>
      </c>
      <c r="L236" t="n">
        <v>43380.54166666666</v>
      </c>
      <c r="P236" t="n">
        <v>4500</v>
      </c>
      <c r="Q236" t="inlineStr">
        <is>
          <t>Undetermined</t>
        </is>
      </c>
      <c r="R236" t="n">
        <v>1</v>
      </c>
      <c r="T236" t="n">
        <v>0</v>
      </c>
      <c r="U236" t="n">
        <v>38.237</v>
      </c>
      <c r="V236" t="n">
        <v>-121.952</v>
      </c>
      <c r="W236" t="inlineStr">
        <is>
          <t>non-HFTD</t>
        </is>
      </c>
      <c r="X236" t="inlineStr">
        <is>
          <t>non-HFRA</t>
        </is>
      </c>
      <c r="AG236" t="b">
        <v>0</v>
      </c>
      <c r="AH236" t="b">
        <v>0</v>
      </c>
      <c r="AI236" t="b">
        <v>0</v>
      </c>
      <c r="AJ236" t="n">
        <v>2018</v>
      </c>
      <c r="AK236" t="n">
        <v>10</v>
      </c>
      <c r="AL236" t="b">
        <v>1</v>
      </c>
      <c r="AM236" t="n">
        <v>0</v>
      </c>
      <c r="AN236" t="b">
        <v>0</v>
      </c>
      <c r="AO236" t="b">
        <v>0</v>
      </c>
      <c r="AP236" t="b">
        <v>0</v>
      </c>
      <c r="AQ236" t="inlineStr">
        <is>
          <t>OEIS Non-CAT - Large</t>
        </is>
      </c>
      <c r="AR236" t="n">
        <v>0</v>
      </c>
      <c r="AS236" t="n">
        <v>0</v>
      </c>
      <c r="AT236" t="inlineStr">
        <is>
          <t xml:space="preserve">structures &lt;= 100 </t>
        </is>
      </c>
      <c r="AU236" t="inlineStr">
        <is>
          <t>fatality = 0</t>
        </is>
      </c>
      <c r="AV236" t="n">
        <v>1</v>
      </c>
      <c r="AW236" t="b">
        <v>0</v>
      </c>
      <c r="AX236" t="b">
        <v>0</v>
      </c>
      <c r="AY236" t="b">
        <v>0</v>
      </c>
      <c r="AZ236" t="b">
        <v>0</v>
      </c>
      <c r="BA236" t="b">
        <v>0</v>
      </c>
      <c r="BB236" t="b">
        <v>0</v>
      </c>
      <c r="BC236" t="b">
        <v>0</v>
      </c>
      <c r="BF236" t="inlineStr">
        <is>
          <t>SFXC1</t>
        </is>
      </c>
      <c r="BG236" t="inlineStr">
        <is>
          <t>188</t>
        </is>
      </c>
      <c r="BH236" t="n">
        <v>4.12</v>
      </c>
      <c r="BI236" t="inlineStr">
        <is>
          <t>2018-10-07T20:30:00Z</t>
        </is>
      </c>
      <c r="BJ236" t="n">
        <v>32.23</v>
      </c>
      <c r="BK236" t="n">
        <v>11</v>
      </c>
      <c r="BL236" t="inlineStr">
        <is>
          <t>UCJP</t>
        </is>
      </c>
      <c r="BM236" t="inlineStr">
        <is>
          <t>62</t>
        </is>
      </c>
      <c r="BN236" t="n">
        <v>7.07</v>
      </c>
      <c r="BO236" t="inlineStr">
        <is>
          <t>2018-10-07T19:50:00Z</t>
        </is>
      </c>
      <c r="BP236" t="n">
        <v>37.89</v>
      </c>
      <c r="BQ236" t="n">
        <v>65</v>
      </c>
    </row>
    <row r="237">
      <c r="C237" t="inlineStr">
        <is>
          <t>20181030-June</t>
        </is>
      </c>
      <c r="D237" t="inlineStr">
        <is>
          <t>Butte</t>
        </is>
      </c>
      <c r="E237" t="inlineStr">
        <is>
          <t>June</t>
        </is>
      </c>
      <c r="H237" t="n">
        <v>201810301446</v>
      </c>
      <c r="I237" t="n">
        <v>201810310246</v>
      </c>
      <c r="J237" t="n">
        <v>43403</v>
      </c>
      <c r="K237" t="n">
        <v>0.6152777777777778</v>
      </c>
      <c r="L237" t="n">
        <v>43403.61527777778</v>
      </c>
      <c r="M237" t="n">
        <v>43469</v>
      </c>
      <c r="N237" t="inlineStr">
        <is>
          <t>08:50</t>
        </is>
      </c>
      <c r="O237" t="n">
        <v>43469.36805555555</v>
      </c>
      <c r="P237" t="n">
        <v>550</v>
      </c>
      <c r="Q237" t="inlineStr">
        <is>
          <t>Undetermined</t>
        </is>
      </c>
      <c r="R237" t="n">
        <v>0</v>
      </c>
      <c r="T237" t="n">
        <v>0</v>
      </c>
      <c r="U237" t="n">
        <v>39.36529</v>
      </c>
      <c r="V237" t="n">
        <v>-121.51707</v>
      </c>
      <c r="W237" t="inlineStr">
        <is>
          <t>non-HFTD</t>
        </is>
      </c>
      <c r="X237" t="inlineStr">
        <is>
          <t>non-HFRA</t>
        </is>
      </c>
      <c r="AG237" t="b">
        <v>0</v>
      </c>
      <c r="AH237" t="b">
        <v>0</v>
      </c>
      <c r="AI237" t="b">
        <v>0</v>
      </c>
      <c r="AJ237" t="n">
        <v>2018</v>
      </c>
      <c r="AK237" t="n">
        <v>10</v>
      </c>
      <c r="AL237" t="b">
        <v>1</v>
      </c>
      <c r="AM237" t="n">
        <v>0</v>
      </c>
      <c r="AN237" t="b">
        <v>0</v>
      </c>
      <c r="AO237" t="b">
        <v>0</v>
      </c>
      <c r="AP237" t="b">
        <v>0</v>
      </c>
      <c r="AQ237" t="inlineStr">
        <is>
          <t>OEIS Non-CAT - Large</t>
        </is>
      </c>
      <c r="AR237" t="n">
        <v>0</v>
      </c>
      <c r="AS237" t="n">
        <v>0</v>
      </c>
      <c r="AT237" t="inlineStr">
        <is>
          <t xml:space="preserve">structures &lt;= 100 </t>
        </is>
      </c>
      <c r="AU237" t="inlineStr">
        <is>
          <t>fatality = 0</t>
        </is>
      </c>
      <c r="AV237" t="n">
        <v>0</v>
      </c>
      <c r="AW237" t="b">
        <v>0</v>
      </c>
      <c r="AX237" t="b">
        <v>0</v>
      </c>
      <c r="AY237" t="b">
        <v>0</v>
      </c>
      <c r="AZ237" t="b">
        <v>0</v>
      </c>
      <c r="BA237" t="b">
        <v>0</v>
      </c>
      <c r="BB237" t="b">
        <v>0</v>
      </c>
      <c r="BC237" t="b">
        <v>0</v>
      </c>
      <c r="BJ237" t="n">
        <v>0</v>
      </c>
      <c r="BK237" t="n">
        <v>0</v>
      </c>
      <c r="BL237" t="inlineStr">
        <is>
          <t>BNGC1</t>
        </is>
      </c>
      <c r="BM237" t="inlineStr">
        <is>
          <t>2</t>
        </is>
      </c>
      <c r="BN237" t="n">
        <v>7.07</v>
      </c>
      <c r="BO237" t="inlineStr">
        <is>
          <t>2018-10-30T21:51:00Z</t>
        </is>
      </c>
      <c r="BP237" t="n">
        <v>20</v>
      </c>
      <c r="BQ237" t="n">
        <v>4</v>
      </c>
    </row>
    <row r="238">
      <c r="B238" t="inlineStr">
        <is>
          <t>(3/24/2023): added second igniton point using ignition tracker info, not in original cal fire data</t>
        </is>
      </c>
      <c r="C238" t="inlineStr">
        <is>
          <t>20181108-Camp D</t>
        </is>
      </c>
      <c r="D238" t="inlineStr">
        <is>
          <t>Butte</t>
        </is>
      </c>
      <c r="E238" t="inlineStr">
        <is>
          <t>Camp D</t>
        </is>
      </c>
      <c r="F238" t="inlineStr">
        <is>
          <t>Camp T</t>
        </is>
      </c>
      <c r="H238" t="n">
        <v>201811080645</v>
      </c>
      <c r="I238" t="n">
        <v>201811081845</v>
      </c>
      <c r="J238" t="n">
        <v>43412</v>
      </c>
      <c r="K238" t="n">
        <v>0.28125</v>
      </c>
      <c r="L238" t="n">
        <v>43412.28125</v>
      </c>
      <c r="M238" t="n">
        <v>43429</v>
      </c>
      <c r="N238" t="inlineStr">
        <is>
          <t>08:00</t>
        </is>
      </c>
      <c r="O238" t="n">
        <v>43429.33333333334</v>
      </c>
      <c r="P238" t="n">
        <v>153336</v>
      </c>
      <c r="Q238" t="inlineStr">
        <is>
          <t>Electrical Power</t>
        </is>
      </c>
      <c r="R238" t="n">
        <v>18804</v>
      </c>
      <c r="T238" t="n">
        <v>85</v>
      </c>
      <c r="U238" t="n">
        <v>39.79846999</v>
      </c>
      <c r="V238" t="n">
        <v>-121.486279</v>
      </c>
      <c r="W238" t="inlineStr">
        <is>
          <t>HFTD</t>
        </is>
      </c>
      <c r="X238" t="inlineStr">
        <is>
          <t>HFRA</t>
        </is>
      </c>
      <c r="Y238" t="inlineStr">
        <is>
          <t>Yes</t>
        </is>
      </c>
      <c r="Z238" t="inlineStr">
        <is>
          <t>Yes</t>
        </is>
      </c>
      <c r="AA238" t="inlineStr">
        <is>
          <t>20180938B</t>
        </is>
      </c>
      <c r="AB238" t="inlineStr">
        <is>
          <t>EI171008S</t>
        </is>
      </c>
      <c r="AC238" t="inlineStr">
        <is>
          <t>211086</t>
        </is>
      </c>
      <c r="AD238" t="inlineStr">
        <is>
          <t>18-0098064</t>
        </is>
      </c>
      <c r="AF238" t="n">
        <v>826291590</v>
      </c>
      <c r="AG238" t="b">
        <v>1</v>
      </c>
      <c r="AH238" t="b">
        <v>0</v>
      </c>
      <c r="AI238" t="b">
        <v>1</v>
      </c>
      <c r="AJ238" t="n">
        <v>2018</v>
      </c>
      <c r="AK238" t="n">
        <v>11</v>
      </c>
      <c r="AL238" t="b">
        <v>1</v>
      </c>
      <c r="AM238" t="n">
        <v>1</v>
      </c>
      <c r="AN238" t="b">
        <v>1</v>
      </c>
      <c r="AO238" t="b">
        <v>1</v>
      </c>
      <c r="AP238" t="b">
        <v>0</v>
      </c>
      <c r="AQ238" t="inlineStr">
        <is>
          <t>OEIS CAT - Destructive - Fatal</t>
        </is>
      </c>
      <c r="AR238" t="n">
        <v>1</v>
      </c>
      <c r="AS238" t="n">
        <v>1</v>
      </c>
      <c r="AT238" t="inlineStr">
        <is>
          <t>structures &gt; 500</t>
        </is>
      </c>
      <c r="AU238" t="inlineStr">
        <is>
          <t>fatality &gt; 0</t>
        </is>
      </c>
      <c r="AV238" t="n">
        <v>18804</v>
      </c>
      <c r="AW238" t="b">
        <v>1</v>
      </c>
      <c r="AX238" t="b">
        <v>0</v>
      </c>
      <c r="AY238" t="b">
        <v>1</v>
      </c>
      <c r="AZ238" t="b">
        <v>1</v>
      </c>
      <c r="BA238" t="b">
        <v>0</v>
      </c>
      <c r="BB238" t="b">
        <v>1</v>
      </c>
      <c r="BC238" t="b">
        <v>1</v>
      </c>
      <c r="BF238" t="inlineStr">
        <is>
          <t>JBGC1</t>
        </is>
      </c>
      <c r="BG238" t="inlineStr">
        <is>
          <t>2</t>
        </is>
      </c>
      <c r="BH238" t="n">
        <v>4.33</v>
      </c>
      <c r="BI238" t="inlineStr">
        <is>
          <t>2018-11-08T14:13:00Z</t>
        </is>
      </c>
      <c r="BJ238" t="n">
        <v>40</v>
      </c>
      <c r="BK238" t="n">
        <v>2</v>
      </c>
      <c r="BL238" t="inlineStr">
        <is>
          <t>PG131</t>
        </is>
      </c>
      <c r="BM238" t="inlineStr">
        <is>
          <t>229</t>
        </is>
      </c>
      <c r="BN238" t="n">
        <v>8.140000000000001</v>
      </c>
      <c r="BO238" t="inlineStr">
        <is>
          <t>2018-11-08T14:00:00Z</t>
        </is>
      </c>
      <c r="BP238" t="n">
        <v>42.52</v>
      </c>
      <c r="BQ238" t="n">
        <v>72</v>
      </c>
    </row>
    <row r="239">
      <c r="C239" t="inlineStr">
        <is>
          <t>20181108-Nurse</t>
        </is>
      </c>
      <c r="D239" t="inlineStr">
        <is>
          <t>Solano</t>
        </is>
      </c>
      <c r="E239" t="inlineStr">
        <is>
          <t>Nurse</t>
        </is>
      </c>
      <c r="H239" t="n">
        <v>201811081328</v>
      </c>
      <c r="I239" t="n">
        <v>201811090128</v>
      </c>
      <c r="J239" t="n">
        <v>43412</v>
      </c>
      <c r="K239" t="n">
        <v>0.5611111111111111</v>
      </c>
      <c r="L239" t="n">
        <v>43412.56111111111</v>
      </c>
      <c r="M239" t="n">
        <v>43469</v>
      </c>
      <c r="N239" t="inlineStr">
        <is>
          <t>08:47</t>
        </is>
      </c>
      <c r="O239" t="n">
        <v>43469.36597222222</v>
      </c>
      <c r="P239" t="n">
        <v>1500</v>
      </c>
      <c r="Q239" t="inlineStr">
        <is>
          <t>Undetermined</t>
        </is>
      </c>
      <c r="R239" t="n">
        <v>0</v>
      </c>
      <c r="T239" t="n">
        <v>0</v>
      </c>
      <c r="U239" t="n">
        <v>38.21396</v>
      </c>
      <c r="V239" t="n">
        <v>-121.9424</v>
      </c>
      <c r="W239" t="inlineStr">
        <is>
          <t>non-HFTD</t>
        </is>
      </c>
      <c r="X239" t="inlineStr">
        <is>
          <t>non-HFRA</t>
        </is>
      </c>
      <c r="AG239" t="b">
        <v>0</v>
      </c>
      <c r="AH239" t="b">
        <v>0</v>
      </c>
      <c r="AI239" t="b">
        <v>0</v>
      </c>
      <c r="AJ239" t="n">
        <v>2018</v>
      </c>
      <c r="AK239" t="n">
        <v>11</v>
      </c>
      <c r="AL239" t="b">
        <v>1</v>
      </c>
      <c r="AM239" t="n">
        <v>0</v>
      </c>
      <c r="AN239" t="b">
        <v>0</v>
      </c>
      <c r="AO239" t="b">
        <v>0</v>
      </c>
      <c r="AP239" t="b">
        <v>0</v>
      </c>
      <c r="AQ239" t="inlineStr">
        <is>
          <t>OEIS Non-CAT - Large</t>
        </is>
      </c>
      <c r="AR239" t="n">
        <v>0</v>
      </c>
      <c r="AS239" t="n">
        <v>0</v>
      </c>
      <c r="AT239" t="inlineStr">
        <is>
          <t xml:space="preserve">structures &lt;= 100 </t>
        </is>
      </c>
      <c r="AU239" t="inlineStr">
        <is>
          <t>fatality = 0</t>
        </is>
      </c>
      <c r="AV239" t="n">
        <v>0</v>
      </c>
      <c r="AW239" t="b">
        <v>0</v>
      </c>
      <c r="AX239" t="b">
        <v>0</v>
      </c>
      <c r="AY239" t="b">
        <v>0</v>
      </c>
      <c r="AZ239" t="b">
        <v>0</v>
      </c>
      <c r="BA239" t="b">
        <v>0</v>
      </c>
      <c r="BB239" t="b">
        <v>0</v>
      </c>
      <c r="BC239" t="b">
        <v>0</v>
      </c>
      <c r="BF239" t="inlineStr">
        <is>
          <t>KSUU</t>
        </is>
      </c>
      <c r="BG239" t="inlineStr">
        <is>
          <t>1</t>
        </is>
      </c>
      <c r="BH239" t="n">
        <v>3.67</v>
      </c>
      <c r="BI239" t="inlineStr">
        <is>
          <t>2018-11-08T20:56:00Z</t>
        </is>
      </c>
      <c r="BJ239" t="n">
        <v>35.68</v>
      </c>
      <c r="BK239" t="n">
        <v>10</v>
      </c>
      <c r="BL239" t="inlineStr">
        <is>
          <t>UCJP</t>
        </is>
      </c>
      <c r="BM239" t="inlineStr">
        <is>
          <t>62</t>
        </is>
      </c>
      <c r="BN239" t="n">
        <v>7.26</v>
      </c>
      <c r="BO239" t="inlineStr">
        <is>
          <t>2018-11-08T21:00:00Z</t>
        </is>
      </c>
      <c r="BP239" t="n">
        <v>39.19</v>
      </c>
      <c r="BQ239" t="n">
        <v>53</v>
      </c>
    </row>
    <row r="240">
      <c r="C240" t="inlineStr">
        <is>
          <t>20190507-Refuge</t>
        </is>
      </c>
      <c r="D240" t="inlineStr">
        <is>
          <t>Kern</t>
        </is>
      </c>
      <c r="E240" t="inlineStr">
        <is>
          <t>Refuge</t>
        </is>
      </c>
      <c r="H240" t="n">
        <v>201905071547</v>
      </c>
      <c r="I240" t="n">
        <v>201905080347</v>
      </c>
      <c r="J240" t="n">
        <v>43592</v>
      </c>
      <c r="K240" t="n">
        <v>0.6576388888888889</v>
      </c>
      <c r="L240" t="n">
        <v>43592.65763888889</v>
      </c>
      <c r="M240" t="n">
        <v>43594</v>
      </c>
      <c r="N240" t="inlineStr">
        <is>
          <t>09:37</t>
        </is>
      </c>
      <c r="O240" t="n">
        <v>43594.40069444444</v>
      </c>
      <c r="P240" t="n">
        <v>2500</v>
      </c>
      <c r="Q240" t="inlineStr">
        <is>
          <t>Unknown</t>
        </is>
      </c>
      <c r="T240" t="n">
        <v>0</v>
      </c>
      <c r="U240" t="n">
        <v>35.72057</v>
      </c>
      <c r="V240" t="n">
        <v>-119.62762</v>
      </c>
      <c r="W240" t="inlineStr">
        <is>
          <t>non-HFTD</t>
        </is>
      </c>
      <c r="X240" t="inlineStr">
        <is>
          <t>non-HFRA</t>
        </is>
      </c>
      <c r="AG240" t="b">
        <v>0</v>
      </c>
      <c r="AH240" t="b">
        <v>0</v>
      </c>
      <c r="AI240" t="b">
        <v>0</v>
      </c>
      <c r="AJ240" t="n">
        <v>2019</v>
      </c>
      <c r="AK240" t="n">
        <v>5</v>
      </c>
      <c r="AL240" t="b">
        <v>0</v>
      </c>
      <c r="AM240" t="n">
        <v>0</v>
      </c>
      <c r="AN240" t="b">
        <v>0</v>
      </c>
      <c r="AO240" t="b">
        <v>0</v>
      </c>
      <c r="AP240" t="b">
        <v>0</v>
      </c>
      <c r="AQ240" t="inlineStr">
        <is>
          <t>OEIS Non-CAT - Large</t>
        </is>
      </c>
      <c r="AR240" t="n">
        <v>0</v>
      </c>
      <c r="AS240" t="n">
        <v>0</v>
      </c>
      <c r="AT240" t="inlineStr">
        <is>
          <t xml:space="preserve">structures &lt;= 100 </t>
        </is>
      </c>
      <c r="AU240" t="inlineStr">
        <is>
          <t>fatality = 0</t>
        </is>
      </c>
      <c r="AV240" t="n">
        <v>0</v>
      </c>
      <c r="AW240" t="b">
        <v>0</v>
      </c>
      <c r="AX240" t="b">
        <v>0</v>
      </c>
      <c r="AY240" t="b">
        <v>0</v>
      </c>
      <c r="AZ240" t="b">
        <v>0</v>
      </c>
      <c r="BA240" t="b">
        <v>0</v>
      </c>
      <c r="BB240" t="b">
        <v>0</v>
      </c>
      <c r="BC240" t="b">
        <v>0</v>
      </c>
      <c r="BJ240" t="n">
        <v>0</v>
      </c>
      <c r="BK240" t="n">
        <v>0</v>
      </c>
      <c r="BP240" t="n">
        <v>0</v>
      </c>
      <c r="BQ240" t="n">
        <v>0</v>
      </c>
    </row>
    <row r="241">
      <c r="C241" t="inlineStr">
        <is>
          <t>20190529-Belmont</t>
        </is>
      </c>
      <c r="D241" t="inlineStr">
        <is>
          <t>San Luis Obispo</t>
        </is>
      </c>
      <c r="E241" t="inlineStr">
        <is>
          <t>Belmont</t>
        </is>
      </c>
      <c r="H241" t="n">
        <v>201905291710</v>
      </c>
      <c r="I241" t="n">
        <v>201905300510</v>
      </c>
      <c r="J241" t="n">
        <v>43614</v>
      </c>
      <c r="K241" t="n">
        <v>0.7152777777777778</v>
      </c>
      <c r="L241" t="n">
        <v>43614.71527777778</v>
      </c>
      <c r="M241" t="n">
        <v>43619</v>
      </c>
      <c r="N241" t="inlineStr">
        <is>
          <t>08:44</t>
        </is>
      </c>
      <c r="O241" t="n">
        <v>43619.36388888889</v>
      </c>
      <c r="P241" t="n">
        <v>835</v>
      </c>
      <c r="Q241" t="inlineStr">
        <is>
          <t>Unknown</t>
        </is>
      </c>
      <c r="T241" t="n">
        <v>0</v>
      </c>
      <c r="U241" t="n">
        <v>35.30759</v>
      </c>
      <c r="V241" t="n">
        <v>-119.96498</v>
      </c>
      <c r="W241" t="inlineStr">
        <is>
          <t>non-HFTD</t>
        </is>
      </c>
      <c r="X241" t="inlineStr">
        <is>
          <t>non-HFRA</t>
        </is>
      </c>
      <c r="AG241" t="b">
        <v>0</v>
      </c>
      <c r="AH241" t="b">
        <v>0</v>
      </c>
      <c r="AI241" t="b">
        <v>0</v>
      </c>
      <c r="AJ241" t="n">
        <v>2019</v>
      </c>
      <c r="AK241" t="n">
        <v>5</v>
      </c>
      <c r="AL241" t="b">
        <v>0</v>
      </c>
      <c r="AM241" t="n">
        <v>0</v>
      </c>
      <c r="AN241" t="b">
        <v>0</v>
      </c>
      <c r="AO241" t="b">
        <v>0</v>
      </c>
      <c r="AP241" t="b">
        <v>0</v>
      </c>
      <c r="AQ241" t="inlineStr">
        <is>
          <t>OEIS Non-CAT - Large</t>
        </is>
      </c>
      <c r="AR241" t="n">
        <v>0</v>
      </c>
      <c r="AS241" t="n">
        <v>0</v>
      </c>
      <c r="AT241" t="inlineStr">
        <is>
          <t xml:space="preserve">structures &lt;= 100 </t>
        </is>
      </c>
      <c r="AU241" t="inlineStr">
        <is>
          <t>fatality = 0</t>
        </is>
      </c>
      <c r="AV241" t="n">
        <v>0</v>
      </c>
      <c r="AW241" t="b">
        <v>0</v>
      </c>
      <c r="AX241" t="b">
        <v>0</v>
      </c>
      <c r="AY241" t="b">
        <v>0</v>
      </c>
      <c r="AZ241" t="b">
        <v>0</v>
      </c>
      <c r="BA241" t="b">
        <v>0</v>
      </c>
      <c r="BB241" t="b">
        <v>0</v>
      </c>
      <c r="BC241" t="b">
        <v>0</v>
      </c>
      <c r="BJ241" t="n">
        <v>0</v>
      </c>
      <c r="BK241" t="n">
        <v>0</v>
      </c>
      <c r="BL241" t="inlineStr">
        <is>
          <t>TWMC1</t>
        </is>
      </c>
      <c r="BM241" t="inlineStr">
        <is>
          <t>2</t>
        </is>
      </c>
      <c r="BN241" t="n">
        <v>8.84</v>
      </c>
      <c r="BO241" t="inlineStr">
        <is>
          <t>2019-05-29T23:13:00Z</t>
        </is>
      </c>
      <c r="BP241" t="n">
        <v>22.01</v>
      </c>
      <c r="BQ241" t="n">
        <v>7</v>
      </c>
    </row>
    <row r="242">
      <c r="C242" t="inlineStr">
        <is>
          <t>20190605-Boulder</t>
        </is>
      </c>
      <c r="D242" t="inlineStr">
        <is>
          <t>San Luis Obispo</t>
        </is>
      </c>
      <c r="E242" t="inlineStr">
        <is>
          <t>Boulder</t>
        </is>
      </c>
      <c r="H242" t="n">
        <v>201906051049</v>
      </c>
      <c r="I242" t="n">
        <v>201906052249</v>
      </c>
      <c r="J242" t="n">
        <v>43621</v>
      </c>
      <c r="K242" t="n">
        <v>0.4506944444444445</v>
      </c>
      <c r="L242" t="n">
        <v>43621.45069444444</v>
      </c>
      <c r="M242" t="n">
        <v>43627</v>
      </c>
      <c r="N242" t="inlineStr">
        <is>
          <t>14:49</t>
        </is>
      </c>
      <c r="O242" t="n">
        <v>43627.61736111111</v>
      </c>
      <c r="P242" t="n">
        <v>1127</v>
      </c>
      <c r="Q242" t="inlineStr">
        <is>
          <t>Unknown</t>
        </is>
      </c>
      <c r="T242" t="n">
        <v>0</v>
      </c>
      <c r="U242" t="n">
        <v>35.343761</v>
      </c>
      <c r="V242" t="n">
        <v>-119.913717</v>
      </c>
      <c r="W242" t="inlineStr">
        <is>
          <t>non-HFTD</t>
        </is>
      </c>
      <c r="X242" t="inlineStr">
        <is>
          <t>non-HFRA</t>
        </is>
      </c>
      <c r="AG242" t="b">
        <v>0</v>
      </c>
      <c r="AH242" t="b">
        <v>0</v>
      </c>
      <c r="AI242" t="b">
        <v>0</v>
      </c>
      <c r="AJ242" t="n">
        <v>2019</v>
      </c>
      <c r="AK242" t="n">
        <v>6</v>
      </c>
      <c r="AL242" t="b">
        <v>0</v>
      </c>
      <c r="AM242" t="n">
        <v>0</v>
      </c>
      <c r="AN242" t="b">
        <v>0</v>
      </c>
      <c r="AO242" t="b">
        <v>0</v>
      </c>
      <c r="AP242" t="b">
        <v>0</v>
      </c>
      <c r="AQ242" t="inlineStr">
        <is>
          <t>OEIS Non-CAT - Large</t>
        </is>
      </c>
      <c r="AR242" t="n">
        <v>0</v>
      </c>
      <c r="AS242" t="n">
        <v>0</v>
      </c>
      <c r="AT242" t="inlineStr">
        <is>
          <t xml:space="preserve">structures &lt;= 100 </t>
        </is>
      </c>
      <c r="AU242" t="inlineStr">
        <is>
          <t>fatality = 0</t>
        </is>
      </c>
      <c r="AV242" t="n">
        <v>0</v>
      </c>
      <c r="AW242" t="b">
        <v>0</v>
      </c>
      <c r="AX242" t="b">
        <v>0</v>
      </c>
      <c r="AY242" t="b">
        <v>0</v>
      </c>
      <c r="AZ242" t="b">
        <v>0</v>
      </c>
      <c r="BA242" t="b">
        <v>0</v>
      </c>
      <c r="BB242" t="b">
        <v>0</v>
      </c>
      <c r="BC242" t="b">
        <v>0</v>
      </c>
      <c r="BJ242" t="n">
        <v>0</v>
      </c>
      <c r="BK242" t="n">
        <v>0</v>
      </c>
      <c r="BP242" t="n">
        <v>0</v>
      </c>
      <c r="BQ242" t="n">
        <v>0</v>
      </c>
    </row>
    <row r="243">
      <c r="C243" t="inlineStr">
        <is>
          <t>20190607-Stuhr</t>
        </is>
      </c>
      <c r="D243" t="inlineStr">
        <is>
          <t>Stanislaus</t>
        </is>
      </c>
      <c r="E243" t="inlineStr">
        <is>
          <t>Stuhr</t>
        </is>
      </c>
      <c r="H243" t="n">
        <v>201906071655</v>
      </c>
      <c r="I243" t="n">
        <v>201906080455</v>
      </c>
      <c r="J243" t="n">
        <v>43623</v>
      </c>
      <c r="K243" t="n">
        <v>0.7048611111111112</v>
      </c>
      <c r="L243" t="n">
        <v>43623.70486111111</v>
      </c>
      <c r="M243" t="n">
        <v>43627</v>
      </c>
      <c r="N243" t="inlineStr">
        <is>
          <t>17:14</t>
        </is>
      </c>
      <c r="O243" t="n">
        <v>43627.71805555555</v>
      </c>
      <c r="P243" t="n">
        <v>600</v>
      </c>
      <c r="Q243" t="inlineStr">
        <is>
          <t>Unknown</t>
        </is>
      </c>
      <c r="T243" t="n">
        <v>0</v>
      </c>
      <c r="U243" t="n">
        <v>37.25988</v>
      </c>
      <c r="V243" t="n">
        <v>-121.09375</v>
      </c>
      <c r="W243" t="inlineStr">
        <is>
          <t>non-HFTD</t>
        </is>
      </c>
      <c r="X243" t="inlineStr">
        <is>
          <t>non-HFRA</t>
        </is>
      </c>
      <c r="AG243" t="b">
        <v>0</v>
      </c>
      <c r="AH243" t="b">
        <v>0</v>
      </c>
      <c r="AI243" t="b">
        <v>0</v>
      </c>
      <c r="AJ243" t="n">
        <v>2019</v>
      </c>
      <c r="AK243" t="n">
        <v>6</v>
      </c>
      <c r="AL243" t="b">
        <v>0</v>
      </c>
      <c r="AM243" t="n">
        <v>0</v>
      </c>
      <c r="AN243" t="b">
        <v>0</v>
      </c>
      <c r="AO243" t="b">
        <v>0</v>
      </c>
      <c r="AP243" t="b">
        <v>0</v>
      </c>
      <c r="AQ243" t="inlineStr">
        <is>
          <t>OEIS Non-CAT - Large</t>
        </is>
      </c>
      <c r="AR243" t="n">
        <v>0</v>
      </c>
      <c r="AS243" t="n">
        <v>0</v>
      </c>
      <c r="AT243" t="inlineStr">
        <is>
          <t xml:space="preserve">structures &lt;= 100 </t>
        </is>
      </c>
      <c r="AU243" t="inlineStr">
        <is>
          <t>fatality = 0</t>
        </is>
      </c>
      <c r="AV243" t="n">
        <v>0</v>
      </c>
      <c r="AW243" t="b">
        <v>0</v>
      </c>
      <c r="AX243" t="b">
        <v>0</v>
      </c>
      <c r="AY243" t="b">
        <v>0</v>
      </c>
      <c r="AZ243" t="b">
        <v>0</v>
      </c>
      <c r="BA243" t="b">
        <v>0</v>
      </c>
      <c r="BB243" t="b">
        <v>0</v>
      </c>
      <c r="BC243" t="b">
        <v>0</v>
      </c>
      <c r="BJ243" t="n">
        <v>0</v>
      </c>
      <c r="BK243" t="n">
        <v>0</v>
      </c>
      <c r="BL243" t="inlineStr">
        <is>
          <t>AU767</t>
        </is>
      </c>
      <c r="BM243" t="inlineStr">
        <is>
          <t>65</t>
        </is>
      </c>
      <c r="BN243" t="n">
        <v>7.04</v>
      </c>
      <c r="BO243" t="inlineStr">
        <is>
          <t>2019-06-07T23:29:00Z</t>
        </is>
      </c>
      <c r="BP243" t="n">
        <v>28.99</v>
      </c>
      <c r="BQ243" t="n">
        <v>22</v>
      </c>
    </row>
    <row r="244">
      <c r="C244" t="inlineStr">
        <is>
          <t>20190608-West Butte</t>
        </is>
      </c>
      <c r="D244" t="inlineStr">
        <is>
          <t>Sutter</t>
        </is>
      </c>
      <c r="E244" t="inlineStr">
        <is>
          <t>West Butte</t>
        </is>
      </c>
      <c r="H244" t="n">
        <v>201906081437</v>
      </c>
      <c r="I244" t="n">
        <v>201906090237</v>
      </c>
      <c r="J244" t="n">
        <v>43624</v>
      </c>
      <c r="K244" t="n">
        <v>0.6090277777777777</v>
      </c>
      <c r="L244" t="n">
        <v>43624.60902777778</v>
      </c>
      <c r="M244" t="n">
        <v>43633</v>
      </c>
      <c r="N244" t="inlineStr">
        <is>
          <t>15:16</t>
        </is>
      </c>
      <c r="O244" t="n">
        <v>43633.63611111111</v>
      </c>
      <c r="P244" t="n">
        <v>1350</v>
      </c>
      <c r="Q244" t="inlineStr">
        <is>
          <t>Unknown</t>
        </is>
      </c>
      <c r="T244" t="n">
        <v>0</v>
      </c>
      <c r="U244" t="n">
        <v>39.28926</v>
      </c>
      <c r="V244" t="n">
        <v>121.85906</v>
      </c>
      <c r="W244" t="inlineStr">
        <is>
          <t>non-HFTD</t>
        </is>
      </c>
      <c r="X244" t="inlineStr">
        <is>
          <t>non-HFRA</t>
        </is>
      </c>
      <c r="AG244" t="b">
        <v>0</v>
      </c>
      <c r="AH244" t="b">
        <v>0</v>
      </c>
      <c r="AI244" t="b">
        <v>0</v>
      </c>
      <c r="AJ244" t="n">
        <v>2019</v>
      </c>
      <c r="AK244" t="n">
        <v>6</v>
      </c>
      <c r="AL244" t="b">
        <v>0</v>
      </c>
      <c r="AM244" t="n">
        <v>0</v>
      </c>
      <c r="AN244" t="b">
        <v>0</v>
      </c>
      <c r="AO244" t="b">
        <v>0</v>
      </c>
      <c r="AP244" t="b">
        <v>0</v>
      </c>
      <c r="AQ244" t="inlineStr">
        <is>
          <t>OEIS Non-CAT - Large</t>
        </is>
      </c>
      <c r="AR244" t="n">
        <v>0</v>
      </c>
      <c r="AS244" t="n">
        <v>0</v>
      </c>
      <c r="AT244" t="inlineStr">
        <is>
          <t xml:space="preserve">structures &lt;= 100 </t>
        </is>
      </c>
      <c r="AU244" t="inlineStr">
        <is>
          <t>fatality = 0</t>
        </is>
      </c>
      <c r="AV244" t="n">
        <v>0</v>
      </c>
      <c r="AW244" t="b">
        <v>0</v>
      </c>
      <c r="AX244" t="b">
        <v>0</v>
      </c>
      <c r="AY244" t="b">
        <v>0</v>
      </c>
      <c r="AZ244" t="b">
        <v>0</v>
      </c>
      <c r="BA244" t="b">
        <v>0</v>
      </c>
      <c r="BB244" t="b">
        <v>0</v>
      </c>
      <c r="BC244" t="b">
        <v>0</v>
      </c>
      <c r="BJ244" t="n">
        <v>0</v>
      </c>
      <c r="BK244" t="n">
        <v>0</v>
      </c>
      <c r="BP244" t="n">
        <v>0</v>
      </c>
      <c r="BQ244" t="n">
        <v>0</v>
      </c>
    </row>
    <row r="245">
      <c r="C245" t="inlineStr">
        <is>
          <t>20190608-Sand</t>
        </is>
      </c>
      <c r="D245" t="inlineStr">
        <is>
          <t>Yolo</t>
        </is>
      </c>
      <c r="E245" t="inlineStr">
        <is>
          <t>Sand</t>
        </is>
      </c>
      <c r="H245" t="n">
        <v>201906081450</v>
      </c>
      <c r="I245" t="n">
        <v>201906090250</v>
      </c>
      <c r="J245" t="n">
        <v>43624</v>
      </c>
      <c r="K245" t="n">
        <v>0.6180555555555556</v>
      </c>
      <c r="L245" t="n">
        <v>43624.61805555555</v>
      </c>
      <c r="M245" t="n">
        <v>43633</v>
      </c>
      <c r="N245" t="inlineStr">
        <is>
          <t>10:40</t>
        </is>
      </c>
      <c r="O245" t="n">
        <v>43633.44444444445</v>
      </c>
      <c r="P245" t="n">
        <v>2512</v>
      </c>
      <c r="Q245" t="inlineStr">
        <is>
          <t>Unknown</t>
        </is>
      </c>
      <c r="R245" t="n">
        <v>7</v>
      </c>
      <c r="T245" t="n">
        <v>0</v>
      </c>
      <c r="U245" t="n">
        <v>38.88978</v>
      </c>
      <c r="V245" t="n">
        <v>-122.23922</v>
      </c>
      <c r="W245" t="inlineStr">
        <is>
          <t>non-HFTD</t>
        </is>
      </c>
      <c r="X245" t="inlineStr">
        <is>
          <t>non-HFRA</t>
        </is>
      </c>
      <c r="AF245" t="n">
        <v>135305</v>
      </c>
      <c r="AG245" t="b">
        <v>0</v>
      </c>
      <c r="AH245" t="b">
        <v>0</v>
      </c>
      <c r="AI245" t="b">
        <v>0</v>
      </c>
      <c r="AJ245" t="n">
        <v>2019</v>
      </c>
      <c r="AK245" t="n">
        <v>6</v>
      </c>
      <c r="AL245" t="b">
        <v>1</v>
      </c>
      <c r="AM245" t="n">
        <v>0</v>
      </c>
      <c r="AN245" t="b">
        <v>0</v>
      </c>
      <c r="AO245" t="b">
        <v>0</v>
      </c>
      <c r="AP245" t="b">
        <v>0</v>
      </c>
      <c r="AQ245" t="inlineStr">
        <is>
          <t>OEIS Non-CAT - Large</t>
        </is>
      </c>
      <c r="AR245" t="n">
        <v>0</v>
      </c>
      <c r="AS245" t="n">
        <v>0</v>
      </c>
      <c r="AT245" t="inlineStr">
        <is>
          <t xml:space="preserve">structures &lt;= 100 </t>
        </is>
      </c>
      <c r="AU245" t="inlineStr">
        <is>
          <t>fatality = 0</t>
        </is>
      </c>
      <c r="AV245" t="n">
        <v>7</v>
      </c>
      <c r="AW245" t="b">
        <v>0</v>
      </c>
      <c r="AX245" t="b">
        <v>0</v>
      </c>
      <c r="AY245" t="b">
        <v>0</v>
      </c>
      <c r="AZ245" t="b">
        <v>0</v>
      </c>
      <c r="BA245" t="b">
        <v>0</v>
      </c>
      <c r="BB245" t="b">
        <v>0</v>
      </c>
      <c r="BC245" t="b">
        <v>0</v>
      </c>
      <c r="BJ245" t="n">
        <v>0</v>
      </c>
      <c r="BK245" t="n">
        <v>0</v>
      </c>
      <c r="BL245" t="inlineStr">
        <is>
          <t>PG358</t>
        </is>
      </c>
      <c r="BM245" t="inlineStr">
        <is>
          <t>229</t>
        </is>
      </c>
      <c r="BN245" t="n">
        <v>8.039999999999999</v>
      </c>
      <c r="BO245" t="inlineStr">
        <is>
          <t>2019-06-08T21:20:00Z</t>
        </is>
      </c>
      <c r="BP245" t="n">
        <v>37.27</v>
      </c>
      <c r="BQ245" t="n">
        <v>28</v>
      </c>
    </row>
    <row r="246">
      <c r="C246" t="inlineStr">
        <is>
          <t>20190612-Mcmillan</t>
        </is>
      </c>
      <c r="D246" t="inlineStr">
        <is>
          <t>San Luis Obispo</t>
        </is>
      </c>
      <c r="E246" t="inlineStr">
        <is>
          <t>Mcmillan</t>
        </is>
      </c>
      <c r="H246" t="n">
        <v>201906121248</v>
      </c>
      <c r="I246" t="n">
        <v>201906130048</v>
      </c>
      <c r="J246" t="n">
        <v>43628</v>
      </c>
      <c r="K246" t="n">
        <v>0.5333333333333333</v>
      </c>
      <c r="L246" t="n">
        <v>43628.53333333333</v>
      </c>
      <c r="M246" t="n">
        <v>43640</v>
      </c>
      <c r="N246" t="inlineStr">
        <is>
          <t>10:25</t>
        </is>
      </c>
      <c r="O246" t="n">
        <v>43640.43402777778</v>
      </c>
      <c r="P246" t="n">
        <v>1764</v>
      </c>
      <c r="Q246" t="inlineStr">
        <is>
          <t>Unknown</t>
        </is>
      </c>
      <c r="T246" t="n">
        <v>0</v>
      </c>
      <c r="U246" t="n">
        <v>35.66318</v>
      </c>
      <c r="V246" t="n">
        <v>-120.41128</v>
      </c>
      <c r="W246" t="inlineStr">
        <is>
          <t>non-HFTD</t>
        </is>
      </c>
      <c r="X246" t="inlineStr">
        <is>
          <t>non-HFRA</t>
        </is>
      </c>
      <c r="AG246" t="b">
        <v>0</v>
      </c>
      <c r="AH246" t="b">
        <v>0</v>
      </c>
      <c r="AI246" t="b">
        <v>0</v>
      </c>
      <c r="AJ246" t="n">
        <v>2019</v>
      </c>
      <c r="AK246" t="n">
        <v>6</v>
      </c>
      <c r="AL246" t="b">
        <v>0</v>
      </c>
      <c r="AM246" t="n">
        <v>0</v>
      </c>
      <c r="AN246" t="b">
        <v>0</v>
      </c>
      <c r="AO246" t="b">
        <v>0</v>
      </c>
      <c r="AP246" t="b">
        <v>0</v>
      </c>
      <c r="AQ246" t="inlineStr">
        <is>
          <t>OEIS Non-CAT - Large</t>
        </is>
      </c>
      <c r="AR246" t="n">
        <v>0</v>
      </c>
      <c r="AS246" t="n">
        <v>0</v>
      </c>
      <c r="AT246" t="inlineStr">
        <is>
          <t xml:space="preserve">structures &lt;= 100 </t>
        </is>
      </c>
      <c r="AU246" t="inlineStr">
        <is>
          <t>fatality = 0</t>
        </is>
      </c>
      <c r="AV246" t="n">
        <v>0</v>
      </c>
      <c r="AW246" t="b">
        <v>0</v>
      </c>
      <c r="AX246" t="b">
        <v>0</v>
      </c>
      <c r="AY246" t="b">
        <v>0</v>
      </c>
      <c r="AZ246" t="b">
        <v>0</v>
      </c>
      <c r="BA246" t="b">
        <v>0</v>
      </c>
      <c r="BB246" t="b">
        <v>0</v>
      </c>
      <c r="BC246" t="b">
        <v>0</v>
      </c>
      <c r="BJ246" t="n">
        <v>0</v>
      </c>
      <c r="BK246" t="n">
        <v>0</v>
      </c>
      <c r="BL246" t="inlineStr">
        <is>
          <t>PG147</t>
        </is>
      </c>
      <c r="BM246" t="inlineStr">
        <is>
          <t>229</t>
        </is>
      </c>
      <c r="BN246" t="n">
        <v>6.9</v>
      </c>
      <c r="BO246" t="inlineStr">
        <is>
          <t>2019-06-12T20:40:00Z</t>
        </is>
      </c>
      <c r="BP246" t="n">
        <v>27.83</v>
      </c>
      <c r="BQ246" t="n">
        <v>12</v>
      </c>
    </row>
    <row r="247">
      <c r="C247" t="inlineStr">
        <is>
          <t>20190626-Rock</t>
        </is>
      </c>
      <c r="D247" t="inlineStr">
        <is>
          <t>Stanislaus</t>
        </is>
      </c>
      <c r="E247" t="inlineStr">
        <is>
          <t>Rock</t>
        </is>
      </c>
      <c r="H247" t="n">
        <v>201906260854</v>
      </c>
      <c r="I247" t="n">
        <v>201906262054</v>
      </c>
      <c r="J247" t="n">
        <v>43642</v>
      </c>
      <c r="K247" t="n">
        <v>0.3708333333333333</v>
      </c>
      <c r="L247" t="n">
        <v>43642.37083333333</v>
      </c>
      <c r="M247" t="n">
        <v>43643</v>
      </c>
      <c r="N247" t="inlineStr">
        <is>
          <t>19:06</t>
        </is>
      </c>
      <c r="O247" t="n">
        <v>43643.79583333333</v>
      </c>
      <c r="P247" t="n">
        <v>2422</v>
      </c>
      <c r="Q247" t="inlineStr">
        <is>
          <t>Under Investigation</t>
        </is>
      </c>
      <c r="T247" t="n">
        <v>0</v>
      </c>
      <c r="U247" t="n">
        <v>37.46577</v>
      </c>
      <c r="V247" t="n">
        <v>-121.28312</v>
      </c>
      <c r="W247" t="inlineStr">
        <is>
          <t>HFTD</t>
        </is>
      </c>
      <c r="X247" t="inlineStr">
        <is>
          <t>HFRA</t>
        </is>
      </c>
      <c r="AG247" t="b">
        <v>0</v>
      </c>
      <c r="AH247" t="b">
        <v>0</v>
      </c>
      <c r="AI247" t="b">
        <v>0</v>
      </c>
      <c r="AJ247" t="n">
        <v>2019</v>
      </c>
      <c r="AK247" t="n">
        <v>6</v>
      </c>
      <c r="AL247" t="b">
        <v>0</v>
      </c>
      <c r="AM247" t="n">
        <v>0</v>
      </c>
      <c r="AN247" t="b">
        <v>0</v>
      </c>
      <c r="AO247" t="b">
        <v>0</v>
      </c>
      <c r="AP247" t="b">
        <v>0</v>
      </c>
      <c r="AQ247" t="inlineStr">
        <is>
          <t>OEIS Non-CAT - Large</t>
        </is>
      </c>
      <c r="AR247" t="n">
        <v>0</v>
      </c>
      <c r="AS247" t="n">
        <v>0</v>
      </c>
      <c r="AT247" t="inlineStr">
        <is>
          <t xml:space="preserve">structures &lt;= 100 </t>
        </is>
      </c>
      <c r="AU247" t="inlineStr">
        <is>
          <t>fatality = 0</t>
        </is>
      </c>
      <c r="AV247" t="n">
        <v>0</v>
      </c>
      <c r="AW247" t="b">
        <v>1</v>
      </c>
      <c r="AX247" t="b">
        <v>0</v>
      </c>
      <c r="AY247" t="b">
        <v>1</v>
      </c>
      <c r="AZ247" t="b">
        <v>1</v>
      </c>
      <c r="BA247" t="b">
        <v>0</v>
      </c>
      <c r="BB247" t="b">
        <v>1</v>
      </c>
      <c r="BC247" t="b">
        <v>1</v>
      </c>
      <c r="BF247" t="inlineStr">
        <is>
          <t>WESC1</t>
        </is>
      </c>
      <c r="BG247" t="inlineStr">
        <is>
          <t>106</t>
        </is>
      </c>
      <c r="BH247" t="n">
        <v>4.44</v>
      </c>
      <c r="BI247" t="inlineStr">
        <is>
          <t>2019-06-26T16:24:00Z</t>
        </is>
      </c>
      <c r="BJ247" t="n">
        <v>5.99</v>
      </c>
      <c r="BK247" t="n">
        <v>2</v>
      </c>
      <c r="BL247" t="inlineStr">
        <is>
          <t>DBLC1</t>
        </is>
      </c>
      <c r="BM247" t="inlineStr">
        <is>
          <t>2</t>
        </is>
      </c>
      <c r="BN247" t="n">
        <v>9.460000000000001</v>
      </c>
      <c r="BO247" t="inlineStr">
        <is>
          <t>2019-06-26T15:00:00Z</t>
        </is>
      </c>
      <c r="BP247" t="n">
        <v>10</v>
      </c>
      <c r="BQ247" t="n">
        <v>4</v>
      </c>
    </row>
    <row r="248">
      <c r="C248" t="inlineStr">
        <is>
          <t>20190626-Lonoak</t>
        </is>
      </c>
      <c r="D248" t="inlineStr">
        <is>
          <t>Monterey</t>
        </is>
      </c>
      <c r="E248" t="inlineStr">
        <is>
          <t>Lonoak</t>
        </is>
      </c>
      <c r="H248" t="n">
        <v>201906260918</v>
      </c>
      <c r="I248" t="n">
        <v>201906262118</v>
      </c>
      <c r="J248" t="n">
        <v>43642</v>
      </c>
      <c r="K248" t="n">
        <v>0.3875</v>
      </c>
      <c r="L248" t="n">
        <v>43642.3875</v>
      </c>
      <c r="M248" t="n">
        <v>43642</v>
      </c>
      <c r="N248" t="inlineStr">
        <is>
          <t>18:02</t>
        </is>
      </c>
      <c r="O248" t="n">
        <v>43642.75138888889</v>
      </c>
      <c r="P248" t="n">
        <v>2546</v>
      </c>
      <c r="Q248" t="inlineStr">
        <is>
          <t>Under Investigation</t>
        </is>
      </c>
      <c r="T248" t="n">
        <v>0</v>
      </c>
      <c r="U248" t="n">
        <v>36.28426</v>
      </c>
      <c r="V248" t="n">
        <v>-120.94771</v>
      </c>
      <c r="W248" t="inlineStr">
        <is>
          <t>non-HFTD</t>
        </is>
      </c>
      <c r="X248" t="inlineStr">
        <is>
          <t>non-HFRA</t>
        </is>
      </c>
      <c r="Y248" t="inlineStr">
        <is>
          <t>Yes</t>
        </is>
      </c>
      <c r="Z248" t="inlineStr">
        <is>
          <t>Yes</t>
        </is>
      </c>
      <c r="AA248" t="n">
        <v>20190449</v>
      </c>
      <c r="AB248" t="inlineStr">
        <is>
          <t>EI190625A</t>
        </is>
      </c>
      <c r="AC248" t="inlineStr">
        <is>
          <t>428969</t>
        </is>
      </c>
      <c r="AD248" t="inlineStr">
        <is>
          <t>19-0071999</t>
        </is>
      </c>
      <c r="AF248" t="n">
        <v>52017</v>
      </c>
      <c r="AG248" t="b">
        <v>0</v>
      </c>
      <c r="AH248" t="b">
        <v>0</v>
      </c>
      <c r="AI248" t="b">
        <v>0</v>
      </c>
      <c r="AJ248" t="n">
        <v>2019</v>
      </c>
      <c r="AK248" t="n">
        <v>6</v>
      </c>
      <c r="AL248" t="b">
        <v>0</v>
      </c>
      <c r="AM248" t="n">
        <v>0</v>
      </c>
      <c r="AN248" t="b">
        <v>0</v>
      </c>
      <c r="AO248" t="b">
        <v>0</v>
      </c>
      <c r="AP248" t="b">
        <v>0</v>
      </c>
      <c r="AQ248" t="inlineStr">
        <is>
          <t>OEIS Non-CAT - Large</t>
        </is>
      </c>
      <c r="AR248" t="n">
        <v>0</v>
      </c>
      <c r="AS248" t="n">
        <v>0</v>
      </c>
      <c r="AT248" t="inlineStr">
        <is>
          <t xml:space="preserve">structures &lt;= 100 </t>
        </is>
      </c>
      <c r="AU248" t="inlineStr">
        <is>
          <t>fatality = 0</t>
        </is>
      </c>
      <c r="AV248" t="n">
        <v>0</v>
      </c>
      <c r="AW248" t="b">
        <v>0</v>
      </c>
      <c r="AX248" t="b">
        <v>0</v>
      </c>
      <c r="AY248" t="b">
        <v>0</v>
      </c>
      <c r="AZ248" t="b">
        <v>0</v>
      </c>
      <c r="BA248" t="b">
        <v>0</v>
      </c>
      <c r="BB248" t="b">
        <v>0</v>
      </c>
      <c r="BC248" t="b">
        <v>0</v>
      </c>
      <c r="BJ248" t="n">
        <v>0</v>
      </c>
      <c r="BK248" t="n">
        <v>0</v>
      </c>
      <c r="BL248" t="inlineStr">
        <is>
          <t>PG260</t>
        </is>
      </c>
      <c r="BM248" t="inlineStr">
        <is>
          <t>229</t>
        </is>
      </c>
      <c r="BN248" t="n">
        <v>8.67</v>
      </c>
      <c r="BO248" t="inlineStr">
        <is>
          <t>2019-06-26T17:00:00Z</t>
        </is>
      </c>
      <c r="BP248" t="n">
        <v>13.8</v>
      </c>
      <c r="BQ248" t="n">
        <v>14</v>
      </c>
    </row>
    <row r="249">
      <c r="C249" t="inlineStr">
        <is>
          <t>20190708-Gillis</t>
        </is>
      </c>
      <c r="D249" t="inlineStr">
        <is>
          <t>San Luis Obispo</t>
        </is>
      </c>
      <c r="E249" t="inlineStr">
        <is>
          <t>Gillis</t>
        </is>
      </c>
      <c r="H249" t="n">
        <v>201907081644</v>
      </c>
      <c r="I249" t="n">
        <v>201907090444</v>
      </c>
      <c r="J249" t="n">
        <v>43654</v>
      </c>
      <c r="K249" t="n">
        <v>0.6972222222222222</v>
      </c>
      <c r="L249" t="n">
        <v>43654.69722222222</v>
      </c>
      <c r="M249" t="n">
        <v>43655</v>
      </c>
      <c r="N249" t="inlineStr">
        <is>
          <t>18:22</t>
        </is>
      </c>
      <c r="O249" t="n">
        <v>43655.76527777778</v>
      </c>
      <c r="P249" t="n">
        <v>974</v>
      </c>
      <c r="Q249" t="inlineStr">
        <is>
          <t>Under Investigation</t>
        </is>
      </c>
      <c r="T249" t="n">
        <v>0</v>
      </c>
      <c r="U249" t="n">
        <v>35.63111111</v>
      </c>
      <c r="V249" t="n">
        <v>-120.26916667</v>
      </c>
      <c r="W249" t="inlineStr">
        <is>
          <t>non-HFTD</t>
        </is>
      </c>
      <c r="X249" t="inlineStr">
        <is>
          <t>non-HFRA</t>
        </is>
      </c>
      <c r="AG249" t="b">
        <v>0</v>
      </c>
      <c r="AH249" t="b">
        <v>0</v>
      </c>
      <c r="AI249" t="b">
        <v>0</v>
      </c>
      <c r="AJ249" t="n">
        <v>2019</v>
      </c>
      <c r="AK249" t="n">
        <v>7</v>
      </c>
      <c r="AL249" t="b">
        <v>0</v>
      </c>
      <c r="AM249" t="n">
        <v>0</v>
      </c>
      <c r="AN249" t="b">
        <v>0</v>
      </c>
      <c r="AO249" t="b">
        <v>0</v>
      </c>
      <c r="AP249" t="b">
        <v>0</v>
      </c>
      <c r="AQ249" t="inlineStr">
        <is>
          <t>OEIS Non-CAT - Large</t>
        </is>
      </c>
      <c r="AR249" t="n">
        <v>0</v>
      </c>
      <c r="AS249" t="n">
        <v>0</v>
      </c>
      <c r="AT249" t="inlineStr">
        <is>
          <t xml:space="preserve">structures &lt;= 100 </t>
        </is>
      </c>
      <c r="AU249" t="inlineStr">
        <is>
          <t>fatality = 0</t>
        </is>
      </c>
      <c r="AV249" t="n">
        <v>0</v>
      </c>
      <c r="AW249" t="b">
        <v>0</v>
      </c>
      <c r="AX249" t="b">
        <v>0</v>
      </c>
      <c r="AY249" t="b">
        <v>0</v>
      </c>
      <c r="AZ249" t="b">
        <v>0</v>
      </c>
      <c r="BA249" t="b">
        <v>0</v>
      </c>
      <c r="BB249" t="b">
        <v>0</v>
      </c>
      <c r="BC249" t="b">
        <v>0</v>
      </c>
      <c r="BF249" t="inlineStr">
        <is>
          <t>PG147</t>
        </is>
      </c>
      <c r="BG249" t="inlineStr">
        <is>
          <t>229</t>
        </is>
      </c>
      <c r="BH249" t="n">
        <v>4.22</v>
      </c>
      <c r="BI249" t="inlineStr">
        <is>
          <t>2019-07-09T00:30:00Z</t>
        </is>
      </c>
      <c r="BJ249" t="n">
        <v>24.34</v>
      </c>
      <c r="BK249" t="n">
        <v>12</v>
      </c>
      <c r="BL249" t="inlineStr">
        <is>
          <t>PG147</t>
        </is>
      </c>
      <c r="BM249" t="inlineStr">
        <is>
          <t>229</t>
        </is>
      </c>
      <c r="BN249" t="n">
        <v>4.22</v>
      </c>
      <c r="BO249" t="inlineStr">
        <is>
          <t>2019-07-09T00:30:00Z</t>
        </is>
      </c>
      <c r="BP249" t="n">
        <v>24.34</v>
      </c>
      <c r="BQ249" t="n">
        <v>12</v>
      </c>
    </row>
    <row r="250">
      <c r="C250" t="inlineStr">
        <is>
          <t>20190729-Lake</t>
        </is>
      </c>
      <c r="D250" t="inlineStr">
        <is>
          <t>Monterey</t>
        </is>
      </c>
      <c r="E250" t="inlineStr">
        <is>
          <t>Lake</t>
        </is>
      </c>
      <c r="H250" t="n">
        <v>201907291543</v>
      </c>
      <c r="I250" t="n">
        <v>201907300343</v>
      </c>
      <c r="J250" t="n">
        <v>43675</v>
      </c>
      <c r="K250" t="n">
        <v>0.6548611111111111</v>
      </c>
      <c r="L250" t="n">
        <v>43675.65486111111</v>
      </c>
      <c r="P250" t="n">
        <v>316</v>
      </c>
      <c r="Q250" t="inlineStr">
        <is>
          <t>Under Investigation</t>
        </is>
      </c>
      <c r="U250" t="n">
        <v>35.908333</v>
      </c>
      <c r="V250" t="n">
        <v>-120.984167</v>
      </c>
      <c r="W250" t="inlineStr">
        <is>
          <t>HFTD</t>
        </is>
      </c>
      <c r="X250" t="inlineStr">
        <is>
          <t>HFRA</t>
        </is>
      </c>
      <c r="AG250" t="b">
        <v>0</v>
      </c>
      <c r="AH250" t="b">
        <v>0</v>
      </c>
      <c r="AI250" t="b">
        <v>0</v>
      </c>
      <c r="AJ250" t="n">
        <v>2019</v>
      </c>
      <c r="AK250" t="n">
        <v>7</v>
      </c>
      <c r="AL250" t="b">
        <v>0</v>
      </c>
      <c r="AM250" t="n">
        <v>0</v>
      </c>
      <c r="AN250" t="b">
        <v>0</v>
      </c>
      <c r="AO250" t="b">
        <v>0</v>
      </c>
      <c r="AP250" t="b">
        <v>0</v>
      </c>
      <c r="AQ250" t="inlineStr">
        <is>
          <t>OEIS Non-CAT - Large</t>
        </is>
      </c>
      <c r="AR250" t="n">
        <v>0</v>
      </c>
      <c r="AS250" t="n">
        <v>0</v>
      </c>
      <c r="AT250" t="inlineStr">
        <is>
          <t xml:space="preserve">structures &lt;= 100 </t>
        </is>
      </c>
      <c r="AU250" t="inlineStr">
        <is>
          <t>fatality = 0</t>
        </is>
      </c>
      <c r="AV250" t="n">
        <v>0</v>
      </c>
      <c r="AW250" t="b">
        <v>1</v>
      </c>
      <c r="AX250" t="b">
        <v>0</v>
      </c>
      <c r="AY250" t="b">
        <v>1</v>
      </c>
      <c r="AZ250" t="b">
        <v>1</v>
      </c>
      <c r="BA250" t="b">
        <v>0</v>
      </c>
      <c r="BB250" t="b">
        <v>1</v>
      </c>
      <c r="BC250" t="b">
        <v>1</v>
      </c>
      <c r="BF250" t="inlineStr">
        <is>
          <t>PG360</t>
        </is>
      </c>
      <c r="BG250" t="inlineStr">
        <is>
          <t>229</t>
        </is>
      </c>
      <c r="BH250" t="n">
        <v>3.11</v>
      </c>
      <c r="BI250" t="inlineStr">
        <is>
          <t>2019-07-29T23:20:00Z</t>
        </is>
      </c>
      <c r="BJ250" t="n">
        <v>17.09</v>
      </c>
      <c r="BK250" t="n">
        <v>12</v>
      </c>
      <c r="BL250" t="inlineStr">
        <is>
          <t>PG495</t>
        </is>
      </c>
      <c r="BM250" t="inlineStr">
        <is>
          <t>229</t>
        </is>
      </c>
      <c r="BN250" t="n">
        <v>8.800000000000001</v>
      </c>
      <c r="BO250" t="inlineStr">
        <is>
          <t>2019-07-29T23:10:00Z</t>
        </is>
      </c>
      <c r="BP250" t="n">
        <v>21.25</v>
      </c>
      <c r="BQ250" t="n">
        <v>48</v>
      </c>
    </row>
    <row r="251">
      <c r="C251" t="inlineStr">
        <is>
          <t>20190731-Mesa</t>
        </is>
      </c>
      <c r="D251" t="inlineStr">
        <is>
          <t>Kern</t>
        </is>
      </c>
      <c r="E251" t="inlineStr">
        <is>
          <t>Mesa</t>
        </is>
      </c>
      <c r="H251" t="n">
        <v>201907311713</v>
      </c>
      <c r="I251" t="n">
        <v>201907320513</v>
      </c>
      <c r="J251" t="n">
        <v>43677</v>
      </c>
      <c r="K251" t="n">
        <v>0.7173611111111111</v>
      </c>
      <c r="L251" t="n">
        <v>43677.71736111111</v>
      </c>
      <c r="P251" t="n">
        <v>448</v>
      </c>
      <c r="Q251" t="inlineStr">
        <is>
          <t>Under Investigation</t>
        </is>
      </c>
      <c r="T251" t="n">
        <v>0</v>
      </c>
      <c r="U251" t="n">
        <v>35.60989</v>
      </c>
      <c r="V251" t="n">
        <v>-118.41204</v>
      </c>
      <c r="W251" t="inlineStr">
        <is>
          <t>HFTD</t>
        </is>
      </c>
      <c r="X251" t="inlineStr">
        <is>
          <t>HFRA</t>
        </is>
      </c>
      <c r="AG251" t="b">
        <v>0</v>
      </c>
      <c r="AH251" t="b">
        <v>0</v>
      </c>
      <c r="AI251" t="b">
        <v>0</v>
      </c>
      <c r="AJ251" t="n">
        <v>2019</v>
      </c>
      <c r="AK251" t="n">
        <v>7</v>
      </c>
      <c r="AL251" t="b">
        <v>0</v>
      </c>
      <c r="AM251" t="n">
        <v>0</v>
      </c>
      <c r="AN251" t="b">
        <v>0</v>
      </c>
      <c r="AO251" t="b">
        <v>0</v>
      </c>
      <c r="AP251" t="b">
        <v>0</v>
      </c>
      <c r="AQ251" t="inlineStr">
        <is>
          <t>OEIS Non-CAT - Large</t>
        </is>
      </c>
      <c r="AR251" t="n">
        <v>0</v>
      </c>
      <c r="AS251" t="n">
        <v>0</v>
      </c>
      <c r="AT251" t="inlineStr">
        <is>
          <t xml:space="preserve">structures &lt;= 100 </t>
        </is>
      </c>
      <c r="AU251" t="inlineStr">
        <is>
          <t>fatality = 0</t>
        </is>
      </c>
      <c r="AV251" t="n">
        <v>0</v>
      </c>
      <c r="AW251" t="b">
        <v>0</v>
      </c>
      <c r="AX251" t="b">
        <v>1</v>
      </c>
      <c r="AY251" t="b">
        <v>1</v>
      </c>
      <c r="AZ251" t="b">
        <v>1</v>
      </c>
      <c r="BA251" t="b">
        <v>0</v>
      </c>
      <c r="BB251" t="b">
        <v>1</v>
      </c>
      <c r="BC251" t="b">
        <v>1</v>
      </c>
      <c r="BF251" t="inlineStr">
        <is>
          <t>SE258</t>
        </is>
      </c>
      <c r="BG251" t="inlineStr">
        <is>
          <t>231</t>
        </is>
      </c>
      <c r="BH251" t="n">
        <v>0.86</v>
      </c>
      <c r="BI251" t="inlineStr">
        <is>
          <t>2019-08-01T00:10:00Z</t>
        </is>
      </c>
      <c r="BJ251" t="n">
        <v>27.63</v>
      </c>
      <c r="BK251" t="n">
        <v>37</v>
      </c>
      <c r="BL251" t="inlineStr">
        <is>
          <t>SE258</t>
        </is>
      </c>
      <c r="BM251" t="inlineStr">
        <is>
          <t>231</t>
        </is>
      </c>
      <c r="BN251" t="n">
        <v>0.86</v>
      </c>
      <c r="BO251" t="inlineStr">
        <is>
          <t>2019-08-01T00:10:00Z</t>
        </is>
      </c>
      <c r="BP251" t="n">
        <v>27.63</v>
      </c>
      <c r="BQ251" t="n">
        <v>131</v>
      </c>
    </row>
    <row r="252">
      <c r="C252" t="inlineStr">
        <is>
          <t>20190803-Marsh Complex</t>
        </is>
      </c>
      <c r="D252" t="inlineStr">
        <is>
          <t>Contra Costa</t>
        </is>
      </c>
      <c r="E252" t="inlineStr">
        <is>
          <t>Marsh Complex</t>
        </is>
      </c>
      <c r="H252" t="n">
        <v>201908030316</v>
      </c>
      <c r="I252" t="n">
        <v>201908031516</v>
      </c>
      <c r="J252" t="n">
        <v>43680</v>
      </c>
      <c r="K252" t="n">
        <v>0.1361111111111111</v>
      </c>
      <c r="L252" t="n">
        <v>43680.13611111111</v>
      </c>
      <c r="M252" t="n">
        <v>43683</v>
      </c>
      <c r="N252" t="inlineStr">
        <is>
          <t>18:42</t>
        </is>
      </c>
      <c r="O252" t="n">
        <v>43683.77916666667</v>
      </c>
      <c r="P252" t="n">
        <v>757</v>
      </c>
      <c r="Q252" t="inlineStr">
        <is>
          <t>Under Investigation</t>
        </is>
      </c>
      <c r="U252" t="n">
        <v>37.908362</v>
      </c>
      <c r="V252" t="n">
        <v>-121.872941</v>
      </c>
      <c r="W252" t="inlineStr">
        <is>
          <t>HFTD</t>
        </is>
      </c>
      <c r="X252" t="inlineStr">
        <is>
          <t>HFRA</t>
        </is>
      </c>
      <c r="AG252" t="b">
        <v>0</v>
      </c>
      <c r="AH252" t="b">
        <v>0</v>
      </c>
      <c r="AI252" t="b">
        <v>0</v>
      </c>
      <c r="AJ252" t="n">
        <v>2019</v>
      </c>
      <c r="AK252" t="n">
        <v>8</v>
      </c>
      <c r="AL252" t="b">
        <v>0</v>
      </c>
      <c r="AM252" t="n">
        <v>0</v>
      </c>
      <c r="AN252" t="b">
        <v>0</v>
      </c>
      <c r="AO252" t="b">
        <v>0</v>
      </c>
      <c r="AP252" t="b">
        <v>0</v>
      </c>
      <c r="AQ252" t="inlineStr">
        <is>
          <t>OEIS Non-CAT - Large</t>
        </is>
      </c>
      <c r="AR252" t="n">
        <v>0</v>
      </c>
      <c r="AS252" t="n">
        <v>0</v>
      </c>
      <c r="AT252" t="inlineStr">
        <is>
          <t xml:space="preserve">structures &lt;= 100 </t>
        </is>
      </c>
      <c r="AU252" t="inlineStr">
        <is>
          <t>fatality = 0</t>
        </is>
      </c>
      <c r="AV252" t="n">
        <v>0</v>
      </c>
      <c r="AW252" t="b">
        <v>1</v>
      </c>
      <c r="AX252" t="b">
        <v>0</v>
      </c>
      <c r="AY252" t="b">
        <v>1</v>
      </c>
      <c r="AZ252" t="b">
        <v>1</v>
      </c>
      <c r="BA252" t="b">
        <v>0</v>
      </c>
      <c r="BB252" t="b">
        <v>1</v>
      </c>
      <c r="BC252" t="b">
        <v>1</v>
      </c>
      <c r="BF252" t="inlineStr">
        <is>
          <t>PIBC1</t>
        </is>
      </c>
      <c r="BG252" t="inlineStr">
        <is>
          <t>2</t>
        </is>
      </c>
      <c r="BH252" t="n">
        <v>2.94</v>
      </c>
      <c r="BI252" t="inlineStr">
        <is>
          <t>2019-08-03T10:28:00Z</t>
        </is>
      </c>
      <c r="BJ252" t="n">
        <v>22.01</v>
      </c>
      <c r="BK252" t="n">
        <v>50</v>
      </c>
      <c r="BL252" t="inlineStr">
        <is>
          <t>PIBC1</t>
        </is>
      </c>
      <c r="BM252" t="inlineStr">
        <is>
          <t>2</t>
        </is>
      </c>
      <c r="BN252" t="n">
        <v>2.94</v>
      </c>
      <c r="BO252" t="inlineStr">
        <is>
          <t>2019-08-03T10:28:00Z</t>
        </is>
      </c>
      <c r="BP252" t="n">
        <v>22.01</v>
      </c>
      <c r="BQ252" t="n">
        <v>458</v>
      </c>
    </row>
    <row r="253">
      <c r="C253" t="inlineStr">
        <is>
          <t>20190808-W1 Mcdonald</t>
        </is>
      </c>
      <c r="D253" t="inlineStr">
        <is>
          <t>Lassen</t>
        </is>
      </c>
      <c r="E253" t="inlineStr">
        <is>
          <t>W1 Mcdonald</t>
        </is>
      </c>
      <c r="H253" t="n">
        <v>201908081842</v>
      </c>
      <c r="I253" t="n">
        <v>201908090642</v>
      </c>
      <c r="J253" t="n">
        <v>43685</v>
      </c>
      <c r="K253" t="n">
        <v>0.7791666666666667</v>
      </c>
      <c r="L253" t="n">
        <v>43685.77916666667</v>
      </c>
      <c r="M253" t="n">
        <v>43688</v>
      </c>
      <c r="N253" t="inlineStr">
        <is>
          <t>11:35</t>
        </is>
      </c>
      <c r="O253" t="n">
        <v>43688.48263888889</v>
      </c>
      <c r="P253" t="n">
        <v>1020</v>
      </c>
      <c r="Q253" t="inlineStr">
        <is>
          <t>Under Investigation</t>
        </is>
      </c>
      <c r="T253" t="n">
        <v>0</v>
      </c>
      <c r="U253" t="n">
        <v>40.943799</v>
      </c>
      <c r="V253" t="n">
        <v>-120.275298</v>
      </c>
      <c r="W253" t="inlineStr">
        <is>
          <t>HFTD</t>
        </is>
      </c>
      <c r="X253" t="inlineStr">
        <is>
          <t>HFRA</t>
        </is>
      </c>
      <c r="AG253" t="b">
        <v>0</v>
      </c>
      <c r="AH253" t="b">
        <v>0</v>
      </c>
      <c r="AI253" t="b">
        <v>0</v>
      </c>
      <c r="AJ253" t="n">
        <v>2019</v>
      </c>
      <c r="AK253" t="n">
        <v>8</v>
      </c>
      <c r="AL253" t="b">
        <v>0</v>
      </c>
      <c r="AM253" t="n">
        <v>0</v>
      </c>
      <c r="AN253" t="b">
        <v>0</v>
      </c>
      <c r="AO253" t="b">
        <v>0</v>
      </c>
      <c r="AP253" t="b">
        <v>0</v>
      </c>
      <c r="AQ253" t="inlineStr">
        <is>
          <t>OEIS Non-CAT - Large</t>
        </is>
      </c>
      <c r="AR253" t="n">
        <v>0</v>
      </c>
      <c r="AS253" t="n">
        <v>0</v>
      </c>
      <c r="AT253" t="inlineStr">
        <is>
          <t xml:space="preserve">structures &lt;= 100 </t>
        </is>
      </c>
      <c r="AU253" t="inlineStr">
        <is>
          <t>fatality = 0</t>
        </is>
      </c>
      <c r="AV253" t="n">
        <v>0</v>
      </c>
      <c r="AW253" t="b">
        <v>1</v>
      </c>
      <c r="AX253" t="b">
        <v>0</v>
      </c>
      <c r="AY253" t="b">
        <v>1</v>
      </c>
      <c r="AZ253" t="b">
        <v>1</v>
      </c>
      <c r="BA253" t="b">
        <v>0</v>
      </c>
      <c r="BB253" t="b">
        <v>0</v>
      </c>
      <c r="BC253" t="b">
        <v>1</v>
      </c>
      <c r="BJ253" t="n">
        <v>0</v>
      </c>
      <c r="BK253" t="n">
        <v>0</v>
      </c>
      <c r="BL253" t="inlineStr">
        <is>
          <t>BDOC1</t>
        </is>
      </c>
      <c r="BM253" t="inlineStr">
        <is>
          <t>2</t>
        </is>
      </c>
      <c r="BN253" t="n">
        <v>8.279999999999999</v>
      </c>
      <c r="BO253" t="inlineStr">
        <is>
          <t>2019-08-09T00:59:00Z</t>
        </is>
      </c>
      <c r="BP253" t="n">
        <v>23</v>
      </c>
      <c r="BQ253" t="n">
        <v>2</v>
      </c>
    </row>
    <row r="254">
      <c r="C254" t="inlineStr">
        <is>
          <t>20190815-Hunter</t>
        </is>
      </c>
      <c r="D254" t="inlineStr">
        <is>
          <t>Mariposa</t>
        </is>
      </c>
      <c r="E254" t="inlineStr">
        <is>
          <t>Hunter</t>
        </is>
      </c>
      <c r="H254" t="n">
        <v>201908151515</v>
      </c>
      <c r="I254" t="n">
        <v>201908160315</v>
      </c>
      <c r="J254" t="n">
        <v>43692</v>
      </c>
      <c r="K254" t="n">
        <v>0.6354166666666666</v>
      </c>
      <c r="L254" t="n">
        <v>43692.63541666666</v>
      </c>
      <c r="P254" t="n">
        <v>423</v>
      </c>
      <c r="Q254" t="inlineStr">
        <is>
          <t>Under Investigation</t>
        </is>
      </c>
      <c r="T254" t="n">
        <v>0</v>
      </c>
      <c r="U254" t="n">
        <v>37.532028</v>
      </c>
      <c r="V254" t="n">
        <v>-120.208019</v>
      </c>
      <c r="W254" t="inlineStr">
        <is>
          <t>non-HFTD</t>
        </is>
      </c>
      <c r="X254" t="inlineStr">
        <is>
          <t>non-HFRA</t>
        </is>
      </c>
      <c r="AF254" t="n">
        <v>16363</v>
      </c>
      <c r="AG254" t="b">
        <v>0</v>
      </c>
      <c r="AH254" t="b">
        <v>0</v>
      </c>
      <c r="AI254" t="b">
        <v>0</v>
      </c>
      <c r="AJ254" t="n">
        <v>2019</v>
      </c>
      <c r="AK254" t="n">
        <v>8</v>
      </c>
      <c r="AL254" t="b">
        <v>0</v>
      </c>
      <c r="AM254" t="n">
        <v>0</v>
      </c>
      <c r="AN254" t="b">
        <v>0</v>
      </c>
      <c r="AO254" t="b">
        <v>0</v>
      </c>
      <c r="AP254" t="b">
        <v>0</v>
      </c>
      <c r="AQ254" t="inlineStr">
        <is>
          <t>OEIS Non-CAT - Large</t>
        </is>
      </c>
      <c r="AR254" t="n">
        <v>0</v>
      </c>
      <c r="AS254" t="n">
        <v>0</v>
      </c>
      <c r="AT254" t="inlineStr">
        <is>
          <t xml:space="preserve">structures &lt;= 100 </t>
        </is>
      </c>
      <c r="AU254" t="inlineStr">
        <is>
          <t>fatality = 0</t>
        </is>
      </c>
      <c r="AV254" t="n">
        <v>0</v>
      </c>
      <c r="AW254" t="b">
        <v>0</v>
      </c>
      <c r="AX254" t="b">
        <v>0</v>
      </c>
      <c r="AY254" t="b">
        <v>0</v>
      </c>
      <c r="AZ254" t="b">
        <v>0</v>
      </c>
      <c r="BA254" t="b">
        <v>0</v>
      </c>
      <c r="BB254" t="b">
        <v>0</v>
      </c>
      <c r="BC254" t="b">
        <v>0</v>
      </c>
      <c r="BJ254" t="n">
        <v>0</v>
      </c>
      <c r="BK254" t="n">
        <v>0</v>
      </c>
      <c r="BL254" t="inlineStr">
        <is>
          <t>PG575</t>
        </is>
      </c>
      <c r="BM254" t="inlineStr">
        <is>
          <t>229</t>
        </is>
      </c>
      <c r="BN254" t="n">
        <v>8.550000000000001</v>
      </c>
      <c r="BO254" t="inlineStr">
        <is>
          <t>2019-08-15T23:10:00Z</t>
        </is>
      </c>
      <c r="BP254" t="n">
        <v>16.89</v>
      </c>
      <c r="BQ254" t="n">
        <v>24</v>
      </c>
    </row>
    <row r="255">
      <c r="C255" t="inlineStr">
        <is>
          <t>20190816-Gaines</t>
        </is>
      </c>
      <c r="D255" t="inlineStr">
        <is>
          <t>Mariposa</t>
        </is>
      </c>
      <c r="E255" t="inlineStr">
        <is>
          <t>Gaines</t>
        </is>
      </c>
      <c r="H255" t="n">
        <v>201908161411</v>
      </c>
      <c r="I255" t="n">
        <v>201908170211</v>
      </c>
      <c r="J255" t="n">
        <v>43693</v>
      </c>
      <c r="K255" t="n">
        <v>0.5909722222222222</v>
      </c>
      <c r="L255" t="n">
        <v>43693.59097222222</v>
      </c>
      <c r="P255" t="n">
        <v>1300</v>
      </c>
      <c r="Q255" t="inlineStr">
        <is>
          <t>Under Investigation</t>
        </is>
      </c>
      <c r="T255" t="n">
        <v>0</v>
      </c>
      <c r="U255" t="n">
        <v>37.536069</v>
      </c>
      <c r="V255" t="n">
        <v>-120.177018</v>
      </c>
      <c r="W255" t="inlineStr">
        <is>
          <t>HFTD</t>
        </is>
      </c>
      <c r="X255" t="inlineStr">
        <is>
          <t>HFRA</t>
        </is>
      </c>
      <c r="AG255" t="b">
        <v>0</v>
      </c>
      <c r="AH255" t="b">
        <v>0</v>
      </c>
      <c r="AI255" t="b">
        <v>0</v>
      </c>
      <c r="AJ255" t="n">
        <v>2019</v>
      </c>
      <c r="AK255" t="n">
        <v>8</v>
      </c>
      <c r="AL255" t="b">
        <v>0</v>
      </c>
      <c r="AM255" t="n">
        <v>0</v>
      </c>
      <c r="AN255" t="b">
        <v>0</v>
      </c>
      <c r="AO255" t="b">
        <v>0</v>
      </c>
      <c r="AP255" t="b">
        <v>0</v>
      </c>
      <c r="AQ255" t="inlineStr">
        <is>
          <t>OEIS Non-CAT - Large</t>
        </is>
      </c>
      <c r="AR255" t="n">
        <v>0</v>
      </c>
      <c r="AS255" t="n">
        <v>0</v>
      </c>
      <c r="AT255" t="inlineStr">
        <is>
          <t xml:space="preserve">structures &lt;= 100 </t>
        </is>
      </c>
      <c r="AU255" t="inlineStr">
        <is>
          <t>fatality = 0</t>
        </is>
      </c>
      <c r="AV255" t="n">
        <v>0</v>
      </c>
      <c r="AW255" t="b">
        <v>1</v>
      </c>
      <c r="AX255" t="b">
        <v>0</v>
      </c>
      <c r="AY255" t="b">
        <v>1</v>
      </c>
      <c r="AZ255" t="b">
        <v>1</v>
      </c>
      <c r="BA255" t="b">
        <v>0</v>
      </c>
      <c r="BB255" t="b">
        <v>1</v>
      </c>
      <c r="BC255" t="b">
        <v>1</v>
      </c>
      <c r="BJ255" t="n">
        <v>0</v>
      </c>
      <c r="BK255" t="n">
        <v>0</v>
      </c>
      <c r="BL255" t="inlineStr">
        <is>
          <t>PG575</t>
        </is>
      </c>
      <c r="BM255" t="inlineStr">
        <is>
          <t>229</t>
        </is>
      </c>
      <c r="BN255" t="n">
        <v>6.86</v>
      </c>
      <c r="BO255" t="inlineStr">
        <is>
          <t>2019-08-16T21:00:00Z</t>
        </is>
      </c>
      <c r="BP255" t="n">
        <v>18.86</v>
      </c>
      <c r="BQ255" t="n">
        <v>36</v>
      </c>
    </row>
    <row r="256">
      <c r="C256" t="inlineStr">
        <is>
          <t>20190822-Mountain</t>
        </is>
      </c>
      <c r="D256" t="inlineStr">
        <is>
          <t>Shasta</t>
        </is>
      </c>
      <c r="E256" t="inlineStr">
        <is>
          <t>Mountain</t>
        </is>
      </c>
      <c r="H256" t="n">
        <v>201908221102</v>
      </c>
      <c r="I256" t="n">
        <v>201908222302</v>
      </c>
      <c r="J256" t="n">
        <v>43699</v>
      </c>
      <c r="K256" t="n">
        <v>0.4597222222222222</v>
      </c>
      <c r="L256" t="n">
        <v>43699.45972222222</v>
      </c>
      <c r="M256" t="n">
        <v>43703</v>
      </c>
      <c r="N256" t="inlineStr">
        <is>
          <t>17:00</t>
        </is>
      </c>
      <c r="O256" t="n">
        <v>43703.70833333334</v>
      </c>
      <c r="P256" t="n">
        <v>600</v>
      </c>
      <c r="Q256" t="inlineStr">
        <is>
          <t>Under Investigation</t>
        </is>
      </c>
      <c r="R256" t="n">
        <v>14</v>
      </c>
      <c r="U256" t="n">
        <v>40.715556</v>
      </c>
      <c r="V256" t="n">
        <v>-122.241944</v>
      </c>
      <c r="W256" t="inlineStr">
        <is>
          <t>HFTD</t>
        </is>
      </c>
      <c r="X256" t="inlineStr">
        <is>
          <t>HFRA</t>
        </is>
      </c>
      <c r="AF256" t="n">
        <v>871893</v>
      </c>
      <c r="AG256" t="b">
        <v>0</v>
      </c>
      <c r="AH256" t="b">
        <v>0</v>
      </c>
      <c r="AI256" t="b">
        <v>0</v>
      </c>
      <c r="AJ256" t="n">
        <v>2019</v>
      </c>
      <c r="AK256" t="n">
        <v>8</v>
      </c>
      <c r="AL256" t="b">
        <v>0</v>
      </c>
      <c r="AM256" t="n">
        <v>0</v>
      </c>
      <c r="AN256" t="b">
        <v>0</v>
      </c>
      <c r="AO256" t="b">
        <v>0</v>
      </c>
      <c r="AP256" t="b">
        <v>0</v>
      </c>
      <c r="AQ256" t="inlineStr">
        <is>
          <t>OEIS Non-CAT - Large</t>
        </is>
      </c>
      <c r="AR256" t="n">
        <v>0</v>
      </c>
      <c r="AS256" t="n">
        <v>0</v>
      </c>
      <c r="AT256" t="inlineStr">
        <is>
          <t xml:space="preserve">structures &lt;= 100 </t>
        </is>
      </c>
      <c r="AU256" t="inlineStr">
        <is>
          <t>fatality = 0</t>
        </is>
      </c>
      <c r="AV256" t="n">
        <v>14</v>
      </c>
      <c r="AW256" t="b">
        <v>1</v>
      </c>
      <c r="AX256" t="b">
        <v>0</v>
      </c>
      <c r="AY256" t="b">
        <v>1</v>
      </c>
      <c r="AZ256" t="b">
        <v>1</v>
      </c>
      <c r="BA256" t="b">
        <v>0</v>
      </c>
      <c r="BB256" t="b">
        <v>1</v>
      </c>
      <c r="BC256" t="b">
        <v>1</v>
      </c>
      <c r="BF256" t="inlineStr">
        <is>
          <t>PG519</t>
        </is>
      </c>
      <c r="BG256" t="inlineStr">
        <is>
          <t>229</t>
        </is>
      </c>
      <c r="BH256" t="n">
        <v>4.16</v>
      </c>
      <c r="BI256" t="inlineStr">
        <is>
          <t>2019-08-22T17:10:00Z</t>
        </is>
      </c>
      <c r="BJ256" t="n">
        <v>31.56</v>
      </c>
      <c r="BK256" t="n">
        <v>36</v>
      </c>
      <c r="BL256" t="inlineStr">
        <is>
          <t>PG519</t>
        </is>
      </c>
      <c r="BM256" t="inlineStr">
        <is>
          <t>229</t>
        </is>
      </c>
      <c r="BN256" t="n">
        <v>4.16</v>
      </c>
      <c r="BO256" t="inlineStr">
        <is>
          <t>2019-08-22T17:10:00Z</t>
        </is>
      </c>
      <c r="BP256" t="n">
        <v>31.56</v>
      </c>
      <c r="BQ256" t="n">
        <v>93</v>
      </c>
    </row>
    <row r="257">
      <c r="C257" t="inlineStr">
        <is>
          <t>20190824-Long Valley</t>
        </is>
      </c>
      <c r="D257" t="inlineStr">
        <is>
          <t>Lassen</t>
        </is>
      </c>
      <c r="E257" t="inlineStr">
        <is>
          <t>Long Valley</t>
        </is>
      </c>
      <c r="H257" t="n">
        <v>201908241725</v>
      </c>
      <c r="I257" t="n">
        <v>201908250525</v>
      </c>
      <c r="J257" t="n">
        <v>43701</v>
      </c>
      <c r="K257" t="n">
        <v>0.7256944444444444</v>
      </c>
      <c r="L257" t="n">
        <v>43701.72569444445</v>
      </c>
      <c r="M257" t="n">
        <v>43704</v>
      </c>
      <c r="N257" t="inlineStr">
        <is>
          <t>09:01</t>
        </is>
      </c>
      <c r="O257" t="n">
        <v>43704.37569444445</v>
      </c>
      <c r="P257" t="n">
        <v>2438</v>
      </c>
      <c r="Q257" t="inlineStr">
        <is>
          <t>Under Investigation</t>
        </is>
      </c>
      <c r="T257" t="n">
        <v>0</v>
      </c>
      <c r="U257" t="n">
        <v>39.892222</v>
      </c>
      <c r="V257" t="n">
        <v>-120.029722</v>
      </c>
      <c r="W257" t="inlineStr">
        <is>
          <t>HFTD</t>
        </is>
      </c>
      <c r="X257" t="inlineStr">
        <is>
          <t>HFRA</t>
        </is>
      </c>
      <c r="AG257" t="b">
        <v>0</v>
      </c>
      <c r="AH257" t="b">
        <v>0</v>
      </c>
      <c r="AI257" t="b">
        <v>0</v>
      </c>
      <c r="AJ257" t="n">
        <v>2019</v>
      </c>
      <c r="AK257" t="n">
        <v>8</v>
      </c>
      <c r="AL257" t="b">
        <v>0</v>
      </c>
      <c r="AM257" t="n">
        <v>0</v>
      </c>
      <c r="AN257" t="b">
        <v>0</v>
      </c>
      <c r="AO257" t="b">
        <v>0</v>
      </c>
      <c r="AP257" t="b">
        <v>0</v>
      </c>
      <c r="AQ257" t="inlineStr">
        <is>
          <t>OEIS Non-CAT - Large</t>
        </is>
      </c>
      <c r="AR257" t="n">
        <v>0</v>
      </c>
      <c r="AS257" t="n">
        <v>0</v>
      </c>
      <c r="AT257" t="inlineStr">
        <is>
          <t xml:space="preserve">structures &lt;= 100 </t>
        </is>
      </c>
      <c r="AU257" t="inlineStr">
        <is>
          <t>fatality = 0</t>
        </is>
      </c>
      <c r="AV257" t="n">
        <v>0</v>
      </c>
      <c r="AW257" t="b">
        <v>1</v>
      </c>
      <c r="AX257" t="b">
        <v>0</v>
      </c>
      <c r="AY257" t="b">
        <v>1</v>
      </c>
      <c r="AZ257" t="b">
        <v>1</v>
      </c>
      <c r="BA257" t="b">
        <v>0</v>
      </c>
      <c r="BB257" t="b">
        <v>0</v>
      </c>
      <c r="BC257" t="b">
        <v>1</v>
      </c>
      <c r="BF257" t="inlineStr">
        <is>
          <t>AV084</t>
        </is>
      </c>
      <c r="BG257" t="inlineStr">
        <is>
          <t>65</t>
        </is>
      </c>
      <c r="BH257" t="n">
        <v>3.45</v>
      </c>
      <c r="BI257" t="inlineStr">
        <is>
          <t>2019-08-25T00:16:00Z</t>
        </is>
      </c>
      <c r="BJ257" t="n">
        <v>17</v>
      </c>
      <c r="BK257" t="n">
        <v>27</v>
      </c>
      <c r="BL257" t="inlineStr">
        <is>
          <t>AV084</t>
        </is>
      </c>
      <c r="BM257" t="inlineStr">
        <is>
          <t>65</t>
        </is>
      </c>
      <c r="BN257" t="n">
        <v>3.45</v>
      </c>
      <c r="BO257" t="inlineStr">
        <is>
          <t>2019-08-25T00:16:00Z</t>
        </is>
      </c>
      <c r="BP257" t="n">
        <v>17</v>
      </c>
      <c r="BQ257" t="n">
        <v>27</v>
      </c>
    </row>
    <row r="258">
      <c r="C258" t="inlineStr">
        <is>
          <t>20190828-R-1</t>
        </is>
      </c>
      <c r="D258" t="inlineStr">
        <is>
          <t>Lassen</t>
        </is>
      </c>
      <c r="E258" t="inlineStr">
        <is>
          <t>R-1</t>
        </is>
      </c>
      <c r="H258" t="n">
        <v>201908281948</v>
      </c>
      <c r="I258" t="n">
        <v>201908290748</v>
      </c>
      <c r="J258" t="n">
        <v>43705</v>
      </c>
      <c r="K258" t="n">
        <v>0.825</v>
      </c>
      <c r="L258" t="n">
        <v>43705.825</v>
      </c>
      <c r="M258" t="n">
        <v>43712</v>
      </c>
      <c r="N258" t="inlineStr">
        <is>
          <t>16:22</t>
        </is>
      </c>
      <c r="O258" t="n">
        <v>43712.68194444444</v>
      </c>
      <c r="P258" t="n">
        <v>3380</v>
      </c>
      <c r="Q258" t="inlineStr">
        <is>
          <t>Lightning</t>
        </is>
      </c>
      <c r="U258" t="n">
        <v>40.593</v>
      </c>
      <c r="V258" t="n">
        <v>-120.581</v>
      </c>
      <c r="W258" t="inlineStr">
        <is>
          <t>HFTD</t>
        </is>
      </c>
      <c r="X258" t="inlineStr">
        <is>
          <t>HFRA</t>
        </is>
      </c>
      <c r="AG258" t="b">
        <v>0</v>
      </c>
      <c r="AH258" t="b">
        <v>0</v>
      </c>
      <c r="AI258" t="b">
        <v>0</v>
      </c>
      <c r="AJ258" t="n">
        <v>2019</v>
      </c>
      <c r="AK258" t="n">
        <v>8</v>
      </c>
      <c r="AL258" t="b">
        <v>1</v>
      </c>
      <c r="AM258" t="n">
        <v>0</v>
      </c>
      <c r="AN258" t="b">
        <v>0</v>
      </c>
      <c r="AO258" t="b">
        <v>0</v>
      </c>
      <c r="AP258" t="b">
        <v>0</v>
      </c>
      <c r="AQ258" t="inlineStr">
        <is>
          <t>OEIS Non-CAT - Large</t>
        </is>
      </c>
      <c r="AR258" t="n">
        <v>0</v>
      </c>
      <c r="AS258" t="n">
        <v>0</v>
      </c>
      <c r="AT258" t="inlineStr">
        <is>
          <t xml:space="preserve">structures &lt;= 100 </t>
        </is>
      </c>
      <c r="AU258" t="inlineStr">
        <is>
          <t>fatality = 0</t>
        </is>
      </c>
      <c r="AV258" t="n">
        <v>0</v>
      </c>
      <c r="AW258" t="b">
        <v>1</v>
      </c>
      <c r="AX258" t="b">
        <v>0</v>
      </c>
      <c r="AY258" t="b">
        <v>1</v>
      </c>
      <c r="AZ258" t="b">
        <v>1</v>
      </c>
      <c r="BA258" t="b">
        <v>0</v>
      </c>
      <c r="BB258" t="b">
        <v>0</v>
      </c>
      <c r="BC258" t="b">
        <v>1</v>
      </c>
      <c r="BJ258" t="n">
        <v>0</v>
      </c>
      <c r="BK258" t="n">
        <v>0</v>
      </c>
      <c r="BL258" t="inlineStr">
        <is>
          <t>HLKC1</t>
        </is>
      </c>
      <c r="BM258" t="inlineStr">
        <is>
          <t>2</t>
        </is>
      </c>
      <c r="BN258" t="n">
        <v>5.81</v>
      </c>
      <c r="BO258" t="inlineStr">
        <is>
          <t>2019-08-29T02:40:00Z</t>
        </is>
      </c>
      <c r="BP258" t="n">
        <v>21</v>
      </c>
      <c r="BQ258" t="n">
        <v>2</v>
      </c>
    </row>
    <row r="259">
      <c r="C259" t="inlineStr">
        <is>
          <t>20190831-Creek</t>
        </is>
      </c>
      <c r="D259" t="inlineStr">
        <is>
          <t>Tulare</t>
        </is>
      </c>
      <c r="E259" t="inlineStr">
        <is>
          <t>Creek</t>
        </is>
      </c>
      <c r="H259" t="n">
        <v>201908311531</v>
      </c>
      <c r="I259" t="n">
        <v>201908320331</v>
      </c>
      <c r="J259" t="n">
        <v>43708</v>
      </c>
      <c r="K259" t="n">
        <v>0.6465277777777778</v>
      </c>
      <c r="L259" t="n">
        <v>43708.64652777778</v>
      </c>
      <c r="P259" t="n">
        <v>756</v>
      </c>
      <c r="Q259" t="inlineStr">
        <is>
          <t>Under Investigation</t>
        </is>
      </c>
      <c r="T259" t="n">
        <v>0</v>
      </c>
      <c r="U259" t="n">
        <v>36.40193</v>
      </c>
      <c r="V259" t="n">
        <v>-119.030621</v>
      </c>
      <c r="W259" t="inlineStr">
        <is>
          <t>non-HFTD</t>
        </is>
      </c>
      <c r="X259" t="inlineStr">
        <is>
          <t>non-HFRA</t>
        </is>
      </c>
      <c r="AG259" t="b">
        <v>0</v>
      </c>
      <c r="AH259" t="b">
        <v>0</v>
      </c>
      <c r="AI259" t="b">
        <v>0</v>
      </c>
      <c r="AJ259" t="n">
        <v>2019</v>
      </c>
      <c r="AK259" t="n">
        <v>8</v>
      </c>
      <c r="AL259" t="b">
        <v>0</v>
      </c>
      <c r="AM259" t="n">
        <v>0</v>
      </c>
      <c r="AN259" t="b">
        <v>0</v>
      </c>
      <c r="AO259" t="b">
        <v>0</v>
      </c>
      <c r="AP259" t="b">
        <v>0</v>
      </c>
      <c r="AQ259" t="inlineStr">
        <is>
          <t>OEIS Non-CAT - Large</t>
        </is>
      </c>
      <c r="AR259" t="n">
        <v>0</v>
      </c>
      <c r="AS259" t="n">
        <v>0</v>
      </c>
      <c r="AT259" t="inlineStr">
        <is>
          <t xml:space="preserve">structures &lt;= 100 </t>
        </is>
      </c>
      <c r="AU259" t="inlineStr">
        <is>
          <t>fatality = 0</t>
        </is>
      </c>
      <c r="AV259" t="n">
        <v>0</v>
      </c>
      <c r="AW259" t="b">
        <v>0</v>
      </c>
      <c r="AX259" t="b">
        <v>0</v>
      </c>
      <c r="AY259" t="b">
        <v>0</v>
      </c>
      <c r="AZ259" t="b">
        <v>0</v>
      </c>
      <c r="BA259" t="b">
        <v>0</v>
      </c>
      <c r="BB259" t="b">
        <v>0</v>
      </c>
      <c r="BC259" t="b">
        <v>0</v>
      </c>
      <c r="BF259" t="inlineStr">
        <is>
          <t>SE324</t>
        </is>
      </c>
      <c r="BG259" t="inlineStr">
        <is>
          <t>231</t>
        </is>
      </c>
      <c r="BH259" t="n">
        <v>1.21</v>
      </c>
      <c r="BI259" t="inlineStr">
        <is>
          <t>2019-08-31T21:50:00Z</t>
        </is>
      </c>
      <c r="BJ259" t="n">
        <v>14.16</v>
      </c>
      <c r="BK259" t="n">
        <v>36</v>
      </c>
      <c r="BL259" t="inlineStr">
        <is>
          <t>PG426</t>
        </is>
      </c>
      <c r="BM259" t="inlineStr">
        <is>
          <t>229</t>
        </is>
      </c>
      <c r="BN259" t="n">
        <v>6.56</v>
      </c>
      <c r="BO259" t="inlineStr">
        <is>
          <t>2019-08-31T23:00:00Z</t>
        </is>
      </c>
      <c r="BP259" t="n">
        <v>14.32</v>
      </c>
      <c r="BQ259" t="n">
        <v>100</v>
      </c>
    </row>
    <row r="260">
      <c r="C260" t="inlineStr">
        <is>
          <t>20190904-Walker</t>
        </is>
      </c>
      <c r="D260" t="inlineStr">
        <is>
          <t>Plumas</t>
        </is>
      </c>
      <c r="E260" t="inlineStr">
        <is>
          <t>Walker</t>
        </is>
      </c>
      <c r="H260" t="n">
        <v>201909041517</v>
      </c>
      <c r="I260" t="n">
        <v>201909050317</v>
      </c>
      <c r="J260" t="n">
        <v>43712</v>
      </c>
      <c r="K260" t="n">
        <v>0.6368055555555555</v>
      </c>
      <c r="L260" t="n">
        <v>43712.63680555556</v>
      </c>
      <c r="P260" t="n">
        <v>54612</v>
      </c>
      <c r="Q260" t="inlineStr">
        <is>
          <t>Under Investigation</t>
        </is>
      </c>
      <c r="T260" t="n">
        <v>0</v>
      </c>
      <c r="U260" t="n">
        <v>40.061389</v>
      </c>
      <c r="V260" t="n">
        <v>-120.680556</v>
      </c>
      <c r="W260" t="inlineStr">
        <is>
          <t>HFTD</t>
        </is>
      </c>
      <c r="X260" t="inlineStr">
        <is>
          <t>HFRA</t>
        </is>
      </c>
      <c r="AG260" t="b">
        <v>1</v>
      </c>
      <c r="AH260" t="b">
        <v>1</v>
      </c>
      <c r="AI260" t="b">
        <v>0</v>
      </c>
      <c r="AJ260" t="n">
        <v>2019</v>
      </c>
      <c r="AK260" t="n">
        <v>9</v>
      </c>
      <c r="AL260" t="b">
        <v>0</v>
      </c>
      <c r="AM260" t="n">
        <v>0</v>
      </c>
      <c r="AN260" t="b">
        <v>0</v>
      </c>
      <c r="AO260" t="b">
        <v>0</v>
      </c>
      <c r="AP260" t="b">
        <v>0</v>
      </c>
      <c r="AQ260" t="inlineStr">
        <is>
          <t>OEIS CAT - Large</t>
        </is>
      </c>
      <c r="AR260" t="n">
        <v>1</v>
      </c>
      <c r="AS260" t="n">
        <v>0</v>
      </c>
      <c r="AT260" t="inlineStr">
        <is>
          <t xml:space="preserve">structures &lt;= 100 </t>
        </is>
      </c>
      <c r="AU260" t="inlineStr">
        <is>
          <t>fatality = 0</t>
        </is>
      </c>
      <c r="AV260" t="n">
        <v>0</v>
      </c>
      <c r="AW260" t="b">
        <v>1</v>
      </c>
      <c r="AX260" t="b">
        <v>0</v>
      </c>
      <c r="AY260" t="b">
        <v>1</v>
      </c>
      <c r="AZ260" t="b">
        <v>1</v>
      </c>
      <c r="BA260" t="b">
        <v>0</v>
      </c>
      <c r="BB260" t="b">
        <v>1</v>
      </c>
      <c r="BC260" t="b">
        <v>1</v>
      </c>
      <c r="BJ260" t="n">
        <v>0</v>
      </c>
      <c r="BK260" t="n">
        <v>0</v>
      </c>
      <c r="BP260" t="n">
        <v>0</v>
      </c>
      <c r="BQ260" t="n">
        <v>0</v>
      </c>
    </row>
    <row r="261">
      <c r="C261" t="inlineStr">
        <is>
          <t>20190905-Red Bank</t>
        </is>
      </c>
      <c r="D261" t="inlineStr">
        <is>
          <t>Tehama</t>
        </is>
      </c>
      <c r="E261" t="inlineStr">
        <is>
          <t>Red Bank</t>
        </is>
      </c>
      <c r="H261" t="n">
        <v>201909051319</v>
      </c>
      <c r="I261" t="n">
        <v>201909060119</v>
      </c>
      <c r="J261" t="n">
        <v>43713</v>
      </c>
      <c r="K261" t="n">
        <v>0.5548611111111111</v>
      </c>
      <c r="L261" t="n">
        <v>43713.55486111111</v>
      </c>
      <c r="M261" t="n">
        <v>43721</v>
      </c>
      <c r="N261" t="inlineStr">
        <is>
          <t>19:00</t>
        </is>
      </c>
      <c r="O261" t="n">
        <v>43721.79166666666</v>
      </c>
      <c r="P261" t="n">
        <v>8838</v>
      </c>
      <c r="Q261" t="inlineStr">
        <is>
          <t>Lightning</t>
        </is>
      </c>
      <c r="R261" t="n">
        <v>2</v>
      </c>
      <c r="T261" t="n">
        <v>0</v>
      </c>
      <c r="U261" t="n">
        <v>40.12</v>
      </c>
      <c r="V261" t="n">
        <v>-122.64</v>
      </c>
      <c r="W261" t="inlineStr">
        <is>
          <t>HFTD</t>
        </is>
      </c>
      <c r="X261" t="inlineStr">
        <is>
          <t>HFRA</t>
        </is>
      </c>
      <c r="AG261" t="b">
        <v>1</v>
      </c>
      <c r="AH261" t="b">
        <v>1</v>
      </c>
      <c r="AI261" t="b">
        <v>0</v>
      </c>
      <c r="AJ261" t="n">
        <v>2019</v>
      </c>
      <c r="AK261" t="n">
        <v>9</v>
      </c>
      <c r="AL261" t="b">
        <v>0</v>
      </c>
      <c r="AM261" t="n">
        <v>0</v>
      </c>
      <c r="AN261" t="b">
        <v>0</v>
      </c>
      <c r="AO261" t="b">
        <v>0</v>
      </c>
      <c r="AP261" t="b">
        <v>0</v>
      </c>
      <c r="AQ261" t="inlineStr">
        <is>
          <t>OEIS CAT - Large</t>
        </is>
      </c>
      <c r="AR261" t="n">
        <v>1</v>
      </c>
      <c r="AS261" t="n">
        <v>0</v>
      </c>
      <c r="AT261" t="inlineStr">
        <is>
          <t xml:space="preserve">structures &lt;= 100 </t>
        </is>
      </c>
      <c r="AU261" t="inlineStr">
        <is>
          <t>fatality = 0</t>
        </is>
      </c>
      <c r="AV261" t="n">
        <v>2</v>
      </c>
      <c r="AW261" t="b">
        <v>1</v>
      </c>
      <c r="AX261" t="b">
        <v>0</v>
      </c>
      <c r="AY261" t="b">
        <v>1</v>
      </c>
      <c r="AZ261" t="b">
        <v>1</v>
      </c>
      <c r="BA261" t="b">
        <v>0</v>
      </c>
      <c r="BB261" t="b">
        <v>1</v>
      </c>
      <c r="BC261" t="b">
        <v>1</v>
      </c>
      <c r="BJ261" t="n">
        <v>0</v>
      </c>
      <c r="BK261" t="n">
        <v>0</v>
      </c>
      <c r="BP261" t="n">
        <v>0</v>
      </c>
      <c r="BQ261" t="n">
        <v>0</v>
      </c>
    </row>
    <row r="262">
      <c r="C262" t="inlineStr">
        <is>
          <t>20190905-South</t>
        </is>
      </c>
      <c r="D262" t="inlineStr">
        <is>
          <t>Tehama</t>
        </is>
      </c>
      <c r="E262" t="inlineStr">
        <is>
          <t>South</t>
        </is>
      </c>
      <c r="H262" t="n">
        <v>201909051959</v>
      </c>
      <c r="I262" t="n">
        <v>201909060759</v>
      </c>
      <c r="J262" t="n">
        <v>43713</v>
      </c>
      <c r="K262" t="n">
        <v>0.8326388888888889</v>
      </c>
      <c r="L262" t="n">
        <v>43713.83263888889</v>
      </c>
      <c r="M262" t="n">
        <v>43801</v>
      </c>
      <c r="N262" t="inlineStr">
        <is>
          <t>16:12</t>
        </is>
      </c>
      <c r="O262" t="n">
        <v>43801.675</v>
      </c>
      <c r="P262" t="n">
        <v>5332</v>
      </c>
      <c r="Q262" t="inlineStr">
        <is>
          <t>Lightning</t>
        </is>
      </c>
      <c r="U262" t="n">
        <v>40.109</v>
      </c>
      <c r="V262" t="n">
        <v>-122.789</v>
      </c>
      <c r="W262" t="inlineStr">
        <is>
          <t>HFTD</t>
        </is>
      </c>
      <c r="X262" t="inlineStr">
        <is>
          <t>HFRA</t>
        </is>
      </c>
      <c r="AG262" t="b">
        <v>1</v>
      </c>
      <c r="AH262" t="b">
        <v>1</v>
      </c>
      <c r="AI262" t="b">
        <v>0</v>
      </c>
      <c r="AJ262" t="n">
        <v>2019</v>
      </c>
      <c r="AK262" t="n">
        <v>9</v>
      </c>
      <c r="AL262" t="b">
        <v>0</v>
      </c>
      <c r="AM262" t="n">
        <v>0</v>
      </c>
      <c r="AN262" t="b">
        <v>0</v>
      </c>
      <c r="AO262" t="b">
        <v>0</v>
      </c>
      <c r="AP262" t="b">
        <v>0</v>
      </c>
      <c r="AQ262" t="inlineStr">
        <is>
          <t>OEIS CAT - Large</t>
        </is>
      </c>
      <c r="AR262" t="n">
        <v>1</v>
      </c>
      <c r="AS262" t="n">
        <v>0</v>
      </c>
      <c r="AT262" t="inlineStr">
        <is>
          <t xml:space="preserve">structures &lt;= 100 </t>
        </is>
      </c>
      <c r="AU262" t="inlineStr">
        <is>
          <t>fatality = 0</t>
        </is>
      </c>
      <c r="AV262" t="n">
        <v>0</v>
      </c>
      <c r="AW262" t="b">
        <v>1</v>
      </c>
      <c r="AX262" t="b">
        <v>0</v>
      </c>
      <c r="AY262" t="b">
        <v>1</v>
      </c>
      <c r="AZ262" t="b">
        <v>1</v>
      </c>
      <c r="BA262" t="b">
        <v>0</v>
      </c>
      <c r="BB262" t="b">
        <v>1</v>
      </c>
      <c r="BC262" t="b">
        <v>1</v>
      </c>
      <c r="BJ262" t="n">
        <v>0</v>
      </c>
      <c r="BK262" t="n">
        <v>0</v>
      </c>
      <c r="BP262" t="n">
        <v>0</v>
      </c>
      <c r="BQ262" t="n">
        <v>0</v>
      </c>
    </row>
    <row r="263">
      <c r="B263" t="inlineStr">
        <is>
          <t>(3/22/2021) Corrected start date to  09/06/2019</t>
        </is>
      </c>
      <c r="C263" t="inlineStr">
        <is>
          <t>20190906-Broder</t>
        </is>
      </c>
      <c r="D263" t="inlineStr">
        <is>
          <t>Tulare</t>
        </is>
      </c>
      <c r="E263" t="inlineStr">
        <is>
          <t>Broder</t>
        </is>
      </c>
      <c r="H263" t="n">
        <v>201909061239</v>
      </c>
      <c r="I263" t="n">
        <v>201909070039</v>
      </c>
      <c r="J263" t="n">
        <v>43714</v>
      </c>
      <c r="K263" t="n">
        <v>0.5270833333333333</v>
      </c>
      <c r="L263" t="n">
        <v>43714.52708333333</v>
      </c>
      <c r="P263" t="n">
        <v>381</v>
      </c>
      <c r="Q263" t="inlineStr">
        <is>
          <t>Lightning</t>
        </is>
      </c>
      <c r="T263" t="n">
        <v>0</v>
      </c>
      <c r="U263" t="n">
        <v>36.151</v>
      </c>
      <c r="V263" t="n">
        <v>-118.185</v>
      </c>
      <c r="W263" t="inlineStr">
        <is>
          <t>HFTD</t>
        </is>
      </c>
      <c r="X263" t="inlineStr">
        <is>
          <t>HFRA</t>
        </is>
      </c>
      <c r="AG263" t="b">
        <v>0</v>
      </c>
      <c r="AH263" t="b">
        <v>0</v>
      </c>
      <c r="AI263" t="b">
        <v>0</v>
      </c>
      <c r="AJ263" t="n">
        <v>2019</v>
      </c>
      <c r="AK263" t="n">
        <v>9</v>
      </c>
      <c r="AL263" t="b">
        <v>0</v>
      </c>
      <c r="AM263" t="n">
        <v>0</v>
      </c>
      <c r="AN263" t="b">
        <v>0</v>
      </c>
      <c r="AO263" t="b">
        <v>0</v>
      </c>
      <c r="AP263" t="b">
        <v>0</v>
      </c>
      <c r="AQ263" t="inlineStr">
        <is>
          <t>OEIS Non-CAT - Large</t>
        </is>
      </c>
      <c r="AR263" t="n">
        <v>0</v>
      </c>
      <c r="AS263" t="n">
        <v>0</v>
      </c>
      <c r="AT263" t="inlineStr">
        <is>
          <t xml:space="preserve">structures &lt;= 100 </t>
        </is>
      </c>
      <c r="AU263" t="inlineStr">
        <is>
          <t>fatality = 0</t>
        </is>
      </c>
      <c r="AV263" t="n">
        <v>0</v>
      </c>
      <c r="AW263" t="b">
        <v>1</v>
      </c>
      <c r="AX263" t="b">
        <v>0</v>
      </c>
      <c r="AY263" t="b">
        <v>1</v>
      </c>
      <c r="AZ263" t="b">
        <v>1</v>
      </c>
      <c r="BA263" t="b">
        <v>0</v>
      </c>
      <c r="BB263" t="b">
        <v>1</v>
      </c>
      <c r="BC263" t="b">
        <v>1</v>
      </c>
      <c r="BJ263" t="n">
        <v>0</v>
      </c>
      <c r="BK263" t="n">
        <v>0</v>
      </c>
      <c r="BL263" t="inlineStr">
        <is>
          <t>BKRC1</t>
        </is>
      </c>
      <c r="BM263" t="inlineStr">
        <is>
          <t>2</t>
        </is>
      </c>
      <c r="BN263" t="n">
        <v>5.82</v>
      </c>
      <c r="BO263" t="inlineStr">
        <is>
          <t>2019-09-06T18:52:00Z</t>
        </is>
      </c>
      <c r="BP263" t="n">
        <v>12.01</v>
      </c>
      <c r="BQ263" t="n">
        <v>2</v>
      </c>
    </row>
    <row r="264">
      <c r="A264" t="inlineStr">
        <is>
          <t>Not in PG&amp;E service territory</t>
        </is>
      </c>
      <c r="C264" t="inlineStr">
        <is>
          <t>20190907-Lime</t>
        </is>
      </c>
      <c r="D264" t="inlineStr">
        <is>
          <t>Siskiyou</t>
        </is>
      </c>
      <c r="E264" t="inlineStr">
        <is>
          <t>Lime</t>
        </is>
      </c>
      <c r="H264" t="n">
        <v>201909070836</v>
      </c>
      <c r="I264" t="n">
        <v>201909072036</v>
      </c>
      <c r="J264" t="n">
        <v>43715</v>
      </c>
      <c r="K264" t="n">
        <v>0.3583333333333333</v>
      </c>
      <c r="L264" t="n">
        <v>43715.35833333333</v>
      </c>
      <c r="P264" t="n">
        <v>1872</v>
      </c>
      <c r="Q264" t="inlineStr">
        <is>
          <t>Lightning</t>
        </is>
      </c>
      <c r="T264" t="n">
        <v>0</v>
      </c>
      <c r="U264" t="n">
        <v>41.862237</v>
      </c>
      <c r="V264" t="n">
        <v>-122.662258</v>
      </c>
      <c r="W264" t="inlineStr">
        <is>
          <t>HFTD</t>
        </is>
      </c>
      <c r="X264" t="inlineStr">
        <is>
          <t>HFRA</t>
        </is>
      </c>
      <c r="AG264" t="b">
        <v>0</v>
      </c>
      <c r="AH264" t="b">
        <v>0</v>
      </c>
      <c r="AI264" t="b">
        <v>0</v>
      </c>
      <c r="AJ264" t="n">
        <v>2019</v>
      </c>
      <c r="AK264" t="n">
        <v>9</v>
      </c>
      <c r="AL264" t="b">
        <v>0</v>
      </c>
      <c r="AM264" t="n">
        <v>0</v>
      </c>
      <c r="AN264" t="b">
        <v>0</v>
      </c>
      <c r="AO264" t="b">
        <v>0</v>
      </c>
      <c r="AP264" t="b">
        <v>0</v>
      </c>
      <c r="AQ264" t="inlineStr">
        <is>
          <t>OEIS Non-CAT - Large</t>
        </is>
      </c>
      <c r="AR264" t="n">
        <v>0</v>
      </c>
      <c r="AS264" t="n">
        <v>0</v>
      </c>
      <c r="AT264" t="inlineStr">
        <is>
          <t xml:space="preserve">structures &lt;= 100 </t>
        </is>
      </c>
      <c r="AU264" t="inlineStr">
        <is>
          <t>fatality = 0</t>
        </is>
      </c>
      <c r="AV264" t="n">
        <v>0</v>
      </c>
      <c r="AW264" t="b">
        <v>1</v>
      </c>
      <c r="AX264" t="b">
        <v>0</v>
      </c>
      <c r="AY264" t="b">
        <v>1</v>
      </c>
      <c r="AZ264" t="b">
        <v>1</v>
      </c>
      <c r="BA264" t="b">
        <v>0</v>
      </c>
      <c r="BB264" t="b">
        <v>0</v>
      </c>
      <c r="BC264" t="b">
        <v>1</v>
      </c>
      <c r="BJ264" t="n">
        <v>0</v>
      </c>
      <c r="BK264" t="n">
        <v>0</v>
      </c>
      <c r="BL264" t="inlineStr">
        <is>
          <t>OKNC1</t>
        </is>
      </c>
      <c r="BM264" t="inlineStr">
        <is>
          <t>2</t>
        </is>
      </c>
      <c r="BN264" t="n">
        <v>9.81</v>
      </c>
      <c r="BO264" t="inlineStr">
        <is>
          <t>2019-09-07T16:22:00Z</t>
        </is>
      </c>
      <c r="BP264" t="n">
        <v>3</v>
      </c>
      <c r="BQ264" t="n">
        <v>2</v>
      </c>
    </row>
    <row r="265">
      <c r="C265" t="inlineStr">
        <is>
          <t>20190907-Swedes</t>
        </is>
      </c>
      <c r="D265" t="inlineStr">
        <is>
          <t>Butte</t>
        </is>
      </c>
      <c r="E265" t="inlineStr">
        <is>
          <t>Swedes</t>
        </is>
      </c>
      <c r="H265" t="n">
        <v>201909071506</v>
      </c>
      <c r="I265" t="n">
        <v>201909080306</v>
      </c>
      <c r="J265" t="n">
        <v>43715</v>
      </c>
      <c r="K265" t="n">
        <v>0.6291666666666667</v>
      </c>
      <c r="L265" t="n">
        <v>43715.62916666667</v>
      </c>
      <c r="M265" t="n">
        <v>43721</v>
      </c>
      <c r="N265" t="inlineStr">
        <is>
          <t>19:00</t>
        </is>
      </c>
      <c r="O265" t="n">
        <v>43721.79166666666</v>
      </c>
      <c r="P265" t="n">
        <v>496</v>
      </c>
      <c r="Q265" t="inlineStr">
        <is>
          <t>Under Investigation</t>
        </is>
      </c>
      <c r="R265" t="n">
        <v>2</v>
      </c>
      <c r="T265" t="n">
        <v>0</v>
      </c>
      <c r="U265" t="n">
        <v>35.45296</v>
      </c>
      <c r="V265" t="n">
        <v>-121.412619</v>
      </c>
      <c r="W265" t="inlineStr">
        <is>
          <t>non-HFTD</t>
        </is>
      </c>
      <c r="X265" t="inlineStr">
        <is>
          <t>non-HFRA</t>
        </is>
      </c>
      <c r="AF265" t="n">
        <v>2721</v>
      </c>
      <c r="AG265" t="b">
        <v>0</v>
      </c>
      <c r="AH265" t="b">
        <v>0</v>
      </c>
      <c r="AI265" t="b">
        <v>0</v>
      </c>
      <c r="AJ265" t="n">
        <v>2019</v>
      </c>
      <c r="AK265" t="n">
        <v>9</v>
      </c>
      <c r="AL265" t="b">
        <v>0</v>
      </c>
      <c r="AM265" t="n">
        <v>0</v>
      </c>
      <c r="AN265" t="b">
        <v>0</v>
      </c>
      <c r="AO265" t="b">
        <v>0</v>
      </c>
      <c r="AP265" t="b">
        <v>0</v>
      </c>
      <c r="AQ265" t="inlineStr">
        <is>
          <t>OEIS Non-CAT - Large</t>
        </is>
      </c>
      <c r="AR265" t="n">
        <v>0</v>
      </c>
      <c r="AS265" t="n">
        <v>0</v>
      </c>
      <c r="AT265" t="inlineStr">
        <is>
          <t xml:space="preserve">structures &lt;= 100 </t>
        </is>
      </c>
      <c r="AU265" t="inlineStr">
        <is>
          <t>fatality = 0</t>
        </is>
      </c>
      <c r="AV265" t="n">
        <v>2</v>
      </c>
      <c r="AW265" t="b">
        <v>0</v>
      </c>
      <c r="AX265" t="b">
        <v>0</v>
      </c>
      <c r="AY265" t="b">
        <v>0</v>
      </c>
      <c r="AZ265" t="b">
        <v>0</v>
      </c>
      <c r="BA265" t="b">
        <v>0</v>
      </c>
      <c r="BB265" t="b">
        <v>0</v>
      </c>
      <c r="BC265" t="b">
        <v>0</v>
      </c>
      <c r="BJ265" t="n">
        <v>0</v>
      </c>
      <c r="BK265" t="n">
        <v>0</v>
      </c>
      <c r="BP265" t="n">
        <v>0</v>
      </c>
      <c r="BQ265" t="n">
        <v>0</v>
      </c>
    </row>
    <row r="266">
      <c r="C266" t="inlineStr">
        <is>
          <t>20190920-Baseline</t>
        </is>
      </c>
      <c r="D266" t="inlineStr">
        <is>
          <t>Placer</t>
        </is>
      </c>
      <c r="E266" t="inlineStr">
        <is>
          <t>Baseline</t>
        </is>
      </c>
      <c r="H266" t="n">
        <v>201909201502</v>
      </c>
      <c r="I266" t="n">
        <v>201909210302</v>
      </c>
      <c r="J266" t="n">
        <v>43728</v>
      </c>
      <c r="K266" t="n">
        <v>0.6263888888888889</v>
      </c>
      <c r="L266" t="n">
        <v>43728.62638888889</v>
      </c>
      <c r="P266" t="n">
        <v>604</v>
      </c>
      <c r="Q266" t="inlineStr">
        <is>
          <t>Under Investigation</t>
        </is>
      </c>
      <c r="T266" t="n">
        <v>0</v>
      </c>
      <c r="U266" t="n">
        <v>38.751648</v>
      </c>
      <c r="V266" t="n">
        <v>-121.432636</v>
      </c>
      <c r="W266" t="inlineStr">
        <is>
          <t>non-HFTD</t>
        </is>
      </c>
      <c r="X266" t="inlineStr">
        <is>
          <t>non-HFRA</t>
        </is>
      </c>
      <c r="AG266" t="b">
        <v>0</v>
      </c>
      <c r="AH266" t="b">
        <v>0</v>
      </c>
      <c r="AI266" t="b">
        <v>0</v>
      </c>
      <c r="AJ266" t="n">
        <v>2019</v>
      </c>
      <c r="AK266" t="n">
        <v>9</v>
      </c>
      <c r="AL266" t="b">
        <v>0</v>
      </c>
      <c r="AM266" t="n">
        <v>0</v>
      </c>
      <c r="AN266" t="b">
        <v>0</v>
      </c>
      <c r="AO266" t="b">
        <v>0</v>
      </c>
      <c r="AP266" t="b">
        <v>0</v>
      </c>
      <c r="AQ266" t="inlineStr">
        <is>
          <t>OEIS Non-CAT - Large</t>
        </is>
      </c>
      <c r="AR266" t="n">
        <v>0</v>
      </c>
      <c r="AS266" t="n">
        <v>0</v>
      </c>
      <c r="AT266" t="inlineStr">
        <is>
          <t xml:space="preserve">structures &lt;= 100 </t>
        </is>
      </c>
      <c r="AU266" t="inlineStr">
        <is>
          <t>fatality = 0</t>
        </is>
      </c>
      <c r="AV266" t="n">
        <v>0</v>
      </c>
      <c r="AW266" t="b">
        <v>0</v>
      </c>
      <c r="AX266" t="b">
        <v>0</v>
      </c>
      <c r="AY266" t="b">
        <v>0</v>
      </c>
      <c r="AZ266" t="b">
        <v>0</v>
      </c>
      <c r="BA266" t="b">
        <v>0</v>
      </c>
      <c r="BB266" t="b">
        <v>0</v>
      </c>
      <c r="BC266" t="b">
        <v>0</v>
      </c>
      <c r="BJ266" t="n">
        <v>0</v>
      </c>
      <c r="BK266" t="n">
        <v>0</v>
      </c>
      <c r="BL266" t="inlineStr">
        <is>
          <t>KSMF</t>
        </is>
      </c>
      <c r="BM266" t="inlineStr">
        <is>
          <t>1</t>
        </is>
      </c>
      <c r="BN266" t="n">
        <v>9.42</v>
      </c>
      <c r="BO266" t="inlineStr">
        <is>
          <t>2019-09-20T21:53:00Z</t>
        </is>
      </c>
      <c r="BP266" t="n">
        <v>20.71</v>
      </c>
      <c r="BQ266" t="n">
        <v>54</v>
      </c>
    </row>
    <row r="267">
      <c r="C267" t="inlineStr">
        <is>
          <t>20190928-Hwy</t>
        </is>
      </c>
      <c r="D267" t="inlineStr">
        <is>
          <t>Butte</t>
        </is>
      </c>
      <c r="E267" t="inlineStr">
        <is>
          <t>Hwy</t>
        </is>
      </c>
      <c r="H267" t="n">
        <v>201909281748</v>
      </c>
      <c r="I267" t="n">
        <v>201909290548</v>
      </c>
      <c r="J267" t="n">
        <v>43736</v>
      </c>
      <c r="K267" t="n">
        <v>0.7416666666666667</v>
      </c>
      <c r="L267" t="n">
        <v>43736.74166666667</v>
      </c>
      <c r="M267" t="n">
        <v>43736</v>
      </c>
      <c r="N267" t="inlineStr">
        <is>
          <t>18:40</t>
        </is>
      </c>
      <c r="O267" t="n">
        <v>43736.77777777778</v>
      </c>
      <c r="P267" t="n">
        <v>300</v>
      </c>
      <c r="Q267" t="inlineStr">
        <is>
          <t>Under Investigation</t>
        </is>
      </c>
      <c r="T267" t="n">
        <v>0</v>
      </c>
      <c r="U267" t="n">
        <v>39.622137</v>
      </c>
      <c r="V267" t="n">
        <v>-121.693472</v>
      </c>
      <c r="W267" t="inlineStr">
        <is>
          <t>non-HFTD</t>
        </is>
      </c>
      <c r="X267" t="inlineStr">
        <is>
          <t>non-HFRA</t>
        </is>
      </c>
      <c r="Y267" t="inlineStr">
        <is>
          <t>Yes</t>
        </is>
      </c>
      <c r="Z267" t="inlineStr">
        <is>
          <t>Yes</t>
        </is>
      </c>
      <c r="AA267" t="n">
        <v>20191140</v>
      </c>
      <c r="AC267" t="inlineStr">
        <is>
          <t>628264</t>
        </is>
      </c>
      <c r="AG267" t="b">
        <v>0</v>
      </c>
      <c r="AH267" t="b">
        <v>0</v>
      </c>
      <c r="AI267" t="b">
        <v>0</v>
      </c>
      <c r="AJ267" t="n">
        <v>2019</v>
      </c>
      <c r="AK267" t="n">
        <v>9</v>
      </c>
      <c r="AL267" t="b">
        <v>0</v>
      </c>
      <c r="AM267" t="n">
        <v>0</v>
      </c>
      <c r="AN267" t="b">
        <v>0</v>
      </c>
      <c r="AO267" t="b">
        <v>0</v>
      </c>
      <c r="AP267" t="b">
        <v>0</v>
      </c>
      <c r="AQ267" t="inlineStr">
        <is>
          <t>OEIS Non-CAT - Large</t>
        </is>
      </c>
      <c r="AR267" t="n">
        <v>0</v>
      </c>
      <c r="AS267" t="n">
        <v>0</v>
      </c>
      <c r="AT267" t="inlineStr">
        <is>
          <t xml:space="preserve">structures &lt;= 100 </t>
        </is>
      </c>
      <c r="AU267" t="inlineStr">
        <is>
          <t>fatality = 0</t>
        </is>
      </c>
      <c r="AV267" t="n">
        <v>0</v>
      </c>
      <c r="AW267" t="b">
        <v>0</v>
      </c>
      <c r="AX267" t="b">
        <v>0</v>
      </c>
      <c r="AY267" t="b">
        <v>0</v>
      </c>
      <c r="AZ267" t="b">
        <v>0</v>
      </c>
      <c r="BA267" t="b">
        <v>0</v>
      </c>
      <c r="BB267" t="b">
        <v>0</v>
      </c>
      <c r="BC267" t="b">
        <v>0</v>
      </c>
      <c r="BF267" t="inlineStr">
        <is>
          <t>CICC1</t>
        </is>
      </c>
      <c r="BG267" t="inlineStr">
        <is>
          <t>2</t>
        </is>
      </c>
      <c r="BH267" t="n">
        <v>3.82</v>
      </c>
      <c r="BI267" t="inlineStr">
        <is>
          <t>2019-09-28T23:54:00Z</t>
        </is>
      </c>
      <c r="BJ267" t="n">
        <v>21</v>
      </c>
      <c r="BK267" t="n">
        <v>2</v>
      </c>
      <c r="BL267" t="inlineStr">
        <is>
          <t>PG339</t>
        </is>
      </c>
      <c r="BM267" t="inlineStr">
        <is>
          <t>229</t>
        </is>
      </c>
      <c r="BN267" t="n">
        <v>9.550000000000001</v>
      </c>
      <c r="BO267" t="inlineStr">
        <is>
          <t>2019-09-29T01:10:00Z</t>
        </is>
      </c>
      <c r="BP267" t="n">
        <v>30.04</v>
      </c>
      <c r="BQ267" t="n">
        <v>93</v>
      </c>
    </row>
    <row r="268">
      <c r="C268" t="inlineStr">
        <is>
          <t>20191006-Briceburg</t>
        </is>
      </c>
      <c r="D268" t="inlineStr">
        <is>
          <t>Mariposa</t>
        </is>
      </c>
      <c r="E268" t="inlineStr">
        <is>
          <t>Briceburg</t>
        </is>
      </c>
      <c r="H268" t="n">
        <v>201910061615</v>
      </c>
      <c r="I268" t="n">
        <v>201910070415</v>
      </c>
      <c r="J268" t="n">
        <v>43744</v>
      </c>
      <c r="K268" t="n">
        <v>0.6770833333333334</v>
      </c>
      <c r="L268" t="n">
        <v>43744.67708333334</v>
      </c>
      <c r="P268" t="n">
        <v>5563</v>
      </c>
      <c r="R268" t="n">
        <v>1</v>
      </c>
      <c r="T268" t="n">
        <v>0</v>
      </c>
      <c r="U268" t="n">
        <v>37.604638</v>
      </c>
      <c r="V268" t="n">
        <v>-119.96606</v>
      </c>
      <c r="W268" t="inlineStr">
        <is>
          <t>HFTD</t>
        </is>
      </c>
      <c r="X268" t="inlineStr">
        <is>
          <t>HFRA</t>
        </is>
      </c>
      <c r="AG268" t="b">
        <v>1</v>
      </c>
      <c r="AH268" t="b">
        <v>1</v>
      </c>
      <c r="AI268" t="b">
        <v>0</v>
      </c>
      <c r="AJ268" t="n">
        <v>2019</v>
      </c>
      <c r="AK268" t="n">
        <v>10</v>
      </c>
      <c r="AL268" t="b">
        <v>0</v>
      </c>
      <c r="AM268" t="n">
        <v>0</v>
      </c>
      <c r="AN268" t="b">
        <v>0</v>
      </c>
      <c r="AO268" t="b">
        <v>0</v>
      </c>
      <c r="AP268" t="b">
        <v>0</v>
      </c>
      <c r="AQ268" t="inlineStr">
        <is>
          <t>OEIS CAT - Large</t>
        </is>
      </c>
      <c r="AR268" t="n">
        <v>1</v>
      </c>
      <c r="AS268" t="n">
        <v>0</v>
      </c>
      <c r="AT268" t="inlineStr">
        <is>
          <t xml:space="preserve">structures &lt;= 100 </t>
        </is>
      </c>
      <c r="AU268" t="inlineStr">
        <is>
          <t>fatality = 0</t>
        </is>
      </c>
      <c r="AV268" t="n">
        <v>1</v>
      </c>
      <c r="AW268" t="b">
        <v>0</v>
      </c>
      <c r="AX268" t="b">
        <v>1</v>
      </c>
      <c r="AY268" t="b">
        <v>1</v>
      </c>
      <c r="AZ268" t="b">
        <v>1</v>
      </c>
      <c r="BA268" t="b">
        <v>0</v>
      </c>
      <c r="BB268" t="b">
        <v>1</v>
      </c>
      <c r="BC268" t="b">
        <v>1</v>
      </c>
      <c r="BF268" t="inlineStr">
        <is>
          <t>PG421</t>
        </is>
      </c>
      <c r="BG268" t="inlineStr">
        <is>
          <t>229</t>
        </is>
      </c>
      <c r="BH268" t="n">
        <v>4.27</v>
      </c>
      <c r="BI268" t="inlineStr">
        <is>
          <t>2019-10-06T22:50:00Z</t>
        </is>
      </c>
      <c r="BJ268" t="n">
        <v>7.96</v>
      </c>
      <c r="BK268" t="n">
        <v>12</v>
      </c>
      <c r="BL268" t="inlineStr">
        <is>
          <t>PG575</t>
        </is>
      </c>
      <c r="BM268" t="inlineStr">
        <is>
          <t>229</t>
        </is>
      </c>
      <c r="BN268" t="n">
        <v>6.85</v>
      </c>
      <c r="BO268" t="inlineStr">
        <is>
          <t>2019-10-06T23:20:00Z</t>
        </is>
      </c>
      <c r="BP268" t="n">
        <v>15.86</v>
      </c>
      <c r="BQ268" t="n">
        <v>66</v>
      </c>
    </row>
    <row r="269">
      <c r="C269" t="inlineStr">
        <is>
          <t>20191006-American</t>
        </is>
      </c>
      <c r="D269" t="inlineStr">
        <is>
          <t>Napa</t>
        </is>
      </c>
      <c r="E269" t="inlineStr">
        <is>
          <t>American</t>
        </is>
      </c>
      <c r="H269" t="n">
        <v>201910061636</v>
      </c>
      <c r="I269" t="n">
        <v>201910070436</v>
      </c>
      <c r="J269" t="n">
        <v>43744</v>
      </c>
      <c r="K269" t="n">
        <v>0.6916666666666667</v>
      </c>
      <c r="L269" t="n">
        <v>43744.69166666667</v>
      </c>
      <c r="M269" t="n">
        <v>43745</v>
      </c>
      <c r="N269" t="inlineStr">
        <is>
          <t>18:34</t>
        </is>
      </c>
      <c r="O269" t="n">
        <v>43745.77361111111</v>
      </c>
      <c r="P269" t="n">
        <v>526</v>
      </c>
      <c r="R269" t="n">
        <v>1</v>
      </c>
      <c r="T269" t="n">
        <v>0</v>
      </c>
      <c r="U269" t="n">
        <v>38.165873</v>
      </c>
      <c r="V269" t="n">
        <v>-122.211671</v>
      </c>
      <c r="W269" t="inlineStr">
        <is>
          <t>non-HFTD</t>
        </is>
      </c>
      <c r="X269" t="inlineStr">
        <is>
          <t>non-HFRA</t>
        </is>
      </c>
      <c r="AG269" t="b">
        <v>0</v>
      </c>
      <c r="AH269" t="b">
        <v>0</v>
      </c>
      <c r="AI269" t="b">
        <v>0</v>
      </c>
      <c r="AJ269" t="n">
        <v>2019</v>
      </c>
      <c r="AK269" t="n">
        <v>10</v>
      </c>
      <c r="AL269" t="b">
        <v>0</v>
      </c>
      <c r="AM269" t="n">
        <v>0</v>
      </c>
      <c r="AN269" t="b">
        <v>0</v>
      </c>
      <c r="AO269" t="b">
        <v>0</v>
      </c>
      <c r="AP269" t="b">
        <v>0</v>
      </c>
      <c r="AQ269" t="inlineStr">
        <is>
          <t>OEIS Non-CAT - Large</t>
        </is>
      </c>
      <c r="AR269" t="n">
        <v>0</v>
      </c>
      <c r="AS269" t="n">
        <v>0</v>
      </c>
      <c r="AT269" t="inlineStr">
        <is>
          <t xml:space="preserve">structures &lt;= 100 </t>
        </is>
      </c>
      <c r="AU269" t="inlineStr">
        <is>
          <t>fatality = 0</t>
        </is>
      </c>
      <c r="AV269" t="n">
        <v>1</v>
      </c>
      <c r="AW269" t="b">
        <v>0</v>
      </c>
      <c r="AX269" t="b">
        <v>0</v>
      </c>
      <c r="AY269" t="b">
        <v>0</v>
      </c>
      <c r="AZ269" t="b">
        <v>0</v>
      </c>
      <c r="BA269" t="b">
        <v>0</v>
      </c>
      <c r="BB269" t="b">
        <v>0</v>
      </c>
      <c r="BC269" t="b">
        <v>0</v>
      </c>
      <c r="BF269" t="inlineStr">
        <is>
          <t>F1818</t>
        </is>
      </c>
      <c r="BG269" t="inlineStr">
        <is>
          <t>65</t>
        </is>
      </c>
      <c r="BH269" t="n">
        <v>4.72</v>
      </c>
      <c r="BI269" t="inlineStr">
        <is>
          <t>2019-10-06T22:39:00Z</t>
        </is>
      </c>
      <c r="BJ269" t="n">
        <v>18.99</v>
      </c>
      <c r="BK269" t="n">
        <v>42</v>
      </c>
      <c r="BL269" t="inlineStr">
        <is>
          <t>F1818</t>
        </is>
      </c>
      <c r="BM269" t="inlineStr">
        <is>
          <t>65</t>
        </is>
      </c>
      <c r="BN269" t="n">
        <v>4.72</v>
      </c>
      <c r="BO269" t="inlineStr">
        <is>
          <t>2019-10-06T22:39:00Z</t>
        </is>
      </c>
      <c r="BP269" t="n">
        <v>18.99</v>
      </c>
      <c r="BQ269" t="n">
        <v>82</v>
      </c>
    </row>
    <row r="270">
      <c r="C270" t="inlineStr">
        <is>
          <t>20191011-Caples</t>
        </is>
      </c>
      <c r="D270" t="inlineStr">
        <is>
          <t>El Dorado</t>
        </is>
      </c>
      <c r="E270" t="inlineStr">
        <is>
          <t>Caples</t>
        </is>
      </c>
      <c r="H270" t="n">
        <v>201910111247</v>
      </c>
      <c r="I270" t="n">
        <v>201910120047</v>
      </c>
      <c r="J270" t="n">
        <v>43749</v>
      </c>
      <c r="K270" t="n">
        <v>0.5326388888888889</v>
      </c>
      <c r="L270" t="n">
        <v>43749.53263888889</v>
      </c>
      <c r="P270" t="n">
        <v>3435</v>
      </c>
      <c r="T270" t="n">
        <v>0</v>
      </c>
      <c r="U270" t="n">
        <v>38.724</v>
      </c>
      <c r="V270" t="n">
        <v>-120.145</v>
      </c>
      <c r="W270" t="inlineStr">
        <is>
          <t>HFTD</t>
        </is>
      </c>
      <c r="X270" t="inlineStr">
        <is>
          <t>HFRA</t>
        </is>
      </c>
      <c r="AG270" t="b">
        <v>0</v>
      </c>
      <c r="AH270" t="b">
        <v>0</v>
      </c>
      <c r="AI270" t="b">
        <v>0</v>
      </c>
      <c r="AJ270" t="n">
        <v>2019</v>
      </c>
      <c r="AK270" t="n">
        <v>10</v>
      </c>
      <c r="AL270" t="b">
        <v>0</v>
      </c>
      <c r="AM270" t="n">
        <v>0</v>
      </c>
      <c r="AN270" t="b">
        <v>0</v>
      </c>
      <c r="AO270" t="b">
        <v>0</v>
      </c>
      <c r="AP270" t="b">
        <v>0</v>
      </c>
      <c r="AQ270" t="inlineStr">
        <is>
          <t>OEIS Non-CAT - Large</t>
        </is>
      </c>
      <c r="AR270" t="n">
        <v>0</v>
      </c>
      <c r="AS270" t="n">
        <v>0</v>
      </c>
      <c r="AT270" t="inlineStr">
        <is>
          <t xml:space="preserve">structures &lt;= 100 </t>
        </is>
      </c>
      <c r="AU270" t="inlineStr">
        <is>
          <t>fatality = 0</t>
        </is>
      </c>
      <c r="AV270" t="n">
        <v>0</v>
      </c>
      <c r="AW270" t="b">
        <v>1</v>
      </c>
      <c r="AX270" t="b">
        <v>0</v>
      </c>
      <c r="AY270" t="b">
        <v>1</v>
      </c>
      <c r="AZ270" t="b">
        <v>1</v>
      </c>
      <c r="BA270" t="b">
        <v>0</v>
      </c>
      <c r="BB270" t="b">
        <v>1</v>
      </c>
      <c r="BC270" t="b">
        <v>1</v>
      </c>
      <c r="BJ270" t="n">
        <v>0</v>
      </c>
      <c r="BK270" t="n">
        <v>0</v>
      </c>
      <c r="BL270" t="inlineStr">
        <is>
          <t>OWNC1</t>
        </is>
      </c>
      <c r="BM270" t="inlineStr">
        <is>
          <t>2</t>
        </is>
      </c>
      <c r="BN270" t="n">
        <v>5.27</v>
      </c>
      <c r="BO270" t="inlineStr">
        <is>
          <t>2019-10-11T20:02:00Z</t>
        </is>
      </c>
      <c r="BP270" t="n">
        <v>10</v>
      </c>
      <c r="BQ270" t="n">
        <v>28</v>
      </c>
    </row>
    <row r="271">
      <c r="C271" t="inlineStr">
        <is>
          <t>20191017-Real</t>
        </is>
      </c>
      <c r="D271" t="inlineStr">
        <is>
          <t>Santa Barbara</t>
        </is>
      </c>
      <c r="E271" t="inlineStr">
        <is>
          <t>Real</t>
        </is>
      </c>
      <c r="H271" t="n">
        <v>201910171631</v>
      </c>
      <c r="I271" t="n">
        <v>201910180431</v>
      </c>
      <c r="J271" t="n">
        <v>43755</v>
      </c>
      <c r="K271" t="n">
        <v>0.6881944444444444</v>
      </c>
      <c r="L271" t="n">
        <v>43755.68819444445</v>
      </c>
      <c r="M271" t="n">
        <v>43759</v>
      </c>
      <c r="N271" t="inlineStr">
        <is>
          <t>06:00</t>
        </is>
      </c>
      <c r="O271" t="n">
        <v>43759.25</v>
      </c>
      <c r="P271" t="n">
        <v>420</v>
      </c>
      <c r="T271" t="n">
        <v>0</v>
      </c>
      <c r="U271" t="n">
        <v>34.484722</v>
      </c>
      <c r="V271" t="n">
        <v>-120.190833</v>
      </c>
      <c r="W271" t="inlineStr">
        <is>
          <t>HFTD</t>
        </is>
      </c>
      <c r="X271" t="inlineStr">
        <is>
          <t>HFRA</t>
        </is>
      </c>
      <c r="AG271" t="b">
        <v>0</v>
      </c>
      <c r="AH271" t="b">
        <v>0</v>
      </c>
      <c r="AI271" t="b">
        <v>0</v>
      </c>
      <c r="AJ271" t="n">
        <v>2019</v>
      </c>
      <c r="AK271" t="n">
        <v>10</v>
      </c>
      <c r="AL271" t="b">
        <v>0</v>
      </c>
      <c r="AM271" t="n">
        <v>0</v>
      </c>
      <c r="AN271" t="b">
        <v>0</v>
      </c>
      <c r="AO271" t="b">
        <v>0</v>
      </c>
      <c r="AP271" t="b">
        <v>0</v>
      </c>
      <c r="AQ271" t="inlineStr">
        <is>
          <t>OEIS Non-CAT - Large</t>
        </is>
      </c>
      <c r="AR271" t="n">
        <v>0</v>
      </c>
      <c r="AS271" t="n">
        <v>0</v>
      </c>
      <c r="AT271" t="inlineStr">
        <is>
          <t xml:space="preserve">structures &lt;= 100 </t>
        </is>
      </c>
      <c r="AU271" t="inlineStr">
        <is>
          <t>fatality = 0</t>
        </is>
      </c>
      <c r="AV271" t="n">
        <v>0</v>
      </c>
      <c r="AW271" t="b">
        <v>1</v>
      </c>
      <c r="AX271" t="b">
        <v>0</v>
      </c>
      <c r="AY271" t="b">
        <v>1</v>
      </c>
      <c r="AZ271" t="b">
        <v>1</v>
      </c>
      <c r="BA271" t="b">
        <v>0</v>
      </c>
      <c r="BB271" t="b">
        <v>1</v>
      </c>
      <c r="BC271" t="b">
        <v>1</v>
      </c>
      <c r="BF271" t="inlineStr">
        <is>
          <t>GVTC1</t>
        </is>
      </c>
      <c r="BG271" t="inlineStr">
        <is>
          <t>2</t>
        </is>
      </c>
      <c r="BH271" t="n">
        <v>2.57</v>
      </c>
      <c r="BI271" t="inlineStr">
        <is>
          <t>2019-10-18T00:09:00Z</t>
        </is>
      </c>
      <c r="BJ271" t="n">
        <v>53.02</v>
      </c>
      <c r="BK271" t="n">
        <v>15</v>
      </c>
      <c r="BL271" t="inlineStr">
        <is>
          <t>GVTC1</t>
        </is>
      </c>
      <c r="BM271" t="inlineStr">
        <is>
          <t>2</t>
        </is>
      </c>
      <c r="BN271" t="n">
        <v>2.57</v>
      </c>
      <c r="BO271" t="inlineStr">
        <is>
          <t>2019-10-18T00:09:00Z</t>
        </is>
      </c>
      <c r="BP271" t="n">
        <v>53.02</v>
      </c>
      <c r="BQ271" t="n">
        <v>60</v>
      </c>
    </row>
    <row r="272">
      <c r="C272" t="inlineStr">
        <is>
          <t>20191023-Kincade</t>
        </is>
      </c>
      <c r="D272" t="inlineStr">
        <is>
          <t>Sonoma</t>
        </is>
      </c>
      <c r="E272" t="inlineStr">
        <is>
          <t>Kincade</t>
        </is>
      </c>
      <c r="H272" t="n">
        <v>201910232127</v>
      </c>
      <c r="I272" t="n">
        <v>201910240927</v>
      </c>
      <c r="J272" t="n">
        <v>43761</v>
      </c>
      <c r="K272" t="n">
        <v>0.89375</v>
      </c>
      <c r="L272" t="n">
        <v>43761.89375</v>
      </c>
      <c r="M272" t="n">
        <v>43775</v>
      </c>
      <c r="N272" t="inlineStr">
        <is>
          <t>19:00</t>
        </is>
      </c>
      <c r="O272" t="n">
        <v>43775.79166666666</v>
      </c>
      <c r="P272" t="n">
        <v>77758</v>
      </c>
      <c r="Q272" t="inlineStr">
        <is>
          <t>Electrical Power</t>
        </is>
      </c>
      <c r="R272" t="n">
        <v>374</v>
      </c>
      <c r="S272" t="n">
        <v>60</v>
      </c>
      <c r="T272" t="n">
        <v>0</v>
      </c>
      <c r="U272" t="n">
        <v>38.792458</v>
      </c>
      <c r="V272" t="n">
        <v>-122.780053</v>
      </c>
      <c r="W272" t="inlineStr">
        <is>
          <t>HFTD</t>
        </is>
      </c>
      <c r="X272" t="inlineStr">
        <is>
          <t>HFRA</t>
        </is>
      </c>
      <c r="Y272" t="inlineStr">
        <is>
          <t>Yes</t>
        </is>
      </c>
      <c r="Z272" t="inlineStr">
        <is>
          <t>Yes</t>
        </is>
      </c>
      <c r="AA272" t="n">
        <v>20191611</v>
      </c>
      <c r="AB272" t="inlineStr">
        <is>
          <t>EI191023A</t>
        </is>
      </c>
      <c r="AE272" t="inlineStr">
        <is>
          <t>INT-12817</t>
        </is>
      </c>
      <c r="AF272" t="n">
        <v>1272117</v>
      </c>
      <c r="AG272" t="b">
        <v>1</v>
      </c>
      <c r="AH272" t="b">
        <v>0</v>
      </c>
      <c r="AI272" t="b">
        <v>1</v>
      </c>
      <c r="AJ272" t="n">
        <v>2019</v>
      </c>
      <c r="AK272" t="n">
        <v>10</v>
      </c>
      <c r="AL272" t="b">
        <v>1</v>
      </c>
      <c r="AM272" t="n">
        <v>0</v>
      </c>
      <c r="AN272" t="b">
        <v>0</v>
      </c>
      <c r="AO272" t="b">
        <v>1</v>
      </c>
      <c r="AP272" t="b">
        <v>1</v>
      </c>
      <c r="AQ272" t="inlineStr">
        <is>
          <t>OEIS CAT - Destructive - Non-fatal</t>
        </is>
      </c>
      <c r="AR272" t="n">
        <v>1</v>
      </c>
      <c r="AS272" t="n">
        <v>0</v>
      </c>
      <c r="AT272" t="inlineStr">
        <is>
          <t>100 &lt; structures &lt;= 500</t>
        </is>
      </c>
      <c r="AU272" t="inlineStr">
        <is>
          <t>fatality = 0</t>
        </is>
      </c>
      <c r="AV272" t="n">
        <v>374</v>
      </c>
      <c r="AW272" t="b">
        <v>0</v>
      </c>
      <c r="AX272" t="b">
        <v>1</v>
      </c>
      <c r="AY272" t="b">
        <v>1</v>
      </c>
      <c r="AZ272" t="b">
        <v>1</v>
      </c>
      <c r="BA272" t="b">
        <v>0</v>
      </c>
      <c r="BB272" t="b">
        <v>1</v>
      </c>
      <c r="BC272" t="b">
        <v>1</v>
      </c>
      <c r="BF272" t="inlineStr">
        <is>
          <t>PG305</t>
        </is>
      </c>
      <c r="BG272" t="inlineStr">
        <is>
          <t>229</t>
        </is>
      </c>
      <c r="BH272" t="n">
        <v>2.18</v>
      </c>
      <c r="BI272" t="inlineStr">
        <is>
          <t>2019-10-24T05:10:00Z</t>
        </is>
      </c>
      <c r="BJ272" t="n">
        <v>79.63</v>
      </c>
      <c r="BK272" t="n">
        <v>84</v>
      </c>
      <c r="BL272" t="inlineStr">
        <is>
          <t>PG305</t>
        </is>
      </c>
      <c r="BM272" t="inlineStr">
        <is>
          <t>229</t>
        </is>
      </c>
      <c r="BN272" t="n">
        <v>2.18</v>
      </c>
      <c r="BO272" t="inlineStr">
        <is>
          <t>2019-10-24T05:10:00Z</t>
        </is>
      </c>
      <c r="BP272" t="n">
        <v>79.63</v>
      </c>
      <c r="BQ272" t="n">
        <v>196</v>
      </c>
    </row>
    <row r="273">
      <c r="C273" t="inlineStr">
        <is>
          <t>20191026-Rawson</t>
        </is>
      </c>
      <c r="D273" t="inlineStr">
        <is>
          <t>Tehama</t>
        </is>
      </c>
      <c r="E273" t="inlineStr">
        <is>
          <t>Rawson</t>
        </is>
      </c>
      <c r="H273" t="n">
        <v>201910260247</v>
      </c>
      <c r="I273" t="n">
        <v>201910261447</v>
      </c>
      <c r="J273" t="n">
        <v>43764</v>
      </c>
      <c r="K273" t="n">
        <v>0.1159722222222222</v>
      </c>
      <c r="L273" t="n">
        <v>43764.11597222222</v>
      </c>
      <c r="M273" t="n">
        <v>43766</v>
      </c>
      <c r="N273" t="inlineStr">
        <is>
          <t>07:22</t>
        </is>
      </c>
      <c r="O273" t="n">
        <v>43766.30694444444</v>
      </c>
      <c r="P273" t="n">
        <v>605</v>
      </c>
      <c r="T273" t="n">
        <v>0</v>
      </c>
      <c r="U273" t="n">
        <v>40.00171</v>
      </c>
      <c r="V273" t="n">
        <v>-122.25421</v>
      </c>
      <c r="W273" t="inlineStr">
        <is>
          <t>non-HFTD</t>
        </is>
      </c>
      <c r="X273" t="inlineStr">
        <is>
          <t>non-HFRA</t>
        </is>
      </c>
      <c r="AF273" t="n">
        <v>20988</v>
      </c>
      <c r="AG273" t="b">
        <v>0</v>
      </c>
      <c r="AH273" t="b">
        <v>0</v>
      </c>
      <c r="AI273" t="b">
        <v>0</v>
      </c>
      <c r="AJ273" t="n">
        <v>2019</v>
      </c>
      <c r="AK273" t="n">
        <v>10</v>
      </c>
      <c r="AL273" t="b">
        <v>1</v>
      </c>
      <c r="AM273" t="n">
        <v>0</v>
      </c>
      <c r="AN273" t="b">
        <v>0</v>
      </c>
      <c r="AO273" t="b">
        <v>0</v>
      </c>
      <c r="AP273" t="b">
        <v>0</v>
      </c>
      <c r="AQ273" t="inlineStr">
        <is>
          <t>OEIS Non-CAT - Large</t>
        </is>
      </c>
      <c r="AR273" t="n">
        <v>0</v>
      </c>
      <c r="AS273" t="n">
        <v>0</v>
      </c>
      <c r="AT273" t="inlineStr">
        <is>
          <t xml:space="preserve">structures &lt;= 100 </t>
        </is>
      </c>
      <c r="AU273" t="inlineStr">
        <is>
          <t>fatality = 0</t>
        </is>
      </c>
      <c r="AV273" t="n">
        <v>0</v>
      </c>
      <c r="AW273" t="b">
        <v>0</v>
      </c>
      <c r="AX273" t="b">
        <v>0</v>
      </c>
      <c r="AY273" t="b">
        <v>0</v>
      </c>
      <c r="AZ273" t="b">
        <v>0</v>
      </c>
      <c r="BA273" t="b">
        <v>0</v>
      </c>
      <c r="BB273" t="b">
        <v>0</v>
      </c>
      <c r="BC273" t="b">
        <v>0</v>
      </c>
      <c r="BJ273" t="n">
        <v>0</v>
      </c>
      <c r="BK273" t="n">
        <v>0</v>
      </c>
      <c r="BL273" t="inlineStr">
        <is>
          <t>PG603</t>
        </is>
      </c>
      <c r="BM273" t="inlineStr">
        <is>
          <t>229</t>
        </is>
      </c>
      <c r="BN273" t="n">
        <v>8.039999999999999</v>
      </c>
      <c r="BO273" t="inlineStr">
        <is>
          <t>2019-10-26T10:00:00Z</t>
        </is>
      </c>
      <c r="BP273" t="n">
        <v>8.119999999999999</v>
      </c>
      <c r="BQ273" t="n">
        <v>14</v>
      </c>
    </row>
    <row r="274">
      <c r="C274" t="inlineStr">
        <is>
          <t>20191027-Burris</t>
        </is>
      </c>
      <c r="D274" t="inlineStr">
        <is>
          <t>Mendocino</t>
        </is>
      </c>
      <c r="E274" t="inlineStr">
        <is>
          <t>Burris</t>
        </is>
      </c>
      <c r="H274" t="n">
        <v>201910271454</v>
      </c>
      <c r="I274" t="n">
        <v>201910280254</v>
      </c>
      <c r="J274" t="n">
        <v>43765</v>
      </c>
      <c r="K274" t="n">
        <v>0.6208333333333333</v>
      </c>
      <c r="L274" t="n">
        <v>43765.62083333333</v>
      </c>
      <c r="M274" t="n">
        <v>43772</v>
      </c>
      <c r="N274" t="inlineStr">
        <is>
          <t>18:52</t>
        </is>
      </c>
      <c r="O274" t="n">
        <v>43772.78611111111</v>
      </c>
      <c r="P274" t="n">
        <v>703</v>
      </c>
      <c r="T274" t="n">
        <v>0</v>
      </c>
      <c r="U274" t="n">
        <v>39.22431</v>
      </c>
      <c r="V274" t="n">
        <v>-123.12887</v>
      </c>
      <c r="W274" t="inlineStr">
        <is>
          <t>HFTD</t>
        </is>
      </c>
      <c r="X274" t="inlineStr">
        <is>
          <t>HFRA</t>
        </is>
      </c>
      <c r="AG274" t="b">
        <v>0</v>
      </c>
      <c r="AH274" t="b">
        <v>0</v>
      </c>
      <c r="AI274" t="b">
        <v>0</v>
      </c>
      <c r="AJ274" t="n">
        <v>2019</v>
      </c>
      <c r="AK274" t="n">
        <v>10</v>
      </c>
      <c r="AL274" t="b">
        <v>1</v>
      </c>
      <c r="AM274" t="n">
        <v>0</v>
      </c>
      <c r="AN274" t="b">
        <v>0</v>
      </c>
      <c r="AO274" t="b">
        <v>0</v>
      </c>
      <c r="AP274" t="b">
        <v>0</v>
      </c>
      <c r="AQ274" t="inlineStr">
        <is>
          <t>OEIS Non-CAT - Large</t>
        </is>
      </c>
      <c r="AR274" t="n">
        <v>0</v>
      </c>
      <c r="AS274" t="n">
        <v>0</v>
      </c>
      <c r="AT274" t="inlineStr">
        <is>
          <t xml:space="preserve">structures &lt;= 100 </t>
        </is>
      </c>
      <c r="AU274" t="inlineStr">
        <is>
          <t>fatality = 0</t>
        </is>
      </c>
      <c r="AV274" t="n">
        <v>0</v>
      </c>
      <c r="AW274" t="b">
        <v>1</v>
      </c>
      <c r="AX274" t="b">
        <v>0</v>
      </c>
      <c r="AY274" t="b">
        <v>1</v>
      </c>
      <c r="AZ274" t="b">
        <v>1</v>
      </c>
      <c r="BA274" t="b">
        <v>0</v>
      </c>
      <c r="BB274" t="b">
        <v>1</v>
      </c>
      <c r="BC274" t="b">
        <v>1</v>
      </c>
      <c r="BF274" t="inlineStr">
        <is>
          <t>PG187</t>
        </is>
      </c>
      <c r="BG274" t="inlineStr">
        <is>
          <t>229</t>
        </is>
      </c>
      <c r="BH274" t="n">
        <v>2.58</v>
      </c>
      <c r="BI274" t="inlineStr">
        <is>
          <t>2019-10-27T21:10:00Z</t>
        </is>
      </c>
      <c r="BJ274" t="n">
        <v>38.36</v>
      </c>
      <c r="BK274" t="n">
        <v>12</v>
      </c>
      <c r="BL274" t="inlineStr">
        <is>
          <t>PG187</t>
        </is>
      </c>
      <c r="BM274" t="inlineStr">
        <is>
          <t>229</t>
        </is>
      </c>
      <c r="BN274" t="n">
        <v>2.58</v>
      </c>
      <c r="BO274" t="inlineStr">
        <is>
          <t>2019-10-27T21:10:00Z</t>
        </is>
      </c>
      <c r="BP274" t="n">
        <v>38.36</v>
      </c>
      <c r="BQ274" t="n">
        <v>86</v>
      </c>
    </row>
    <row r="275">
      <c r="C275" t="inlineStr">
        <is>
          <t>20191027-Grizzly</t>
        </is>
      </c>
      <c r="D275" t="inlineStr">
        <is>
          <t>Solano</t>
        </is>
      </c>
      <c r="E275" t="inlineStr">
        <is>
          <t>Grizzly</t>
        </is>
      </c>
      <c r="H275" t="n">
        <v>201910271456</v>
      </c>
      <c r="I275" t="n">
        <v>201910280256</v>
      </c>
      <c r="J275" t="n">
        <v>43765</v>
      </c>
      <c r="K275" t="n">
        <v>0.6222222222222222</v>
      </c>
      <c r="L275" t="n">
        <v>43765.62222222222</v>
      </c>
      <c r="P275" t="n">
        <v>2400</v>
      </c>
      <c r="Q275" t="inlineStr">
        <is>
          <t>Electrical Power</t>
        </is>
      </c>
      <c r="U275" t="n">
        <v>38.1430245</v>
      </c>
      <c r="V275" t="n">
        <v>-121.958302</v>
      </c>
      <c r="W275" t="inlineStr">
        <is>
          <t>non-HFTD</t>
        </is>
      </c>
      <c r="X275" t="inlineStr">
        <is>
          <t>non-HFRA</t>
        </is>
      </c>
      <c r="Y275" t="inlineStr">
        <is>
          <t>Yes</t>
        </is>
      </c>
      <c r="Z275" t="inlineStr">
        <is>
          <t>Yes</t>
        </is>
      </c>
      <c r="AA275" t="n">
        <v>20191324</v>
      </c>
      <c r="AB275" t="inlineStr">
        <is>
          <t>EI191027J</t>
        </is>
      </c>
      <c r="AC275" t="inlineStr">
        <is>
          <t>689855, 690154</t>
        </is>
      </c>
      <c r="AD275" t="inlineStr">
        <is>
          <t>19-0117497</t>
        </is>
      </c>
      <c r="AF275" t="n">
        <v>202824</v>
      </c>
      <c r="AG275" t="b">
        <v>0</v>
      </c>
      <c r="AH275" t="b">
        <v>0</v>
      </c>
      <c r="AI275" t="b">
        <v>0</v>
      </c>
      <c r="AJ275" t="n">
        <v>2019</v>
      </c>
      <c r="AK275" t="n">
        <v>10</v>
      </c>
      <c r="AL275" t="b">
        <v>1</v>
      </c>
      <c r="AM275" t="n">
        <v>0</v>
      </c>
      <c r="AN275" t="b">
        <v>0</v>
      </c>
      <c r="AO275" t="b">
        <v>0</v>
      </c>
      <c r="AP275" t="b">
        <v>0</v>
      </c>
      <c r="AQ275" t="inlineStr">
        <is>
          <t>OEIS Non-CAT - Large</t>
        </is>
      </c>
      <c r="AR275" t="n">
        <v>0</v>
      </c>
      <c r="AS275" t="n">
        <v>0</v>
      </c>
      <c r="AT275" t="inlineStr">
        <is>
          <t xml:space="preserve">structures &lt;= 100 </t>
        </is>
      </c>
      <c r="AU275" t="inlineStr">
        <is>
          <t>fatality = 0</t>
        </is>
      </c>
      <c r="AV275" t="n">
        <v>0</v>
      </c>
      <c r="AW275" t="b">
        <v>0</v>
      </c>
      <c r="AX275" t="b">
        <v>0</v>
      </c>
      <c r="AY275" t="b">
        <v>0</v>
      </c>
      <c r="AZ275" t="b">
        <v>0</v>
      </c>
      <c r="BA275" t="b">
        <v>0</v>
      </c>
      <c r="BB275" t="b">
        <v>0</v>
      </c>
      <c r="BC275" t="b">
        <v>0</v>
      </c>
      <c r="BJ275" t="n">
        <v>0</v>
      </c>
      <c r="BK275" t="n">
        <v>0</v>
      </c>
      <c r="BL275" t="inlineStr">
        <is>
          <t>F1818</t>
        </is>
      </c>
      <c r="BM275" t="inlineStr">
        <is>
          <t>65</t>
        </is>
      </c>
      <c r="BN275" t="n">
        <v>9.140000000000001</v>
      </c>
      <c r="BO275" t="inlineStr">
        <is>
          <t>2019-10-27T22:49:00Z</t>
        </is>
      </c>
      <c r="BP275" t="n">
        <v>53.02</v>
      </c>
      <c r="BQ275" t="n">
        <v>142</v>
      </c>
    </row>
    <row r="276">
      <c r="C276" t="inlineStr">
        <is>
          <t>20191103-Ranch</t>
        </is>
      </c>
      <c r="D276" t="inlineStr">
        <is>
          <t>Tehama</t>
        </is>
      </c>
      <c r="E276" t="inlineStr">
        <is>
          <t>Ranch</t>
        </is>
      </c>
      <c r="H276" t="n">
        <v>201911031416</v>
      </c>
      <c r="I276" t="n">
        <v>201911040216</v>
      </c>
      <c r="J276" t="n">
        <v>43772</v>
      </c>
      <c r="K276" t="n">
        <v>0.5944444444444444</v>
      </c>
      <c r="L276" t="n">
        <v>43772.59444444445</v>
      </c>
      <c r="M276" t="n">
        <v>43783</v>
      </c>
      <c r="N276" t="inlineStr">
        <is>
          <t>18:02</t>
        </is>
      </c>
      <c r="O276" t="n">
        <v>43783.75138888889</v>
      </c>
      <c r="P276" t="n">
        <v>2534</v>
      </c>
      <c r="T276" t="n">
        <v>0</v>
      </c>
      <c r="U276" t="n">
        <v>40.036379</v>
      </c>
      <c r="V276" t="n">
        <v>-122.637837</v>
      </c>
      <c r="W276" t="inlineStr">
        <is>
          <t>HFTD</t>
        </is>
      </c>
      <c r="X276" t="inlineStr">
        <is>
          <t>HFRA</t>
        </is>
      </c>
      <c r="AG276" t="b">
        <v>0</v>
      </c>
      <c r="AH276" t="b">
        <v>0</v>
      </c>
      <c r="AI276" t="b">
        <v>0</v>
      </c>
      <c r="AJ276" t="n">
        <v>2019</v>
      </c>
      <c r="AK276" t="n">
        <v>11</v>
      </c>
      <c r="AL276" t="b">
        <v>0</v>
      </c>
      <c r="AM276" t="n">
        <v>0</v>
      </c>
      <c r="AN276" t="b">
        <v>0</v>
      </c>
      <c r="AO276" t="b">
        <v>0</v>
      </c>
      <c r="AP276" t="b">
        <v>0</v>
      </c>
      <c r="AQ276" t="inlineStr">
        <is>
          <t>OEIS Non-CAT - Large</t>
        </is>
      </c>
      <c r="AR276" t="n">
        <v>0</v>
      </c>
      <c r="AS276" t="n">
        <v>0</v>
      </c>
      <c r="AT276" t="inlineStr">
        <is>
          <t xml:space="preserve">structures &lt;= 100 </t>
        </is>
      </c>
      <c r="AU276" t="inlineStr">
        <is>
          <t>fatality = 0</t>
        </is>
      </c>
      <c r="AV276" t="n">
        <v>0</v>
      </c>
      <c r="AW276" t="b">
        <v>1</v>
      </c>
      <c r="AX276" t="b">
        <v>0</v>
      </c>
      <c r="AY276" t="b">
        <v>1</v>
      </c>
      <c r="AZ276" t="b">
        <v>1</v>
      </c>
      <c r="BA276" t="b">
        <v>0</v>
      </c>
      <c r="BB276" t="b">
        <v>1</v>
      </c>
      <c r="BC276" t="b">
        <v>1</v>
      </c>
      <c r="BF276" t="inlineStr">
        <is>
          <t>PG336</t>
        </is>
      </c>
      <c r="BG276" t="inlineStr">
        <is>
          <t>229</t>
        </is>
      </c>
      <c r="BH276" t="n">
        <v>4.53</v>
      </c>
      <c r="BI276" t="inlineStr">
        <is>
          <t>2019-11-03T22:00:00Z</t>
        </is>
      </c>
      <c r="BJ276" t="n">
        <v>8.25</v>
      </c>
      <c r="BK276" t="n">
        <v>12</v>
      </c>
      <c r="BL276" t="inlineStr">
        <is>
          <t>PG336</t>
        </is>
      </c>
      <c r="BM276" t="inlineStr">
        <is>
          <t>229</t>
        </is>
      </c>
      <c r="BN276" t="n">
        <v>4.53</v>
      </c>
      <c r="BO276" t="inlineStr">
        <is>
          <t>2019-11-03T22:00:00Z</t>
        </is>
      </c>
      <c r="BP276" t="n">
        <v>8.25</v>
      </c>
      <c r="BQ276" t="n">
        <v>14</v>
      </c>
    </row>
    <row r="277">
      <c r="C277" t="inlineStr">
        <is>
          <t>20191125-Foothills</t>
        </is>
      </c>
      <c r="D277" t="inlineStr">
        <is>
          <t>Placer</t>
        </is>
      </c>
      <c r="E277" t="inlineStr">
        <is>
          <t>Foothills</t>
        </is>
      </c>
      <c r="H277" t="n">
        <v>201911251239</v>
      </c>
      <c r="I277" t="n">
        <v>201911260039</v>
      </c>
      <c r="J277" t="n">
        <v>43794</v>
      </c>
      <c r="K277" t="n">
        <v>0.5270833333333333</v>
      </c>
      <c r="L277" t="n">
        <v>43794.52708333333</v>
      </c>
      <c r="P277" t="n">
        <v>355</v>
      </c>
      <c r="T277" t="n">
        <v>0</v>
      </c>
      <c r="U277" t="n">
        <v>38.838992</v>
      </c>
      <c r="V277" t="n">
        <v>-121.325842</v>
      </c>
      <c r="W277" t="inlineStr">
        <is>
          <t>non-HFTD</t>
        </is>
      </c>
      <c r="X277" t="inlineStr">
        <is>
          <t>non-HFRA</t>
        </is>
      </c>
      <c r="AG277" t="b">
        <v>0</v>
      </c>
      <c r="AH277" t="b">
        <v>0</v>
      </c>
      <c r="AI277" t="b">
        <v>0</v>
      </c>
      <c r="AJ277" t="n">
        <v>2019</v>
      </c>
      <c r="AK277" t="n">
        <v>11</v>
      </c>
      <c r="AL277" t="b">
        <v>0</v>
      </c>
      <c r="AM277" t="n">
        <v>0</v>
      </c>
      <c r="AN277" t="b">
        <v>0</v>
      </c>
      <c r="AO277" t="b">
        <v>0</v>
      </c>
      <c r="AP277" t="b">
        <v>0</v>
      </c>
      <c r="AQ277" t="inlineStr">
        <is>
          <t>OEIS Non-CAT - Large</t>
        </is>
      </c>
      <c r="AR277" t="n">
        <v>0</v>
      </c>
      <c r="AS277" t="n">
        <v>0</v>
      </c>
      <c r="AT277" t="inlineStr">
        <is>
          <t xml:space="preserve">structures &lt;= 100 </t>
        </is>
      </c>
      <c r="AU277" t="inlineStr">
        <is>
          <t>fatality = 0</t>
        </is>
      </c>
      <c r="AV277" t="n">
        <v>0</v>
      </c>
      <c r="AW277" t="b">
        <v>0</v>
      </c>
      <c r="AX277" t="b">
        <v>0</v>
      </c>
      <c r="AY277" t="b">
        <v>0</v>
      </c>
      <c r="AZ277" t="b">
        <v>0</v>
      </c>
      <c r="BA277" t="b">
        <v>0</v>
      </c>
      <c r="BB277" t="b">
        <v>0</v>
      </c>
      <c r="BC277" t="b">
        <v>0</v>
      </c>
      <c r="BF277" t="inlineStr">
        <is>
          <t>LICC1</t>
        </is>
      </c>
      <c r="BG277" t="inlineStr">
        <is>
          <t>2</t>
        </is>
      </c>
      <c r="BH277" t="n">
        <v>4.31</v>
      </c>
      <c r="BI277" t="inlineStr">
        <is>
          <t>2019-11-25T21:13:00Z</t>
        </is>
      </c>
      <c r="BJ277" t="n">
        <v>31</v>
      </c>
      <c r="BK277" t="n">
        <v>35</v>
      </c>
      <c r="BL277" t="inlineStr">
        <is>
          <t>KLHM</t>
        </is>
      </c>
      <c r="BM277" t="inlineStr">
        <is>
          <t>1</t>
        </is>
      </c>
      <c r="BN277" t="n">
        <v>5.04</v>
      </c>
      <c r="BO277" t="inlineStr">
        <is>
          <t>2019-11-25T20:35:00Z</t>
        </is>
      </c>
      <c r="BP277" t="n">
        <v>31.07</v>
      </c>
      <c r="BQ277" t="n">
        <v>68</v>
      </c>
    </row>
    <row r="278">
      <c r="C278" t="inlineStr">
        <is>
          <t>20191125-Cave</t>
        </is>
      </c>
      <c r="D278" t="inlineStr">
        <is>
          <t>Santa Barbara</t>
        </is>
      </c>
      <c r="E278" t="inlineStr">
        <is>
          <t>Cave</t>
        </is>
      </c>
      <c r="H278" t="n">
        <v>201911251959</v>
      </c>
      <c r="I278" t="n">
        <v>201911260759</v>
      </c>
      <c r="J278" t="n">
        <v>43794</v>
      </c>
      <c r="K278" t="n">
        <v>0.8326388888888889</v>
      </c>
      <c r="L278" t="n">
        <v>43794.83263888889</v>
      </c>
      <c r="M278" t="n">
        <v>43813</v>
      </c>
      <c r="N278" t="inlineStr">
        <is>
          <t>08:22</t>
        </is>
      </c>
      <c r="O278" t="n">
        <v>43813.34861111111</v>
      </c>
      <c r="P278" t="n">
        <v>3126</v>
      </c>
      <c r="U278" t="n">
        <v>34.5025</v>
      </c>
      <c r="V278" t="n">
        <v>-119.785</v>
      </c>
      <c r="W278" t="inlineStr">
        <is>
          <t>HFTD</t>
        </is>
      </c>
      <c r="X278" t="inlineStr">
        <is>
          <t>HFRA</t>
        </is>
      </c>
      <c r="AG278" t="b">
        <v>0</v>
      </c>
      <c r="AH278" t="b">
        <v>0</v>
      </c>
      <c r="AI278" t="b">
        <v>0</v>
      </c>
      <c r="AJ278" t="n">
        <v>2019</v>
      </c>
      <c r="AK278" t="n">
        <v>11</v>
      </c>
      <c r="AL278" t="b">
        <v>0</v>
      </c>
      <c r="AM278" t="n">
        <v>0</v>
      </c>
      <c r="AN278" t="b">
        <v>0</v>
      </c>
      <c r="AO278" t="b">
        <v>0</v>
      </c>
      <c r="AP278" t="b">
        <v>0</v>
      </c>
      <c r="AQ278" t="inlineStr">
        <is>
          <t>OEIS Non-CAT - Large</t>
        </is>
      </c>
      <c r="AR278" t="n">
        <v>0</v>
      </c>
      <c r="AS278" t="n">
        <v>0</v>
      </c>
      <c r="AT278" t="inlineStr">
        <is>
          <t xml:space="preserve">structures &lt;= 100 </t>
        </is>
      </c>
      <c r="AU278" t="inlineStr">
        <is>
          <t>fatality = 0</t>
        </is>
      </c>
      <c r="AV278" t="n">
        <v>0</v>
      </c>
      <c r="AW278" t="b">
        <v>0</v>
      </c>
      <c r="AX278" t="b">
        <v>1</v>
      </c>
      <c r="AY278" t="b">
        <v>1</v>
      </c>
      <c r="AZ278" t="b">
        <v>1</v>
      </c>
      <c r="BA278" t="b">
        <v>0</v>
      </c>
      <c r="BB278" t="b">
        <v>1</v>
      </c>
      <c r="BC278" t="b">
        <v>1</v>
      </c>
      <c r="BF278" t="inlineStr">
        <is>
          <t>AV377</t>
        </is>
      </c>
      <c r="BG278" t="inlineStr">
        <is>
          <t>65</t>
        </is>
      </c>
      <c r="BH278" t="n">
        <v>4.13</v>
      </c>
      <c r="BI278" t="inlineStr">
        <is>
          <t>2019-11-26T04:45:00Z</t>
        </is>
      </c>
      <c r="BJ278" t="n">
        <v>55.99</v>
      </c>
      <c r="BK278" t="n">
        <v>240</v>
      </c>
      <c r="BL278" t="inlineStr">
        <is>
          <t>MTIC1</t>
        </is>
      </c>
      <c r="BM278" t="inlineStr">
        <is>
          <t>2</t>
        </is>
      </c>
      <c r="BN278" t="n">
        <v>8.25</v>
      </c>
      <c r="BO278" t="inlineStr">
        <is>
          <t>2019-11-26T03:47:00Z</t>
        </is>
      </c>
      <c r="BP278" t="n">
        <v>82.01000000000001</v>
      </c>
      <c r="BQ278" t="n">
        <v>395</v>
      </c>
    </row>
    <row r="279">
      <c r="C279" t="inlineStr">
        <is>
          <t>20200503-Interstate 5</t>
        </is>
      </c>
      <c r="D279" t="inlineStr">
        <is>
          <t>Kings</t>
        </is>
      </c>
      <c r="E279" t="inlineStr">
        <is>
          <t>Interstate 5</t>
        </is>
      </c>
      <c r="H279" t="n">
        <v>202005031552</v>
      </c>
      <c r="I279" t="n">
        <v>202005040352</v>
      </c>
      <c r="J279" t="n">
        <v>43954</v>
      </c>
      <c r="K279" t="n">
        <v>0.6611111111111111</v>
      </c>
      <c r="L279" t="n">
        <v>43954.66111111111</v>
      </c>
      <c r="M279" t="n">
        <v>43954</v>
      </c>
      <c r="N279" t="inlineStr">
        <is>
          <t>13:31</t>
        </is>
      </c>
      <c r="O279" t="n">
        <v>43954.56319444445</v>
      </c>
      <c r="P279" t="n">
        <v>2060</v>
      </c>
      <c r="Q279" t="inlineStr">
        <is>
          <t>Under Investigation</t>
        </is>
      </c>
      <c r="R279" t="n">
        <v>0</v>
      </c>
      <c r="S279" t="n">
        <v>0</v>
      </c>
      <c r="T279" t="n">
        <v>0</v>
      </c>
      <c r="U279" t="n">
        <v>36.075003</v>
      </c>
      <c r="V279" t="n">
        <v>-120.106407</v>
      </c>
      <c r="W279" t="inlineStr">
        <is>
          <t>non-HFTD</t>
        </is>
      </c>
      <c r="X279" t="inlineStr">
        <is>
          <t>non-HFRA</t>
        </is>
      </c>
      <c r="AG279" t="b">
        <v>0</v>
      </c>
      <c r="AH279" t="b">
        <v>0</v>
      </c>
      <c r="AI279" t="b">
        <v>0</v>
      </c>
      <c r="AJ279" t="n">
        <v>2020</v>
      </c>
      <c r="AK279" t="n">
        <v>5</v>
      </c>
      <c r="AL279" t="b">
        <v>0</v>
      </c>
      <c r="AM279" t="n">
        <v>0</v>
      </c>
      <c r="AN279" t="b">
        <v>0</v>
      </c>
      <c r="AO279" t="b">
        <v>0</v>
      </c>
      <c r="AP279" t="b">
        <v>0</v>
      </c>
      <c r="AQ279" t="inlineStr">
        <is>
          <t>OEIS Non-CAT - Large</t>
        </is>
      </c>
      <c r="AR279" t="n">
        <v>0</v>
      </c>
      <c r="AS279" t="n">
        <v>0</v>
      </c>
      <c r="AT279" t="inlineStr">
        <is>
          <t xml:space="preserve">structures &lt;= 100 </t>
        </is>
      </c>
      <c r="AU279" t="inlineStr">
        <is>
          <t>fatality = 0</t>
        </is>
      </c>
      <c r="AV279" t="n">
        <v>0</v>
      </c>
      <c r="AW279" t="b">
        <v>0</v>
      </c>
      <c r="AX279" t="b">
        <v>0</v>
      </c>
      <c r="AY279" t="b">
        <v>0</v>
      </c>
      <c r="AZ279" t="b">
        <v>0</v>
      </c>
      <c r="BA279" t="b">
        <v>0</v>
      </c>
      <c r="BB279" t="b">
        <v>0</v>
      </c>
      <c r="BC279" t="b">
        <v>0</v>
      </c>
      <c r="BF279" t="inlineStr">
        <is>
          <t>KTLC1</t>
        </is>
      </c>
      <c r="BG279" t="inlineStr">
        <is>
          <t>2</t>
        </is>
      </c>
      <c r="BH279" t="n">
        <v>4.18</v>
      </c>
      <c r="BI279" t="inlineStr">
        <is>
          <t>2020-05-03T23:50:00Z</t>
        </is>
      </c>
      <c r="BJ279" t="n">
        <v>24</v>
      </c>
      <c r="BK279" t="n">
        <v>43</v>
      </c>
      <c r="BL279" t="inlineStr">
        <is>
          <t>KTLC1</t>
        </is>
      </c>
      <c r="BM279" t="inlineStr">
        <is>
          <t>2</t>
        </is>
      </c>
      <c r="BN279" t="n">
        <v>4.18</v>
      </c>
      <c r="BO279" t="inlineStr">
        <is>
          <t>2020-05-03T23:50:00Z</t>
        </is>
      </c>
      <c r="BP279" t="n">
        <v>24</v>
      </c>
      <c r="BQ279" t="n">
        <v>138</v>
      </c>
    </row>
    <row r="280">
      <c r="C280" t="inlineStr">
        <is>
          <t>20200527-Range</t>
        </is>
      </c>
      <c r="D280" t="inlineStr">
        <is>
          <t>San Luis Obispo</t>
        </is>
      </c>
      <c r="E280" t="inlineStr">
        <is>
          <t>Range</t>
        </is>
      </c>
      <c r="H280" t="n">
        <v>202005271933</v>
      </c>
      <c r="I280" t="n">
        <v>202005280733</v>
      </c>
      <c r="J280" t="n">
        <v>43978</v>
      </c>
      <c r="K280" t="n">
        <v>0.8145833333333333</v>
      </c>
      <c r="L280" t="n">
        <v>43978.81458333333</v>
      </c>
      <c r="M280" t="n">
        <v>43979</v>
      </c>
      <c r="N280" t="inlineStr">
        <is>
          <t>06:45</t>
        </is>
      </c>
      <c r="O280" t="n">
        <v>43979.28125</v>
      </c>
      <c r="P280" t="n">
        <v>5000</v>
      </c>
      <c r="Q280" t="inlineStr">
        <is>
          <t>Under Investigation</t>
        </is>
      </c>
      <c r="R280" t="n">
        <v>0</v>
      </c>
      <c r="S280" t="n">
        <v>0</v>
      </c>
      <c r="T280" t="n">
        <v>0</v>
      </c>
      <c r="U280" t="n">
        <v>35.34237</v>
      </c>
      <c r="V280" t="n">
        <v>-120.70524</v>
      </c>
      <c r="W280" t="inlineStr">
        <is>
          <t>HFTD</t>
        </is>
      </c>
      <c r="X280" t="inlineStr">
        <is>
          <t>HFRA</t>
        </is>
      </c>
      <c r="AG280" t="b">
        <v>0</v>
      </c>
      <c r="AH280" t="b">
        <v>0</v>
      </c>
      <c r="AI280" t="b">
        <v>0</v>
      </c>
      <c r="AJ280" t="n">
        <v>2020</v>
      </c>
      <c r="AK280" t="n">
        <v>5</v>
      </c>
      <c r="AL280" t="b">
        <v>0</v>
      </c>
      <c r="AM280" t="n">
        <v>0</v>
      </c>
      <c r="AN280" t="b">
        <v>0</v>
      </c>
      <c r="AO280" t="b">
        <v>0</v>
      </c>
      <c r="AP280" t="b">
        <v>0</v>
      </c>
      <c r="AQ280" t="inlineStr">
        <is>
          <t>OEIS Non-CAT - Large</t>
        </is>
      </c>
      <c r="AR280" t="n">
        <v>0</v>
      </c>
      <c r="AS280" t="n">
        <v>0</v>
      </c>
      <c r="AT280" t="inlineStr">
        <is>
          <t xml:space="preserve">structures &lt;= 100 </t>
        </is>
      </c>
      <c r="AU280" t="inlineStr">
        <is>
          <t>fatality = 0</t>
        </is>
      </c>
      <c r="AV280" t="n">
        <v>0</v>
      </c>
      <c r="AW280" t="b">
        <v>1</v>
      </c>
      <c r="AX280" t="b">
        <v>0</v>
      </c>
      <c r="AY280" t="b">
        <v>1</v>
      </c>
      <c r="AZ280" t="b">
        <v>1</v>
      </c>
      <c r="BA280" t="b">
        <v>0</v>
      </c>
      <c r="BB280" t="b">
        <v>1</v>
      </c>
      <c r="BC280" t="b">
        <v>1</v>
      </c>
      <c r="BF280" t="inlineStr">
        <is>
          <t>PG223</t>
        </is>
      </c>
      <c r="BG280" t="inlineStr">
        <is>
          <t>229</t>
        </is>
      </c>
      <c r="BH280" t="n">
        <v>3.6</v>
      </c>
      <c r="BI280" t="inlineStr">
        <is>
          <t>2020-05-28T01:50:00Z</t>
        </is>
      </c>
      <c r="BJ280" t="n">
        <v>29.8</v>
      </c>
      <c r="BK280" t="n">
        <v>26</v>
      </c>
      <c r="BL280" t="inlineStr">
        <is>
          <t>PG210</t>
        </is>
      </c>
      <c r="BM280" t="inlineStr">
        <is>
          <t>229</t>
        </is>
      </c>
      <c r="BN280" t="n">
        <v>7.19</v>
      </c>
      <c r="BO280" t="inlineStr">
        <is>
          <t>2020-05-28T01:40:00Z</t>
        </is>
      </c>
      <c r="BP280" t="n">
        <v>32.88</v>
      </c>
      <c r="BQ280" t="n">
        <v>182</v>
      </c>
    </row>
    <row r="281">
      <c r="C281" t="inlineStr">
        <is>
          <t>20200531-Scorpion</t>
        </is>
      </c>
      <c r="D281" t="inlineStr">
        <is>
          <t>Santa Barbara</t>
        </is>
      </c>
      <c r="E281" t="inlineStr">
        <is>
          <t>Scorpion</t>
        </is>
      </c>
      <c r="H281" t="n">
        <v>202005311809</v>
      </c>
      <c r="I281" t="n">
        <v>202005320609</v>
      </c>
      <c r="J281" t="n">
        <v>43982</v>
      </c>
      <c r="K281" t="n">
        <v>0.75625</v>
      </c>
      <c r="L281" t="n">
        <v>43982.75625</v>
      </c>
      <c r="P281" t="n">
        <v>1395</v>
      </c>
      <c r="Q281" t="inlineStr">
        <is>
          <t>Under Investigation</t>
        </is>
      </c>
      <c r="R281" t="n">
        <v>0</v>
      </c>
      <c r="S281" t="n">
        <v>0</v>
      </c>
      <c r="T281" t="n">
        <v>0</v>
      </c>
      <c r="U281" t="n">
        <v>34.01389</v>
      </c>
      <c r="V281" t="n">
        <v>-119.74577</v>
      </c>
      <c r="W281" t="inlineStr">
        <is>
          <t>non-HFTD</t>
        </is>
      </c>
      <c r="X281" t="inlineStr">
        <is>
          <t>non-HFRA</t>
        </is>
      </c>
      <c r="AG281" t="b">
        <v>0</v>
      </c>
      <c r="AH281" t="b">
        <v>0</v>
      </c>
      <c r="AI281" t="b">
        <v>0</v>
      </c>
      <c r="AJ281" t="n">
        <v>2020</v>
      </c>
      <c r="AK281" t="n">
        <v>5</v>
      </c>
      <c r="AL281" t="b">
        <v>0</v>
      </c>
      <c r="AM281" t="n">
        <v>0</v>
      </c>
      <c r="AN281" t="b">
        <v>0</v>
      </c>
      <c r="AO281" t="b">
        <v>0</v>
      </c>
      <c r="AP281" t="b">
        <v>0</v>
      </c>
      <c r="AQ281" t="inlineStr">
        <is>
          <t>OEIS Non-CAT - Large</t>
        </is>
      </c>
      <c r="AR281" t="n">
        <v>0</v>
      </c>
      <c r="AS281" t="n">
        <v>0</v>
      </c>
      <c r="AT281" t="inlineStr">
        <is>
          <t xml:space="preserve">structures &lt;= 100 </t>
        </is>
      </c>
      <c r="AU281" t="inlineStr">
        <is>
          <t>fatality = 0</t>
        </is>
      </c>
      <c r="AV281" t="n">
        <v>0</v>
      </c>
      <c r="AW281" t="b">
        <v>0</v>
      </c>
      <c r="AX281" t="b">
        <v>0</v>
      </c>
      <c r="AY281" t="b">
        <v>0</v>
      </c>
      <c r="AZ281" t="b">
        <v>0</v>
      </c>
      <c r="BA281" t="b">
        <v>0</v>
      </c>
      <c r="BB281" t="b">
        <v>0</v>
      </c>
      <c r="BC281" t="b">
        <v>0</v>
      </c>
      <c r="BF281" t="inlineStr">
        <is>
          <t>SNCC1</t>
        </is>
      </c>
      <c r="BG281" t="inlineStr">
        <is>
          <t>2</t>
        </is>
      </c>
      <c r="BH281" t="n">
        <v>2.22</v>
      </c>
      <c r="BI281" t="inlineStr">
        <is>
          <t>2020-06-01T01:13:00Z</t>
        </is>
      </c>
      <c r="BJ281" t="n">
        <v>19</v>
      </c>
      <c r="BK281" t="n">
        <v>14</v>
      </c>
      <c r="BL281" t="inlineStr">
        <is>
          <t>SNCC1</t>
        </is>
      </c>
      <c r="BM281" t="inlineStr">
        <is>
          <t>2</t>
        </is>
      </c>
      <c r="BN281" t="n">
        <v>2.22</v>
      </c>
      <c r="BO281" t="inlineStr">
        <is>
          <t>2020-06-01T01:13:00Z</t>
        </is>
      </c>
      <c r="BP281" t="n">
        <v>19</v>
      </c>
      <c r="BQ281" t="n">
        <v>14</v>
      </c>
    </row>
    <row r="282">
      <c r="C282" t="inlineStr">
        <is>
          <t>20200601-Amoruso</t>
        </is>
      </c>
      <c r="D282" t="inlineStr">
        <is>
          <t>Placer</t>
        </is>
      </c>
      <c r="E282" t="inlineStr">
        <is>
          <t>Amoruso</t>
        </is>
      </c>
      <c r="H282" t="n">
        <v>202006011552</v>
      </c>
      <c r="I282" t="n">
        <v>202006020352</v>
      </c>
      <c r="J282" t="n">
        <v>43983</v>
      </c>
      <c r="K282" t="n">
        <v>0.6611111111111111</v>
      </c>
      <c r="L282" t="n">
        <v>43983.66111111111</v>
      </c>
      <c r="P282" t="n">
        <v>650</v>
      </c>
      <c r="Q282" t="inlineStr">
        <is>
          <t>Under Investigation</t>
        </is>
      </c>
      <c r="R282" t="n">
        <v>0</v>
      </c>
      <c r="S282" t="n">
        <v>0</v>
      </c>
      <c r="T282" t="n">
        <v>0</v>
      </c>
      <c r="U282" t="n">
        <v>38.824371</v>
      </c>
      <c r="V282" t="n">
        <v>-121.390862</v>
      </c>
      <c r="W282" t="inlineStr">
        <is>
          <t>non-HFTD</t>
        </is>
      </c>
      <c r="X282" t="inlineStr">
        <is>
          <t>non-HFRA</t>
        </is>
      </c>
      <c r="AG282" t="b">
        <v>0</v>
      </c>
      <c r="AH282" t="b">
        <v>0</v>
      </c>
      <c r="AI282" t="b">
        <v>0</v>
      </c>
      <c r="AJ282" t="n">
        <v>2020</v>
      </c>
      <c r="AK282" t="n">
        <v>6</v>
      </c>
      <c r="AL282" t="b">
        <v>0</v>
      </c>
      <c r="AM282" t="n">
        <v>0</v>
      </c>
      <c r="AN282" t="b">
        <v>0</v>
      </c>
      <c r="AO282" t="b">
        <v>0</v>
      </c>
      <c r="AP282" t="b">
        <v>0</v>
      </c>
      <c r="AQ282" t="inlineStr">
        <is>
          <t>OEIS Non-CAT - Large</t>
        </is>
      </c>
      <c r="AR282" t="n">
        <v>0</v>
      </c>
      <c r="AS282" t="n">
        <v>0</v>
      </c>
      <c r="AT282" t="inlineStr">
        <is>
          <t xml:space="preserve">structures &lt;= 100 </t>
        </is>
      </c>
      <c r="AU282" t="inlineStr">
        <is>
          <t>fatality = 0</t>
        </is>
      </c>
      <c r="AV282" t="n">
        <v>0</v>
      </c>
      <c r="AW282" t="b">
        <v>0</v>
      </c>
      <c r="AX282" t="b">
        <v>0</v>
      </c>
      <c r="AY282" t="b">
        <v>0</v>
      </c>
      <c r="AZ282" t="b">
        <v>0</v>
      </c>
      <c r="BA282" t="b">
        <v>0</v>
      </c>
      <c r="BB282" t="b">
        <v>0</v>
      </c>
      <c r="BC282" t="b">
        <v>0</v>
      </c>
      <c r="BJ282" t="n">
        <v>0</v>
      </c>
      <c r="BK282" t="n">
        <v>0</v>
      </c>
      <c r="BL282" t="inlineStr">
        <is>
          <t>LICC1</t>
        </is>
      </c>
      <c r="BM282" t="inlineStr">
        <is>
          <t>2</t>
        </is>
      </c>
      <c r="BN282" t="n">
        <v>7.74</v>
      </c>
      <c r="BO282" t="inlineStr">
        <is>
          <t>2020-06-01T23:13:00Z</t>
        </is>
      </c>
      <c r="BP282" t="n">
        <v>12</v>
      </c>
      <c r="BQ282" t="n">
        <v>48</v>
      </c>
    </row>
    <row r="283">
      <c r="C283" t="inlineStr">
        <is>
          <t>20200603-Wildlife</t>
        </is>
      </c>
      <c r="D283" t="inlineStr">
        <is>
          <t>Solano</t>
        </is>
      </c>
      <c r="E283" t="inlineStr">
        <is>
          <t>Wildlife</t>
        </is>
      </c>
      <c r="H283" t="n">
        <v>202006031826</v>
      </c>
      <c r="I283" t="n">
        <v>202006040626</v>
      </c>
      <c r="J283" t="n">
        <v>43985</v>
      </c>
      <c r="K283" t="n">
        <v>0.7680555555555556</v>
      </c>
      <c r="L283" t="n">
        <v>43985.76805555556</v>
      </c>
      <c r="M283" t="n">
        <v>43986</v>
      </c>
      <c r="N283" t="inlineStr">
        <is>
          <t>09:26</t>
        </is>
      </c>
      <c r="O283" t="n">
        <v>43986.39305555556</v>
      </c>
      <c r="P283" t="n">
        <v>300</v>
      </c>
      <c r="Q283" t="inlineStr">
        <is>
          <t>Under Investigation</t>
        </is>
      </c>
      <c r="R283" t="n">
        <v>0</v>
      </c>
      <c r="S283" t="n">
        <v>0</v>
      </c>
      <c r="T283" t="n">
        <v>0</v>
      </c>
      <c r="U283" t="n">
        <v>38.232281</v>
      </c>
      <c r="V283" t="n">
        <v>-122.042199</v>
      </c>
      <c r="W283" t="inlineStr">
        <is>
          <t>non-HFTD</t>
        </is>
      </c>
      <c r="X283" t="inlineStr">
        <is>
          <t>non-HFRA</t>
        </is>
      </c>
      <c r="AF283" t="n">
        <v>179183</v>
      </c>
      <c r="AG283" t="b">
        <v>0</v>
      </c>
      <c r="AH283" t="b">
        <v>0</v>
      </c>
      <c r="AI283" t="b">
        <v>0</v>
      </c>
      <c r="AJ283" t="n">
        <v>2020</v>
      </c>
      <c r="AK283" t="n">
        <v>6</v>
      </c>
      <c r="AL283" t="b">
        <v>0</v>
      </c>
      <c r="AM283" t="n">
        <v>0</v>
      </c>
      <c r="AN283" t="b">
        <v>0</v>
      </c>
      <c r="AO283" t="b">
        <v>0</v>
      </c>
      <c r="AP283" t="b">
        <v>0</v>
      </c>
      <c r="AQ283" t="inlineStr">
        <is>
          <t>OEIS Non-CAT - Large</t>
        </is>
      </c>
      <c r="AR283" t="n">
        <v>0</v>
      </c>
      <c r="AS283" t="n">
        <v>0</v>
      </c>
      <c r="AT283" t="inlineStr">
        <is>
          <t xml:space="preserve">structures &lt;= 100 </t>
        </is>
      </c>
      <c r="AU283" t="inlineStr">
        <is>
          <t>fatality = 0</t>
        </is>
      </c>
      <c r="AV283" t="n">
        <v>0</v>
      </c>
      <c r="AW283" t="b">
        <v>0</v>
      </c>
      <c r="AX283" t="b">
        <v>0</v>
      </c>
      <c r="AY283" t="b">
        <v>0</v>
      </c>
      <c r="AZ283" t="b">
        <v>0</v>
      </c>
      <c r="BA283" t="b">
        <v>0</v>
      </c>
      <c r="BB283" t="b">
        <v>0</v>
      </c>
      <c r="BC283" t="b">
        <v>0</v>
      </c>
      <c r="BF283" t="inlineStr">
        <is>
          <t>SFXC1</t>
        </is>
      </c>
      <c r="BG283" t="inlineStr">
        <is>
          <t>188</t>
        </is>
      </c>
      <c r="BH283" t="n">
        <v>1.13</v>
      </c>
      <c r="BI283" t="inlineStr">
        <is>
          <t>2020-06-04T01:00:00Z</t>
        </is>
      </c>
      <c r="BJ283" t="n">
        <v>22.77</v>
      </c>
      <c r="BK283" t="n">
        <v>31</v>
      </c>
      <c r="BL283" t="inlineStr">
        <is>
          <t>F1818</t>
        </is>
      </c>
      <c r="BM283" t="inlineStr">
        <is>
          <t>65</t>
        </is>
      </c>
      <c r="BN283" t="n">
        <v>6.93</v>
      </c>
      <c r="BO283" t="inlineStr">
        <is>
          <t>2020-06-04T00:54:00Z</t>
        </is>
      </c>
      <c r="BP283" t="n">
        <v>38</v>
      </c>
      <c r="BQ283" t="n">
        <v>100</v>
      </c>
    </row>
    <row r="284">
      <c r="C284" t="inlineStr">
        <is>
          <t>20200606-Quail</t>
        </is>
      </c>
      <c r="D284" t="inlineStr">
        <is>
          <t>Solano</t>
        </is>
      </c>
      <c r="E284" t="inlineStr">
        <is>
          <t>Quail</t>
        </is>
      </c>
      <c r="H284" t="n">
        <v>202006061636</v>
      </c>
      <c r="I284" t="n">
        <v>202006070436</v>
      </c>
      <c r="J284" t="n">
        <v>43988</v>
      </c>
      <c r="K284" t="n">
        <v>0.6916666666666667</v>
      </c>
      <c r="L284" t="n">
        <v>43988.69166666667</v>
      </c>
      <c r="M284" t="n">
        <v>43992</v>
      </c>
      <c r="N284" t="inlineStr">
        <is>
          <t>07:48</t>
        </is>
      </c>
      <c r="O284" t="n">
        <v>43992.325</v>
      </c>
      <c r="P284" t="n">
        <v>1837</v>
      </c>
      <c r="Q284" t="inlineStr">
        <is>
          <t>Under Investigation</t>
        </is>
      </c>
      <c r="R284" t="n">
        <v>3</v>
      </c>
      <c r="S284" t="n">
        <v>0</v>
      </c>
      <c r="T284" t="n">
        <v>0</v>
      </c>
      <c r="U284" t="n">
        <v>38.470809</v>
      </c>
      <c r="V284" t="n">
        <v>-122.038208</v>
      </c>
      <c r="W284" t="inlineStr">
        <is>
          <t>HFTD</t>
        </is>
      </c>
      <c r="X284" t="inlineStr">
        <is>
          <t>HFRA</t>
        </is>
      </c>
      <c r="AG284" t="b">
        <v>0</v>
      </c>
      <c r="AH284" t="b">
        <v>0</v>
      </c>
      <c r="AI284" t="b">
        <v>0</v>
      </c>
      <c r="AJ284" t="n">
        <v>2020</v>
      </c>
      <c r="AK284" t="n">
        <v>6</v>
      </c>
      <c r="AL284" t="b">
        <v>0</v>
      </c>
      <c r="AM284" t="n">
        <v>0</v>
      </c>
      <c r="AN284" t="b">
        <v>0</v>
      </c>
      <c r="AO284" t="b">
        <v>0</v>
      </c>
      <c r="AP284" t="b">
        <v>0</v>
      </c>
      <c r="AQ284" t="inlineStr">
        <is>
          <t>OEIS Non-CAT - Large</t>
        </is>
      </c>
      <c r="AR284" t="n">
        <v>0</v>
      </c>
      <c r="AS284" t="n">
        <v>0</v>
      </c>
      <c r="AT284" t="inlineStr">
        <is>
          <t xml:space="preserve">structures &lt;= 100 </t>
        </is>
      </c>
      <c r="AU284" t="inlineStr">
        <is>
          <t>fatality = 0</t>
        </is>
      </c>
      <c r="AV284" t="n">
        <v>3</v>
      </c>
      <c r="AW284" t="b">
        <v>1</v>
      </c>
      <c r="AX284" t="b">
        <v>0</v>
      </c>
      <c r="AY284" t="b">
        <v>1</v>
      </c>
      <c r="AZ284" t="b">
        <v>1</v>
      </c>
      <c r="BA284" t="b">
        <v>0</v>
      </c>
      <c r="BB284" t="b">
        <v>1</v>
      </c>
      <c r="BC284" t="b">
        <v>1</v>
      </c>
      <c r="BF284" t="inlineStr">
        <is>
          <t>TG583</t>
        </is>
      </c>
      <c r="BG284" t="inlineStr">
        <is>
          <t>1008</t>
        </is>
      </c>
      <c r="BH284" t="n">
        <v>4.25</v>
      </c>
      <c r="BI284" t="inlineStr">
        <is>
          <t>2020-06-07T00:20:00Z</t>
        </is>
      </c>
      <c r="BJ284" t="n">
        <v>33.1</v>
      </c>
      <c r="BK284" t="n">
        <v>24</v>
      </c>
      <c r="BL284" t="inlineStr">
        <is>
          <t>HF006</t>
        </is>
      </c>
      <c r="BM284" t="inlineStr">
        <is>
          <t>224</t>
        </is>
      </c>
      <c r="BN284" t="n">
        <v>6.09</v>
      </c>
      <c r="BO284" t="inlineStr">
        <is>
          <t>2020-06-07T00:15:00Z</t>
        </is>
      </c>
      <c r="BP284" t="n">
        <v>47.87</v>
      </c>
      <c r="BQ284" t="n">
        <v>92</v>
      </c>
    </row>
    <row r="285">
      <c r="C285" t="inlineStr">
        <is>
          <t>20200612-Grant</t>
        </is>
      </c>
      <c r="D285" t="inlineStr">
        <is>
          <t>Sacramento</t>
        </is>
      </c>
      <c r="E285" t="inlineStr">
        <is>
          <t>Grant</t>
        </is>
      </c>
      <c r="H285" t="n">
        <v>202006121241</v>
      </c>
      <c r="I285" t="n">
        <v>202006130041</v>
      </c>
      <c r="J285" t="n">
        <v>43994</v>
      </c>
      <c r="K285" t="n">
        <v>0.5284722222222222</v>
      </c>
      <c r="L285" t="n">
        <v>43994.52847222222</v>
      </c>
      <c r="M285" t="n">
        <v>43999</v>
      </c>
      <c r="N285" t="inlineStr">
        <is>
          <t>08:11</t>
        </is>
      </c>
      <c r="O285" t="n">
        <v>43999.34097222222</v>
      </c>
      <c r="P285" t="n">
        <v>5042</v>
      </c>
      <c r="Q285" t="inlineStr">
        <is>
          <t>Under Investigation</t>
        </is>
      </c>
      <c r="R285" t="n">
        <v>0</v>
      </c>
      <c r="S285" t="n">
        <v>1</v>
      </c>
      <c r="T285" t="n">
        <v>0</v>
      </c>
      <c r="U285" t="n">
        <v>38.520981</v>
      </c>
      <c r="V285" t="n">
        <v>-121.201927</v>
      </c>
      <c r="W285" t="inlineStr">
        <is>
          <t>non-HFTD</t>
        </is>
      </c>
      <c r="X285" t="inlineStr">
        <is>
          <t>non-HFRA</t>
        </is>
      </c>
      <c r="AG285" t="b">
        <v>1</v>
      </c>
      <c r="AH285" t="b">
        <v>1</v>
      </c>
      <c r="AI285" t="b">
        <v>0</v>
      </c>
      <c r="AJ285" t="n">
        <v>2020</v>
      </c>
      <c r="AK285" t="n">
        <v>6</v>
      </c>
      <c r="AL285" t="b">
        <v>0</v>
      </c>
      <c r="AM285" t="n">
        <v>0</v>
      </c>
      <c r="AN285" t="b">
        <v>0</v>
      </c>
      <c r="AO285" t="b">
        <v>0</v>
      </c>
      <c r="AP285" t="b">
        <v>0</v>
      </c>
      <c r="AQ285" t="inlineStr">
        <is>
          <t>OEIS CAT - Large</t>
        </is>
      </c>
      <c r="AR285" t="n">
        <v>1</v>
      </c>
      <c r="AS285" t="n">
        <v>0</v>
      </c>
      <c r="AT285" t="inlineStr">
        <is>
          <t xml:space="preserve">structures &lt;= 100 </t>
        </is>
      </c>
      <c r="AU285" t="inlineStr">
        <is>
          <t>fatality = 0</t>
        </is>
      </c>
      <c r="AV285" t="n">
        <v>0</v>
      </c>
      <c r="AW285" t="b">
        <v>0</v>
      </c>
      <c r="AX285" t="b">
        <v>0</v>
      </c>
      <c r="AY285" t="b">
        <v>0</v>
      </c>
      <c r="AZ285" t="b">
        <v>0</v>
      </c>
      <c r="BA285" t="b">
        <v>0</v>
      </c>
      <c r="BB285" t="b">
        <v>0</v>
      </c>
      <c r="BC285" t="b">
        <v>0</v>
      </c>
      <c r="BF285" t="inlineStr">
        <is>
          <t>SLHWW</t>
        </is>
      </c>
      <c r="BG285" t="inlineStr">
        <is>
          <t>223</t>
        </is>
      </c>
      <c r="BH285" t="n">
        <v>3.36</v>
      </c>
      <c r="BI285" t="inlineStr">
        <is>
          <t>2020-06-12T20:15:00Z</t>
        </is>
      </c>
      <c r="BJ285" t="n">
        <v>23.88</v>
      </c>
      <c r="BK285" t="n">
        <v>32</v>
      </c>
      <c r="BL285" t="inlineStr">
        <is>
          <t>SLHWW</t>
        </is>
      </c>
      <c r="BM285" t="inlineStr">
        <is>
          <t>223</t>
        </is>
      </c>
      <c r="BN285" t="n">
        <v>3.36</v>
      </c>
      <c r="BO285" t="inlineStr">
        <is>
          <t>2020-06-12T20:15:00Z</t>
        </is>
      </c>
      <c r="BP285" t="n">
        <v>23.88</v>
      </c>
      <c r="BQ285" t="n">
        <v>98</v>
      </c>
    </row>
    <row r="286">
      <c r="C286" t="inlineStr">
        <is>
          <t>20200614-Drum</t>
        </is>
      </c>
      <c r="D286" t="inlineStr">
        <is>
          <t>Santa Barbara</t>
        </is>
      </c>
      <c r="E286" t="inlineStr">
        <is>
          <t>Drum</t>
        </is>
      </c>
      <c r="H286" t="n">
        <v>202006141503</v>
      </c>
      <c r="I286" t="n">
        <v>202006150303</v>
      </c>
      <c r="J286" t="n">
        <v>43996</v>
      </c>
      <c r="K286" t="n">
        <v>0.6270833333333333</v>
      </c>
      <c r="L286" t="n">
        <v>43996.62708333333</v>
      </c>
      <c r="P286" t="n">
        <v>696</v>
      </c>
      <c r="Q286" t="inlineStr">
        <is>
          <t>Electrical Power</t>
        </is>
      </c>
      <c r="R286" t="n">
        <v>0</v>
      </c>
      <c r="S286" t="n">
        <v>0</v>
      </c>
      <c r="T286" t="n">
        <v>0</v>
      </c>
      <c r="U286" t="n">
        <v>34.63309</v>
      </c>
      <c r="V286" t="n">
        <v>-120.28867</v>
      </c>
      <c r="W286" t="inlineStr">
        <is>
          <t>HFTD</t>
        </is>
      </c>
      <c r="X286" t="inlineStr">
        <is>
          <t>HFRA</t>
        </is>
      </c>
      <c r="Y286" t="inlineStr">
        <is>
          <t>Yes</t>
        </is>
      </c>
      <c r="Z286" t="inlineStr">
        <is>
          <t>Yes</t>
        </is>
      </c>
      <c r="AA286" t="n">
        <v>20200585</v>
      </c>
      <c r="AB286" t="inlineStr">
        <is>
          <t>EI200614A</t>
        </is>
      </c>
      <c r="AD286" t="inlineStr">
        <is>
          <t>20-0061004</t>
        </is>
      </c>
      <c r="AF286" t="n">
        <v>66502</v>
      </c>
      <c r="AG286" t="b">
        <v>0</v>
      </c>
      <c r="AH286" t="b">
        <v>0</v>
      </c>
      <c r="AI286" t="b">
        <v>0</v>
      </c>
      <c r="AJ286" t="n">
        <v>2020</v>
      </c>
      <c r="AK286" t="n">
        <v>6</v>
      </c>
      <c r="AL286" t="b">
        <v>0</v>
      </c>
      <c r="AM286" t="n">
        <v>0</v>
      </c>
      <c r="AN286" t="b">
        <v>0</v>
      </c>
      <c r="AO286" t="b">
        <v>0</v>
      </c>
      <c r="AP286" t="b">
        <v>0</v>
      </c>
      <c r="AQ286" t="inlineStr">
        <is>
          <t>OEIS Non-CAT - Large</t>
        </is>
      </c>
      <c r="AR286" t="n">
        <v>0</v>
      </c>
      <c r="AS286" t="n">
        <v>0</v>
      </c>
      <c r="AT286" t="inlineStr">
        <is>
          <t xml:space="preserve">structures &lt;= 100 </t>
        </is>
      </c>
      <c r="AU286" t="inlineStr">
        <is>
          <t>fatality = 0</t>
        </is>
      </c>
      <c r="AV286" t="n">
        <v>0</v>
      </c>
      <c r="AW286" t="b">
        <v>1</v>
      </c>
      <c r="AX286" t="b">
        <v>0</v>
      </c>
      <c r="AY286" t="b">
        <v>1</v>
      </c>
      <c r="AZ286" t="b">
        <v>1</v>
      </c>
      <c r="BA286" t="b">
        <v>0</v>
      </c>
      <c r="BB286" t="b">
        <v>1</v>
      </c>
      <c r="BC286" t="b">
        <v>1</v>
      </c>
      <c r="BF286" t="inlineStr">
        <is>
          <t>PG765</t>
        </is>
      </c>
      <c r="BG286" t="inlineStr">
        <is>
          <t>229</t>
        </is>
      </c>
      <c r="BH286" t="n">
        <v>1.32</v>
      </c>
      <c r="BI286" t="inlineStr">
        <is>
          <t>2020-06-14T21:40:00Z</t>
        </is>
      </c>
      <c r="BJ286" t="n">
        <v>29.67</v>
      </c>
      <c r="BK286" t="n">
        <v>12</v>
      </c>
      <c r="BL286" t="inlineStr">
        <is>
          <t>PG778</t>
        </is>
      </c>
      <c r="BM286" t="inlineStr">
        <is>
          <t>229</t>
        </is>
      </c>
      <c r="BN286" t="n">
        <v>8.74</v>
      </c>
      <c r="BO286" t="inlineStr">
        <is>
          <t>2020-06-14T22:50:00Z</t>
        </is>
      </c>
      <c r="BP286" t="n">
        <v>38.5</v>
      </c>
      <c r="BQ286" t="n">
        <v>62</v>
      </c>
    </row>
    <row r="287">
      <c r="C287" t="inlineStr">
        <is>
          <t>20200615-Avila</t>
        </is>
      </c>
      <c r="D287" t="inlineStr">
        <is>
          <t>San Luis Obispo</t>
        </is>
      </c>
      <c r="E287" t="inlineStr">
        <is>
          <t>Avila</t>
        </is>
      </c>
      <c r="H287" t="n">
        <v>202006151644</v>
      </c>
      <c r="I287" t="n">
        <v>202006160444</v>
      </c>
      <c r="J287" t="n">
        <v>43997</v>
      </c>
      <c r="K287" t="n">
        <v>0.6972222222222222</v>
      </c>
      <c r="L287" t="n">
        <v>43997.69722222222</v>
      </c>
      <c r="M287" t="n">
        <v>44001</v>
      </c>
      <c r="N287" t="inlineStr">
        <is>
          <t>07:27</t>
        </is>
      </c>
      <c r="O287" t="n">
        <v>44001.31041666667</v>
      </c>
      <c r="P287" t="n">
        <v>445</v>
      </c>
      <c r="Q287" t="inlineStr">
        <is>
          <t>Under Investigation</t>
        </is>
      </c>
      <c r="R287" t="n">
        <v>0</v>
      </c>
      <c r="S287" t="n">
        <v>0</v>
      </c>
      <c r="T287" t="n">
        <v>0</v>
      </c>
      <c r="U287" t="n">
        <v>35.17977</v>
      </c>
      <c r="V287" t="n">
        <v>-120.69959</v>
      </c>
      <c r="W287" t="inlineStr">
        <is>
          <t>HFTD</t>
        </is>
      </c>
      <c r="X287" t="inlineStr">
        <is>
          <t>HFRA</t>
        </is>
      </c>
      <c r="AF287" t="n">
        <v>4869</v>
      </c>
      <c r="AG287" t="b">
        <v>0</v>
      </c>
      <c r="AH287" t="b">
        <v>0</v>
      </c>
      <c r="AI287" t="b">
        <v>0</v>
      </c>
      <c r="AJ287" t="n">
        <v>2020</v>
      </c>
      <c r="AK287" t="n">
        <v>6</v>
      </c>
      <c r="AL287" t="b">
        <v>0</v>
      </c>
      <c r="AM287" t="n">
        <v>0</v>
      </c>
      <c r="AN287" t="b">
        <v>0</v>
      </c>
      <c r="AO287" t="b">
        <v>0</v>
      </c>
      <c r="AP287" t="b">
        <v>0</v>
      </c>
      <c r="AQ287" t="inlineStr">
        <is>
          <t>OEIS Non-CAT - Large</t>
        </is>
      </c>
      <c r="AR287" t="n">
        <v>0</v>
      </c>
      <c r="AS287" t="n">
        <v>0</v>
      </c>
      <c r="AT287" t="inlineStr">
        <is>
          <t xml:space="preserve">structures &lt;= 100 </t>
        </is>
      </c>
      <c r="AU287" t="inlineStr">
        <is>
          <t>fatality = 0</t>
        </is>
      </c>
      <c r="AV287" t="n">
        <v>0</v>
      </c>
      <c r="AW287" t="b">
        <v>1</v>
      </c>
      <c r="AX287" t="b">
        <v>0</v>
      </c>
      <c r="AY287" t="b">
        <v>0</v>
      </c>
      <c r="AZ287" t="b">
        <v>0</v>
      </c>
      <c r="BA287" t="b">
        <v>0</v>
      </c>
      <c r="BB287" t="b">
        <v>1</v>
      </c>
      <c r="BC287" t="b">
        <v>1</v>
      </c>
      <c r="BF287" t="inlineStr">
        <is>
          <t>PSLC1</t>
        </is>
      </c>
      <c r="BG287" t="inlineStr">
        <is>
          <t>122</t>
        </is>
      </c>
      <c r="BH287" t="n">
        <v>3.42</v>
      </c>
      <c r="BI287" t="inlineStr">
        <is>
          <t>2020-06-15T23:36:00Z</t>
        </is>
      </c>
      <c r="BJ287" t="n">
        <v>40.97</v>
      </c>
      <c r="BK287" t="n">
        <v>51</v>
      </c>
      <c r="BL287" t="inlineStr">
        <is>
          <t>PSLC1</t>
        </is>
      </c>
      <c r="BM287" t="inlineStr">
        <is>
          <t>122</t>
        </is>
      </c>
      <c r="BN287" t="n">
        <v>3.42</v>
      </c>
      <c r="BO287" t="inlineStr">
        <is>
          <t>2020-06-15T23:36:00Z</t>
        </is>
      </c>
      <c r="BP287" t="n">
        <v>40.97</v>
      </c>
      <c r="BQ287" t="n">
        <v>179</v>
      </c>
    </row>
    <row r="288">
      <c r="C288" t="inlineStr">
        <is>
          <t>20200616-Bitter</t>
        </is>
      </c>
      <c r="D288" t="inlineStr">
        <is>
          <t>San Benito</t>
        </is>
      </c>
      <c r="E288" t="inlineStr">
        <is>
          <t>Bitter</t>
        </is>
      </c>
      <c r="H288" t="n">
        <v>202006161411</v>
      </c>
      <c r="I288" t="n">
        <v>202006170211</v>
      </c>
      <c r="J288" t="n">
        <v>43998</v>
      </c>
      <c r="K288" t="n">
        <v>0.5909722222222222</v>
      </c>
      <c r="L288" t="n">
        <v>43998.59097222222</v>
      </c>
      <c r="M288" t="n">
        <v>44003</v>
      </c>
      <c r="N288" t="inlineStr">
        <is>
          <t>19:27</t>
        </is>
      </c>
      <c r="O288" t="n">
        <v>44003.81041666667</v>
      </c>
      <c r="P288" t="n">
        <v>895</v>
      </c>
      <c r="Q288" t="inlineStr">
        <is>
          <t>Under Investigation</t>
        </is>
      </c>
      <c r="R288" t="n">
        <v>0</v>
      </c>
      <c r="S288" t="n">
        <v>0</v>
      </c>
      <c r="T288" t="n">
        <v>0</v>
      </c>
      <c r="U288" t="n">
        <v>36.3011</v>
      </c>
      <c r="V288" t="n">
        <v>-120.92925</v>
      </c>
      <c r="W288" t="inlineStr">
        <is>
          <t>non-HFTD</t>
        </is>
      </c>
      <c r="X288" t="inlineStr">
        <is>
          <t>non-HFRA</t>
        </is>
      </c>
      <c r="AG288" t="b">
        <v>0</v>
      </c>
      <c r="AH288" t="b">
        <v>0</v>
      </c>
      <c r="AI288" t="b">
        <v>0</v>
      </c>
      <c r="AJ288" t="n">
        <v>2020</v>
      </c>
      <c r="AK288" t="n">
        <v>6</v>
      </c>
      <c r="AL288" t="b">
        <v>0</v>
      </c>
      <c r="AM288" t="n">
        <v>0</v>
      </c>
      <c r="AN288" t="b">
        <v>0</v>
      </c>
      <c r="AO288" t="b">
        <v>0</v>
      </c>
      <c r="AP288" t="b">
        <v>0</v>
      </c>
      <c r="AQ288" t="inlineStr">
        <is>
          <t>OEIS Non-CAT - Large</t>
        </is>
      </c>
      <c r="AR288" t="n">
        <v>0</v>
      </c>
      <c r="AS288" t="n">
        <v>0</v>
      </c>
      <c r="AT288" t="inlineStr">
        <is>
          <t xml:space="preserve">structures &lt;= 100 </t>
        </is>
      </c>
      <c r="AU288" t="inlineStr">
        <is>
          <t>fatality = 0</t>
        </is>
      </c>
      <c r="AV288" t="n">
        <v>0</v>
      </c>
      <c r="AW288" t="b">
        <v>0</v>
      </c>
      <c r="AX288" t="b">
        <v>0</v>
      </c>
      <c r="AY288" t="b">
        <v>0</v>
      </c>
      <c r="AZ288" t="b">
        <v>0</v>
      </c>
      <c r="BA288" t="b">
        <v>0</v>
      </c>
      <c r="BB288" t="b">
        <v>0</v>
      </c>
      <c r="BC288" t="b">
        <v>0</v>
      </c>
      <c r="BJ288" t="n">
        <v>0</v>
      </c>
      <c r="BK288" t="n">
        <v>0</v>
      </c>
      <c r="BL288" t="inlineStr">
        <is>
          <t>HDZC1</t>
        </is>
      </c>
      <c r="BM288" t="inlineStr">
        <is>
          <t>2</t>
        </is>
      </c>
      <c r="BN288" t="n">
        <v>6.95</v>
      </c>
      <c r="BO288" t="inlineStr">
        <is>
          <t>2020-06-16T22:07:00Z</t>
        </is>
      </c>
      <c r="BP288" t="n">
        <v>22</v>
      </c>
      <c r="BQ288" t="n">
        <v>16</v>
      </c>
    </row>
    <row r="289">
      <c r="C289" t="inlineStr">
        <is>
          <t>20200616-Walker</t>
        </is>
      </c>
      <c r="D289" t="inlineStr">
        <is>
          <t>Calaveras</t>
        </is>
      </c>
      <c r="E289" t="inlineStr">
        <is>
          <t>Walker</t>
        </is>
      </c>
      <c r="H289" t="n">
        <v>202006161658</v>
      </c>
      <c r="I289" t="n">
        <v>202006170458</v>
      </c>
      <c r="J289" t="n">
        <v>43998</v>
      </c>
      <c r="K289" t="n">
        <v>0.7069444444444445</v>
      </c>
      <c r="L289" t="n">
        <v>43998.70694444444</v>
      </c>
      <c r="M289" t="n">
        <v>44002</v>
      </c>
      <c r="N289" t="inlineStr">
        <is>
          <t>19:10</t>
        </is>
      </c>
      <c r="O289" t="n">
        <v>44002.79861111111</v>
      </c>
      <c r="P289" t="n">
        <v>1455</v>
      </c>
      <c r="Q289" t="inlineStr">
        <is>
          <t>Under Investigation</t>
        </is>
      </c>
      <c r="R289" t="n">
        <v>2</v>
      </c>
      <c r="S289" t="n">
        <v>0</v>
      </c>
      <c r="T289" t="n">
        <v>0</v>
      </c>
      <c r="U289" t="n">
        <v>38.07741</v>
      </c>
      <c r="V289" t="n">
        <v>-120.72958</v>
      </c>
      <c r="W289" t="inlineStr">
        <is>
          <t>HFTD</t>
        </is>
      </c>
      <c r="X289" t="inlineStr">
        <is>
          <t>HFRA</t>
        </is>
      </c>
      <c r="AG289" t="b">
        <v>0</v>
      </c>
      <c r="AH289" t="b">
        <v>0</v>
      </c>
      <c r="AI289" t="b">
        <v>0</v>
      </c>
      <c r="AJ289" t="n">
        <v>2020</v>
      </c>
      <c r="AK289" t="n">
        <v>6</v>
      </c>
      <c r="AL289" t="b">
        <v>0</v>
      </c>
      <c r="AM289" t="n">
        <v>0</v>
      </c>
      <c r="AN289" t="b">
        <v>0</v>
      </c>
      <c r="AO289" t="b">
        <v>0</v>
      </c>
      <c r="AP289" t="b">
        <v>0</v>
      </c>
      <c r="AQ289" t="inlineStr">
        <is>
          <t>OEIS Non-CAT - Large</t>
        </is>
      </c>
      <c r="AR289" t="n">
        <v>0</v>
      </c>
      <c r="AS289" t="n">
        <v>0</v>
      </c>
      <c r="AT289" t="inlineStr">
        <is>
          <t xml:space="preserve">structures &lt;= 100 </t>
        </is>
      </c>
      <c r="AU289" t="inlineStr">
        <is>
          <t>fatality = 0</t>
        </is>
      </c>
      <c r="AV289" t="n">
        <v>2</v>
      </c>
      <c r="AW289" t="b">
        <v>1</v>
      </c>
      <c r="AX289" t="b">
        <v>0</v>
      </c>
      <c r="AY289" t="b">
        <v>1</v>
      </c>
      <c r="AZ289" t="b">
        <v>1</v>
      </c>
      <c r="BA289" t="b">
        <v>0</v>
      </c>
      <c r="BB289" t="b">
        <v>1</v>
      </c>
      <c r="BC289" t="b">
        <v>1</v>
      </c>
      <c r="BD289" t="n">
        <v>1743364</v>
      </c>
      <c r="BE289" t="inlineStr">
        <is>
          <t>https://upload.wikimedia.org/wikipedia/commons/c/c9/2020_National_Large_Incident_YTD_Report.pdf</t>
        </is>
      </c>
      <c r="BF289" t="inlineStr">
        <is>
          <t>PG314</t>
        </is>
      </c>
      <c r="BG289" t="inlineStr">
        <is>
          <t>229</t>
        </is>
      </c>
      <c r="BH289" t="n">
        <v>0.88</v>
      </c>
      <c r="BI289" t="inlineStr">
        <is>
          <t>2020-06-16T23:30:00Z</t>
        </is>
      </c>
      <c r="BJ289" t="n">
        <v>17.17</v>
      </c>
      <c r="BK289" t="n">
        <v>48</v>
      </c>
      <c r="BL289" t="inlineStr">
        <is>
          <t>PG334</t>
        </is>
      </c>
      <c r="BM289" t="inlineStr">
        <is>
          <t>229</t>
        </is>
      </c>
      <c r="BN289" t="n">
        <v>7.66</v>
      </c>
      <c r="BO289" t="inlineStr">
        <is>
          <t>2020-06-16T23:50:00Z</t>
        </is>
      </c>
      <c r="BP289" t="n">
        <v>21.64</v>
      </c>
      <c r="BQ289" t="n">
        <v>134</v>
      </c>
    </row>
    <row r="290">
      <c r="C290" t="inlineStr">
        <is>
          <t>20200622-Grade</t>
        </is>
      </c>
      <c r="D290" t="inlineStr">
        <is>
          <t>Tulare</t>
        </is>
      </c>
      <c r="E290" t="inlineStr">
        <is>
          <t>Grade</t>
        </is>
      </c>
      <c r="H290" t="n">
        <v>202006220816</v>
      </c>
      <c r="I290" t="n">
        <v>202006222016</v>
      </c>
      <c r="J290" t="n">
        <v>44004</v>
      </c>
      <c r="K290" t="n">
        <v>0.3444444444444444</v>
      </c>
      <c r="L290" t="n">
        <v>44004.34444444445</v>
      </c>
      <c r="M290" t="n">
        <v>44008</v>
      </c>
      <c r="N290" t="inlineStr">
        <is>
          <t>06:39</t>
        </is>
      </c>
      <c r="O290" t="n">
        <v>44008.27708333333</v>
      </c>
      <c r="P290" t="n">
        <v>1050</v>
      </c>
      <c r="Q290" t="inlineStr">
        <is>
          <t>Under Investigation</t>
        </is>
      </c>
      <c r="R290" t="n">
        <v>0</v>
      </c>
      <c r="S290" t="n">
        <v>0</v>
      </c>
      <c r="T290" t="n">
        <v>0</v>
      </c>
      <c r="U290" t="n">
        <v>36.5537</v>
      </c>
      <c r="V290" t="n">
        <v>-119.19677</v>
      </c>
      <c r="W290" t="inlineStr">
        <is>
          <t>non-HFTD</t>
        </is>
      </c>
      <c r="X290" t="inlineStr">
        <is>
          <t>non-HFRA</t>
        </is>
      </c>
      <c r="AG290" t="b">
        <v>0</v>
      </c>
      <c r="AH290" t="b">
        <v>0</v>
      </c>
      <c r="AI290" t="b">
        <v>0</v>
      </c>
      <c r="AJ290" t="n">
        <v>2020</v>
      </c>
      <c r="AK290" t="n">
        <v>6</v>
      </c>
      <c r="AL290" t="b">
        <v>0</v>
      </c>
      <c r="AM290" t="n">
        <v>0</v>
      </c>
      <c r="AN290" t="b">
        <v>0</v>
      </c>
      <c r="AO290" t="b">
        <v>0</v>
      </c>
      <c r="AP290" t="b">
        <v>0</v>
      </c>
      <c r="AQ290" t="inlineStr">
        <is>
          <t>OEIS Non-CAT - Large</t>
        </is>
      </c>
      <c r="AR290" t="n">
        <v>0</v>
      </c>
      <c r="AS290" t="n">
        <v>0</v>
      </c>
      <c r="AT290" t="inlineStr">
        <is>
          <t xml:space="preserve">structures &lt;= 100 </t>
        </is>
      </c>
      <c r="AU290" t="inlineStr">
        <is>
          <t>fatality = 0</t>
        </is>
      </c>
      <c r="AV290" t="n">
        <v>0</v>
      </c>
      <c r="AW290" t="b">
        <v>0</v>
      </c>
      <c r="AX290" t="b">
        <v>0</v>
      </c>
      <c r="AY290" t="b">
        <v>0</v>
      </c>
      <c r="AZ290" t="b">
        <v>0</v>
      </c>
      <c r="BA290" t="b">
        <v>0</v>
      </c>
      <c r="BB290" t="b">
        <v>0</v>
      </c>
      <c r="BC290" t="b">
        <v>0</v>
      </c>
      <c r="BF290" t="inlineStr">
        <is>
          <t>PG327</t>
        </is>
      </c>
      <c r="BG290" t="inlineStr">
        <is>
          <t>229</t>
        </is>
      </c>
      <c r="BH290" t="n">
        <v>4.9</v>
      </c>
      <c r="BI290" t="inlineStr">
        <is>
          <t>2020-06-22T16:10:00Z</t>
        </is>
      </c>
      <c r="BJ290" t="n">
        <v>13.74</v>
      </c>
      <c r="BK290" t="n">
        <v>24</v>
      </c>
      <c r="BL290" t="inlineStr">
        <is>
          <t>PG327</t>
        </is>
      </c>
      <c r="BM290" t="inlineStr">
        <is>
          <t>229</t>
        </is>
      </c>
      <c r="BN290" t="n">
        <v>4.9</v>
      </c>
      <c r="BO290" t="inlineStr">
        <is>
          <t>2020-06-22T16:10:00Z</t>
        </is>
      </c>
      <c r="BP290" t="n">
        <v>13.74</v>
      </c>
      <c r="BQ290" t="n">
        <v>48</v>
      </c>
    </row>
    <row r="291">
      <c r="C291" t="inlineStr">
        <is>
          <t>20200622-Rico</t>
        </is>
      </c>
      <c r="D291" t="inlineStr">
        <is>
          <t>Monterey</t>
        </is>
      </c>
      <c r="E291" t="inlineStr">
        <is>
          <t>Rico</t>
        </is>
      </c>
      <c r="H291" t="n">
        <v>202006221555</v>
      </c>
      <c r="I291" t="n">
        <v>202006230355</v>
      </c>
      <c r="J291" t="n">
        <v>44004</v>
      </c>
      <c r="K291" t="n">
        <v>0.6631944444444444</v>
      </c>
      <c r="L291" t="n">
        <v>44004.66319444445</v>
      </c>
      <c r="M291" t="n">
        <v>44005</v>
      </c>
      <c r="N291" t="inlineStr">
        <is>
          <t>07:07</t>
        </is>
      </c>
      <c r="O291" t="n">
        <v>44005.29652777778</v>
      </c>
      <c r="P291" t="n">
        <v>338</v>
      </c>
      <c r="Q291" t="inlineStr">
        <is>
          <t>Under Investigation</t>
        </is>
      </c>
      <c r="R291" t="n">
        <v>0</v>
      </c>
      <c r="S291" t="n">
        <v>0</v>
      </c>
      <c r="T291" t="n">
        <v>0</v>
      </c>
      <c r="U291" t="n">
        <v>35.9789</v>
      </c>
      <c r="V291" t="n">
        <v>-120.87858</v>
      </c>
      <c r="W291" t="inlineStr">
        <is>
          <t>non-HFTD</t>
        </is>
      </c>
      <c r="X291" t="inlineStr">
        <is>
          <t>non-HFRA</t>
        </is>
      </c>
      <c r="AG291" t="b">
        <v>0</v>
      </c>
      <c r="AH291" t="b">
        <v>0</v>
      </c>
      <c r="AI291" t="b">
        <v>0</v>
      </c>
      <c r="AJ291" t="n">
        <v>2020</v>
      </c>
      <c r="AK291" t="n">
        <v>6</v>
      </c>
      <c r="AL291" t="b">
        <v>0</v>
      </c>
      <c r="AM291" t="n">
        <v>0</v>
      </c>
      <c r="AN291" t="b">
        <v>0</v>
      </c>
      <c r="AO291" t="b">
        <v>0</v>
      </c>
      <c r="AP291" t="b">
        <v>0</v>
      </c>
      <c r="AQ291" t="inlineStr">
        <is>
          <t>OEIS Non-CAT - Large</t>
        </is>
      </c>
      <c r="AR291" t="n">
        <v>0</v>
      </c>
      <c r="AS291" t="n">
        <v>0</v>
      </c>
      <c r="AT291" t="inlineStr">
        <is>
          <t xml:space="preserve">structures &lt;= 100 </t>
        </is>
      </c>
      <c r="AU291" t="inlineStr">
        <is>
          <t>fatality = 0</t>
        </is>
      </c>
      <c r="AV291" t="n">
        <v>0</v>
      </c>
      <c r="AW291" t="b">
        <v>0</v>
      </c>
      <c r="AX291" t="b">
        <v>0</v>
      </c>
      <c r="AY291" t="b">
        <v>0</v>
      </c>
      <c r="AZ291" t="b">
        <v>0</v>
      </c>
      <c r="BA291" t="b">
        <v>0</v>
      </c>
      <c r="BB291" t="b">
        <v>0</v>
      </c>
      <c r="BC291" t="b">
        <v>0</v>
      </c>
      <c r="BJ291" t="n">
        <v>0</v>
      </c>
      <c r="BK291" t="n">
        <v>0</v>
      </c>
      <c r="BL291" t="inlineStr">
        <is>
          <t>PG360</t>
        </is>
      </c>
      <c r="BM291" t="inlineStr">
        <is>
          <t>229</t>
        </is>
      </c>
      <c r="BN291" t="n">
        <v>7.17</v>
      </c>
      <c r="BO291" t="inlineStr">
        <is>
          <t>2020-06-22T22:10:00Z</t>
        </is>
      </c>
      <c r="BP291" t="n">
        <v>17.1</v>
      </c>
      <c r="BQ291" t="n">
        <v>26</v>
      </c>
    </row>
    <row r="292">
      <c r="C292" t="inlineStr">
        <is>
          <t>20200623-R-2</t>
        </is>
      </c>
      <c r="D292" t="inlineStr">
        <is>
          <t>Lassen</t>
        </is>
      </c>
      <c r="E292" t="inlineStr">
        <is>
          <t>R-2</t>
        </is>
      </c>
      <c r="H292" t="n">
        <v>202006232112</v>
      </c>
      <c r="I292" t="n">
        <v>202006240912</v>
      </c>
      <c r="J292" t="n">
        <v>44005</v>
      </c>
      <c r="K292" t="n">
        <v>0.8833333333333333</v>
      </c>
      <c r="L292" t="n">
        <v>44005.88333333333</v>
      </c>
      <c r="M292" t="n">
        <v>44008</v>
      </c>
      <c r="N292" t="inlineStr">
        <is>
          <t>18:00</t>
        </is>
      </c>
      <c r="O292" t="n">
        <v>44008.75</v>
      </c>
      <c r="P292" t="n">
        <v>563</v>
      </c>
      <c r="Q292" t="inlineStr">
        <is>
          <t>Under Investigation</t>
        </is>
      </c>
      <c r="R292" t="n">
        <v>0</v>
      </c>
      <c r="S292" t="n">
        <v>0</v>
      </c>
      <c r="T292" t="n">
        <v>0</v>
      </c>
      <c r="U292" t="n">
        <v>40.43203</v>
      </c>
      <c r="V292" t="n">
        <v>-120.28147</v>
      </c>
      <c r="W292" t="inlineStr">
        <is>
          <t>HFTD</t>
        </is>
      </c>
      <c r="X292" t="inlineStr">
        <is>
          <t>HFRA</t>
        </is>
      </c>
      <c r="AG292" t="b">
        <v>0</v>
      </c>
      <c r="AH292" t="b">
        <v>0</v>
      </c>
      <c r="AI292" t="b">
        <v>0</v>
      </c>
      <c r="AJ292" t="n">
        <v>2020</v>
      </c>
      <c r="AK292" t="n">
        <v>6</v>
      </c>
      <c r="AL292" t="b">
        <v>0</v>
      </c>
      <c r="AM292" t="n">
        <v>0</v>
      </c>
      <c r="AN292" t="b">
        <v>0</v>
      </c>
      <c r="AO292" t="b">
        <v>0</v>
      </c>
      <c r="AP292" t="b">
        <v>0</v>
      </c>
      <c r="AQ292" t="inlineStr">
        <is>
          <t>OEIS Non-CAT - Large</t>
        </is>
      </c>
      <c r="AR292" t="n">
        <v>0</v>
      </c>
      <c r="AS292" t="n">
        <v>0</v>
      </c>
      <c r="AT292" t="inlineStr">
        <is>
          <t xml:space="preserve">structures &lt;= 100 </t>
        </is>
      </c>
      <c r="AU292" t="inlineStr">
        <is>
          <t>fatality = 0</t>
        </is>
      </c>
      <c r="AV292" t="n">
        <v>0</v>
      </c>
      <c r="AW292" t="b">
        <v>1</v>
      </c>
      <c r="AX292" t="b">
        <v>0</v>
      </c>
      <c r="AY292" t="b">
        <v>1</v>
      </c>
      <c r="AZ292" t="b">
        <v>1</v>
      </c>
      <c r="BA292" t="b">
        <v>0</v>
      </c>
      <c r="BB292" t="b">
        <v>0</v>
      </c>
      <c r="BC292" t="b">
        <v>1</v>
      </c>
      <c r="BJ292" t="n">
        <v>0</v>
      </c>
      <c r="BK292" t="n">
        <v>0</v>
      </c>
      <c r="BL292" t="inlineStr">
        <is>
          <t>BUFC1</t>
        </is>
      </c>
      <c r="BM292" t="inlineStr">
        <is>
          <t>2</t>
        </is>
      </c>
      <c r="BN292" t="n">
        <v>9.390000000000001</v>
      </c>
      <c r="BO292" t="inlineStr">
        <is>
          <t>2020-06-24T04:40:00Z</t>
        </is>
      </c>
      <c r="BP292" t="n">
        <v>31</v>
      </c>
      <c r="BQ292" t="n">
        <v>2</v>
      </c>
    </row>
    <row r="293">
      <c r="C293" t="inlineStr">
        <is>
          <t>20200628-Pass</t>
        </is>
      </c>
      <c r="D293" t="inlineStr">
        <is>
          <t>Merced</t>
        </is>
      </c>
      <c r="E293" t="inlineStr">
        <is>
          <t>Pass</t>
        </is>
      </c>
      <c r="H293" t="n">
        <v>202006281328</v>
      </c>
      <c r="I293" t="n">
        <v>202006290128</v>
      </c>
      <c r="J293" t="n">
        <v>44010</v>
      </c>
      <c r="K293" t="n">
        <v>0.5611111111111111</v>
      </c>
      <c r="L293" t="n">
        <v>44010.56111111111</v>
      </c>
      <c r="M293" t="n">
        <v>44015</v>
      </c>
      <c r="N293" t="inlineStr">
        <is>
          <t>07:34</t>
        </is>
      </c>
      <c r="O293" t="n">
        <v>44015.31527777778</v>
      </c>
      <c r="P293" t="n">
        <v>2192</v>
      </c>
      <c r="Q293" t="inlineStr">
        <is>
          <t>Under Investigation</t>
        </is>
      </c>
      <c r="R293" t="n">
        <v>0</v>
      </c>
      <c r="S293" t="n">
        <v>0</v>
      </c>
      <c r="T293" t="n">
        <v>0</v>
      </c>
      <c r="U293" t="n">
        <v>37.06641</v>
      </c>
      <c r="V293" t="n">
        <v>-121.21912</v>
      </c>
      <c r="W293" t="inlineStr">
        <is>
          <t>HFTD</t>
        </is>
      </c>
      <c r="X293" t="inlineStr">
        <is>
          <t>HFRA</t>
        </is>
      </c>
      <c r="AG293" t="b">
        <v>0</v>
      </c>
      <c r="AH293" t="b">
        <v>0</v>
      </c>
      <c r="AI293" t="b">
        <v>0</v>
      </c>
      <c r="AJ293" t="n">
        <v>2020</v>
      </c>
      <c r="AK293" t="n">
        <v>6</v>
      </c>
      <c r="AL293" t="b">
        <v>0</v>
      </c>
      <c r="AM293" t="n">
        <v>0</v>
      </c>
      <c r="AN293" t="b">
        <v>0</v>
      </c>
      <c r="AO293" t="b">
        <v>0</v>
      </c>
      <c r="AP293" t="b">
        <v>0</v>
      </c>
      <c r="AQ293" t="inlineStr">
        <is>
          <t>OEIS Non-CAT - Large</t>
        </is>
      </c>
      <c r="AR293" t="n">
        <v>0</v>
      </c>
      <c r="AS293" t="n">
        <v>0</v>
      </c>
      <c r="AT293" t="inlineStr">
        <is>
          <t xml:space="preserve">structures &lt;= 100 </t>
        </is>
      </c>
      <c r="AU293" t="inlineStr">
        <is>
          <t>fatality = 0</t>
        </is>
      </c>
      <c r="AV293" t="n">
        <v>0</v>
      </c>
      <c r="AW293" t="b">
        <v>1</v>
      </c>
      <c r="AX293" t="b">
        <v>0</v>
      </c>
      <c r="AY293" t="b">
        <v>1</v>
      </c>
      <c r="AZ293" t="b">
        <v>1</v>
      </c>
      <c r="BA293" t="b">
        <v>0</v>
      </c>
      <c r="BB293" t="b">
        <v>1</v>
      </c>
      <c r="BC293" t="b">
        <v>1</v>
      </c>
      <c r="BF293" t="inlineStr">
        <is>
          <t>AT423</t>
        </is>
      </c>
      <c r="BG293" t="inlineStr">
        <is>
          <t>65</t>
        </is>
      </c>
      <c r="BH293" t="n">
        <v>2.36</v>
      </c>
      <c r="BI293" t="inlineStr">
        <is>
          <t>2020-06-28T20:34:00Z</t>
        </is>
      </c>
      <c r="BJ293" t="n">
        <v>51</v>
      </c>
      <c r="BK293" t="n">
        <v>48</v>
      </c>
      <c r="BL293" t="inlineStr">
        <is>
          <t>AT423</t>
        </is>
      </c>
      <c r="BM293" t="inlineStr">
        <is>
          <t>65</t>
        </is>
      </c>
      <c r="BN293" t="n">
        <v>2.36</v>
      </c>
      <c r="BO293" t="inlineStr">
        <is>
          <t>2020-06-28T20:34:00Z</t>
        </is>
      </c>
      <c r="BP293" t="n">
        <v>51</v>
      </c>
      <c r="BQ293" t="n">
        <v>62</v>
      </c>
    </row>
    <row r="294">
      <c r="C294" t="inlineStr">
        <is>
          <t>20200701-Bena</t>
        </is>
      </c>
      <c r="D294" t="inlineStr">
        <is>
          <t>Kern</t>
        </is>
      </c>
      <c r="E294" t="inlineStr">
        <is>
          <t>Bena</t>
        </is>
      </c>
      <c r="H294" t="n">
        <v>202007011632</v>
      </c>
      <c r="I294" t="n">
        <v>202007020432</v>
      </c>
      <c r="J294" t="n">
        <v>44013</v>
      </c>
      <c r="K294" t="n">
        <v>0.6888888888888889</v>
      </c>
      <c r="L294" t="n">
        <v>44013.68888888889</v>
      </c>
      <c r="M294" t="n">
        <v>44015</v>
      </c>
      <c r="N294" t="inlineStr">
        <is>
          <t>07:30</t>
        </is>
      </c>
      <c r="O294" t="n">
        <v>44015.3125</v>
      </c>
      <c r="P294" t="n">
        <v>2900</v>
      </c>
      <c r="R294" t="n">
        <v>0</v>
      </c>
      <c r="S294" t="n">
        <v>0</v>
      </c>
      <c r="T294" t="n">
        <v>0</v>
      </c>
      <c r="U294" t="n">
        <v>35.310132</v>
      </c>
      <c r="V294" t="n">
        <v>-118.702732</v>
      </c>
      <c r="W294" t="inlineStr">
        <is>
          <t>HFTD</t>
        </is>
      </c>
      <c r="X294" t="inlineStr">
        <is>
          <t>HFRA</t>
        </is>
      </c>
      <c r="AG294" t="b">
        <v>0</v>
      </c>
      <c r="AH294" t="b">
        <v>0</v>
      </c>
      <c r="AI294" t="b">
        <v>0</v>
      </c>
      <c r="AJ294" t="n">
        <v>2020</v>
      </c>
      <c r="AK294" t="n">
        <v>7</v>
      </c>
      <c r="AL294" t="b">
        <v>0</v>
      </c>
      <c r="AM294" t="n">
        <v>0</v>
      </c>
      <c r="AN294" t="b">
        <v>0</v>
      </c>
      <c r="AO294" t="b">
        <v>0</v>
      </c>
      <c r="AP294" t="b">
        <v>0</v>
      </c>
      <c r="AQ294" t="inlineStr">
        <is>
          <t>OEIS Non-CAT - Large</t>
        </is>
      </c>
      <c r="AR294" t="n">
        <v>0</v>
      </c>
      <c r="AS294" t="n">
        <v>0</v>
      </c>
      <c r="AT294" t="inlineStr">
        <is>
          <t xml:space="preserve">structures &lt;= 100 </t>
        </is>
      </c>
      <c r="AU294" t="inlineStr">
        <is>
          <t>fatality = 0</t>
        </is>
      </c>
      <c r="AV294" t="n">
        <v>0</v>
      </c>
      <c r="AW294" t="b">
        <v>1</v>
      </c>
      <c r="AX294" t="b">
        <v>0</v>
      </c>
      <c r="AY294" t="b">
        <v>1</v>
      </c>
      <c r="AZ294" t="b">
        <v>1</v>
      </c>
      <c r="BA294" t="b">
        <v>0</v>
      </c>
      <c r="BB294" t="b">
        <v>1</v>
      </c>
      <c r="BC294" t="b">
        <v>1</v>
      </c>
      <c r="BF294" t="inlineStr">
        <is>
          <t>PG449</t>
        </is>
      </c>
      <c r="BG294" t="inlineStr">
        <is>
          <t>229</t>
        </is>
      </c>
      <c r="BH294" t="n">
        <v>4.1</v>
      </c>
      <c r="BI294" t="inlineStr">
        <is>
          <t>2020-07-01T23:30:00Z</t>
        </is>
      </c>
      <c r="BJ294" t="n">
        <v>25.43</v>
      </c>
      <c r="BK294" t="n">
        <v>25</v>
      </c>
      <c r="BL294" t="inlineStr">
        <is>
          <t>PG449</t>
        </is>
      </c>
      <c r="BM294" t="inlineStr">
        <is>
          <t>229</t>
        </is>
      </c>
      <c r="BN294" t="n">
        <v>4.1</v>
      </c>
      <c r="BO294" t="inlineStr">
        <is>
          <t>2020-07-01T23:30:00Z</t>
        </is>
      </c>
      <c r="BP294" t="n">
        <v>25.43</v>
      </c>
      <c r="BQ294" t="n">
        <v>108</v>
      </c>
    </row>
    <row r="295">
      <c r="C295" t="inlineStr">
        <is>
          <t>20200702-Bonadelle</t>
        </is>
      </c>
      <c r="D295" t="inlineStr">
        <is>
          <t>Madera</t>
        </is>
      </c>
      <c r="E295" t="inlineStr">
        <is>
          <t>Bonadelle</t>
        </is>
      </c>
      <c r="H295" t="n">
        <v>202007021527</v>
      </c>
      <c r="I295" t="n">
        <v>202007030327</v>
      </c>
      <c r="J295" t="n">
        <v>44014</v>
      </c>
      <c r="K295" t="n">
        <v>0.64375</v>
      </c>
      <c r="L295" t="n">
        <v>44014.64375</v>
      </c>
      <c r="M295" t="n">
        <v>44015</v>
      </c>
      <c r="N295" t="inlineStr">
        <is>
          <t>07:33</t>
        </is>
      </c>
      <c r="O295" t="n">
        <v>44015.31458333333</v>
      </c>
      <c r="P295" t="n">
        <v>597</v>
      </c>
      <c r="R295" t="n">
        <v>0</v>
      </c>
      <c r="S295" t="n">
        <v>0</v>
      </c>
      <c r="T295" t="n">
        <v>0</v>
      </c>
      <c r="U295" t="n">
        <v>36.9678542</v>
      </c>
      <c r="V295" t="n">
        <v>-119.9252132</v>
      </c>
      <c r="W295" t="inlineStr">
        <is>
          <t>non-HFTD</t>
        </is>
      </c>
      <c r="X295" t="inlineStr">
        <is>
          <t>non-HFRA</t>
        </is>
      </c>
      <c r="AG295" t="b">
        <v>0</v>
      </c>
      <c r="AH295" t="b">
        <v>0</v>
      </c>
      <c r="AI295" t="b">
        <v>0</v>
      </c>
      <c r="AJ295" t="n">
        <v>2020</v>
      </c>
      <c r="AK295" t="n">
        <v>7</v>
      </c>
      <c r="AL295" t="b">
        <v>0</v>
      </c>
      <c r="AM295" t="n">
        <v>0</v>
      </c>
      <c r="AN295" t="b">
        <v>0</v>
      </c>
      <c r="AO295" t="b">
        <v>0</v>
      </c>
      <c r="AP295" t="b">
        <v>0</v>
      </c>
      <c r="AQ295" t="inlineStr">
        <is>
          <t>OEIS Non-CAT - Large</t>
        </is>
      </c>
      <c r="AR295" t="n">
        <v>0</v>
      </c>
      <c r="AS295" t="n">
        <v>0</v>
      </c>
      <c r="AT295" t="inlineStr">
        <is>
          <t xml:space="preserve">structures &lt;= 100 </t>
        </is>
      </c>
      <c r="AU295" t="inlineStr">
        <is>
          <t>fatality = 0</t>
        </is>
      </c>
      <c r="AV295" t="n">
        <v>0</v>
      </c>
      <c r="AW295" t="b">
        <v>0</v>
      </c>
      <c r="AX295" t="b">
        <v>0</v>
      </c>
      <c r="AY295" t="b">
        <v>0</v>
      </c>
      <c r="AZ295" t="b">
        <v>0</v>
      </c>
      <c r="BA295" t="b">
        <v>0</v>
      </c>
      <c r="BB295" t="b">
        <v>0</v>
      </c>
      <c r="BC295" t="b">
        <v>0</v>
      </c>
      <c r="BJ295" t="n">
        <v>0</v>
      </c>
      <c r="BK295" t="n">
        <v>0</v>
      </c>
      <c r="BL295" t="inlineStr">
        <is>
          <t>CF078</t>
        </is>
      </c>
      <c r="BM295" t="inlineStr">
        <is>
          <t>59</t>
        </is>
      </c>
      <c r="BN295" t="n">
        <v>8.130000000000001</v>
      </c>
      <c r="BO295" t="inlineStr">
        <is>
          <t>2020-07-02T21:49:00Z</t>
        </is>
      </c>
      <c r="BP295" t="n">
        <v>14.76</v>
      </c>
      <c r="BQ295" t="n">
        <v>120</v>
      </c>
    </row>
    <row r="296">
      <c r="C296" t="inlineStr">
        <is>
          <t>20200705-Lake</t>
        </is>
      </c>
      <c r="D296" t="inlineStr">
        <is>
          <t>San Luis Obispo</t>
        </is>
      </c>
      <c r="E296" t="inlineStr">
        <is>
          <t>Lake</t>
        </is>
      </c>
      <c r="H296" t="n">
        <v>202007050709</v>
      </c>
      <c r="I296" t="n">
        <v>202007051909</v>
      </c>
      <c r="J296" t="n">
        <v>44017</v>
      </c>
      <c r="K296" t="n">
        <v>0.2979166666666667</v>
      </c>
      <c r="L296" t="n">
        <v>44017.29791666667</v>
      </c>
      <c r="P296" t="n">
        <v>588</v>
      </c>
      <c r="R296" t="n">
        <v>0</v>
      </c>
      <c r="S296" t="n">
        <v>0</v>
      </c>
      <c r="T296" t="n">
        <v>0</v>
      </c>
      <c r="U296" t="n">
        <v>35.351065</v>
      </c>
      <c r="V296" t="n">
        <v>-120.00485</v>
      </c>
      <c r="W296" t="inlineStr">
        <is>
          <t>non-HFTD</t>
        </is>
      </c>
      <c r="X296" t="inlineStr">
        <is>
          <t>non-HFRA</t>
        </is>
      </c>
      <c r="AG296" t="b">
        <v>0</v>
      </c>
      <c r="AH296" t="b">
        <v>0</v>
      </c>
      <c r="AI296" t="b">
        <v>0</v>
      </c>
      <c r="AJ296" t="n">
        <v>2020</v>
      </c>
      <c r="AK296" t="n">
        <v>7</v>
      </c>
      <c r="AL296" t="b">
        <v>0</v>
      </c>
      <c r="AM296" t="n">
        <v>0</v>
      </c>
      <c r="AN296" t="b">
        <v>0</v>
      </c>
      <c r="AO296" t="b">
        <v>0</v>
      </c>
      <c r="AP296" t="b">
        <v>0</v>
      </c>
      <c r="AQ296" t="inlineStr">
        <is>
          <t>OEIS Non-CAT - Large</t>
        </is>
      </c>
      <c r="AR296" t="n">
        <v>0</v>
      </c>
      <c r="AS296" t="n">
        <v>0</v>
      </c>
      <c r="AT296" t="inlineStr">
        <is>
          <t xml:space="preserve">structures &lt;= 100 </t>
        </is>
      </c>
      <c r="AU296" t="inlineStr">
        <is>
          <t>fatality = 0</t>
        </is>
      </c>
      <c r="AV296" t="n">
        <v>0</v>
      </c>
      <c r="AW296" t="b">
        <v>0</v>
      </c>
      <c r="AX296" t="b">
        <v>0</v>
      </c>
      <c r="AY296" t="b">
        <v>0</v>
      </c>
      <c r="AZ296" t="b">
        <v>0</v>
      </c>
      <c r="BA296" t="b">
        <v>0</v>
      </c>
      <c r="BB296" t="b">
        <v>0</v>
      </c>
      <c r="BC296" t="b">
        <v>0</v>
      </c>
      <c r="BJ296" t="n">
        <v>0</v>
      </c>
      <c r="BK296" t="n">
        <v>0</v>
      </c>
      <c r="BL296" t="inlineStr">
        <is>
          <t>PG907</t>
        </is>
      </c>
      <c r="BM296" t="inlineStr">
        <is>
          <t>229</t>
        </is>
      </c>
      <c r="BN296" t="n">
        <v>6.77</v>
      </c>
      <c r="BO296" t="inlineStr">
        <is>
          <t>2020-07-05T14:00:00Z</t>
        </is>
      </c>
      <c r="BP296" t="n">
        <v>13.59</v>
      </c>
      <c r="BQ296" t="n">
        <v>24</v>
      </c>
    </row>
    <row r="297">
      <c r="C297" t="inlineStr">
        <is>
          <t>20200705-Park</t>
        </is>
      </c>
      <c r="D297" t="inlineStr">
        <is>
          <t>Santa Clara</t>
        </is>
      </c>
      <c r="E297" t="inlineStr">
        <is>
          <t>Park</t>
        </is>
      </c>
      <c r="H297" t="n">
        <v>202007050713</v>
      </c>
      <c r="I297" t="n">
        <v>202007051913</v>
      </c>
      <c r="J297" t="n">
        <v>44017</v>
      </c>
      <c r="K297" t="n">
        <v>0.3006944444444444</v>
      </c>
      <c r="L297" t="n">
        <v>44017.30069444444</v>
      </c>
      <c r="M297" t="n">
        <v>44018</v>
      </c>
      <c r="N297" t="inlineStr">
        <is>
          <t>19:23</t>
        </is>
      </c>
      <c r="O297" t="n">
        <v>44018.80763888889</v>
      </c>
      <c r="P297" t="n">
        <v>343</v>
      </c>
      <c r="Q297" t="inlineStr">
        <is>
          <t>Under Investigation</t>
        </is>
      </c>
      <c r="R297" t="n">
        <v>0</v>
      </c>
      <c r="S297" t="n">
        <v>0</v>
      </c>
      <c r="T297" t="n">
        <v>0</v>
      </c>
      <c r="U297" t="n">
        <v>37.166733</v>
      </c>
      <c r="V297" t="n">
        <v>-121.567505</v>
      </c>
      <c r="W297" t="inlineStr">
        <is>
          <t>HFTD</t>
        </is>
      </c>
      <c r="X297" t="inlineStr">
        <is>
          <t>HFRA</t>
        </is>
      </c>
      <c r="AG297" t="b">
        <v>0</v>
      </c>
      <c r="AH297" t="b">
        <v>0</v>
      </c>
      <c r="AI297" t="b">
        <v>0</v>
      </c>
      <c r="AJ297" t="n">
        <v>2020</v>
      </c>
      <c r="AK297" t="n">
        <v>7</v>
      </c>
      <c r="AL297" t="b">
        <v>0</v>
      </c>
      <c r="AM297" t="n">
        <v>0</v>
      </c>
      <c r="AN297" t="b">
        <v>0</v>
      </c>
      <c r="AO297" t="b">
        <v>0</v>
      </c>
      <c r="AP297" t="b">
        <v>0</v>
      </c>
      <c r="AQ297" t="inlineStr">
        <is>
          <t>OEIS Non-CAT - Large</t>
        </is>
      </c>
      <c r="AR297" t="n">
        <v>0</v>
      </c>
      <c r="AS297" t="n">
        <v>0</v>
      </c>
      <c r="AT297" t="inlineStr">
        <is>
          <t xml:space="preserve">structures &lt;= 100 </t>
        </is>
      </c>
      <c r="AU297" t="inlineStr">
        <is>
          <t>fatality = 0</t>
        </is>
      </c>
      <c r="AV297" t="n">
        <v>0</v>
      </c>
      <c r="AW297" t="b">
        <v>1</v>
      </c>
      <c r="AX297" t="b">
        <v>0</v>
      </c>
      <c r="AY297" t="b">
        <v>1</v>
      </c>
      <c r="AZ297" t="b">
        <v>1</v>
      </c>
      <c r="BA297" t="b">
        <v>0</v>
      </c>
      <c r="BB297" t="b">
        <v>1</v>
      </c>
      <c r="BC297" t="b">
        <v>1</v>
      </c>
      <c r="BF297" t="inlineStr">
        <is>
          <t>CZRC1</t>
        </is>
      </c>
      <c r="BG297" t="inlineStr">
        <is>
          <t>2</t>
        </is>
      </c>
      <c r="BH297" t="n">
        <v>2.15</v>
      </c>
      <c r="BI297" t="inlineStr">
        <is>
          <t>2020-07-05T15:02:00Z</t>
        </is>
      </c>
      <c r="BJ297" t="n">
        <v>8</v>
      </c>
      <c r="BK297" t="n">
        <v>29</v>
      </c>
      <c r="BL297" t="inlineStr">
        <is>
          <t>CZRC1</t>
        </is>
      </c>
      <c r="BM297" t="inlineStr">
        <is>
          <t>2</t>
        </is>
      </c>
      <c r="BN297" t="n">
        <v>2.15</v>
      </c>
      <c r="BO297" t="inlineStr">
        <is>
          <t>2020-07-05T15:02:00Z</t>
        </is>
      </c>
      <c r="BP297" t="n">
        <v>8</v>
      </c>
      <c r="BQ297" t="n">
        <v>116</v>
      </c>
    </row>
    <row r="298">
      <c r="C298" t="inlineStr">
        <is>
          <t>20200705-Crews</t>
        </is>
      </c>
      <c r="D298" t="inlineStr">
        <is>
          <t>Santa Clara</t>
        </is>
      </c>
      <c r="E298" t="inlineStr">
        <is>
          <t>Crews</t>
        </is>
      </c>
      <c r="H298" t="n">
        <v>202007051455</v>
      </c>
      <c r="I298" t="n">
        <v>202007060255</v>
      </c>
      <c r="J298" t="n">
        <v>44017</v>
      </c>
      <c r="K298" t="n">
        <v>0.6215277777777778</v>
      </c>
      <c r="L298" t="n">
        <v>44017.62152777778</v>
      </c>
      <c r="M298" t="n">
        <v>44025</v>
      </c>
      <c r="N298" t="inlineStr">
        <is>
          <t>19:06</t>
        </is>
      </c>
      <c r="O298" t="n">
        <v>44025.79583333333</v>
      </c>
      <c r="P298" t="n">
        <v>5513</v>
      </c>
      <c r="Q298" t="inlineStr">
        <is>
          <t>Under Investigation</t>
        </is>
      </c>
      <c r="R298" t="n">
        <v>7</v>
      </c>
      <c r="S298" t="n">
        <v>0</v>
      </c>
      <c r="T298" t="n">
        <v>0</v>
      </c>
      <c r="U298" t="n">
        <v>37.034839</v>
      </c>
      <c r="V298" t="n">
        <v>-121.501532</v>
      </c>
      <c r="W298" t="inlineStr">
        <is>
          <t>HFTD</t>
        </is>
      </c>
      <c r="X298" t="inlineStr">
        <is>
          <t>HFRA</t>
        </is>
      </c>
      <c r="AF298" t="n">
        <v>146783</v>
      </c>
      <c r="AG298" t="b">
        <v>1</v>
      </c>
      <c r="AH298" t="b">
        <v>1</v>
      </c>
      <c r="AI298" t="b">
        <v>0</v>
      </c>
      <c r="AJ298" t="n">
        <v>2020</v>
      </c>
      <c r="AK298" t="n">
        <v>7</v>
      </c>
      <c r="AL298" t="b">
        <v>0</v>
      </c>
      <c r="AM298" t="n">
        <v>0</v>
      </c>
      <c r="AN298" t="b">
        <v>0</v>
      </c>
      <c r="AO298" t="b">
        <v>0</v>
      </c>
      <c r="AP298" t="b">
        <v>0</v>
      </c>
      <c r="AQ298" t="inlineStr">
        <is>
          <t>OEIS CAT - Large</t>
        </is>
      </c>
      <c r="AR298" t="n">
        <v>1</v>
      </c>
      <c r="AS298" t="n">
        <v>0</v>
      </c>
      <c r="AT298" t="inlineStr">
        <is>
          <t xml:space="preserve">structures &lt;= 100 </t>
        </is>
      </c>
      <c r="AU298" t="inlineStr">
        <is>
          <t>fatality = 0</t>
        </is>
      </c>
      <c r="AV298" t="n">
        <v>7</v>
      </c>
      <c r="AW298" t="b">
        <v>1</v>
      </c>
      <c r="AX298" t="b">
        <v>0</v>
      </c>
      <c r="AY298" t="b">
        <v>1</v>
      </c>
      <c r="AZ298" t="b">
        <v>1</v>
      </c>
      <c r="BA298" t="b">
        <v>0</v>
      </c>
      <c r="BB298" t="b">
        <v>1</v>
      </c>
      <c r="BC298" t="b">
        <v>1</v>
      </c>
      <c r="BF298" t="inlineStr">
        <is>
          <t>PG509</t>
        </is>
      </c>
      <c r="BG298" t="inlineStr">
        <is>
          <t>229</t>
        </is>
      </c>
      <c r="BH298" t="n">
        <v>2.69</v>
      </c>
      <c r="BI298" t="inlineStr">
        <is>
          <t>2020-07-05T22:50:00Z</t>
        </is>
      </c>
      <c r="BJ298" t="n">
        <v>23.97</v>
      </c>
      <c r="BK298" t="n">
        <v>73</v>
      </c>
      <c r="BL298" t="inlineStr">
        <is>
          <t>PG509</t>
        </is>
      </c>
      <c r="BM298" t="inlineStr">
        <is>
          <t>229</t>
        </is>
      </c>
      <c r="BN298" t="n">
        <v>2.69</v>
      </c>
      <c r="BO298" t="inlineStr">
        <is>
          <t>2020-07-05T22:50:00Z</t>
        </is>
      </c>
      <c r="BP298" t="n">
        <v>23.97</v>
      </c>
      <c r="BQ298" t="n">
        <v>143</v>
      </c>
    </row>
    <row r="299">
      <c r="C299" t="inlineStr">
        <is>
          <t>20200713-Mineral</t>
        </is>
      </c>
      <c r="D299" t="inlineStr">
        <is>
          <t>Fresno</t>
        </is>
      </c>
      <c r="E299" t="inlineStr">
        <is>
          <t>Mineral</t>
        </is>
      </c>
      <c r="H299" t="n">
        <v>202007131640</v>
      </c>
      <c r="I299" t="n">
        <v>202007140440</v>
      </c>
      <c r="J299" t="n">
        <v>44025</v>
      </c>
      <c r="K299" t="n">
        <v>0.6944444444444444</v>
      </c>
      <c r="L299" t="n">
        <v>44025.69444444445</v>
      </c>
      <c r="M299" t="n">
        <v>44038</v>
      </c>
      <c r="N299" t="inlineStr">
        <is>
          <t>19:41</t>
        </is>
      </c>
      <c r="O299" t="n">
        <v>44038.82013888889</v>
      </c>
      <c r="P299" t="n">
        <v>29667</v>
      </c>
      <c r="Q299" t="inlineStr">
        <is>
          <t>Under Investigation</t>
        </is>
      </c>
      <c r="R299" t="n">
        <v>7</v>
      </c>
      <c r="S299" t="n">
        <v>0</v>
      </c>
      <c r="T299" t="n">
        <v>0</v>
      </c>
      <c r="U299" t="n">
        <v>36.09493</v>
      </c>
      <c r="V299" t="n">
        <v>-120.52193</v>
      </c>
      <c r="W299" t="inlineStr">
        <is>
          <t>non-HFTD</t>
        </is>
      </c>
      <c r="X299" t="inlineStr">
        <is>
          <t>HFRA</t>
        </is>
      </c>
      <c r="AF299" t="n">
        <v>381650</v>
      </c>
      <c r="AG299" t="b">
        <v>1</v>
      </c>
      <c r="AH299" t="b">
        <v>1</v>
      </c>
      <c r="AI299" t="b">
        <v>0</v>
      </c>
      <c r="AJ299" t="n">
        <v>2020</v>
      </c>
      <c r="AK299" t="n">
        <v>7</v>
      </c>
      <c r="AL299" t="b">
        <v>0</v>
      </c>
      <c r="AM299" t="n">
        <v>0</v>
      </c>
      <c r="AN299" t="b">
        <v>0</v>
      </c>
      <c r="AO299" t="b">
        <v>0</v>
      </c>
      <c r="AP299" t="b">
        <v>0</v>
      </c>
      <c r="AQ299" t="inlineStr">
        <is>
          <t>OEIS CAT - Large</t>
        </is>
      </c>
      <c r="AR299" t="n">
        <v>1</v>
      </c>
      <c r="AS299" t="n">
        <v>0</v>
      </c>
      <c r="AT299" t="inlineStr">
        <is>
          <t xml:space="preserve">structures &lt;= 100 </t>
        </is>
      </c>
      <c r="AU299" t="inlineStr">
        <is>
          <t>fatality = 0</t>
        </is>
      </c>
      <c r="AV299" t="n">
        <v>7</v>
      </c>
      <c r="AW299" t="b">
        <v>0</v>
      </c>
      <c r="AX299" t="b">
        <v>0</v>
      </c>
      <c r="AY299" t="b">
        <v>1</v>
      </c>
      <c r="AZ299" t="b">
        <v>1</v>
      </c>
      <c r="BA299" t="b">
        <v>1</v>
      </c>
      <c r="BB299" t="b">
        <v>0</v>
      </c>
      <c r="BC299" t="b">
        <v>1</v>
      </c>
      <c r="BJ299" t="n">
        <v>0</v>
      </c>
      <c r="BK299" t="n">
        <v>0</v>
      </c>
      <c r="BL299" t="inlineStr">
        <is>
          <t>LDEC1</t>
        </is>
      </c>
      <c r="BM299" t="inlineStr">
        <is>
          <t>2</t>
        </is>
      </c>
      <c r="BN299" t="n">
        <v>6.25</v>
      </c>
      <c r="BO299" t="inlineStr">
        <is>
          <t>2020-07-13T23:20:00Z</t>
        </is>
      </c>
      <c r="BP299" t="n">
        <v>27</v>
      </c>
      <c r="BQ299" t="n">
        <v>41</v>
      </c>
    </row>
    <row r="300">
      <c r="C300" t="inlineStr">
        <is>
          <t>20200715-Coyote</t>
        </is>
      </c>
      <c r="D300" t="inlineStr">
        <is>
          <t>San Benito</t>
        </is>
      </c>
      <c r="E300" t="inlineStr">
        <is>
          <t>Coyote</t>
        </is>
      </c>
      <c r="H300" t="n">
        <v>202007151404</v>
      </c>
      <c r="I300" t="n">
        <v>202007160204</v>
      </c>
      <c r="J300" t="n">
        <v>44027</v>
      </c>
      <c r="K300" t="n">
        <v>0.5861111111111111</v>
      </c>
      <c r="L300" t="n">
        <v>44027.58611111111</v>
      </c>
      <c r="M300" t="n">
        <v>44030</v>
      </c>
      <c r="N300" t="inlineStr">
        <is>
          <t>07:36</t>
        </is>
      </c>
      <c r="O300" t="n">
        <v>44030.31666666667</v>
      </c>
      <c r="P300" t="n">
        <v>1508</v>
      </c>
      <c r="R300" t="n">
        <v>0</v>
      </c>
      <c r="S300" t="n">
        <v>0</v>
      </c>
      <c r="T300" t="n">
        <v>0</v>
      </c>
      <c r="U300" t="n">
        <v>36.653</v>
      </c>
      <c r="V300" t="n">
        <v>-121.04401</v>
      </c>
      <c r="W300" t="inlineStr">
        <is>
          <t>HFTD</t>
        </is>
      </c>
      <c r="X300" t="inlineStr">
        <is>
          <t>HFRA</t>
        </is>
      </c>
      <c r="AG300" t="b">
        <v>0</v>
      </c>
      <c r="AH300" t="b">
        <v>0</v>
      </c>
      <c r="AI300" t="b">
        <v>0</v>
      </c>
      <c r="AJ300" t="n">
        <v>2020</v>
      </c>
      <c r="AK300" t="n">
        <v>7</v>
      </c>
      <c r="AL300" t="b">
        <v>0</v>
      </c>
      <c r="AM300" t="n">
        <v>0</v>
      </c>
      <c r="AN300" t="b">
        <v>0</v>
      </c>
      <c r="AO300" t="b">
        <v>0</v>
      </c>
      <c r="AP300" t="b">
        <v>0</v>
      </c>
      <c r="AQ300" t="inlineStr">
        <is>
          <t>OEIS Non-CAT - Large</t>
        </is>
      </c>
      <c r="AR300" t="n">
        <v>0</v>
      </c>
      <c r="AS300" t="n">
        <v>0</v>
      </c>
      <c r="AT300" t="inlineStr">
        <is>
          <t xml:space="preserve">structures &lt;= 100 </t>
        </is>
      </c>
      <c r="AU300" t="inlineStr">
        <is>
          <t>fatality = 0</t>
        </is>
      </c>
      <c r="AV300" t="n">
        <v>0</v>
      </c>
      <c r="AW300" t="b">
        <v>1</v>
      </c>
      <c r="AX300" t="b">
        <v>0</v>
      </c>
      <c r="AY300" t="b">
        <v>1</v>
      </c>
      <c r="AZ300" t="b">
        <v>1</v>
      </c>
      <c r="BA300" t="b">
        <v>0</v>
      </c>
      <c r="BB300" t="b">
        <v>1</v>
      </c>
      <c r="BC300" t="b">
        <v>1</v>
      </c>
      <c r="BF300" t="inlineStr">
        <is>
          <t>PG391</t>
        </is>
      </c>
      <c r="BG300" t="inlineStr">
        <is>
          <t>229</t>
        </is>
      </c>
      <c r="BH300" t="n">
        <v>2.88</v>
      </c>
      <c r="BI300" t="inlineStr">
        <is>
          <t>2020-07-15T21:30:00Z</t>
        </is>
      </c>
      <c r="BJ300" t="n">
        <v>13.23</v>
      </c>
      <c r="BK300" t="n">
        <v>12</v>
      </c>
      <c r="BL300" t="inlineStr">
        <is>
          <t>PG836</t>
        </is>
      </c>
      <c r="BM300" t="inlineStr">
        <is>
          <t>229</t>
        </is>
      </c>
      <c r="BN300" t="n">
        <v>8.91</v>
      </c>
      <c r="BO300" t="inlineStr">
        <is>
          <t>2020-07-15T22:00:00Z</t>
        </is>
      </c>
      <c r="BP300" t="n">
        <v>22.36</v>
      </c>
      <c r="BQ300" t="n">
        <v>36</v>
      </c>
    </row>
    <row r="301">
      <c r="C301" t="inlineStr">
        <is>
          <t>20200715-Valley</t>
        </is>
      </c>
      <c r="D301" t="inlineStr">
        <is>
          <t>Yuba</t>
        </is>
      </c>
      <c r="E301" t="inlineStr">
        <is>
          <t>Valley</t>
        </is>
      </c>
      <c r="H301" t="n">
        <v>202007151718</v>
      </c>
      <c r="I301" t="n">
        <v>202007160518</v>
      </c>
      <c r="J301" t="n">
        <v>44027</v>
      </c>
      <c r="K301" t="n">
        <v>0.7208333333333333</v>
      </c>
      <c r="L301" t="n">
        <v>44027.72083333333</v>
      </c>
      <c r="M301" t="n">
        <v>44027</v>
      </c>
      <c r="N301" t="inlineStr">
        <is>
          <t>19:11</t>
        </is>
      </c>
      <c r="O301" t="n">
        <v>44027.79930555556</v>
      </c>
      <c r="P301" t="n">
        <v>500</v>
      </c>
      <c r="R301" t="n">
        <v>0</v>
      </c>
      <c r="S301" t="n">
        <v>0</v>
      </c>
      <c r="T301" t="n">
        <v>0</v>
      </c>
      <c r="U301" t="n">
        <v>39.10112</v>
      </c>
      <c r="V301" t="n">
        <v>-121.33589</v>
      </c>
      <c r="W301" t="inlineStr">
        <is>
          <t>non-HFTD</t>
        </is>
      </c>
      <c r="X301" t="inlineStr">
        <is>
          <t>non-HFRA</t>
        </is>
      </c>
      <c r="AG301" t="b">
        <v>0</v>
      </c>
      <c r="AH301" t="b">
        <v>0</v>
      </c>
      <c r="AI301" t="b">
        <v>0</v>
      </c>
      <c r="AJ301" t="n">
        <v>2020</v>
      </c>
      <c r="AK301" t="n">
        <v>7</v>
      </c>
      <c r="AL301" t="b">
        <v>0</v>
      </c>
      <c r="AM301" t="n">
        <v>0</v>
      </c>
      <c r="AN301" t="b">
        <v>0</v>
      </c>
      <c r="AO301" t="b">
        <v>0</v>
      </c>
      <c r="AP301" t="b">
        <v>0</v>
      </c>
      <c r="AQ301" t="inlineStr">
        <is>
          <t>OEIS Non-CAT - Large</t>
        </is>
      </c>
      <c r="AR301" t="n">
        <v>0</v>
      </c>
      <c r="AS301" t="n">
        <v>0</v>
      </c>
      <c r="AT301" t="inlineStr">
        <is>
          <t xml:space="preserve">structures &lt;= 100 </t>
        </is>
      </c>
      <c r="AU301" t="inlineStr">
        <is>
          <t>fatality = 0</t>
        </is>
      </c>
      <c r="AV301" t="n">
        <v>0</v>
      </c>
      <c r="AW301" t="b">
        <v>0</v>
      </c>
      <c r="AX301" t="b">
        <v>0</v>
      </c>
      <c r="AY301" t="b">
        <v>0</v>
      </c>
      <c r="AZ301" t="b">
        <v>0</v>
      </c>
      <c r="BA301" t="b">
        <v>0</v>
      </c>
      <c r="BB301" t="b">
        <v>0</v>
      </c>
      <c r="BC301" t="b">
        <v>0</v>
      </c>
      <c r="BJ301" t="n">
        <v>0</v>
      </c>
      <c r="BK301" t="n">
        <v>0</v>
      </c>
      <c r="BL301" t="inlineStr">
        <is>
          <t>D7902</t>
        </is>
      </c>
      <c r="BM301" t="inlineStr">
        <is>
          <t>65</t>
        </is>
      </c>
      <c r="BN301" t="n">
        <v>7.51</v>
      </c>
      <c r="BO301" t="inlineStr">
        <is>
          <t>2020-07-16T01:10:00Z</t>
        </is>
      </c>
      <c r="BP301" t="n">
        <v>18</v>
      </c>
      <c r="BQ301" t="n">
        <v>72</v>
      </c>
    </row>
    <row r="302">
      <c r="A302" t="inlineStr">
        <is>
          <t>Not in PG&amp;E service territory</t>
        </is>
      </c>
      <c r="C302" t="inlineStr">
        <is>
          <t>20200718-Badger</t>
        </is>
      </c>
      <c r="D302" t="inlineStr">
        <is>
          <t>Siskiyou</t>
        </is>
      </c>
      <c r="E302" t="inlineStr">
        <is>
          <t>Badger</t>
        </is>
      </c>
      <c r="H302" t="n">
        <v>202007181718</v>
      </c>
      <c r="I302" t="n">
        <v>202007190518</v>
      </c>
      <c r="J302" t="n">
        <v>44030</v>
      </c>
      <c r="K302" t="n">
        <v>0.7208333333333333</v>
      </c>
      <c r="L302" t="n">
        <v>44030.72083333333</v>
      </c>
      <c r="M302" t="n">
        <v>44040</v>
      </c>
      <c r="N302" t="inlineStr">
        <is>
          <t>18:21</t>
        </is>
      </c>
      <c r="O302" t="n">
        <v>44040.76458333333</v>
      </c>
      <c r="P302" t="n">
        <v>557</v>
      </c>
      <c r="Q302" t="inlineStr">
        <is>
          <t>Under Investigation</t>
        </is>
      </c>
      <c r="R302" t="n">
        <v>0</v>
      </c>
      <c r="S302" t="n">
        <v>0</v>
      </c>
      <c r="T302" t="n">
        <v>0</v>
      </c>
      <c r="U302" t="n">
        <v>41.79319</v>
      </c>
      <c r="V302" t="n">
        <v>-122.69296</v>
      </c>
      <c r="W302" t="inlineStr">
        <is>
          <t>HFTD</t>
        </is>
      </c>
      <c r="X302" t="inlineStr">
        <is>
          <t>HFRA</t>
        </is>
      </c>
      <c r="AG302" t="b">
        <v>0</v>
      </c>
      <c r="AH302" t="b">
        <v>0</v>
      </c>
      <c r="AI302" t="b">
        <v>0</v>
      </c>
      <c r="AJ302" t="n">
        <v>2020</v>
      </c>
      <c r="AK302" t="n">
        <v>7</v>
      </c>
      <c r="AL302" t="b">
        <v>0</v>
      </c>
      <c r="AM302" t="n">
        <v>0</v>
      </c>
      <c r="AN302" t="b">
        <v>0</v>
      </c>
      <c r="AO302" t="b">
        <v>0</v>
      </c>
      <c r="AP302" t="b">
        <v>0</v>
      </c>
      <c r="AQ302" t="inlineStr">
        <is>
          <t>OEIS Non-CAT - Large</t>
        </is>
      </c>
      <c r="AR302" t="n">
        <v>0</v>
      </c>
      <c r="AS302" t="n">
        <v>0</v>
      </c>
      <c r="AT302" t="inlineStr">
        <is>
          <t xml:space="preserve">structures &lt;= 100 </t>
        </is>
      </c>
      <c r="AU302" t="inlineStr">
        <is>
          <t>fatality = 0</t>
        </is>
      </c>
      <c r="AV302" t="n">
        <v>0</v>
      </c>
      <c r="AW302" t="b">
        <v>1</v>
      </c>
      <c r="AX302" t="b">
        <v>0</v>
      </c>
      <c r="AY302" t="b">
        <v>1</v>
      </c>
      <c r="AZ302" t="b">
        <v>1</v>
      </c>
      <c r="BA302" t="b">
        <v>0</v>
      </c>
      <c r="BB302" t="b">
        <v>0</v>
      </c>
      <c r="BC302" t="b">
        <v>1</v>
      </c>
      <c r="BJ302" t="n">
        <v>0</v>
      </c>
      <c r="BK302" t="n">
        <v>0</v>
      </c>
      <c r="BL302" t="inlineStr">
        <is>
          <t>CF114</t>
        </is>
      </c>
      <c r="BM302" t="inlineStr">
        <is>
          <t>59</t>
        </is>
      </c>
      <c r="BN302" t="n">
        <v>7.51</v>
      </c>
      <c r="BO302" t="inlineStr">
        <is>
          <t>2020-07-19T01:16:00Z</t>
        </is>
      </c>
      <c r="BP302" t="n">
        <v>22.82</v>
      </c>
      <c r="BQ302" t="n">
        <v>20</v>
      </c>
    </row>
    <row r="303">
      <c r="C303" t="inlineStr">
        <is>
          <t>20200718-Hog</t>
        </is>
      </c>
      <c r="D303" t="inlineStr">
        <is>
          <t>Lassen</t>
        </is>
      </c>
      <c r="E303" t="inlineStr">
        <is>
          <t>Hog</t>
        </is>
      </c>
      <c r="H303" t="n">
        <v>202007181728</v>
      </c>
      <c r="I303" t="n">
        <v>202007190528</v>
      </c>
      <c r="J303" t="n">
        <v>44030</v>
      </c>
      <c r="K303" t="n">
        <v>0.7277777777777777</v>
      </c>
      <c r="L303" t="n">
        <v>44030.72777777778</v>
      </c>
      <c r="M303" t="n">
        <v>44060</v>
      </c>
      <c r="N303" t="inlineStr">
        <is>
          <t>21:07</t>
        </is>
      </c>
      <c r="O303" t="n">
        <v>44060.87986111111</v>
      </c>
      <c r="P303" t="n">
        <v>9564</v>
      </c>
      <c r="Q303" t="inlineStr">
        <is>
          <t>Under Investigation</t>
        </is>
      </c>
      <c r="R303" t="n">
        <v>2</v>
      </c>
      <c r="S303" t="n">
        <v>0</v>
      </c>
      <c r="T303" t="n">
        <v>0</v>
      </c>
      <c r="U303" t="n">
        <v>40.420886</v>
      </c>
      <c r="V303" t="n">
        <v>-120.86375</v>
      </c>
      <c r="W303" t="inlineStr">
        <is>
          <t>HFTD</t>
        </is>
      </c>
      <c r="X303" t="inlineStr">
        <is>
          <t>HFRA</t>
        </is>
      </c>
      <c r="AG303" t="b">
        <v>1</v>
      </c>
      <c r="AH303" t="b">
        <v>1</v>
      </c>
      <c r="AI303" t="b">
        <v>0</v>
      </c>
      <c r="AJ303" t="n">
        <v>2020</v>
      </c>
      <c r="AK303" t="n">
        <v>7</v>
      </c>
      <c r="AL303" t="b">
        <v>0</v>
      </c>
      <c r="AM303" t="n">
        <v>0</v>
      </c>
      <c r="AN303" t="b">
        <v>0</v>
      </c>
      <c r="AO303" t="b">
        <v>0</v>
      </c>
      <c r="AP303" t="b">
        <v>0</v>
      </c>
      <c r="AQ303" t="inlineStr">
        <is>
          <t>OEIS CAT - Large</t>
        </is>
      </c>
      <c r="AR303" t="n">
        <v>1</v>
      </c>
      <c r="AS303" t="n">
        <v>0</v>
      </c>
      <c r="AT303" t="inlineStr">
        <is>
          <t xml:space="preserve">structures &lt;= 100 </t>
        </is>
      </c>
      <c r="AU303" t="inlineStr">
        <is>
          <t>fatality = 0</t>
        </is>
      </c>
      <c r="AV303" t="n">
        <v>2</v>
      </c>
      <c r="AW303" t="b">
        <v>1</v>
      </c>
      <c r="AX303" t="b">
        <v>0</v>
      </c>
      <c r="AY303" t="b">
        <v>1</v>
      </c>
      <c r="AZ303" t="b">
        <v>1</v>
      </c>
      <c r="BA303" t="b">
        <v>0</v>
      </c>
      <c r="BB303" t="b">
        <v>1</v>
      </c>
      <c r="BC303" t="b">
        <v>1</v>
      </c>
      <c r="BF303" t="inlineStr">
        <is>
          <t>CTFPE</t>
        </is>
      </c>
      <c r="BG303" t="inlineStr">
        <is>
          <t>59</t>
        </is>
      </c>
      <c r="BH303" t="n">
        <v>3.81</v>
      </c>
      <c r="BI303" t="inlineStr">
        <is>
          <t>2020-07-19T00:08:00Z</t>
        </is>
      </c>
      <c r="BJ303" t="n">
        <v>8.5</v>
      </c>
      <c r="BK303" t="n">
        <v>32</v>
      </c>
      <c r="BL303" t="inlineStr">
        <is>
          <t>WWDC1</t>
        </is>
      </c>
      <c r="BM303" t="inlineStr">
        <is>
          <t>2</t>
        </is>
      </c>
      <c r="BN303" t="n">
        <v>8.220000000000001</v>
      </c>
      <c r="BO303" t="inlineStr">
        <is>
          <t>2020-07-18T23:56:00Z</t>
        </is>
      </c>
      <c r="BP303" t="n">
        <v>11</v>
      </c>
      <c r="BQ303" t="n">
        <v>34</v>
      </c>
    </row>
    <row r="304">
      <c r="C304" t="inlineStr">
        <is>
          <t>20200719-Platina</t>
        </is>
      </c>
      <c r="D304" t="inlineStr">
        <is>
          <t>Shasta</t>
        </is>
      </c>
      <c r="E304" t="inlineStr">
        <is>
          <t>Platina</t>
        </is>
      </c>
      <c r="H304" t="n">
        <v>202007191705</v>
      </c>
      <c r="I304" t="n">
        <v>202007200505</v>
      </c>
      <c r="J304" t="n">
        <v>44031</v>
      </c>
      <c r="K304" t="n">
        <v>0.7118055555555556</v>
      </c>
      <c r="L304" t="n">
        <v>44031.71180555555</v>
      </c>
      <c r="M304" t="n">
        <v>44039</v>
      </c>
      <c r="N304" t="inlineStr">
        <is>
          <t>19:20</t>
        </is>
      </c>
      <c r="O304" t="n">
        <v>44039.80555555555</v>
      </c>
      <c r="P304" t="n">
        <v>340</v>
      </c>
      <c r="Q304" t="inlineStr">
        <is>
          <t>Under Investigation</t>
        </is>
      </c>
      <c r="R304" t="n">
        <v>0</v>
      </c>
      <c r="S304" t="n">
        <v>0</v>
      </c>
      <c r="T304" t="n">
        <v>0</v>
      </c>
      <c r="U304" t="n">
        <v>40.462621</v>
      </c>
      <c r="V304" t="n">
        <v>-122.792645</v>
      </c>
      <c r="W304" t="inlineStr">
        <is>
          <t>HFTD</t>
        </is>
      </c>
      <c r="X304" t="inlineStr">
        <is>
          <t>HFRA</t>
        </is>
      </c>
      <c r="AG304" t="b">
        <v>0</v>
      </c>
      <c r="AH304" t="b">
        <v>0</v>
      </c>
      <c r="AI304" t="b">
        <v>0</v>
      </c>
      <c r="AJ304" t="n">
        <v>2020</v>
      </c>
      <c r="AK304" t="n">
        <v>7</v>
      </c>
      <c r="AL304" t="b">
        <v>0</v>
      </c>
      <c r="AM304" t="n">
        <v>0</v>
      </c>
      <c r="AN304" t="b">
        <v>0</v>
      </c>
      <c r="AO304" t="b">
        <v>0</v>
      </c>
      <c r="AP304" t="b">
        <v>0</v>
      </c>
      <c r="AQ304" t="inlineStr">
        <is>
          <t>OEIS Non-CAT - Large</t>
        </is>
      </c>
      <c r="AR304" t="n">
        <v>0</v>
      </c>
      <c r="AS304" t="n">
        <v>0</v>
      </c>
      <c r="AT304" t="inlineStr">
        <is>
          <t xml:space="preserve">structures &lt;= 100 </t>
        </is>
      </c>
      <c r="AU304" t="inlineStr">
        <is>
          <t>fatality = 0</t>
        </is>
      </c>
      <c r="AV304" t="n">
        <v>0</v>
      </c>
      <c r="AW304" t="b">
        <v>1</v>
      </c>
      <c r="AX304" t="b">
        <v>0</v>
      </c>
      <c r="AY304" t="b">
        <v>1</v>
      </c>
      <c r="AZ304" t="b">
        <v>1</v>
      </c>
      <c r="BA304" t="b">
        <v>0</v>
      </c>
      <c r="BB304" t="b">
        <v>1</v>
      </c>
      <c r="BC304" t="b">
        <v>1</v>
      </c>
      <c r="BF304" t="inlineStr">
        <is>
          <t>PLIC1</t>
        </is>
      </c>
      <c r="BG304" t="inlineStr">
        <is>
          <t>2</t>
        </is>
      </c>
      <c r="BH304" t="n">
        <v>2.64</v>
      </c>
      <c r="BI304" t="inlineStr">
        <is>
          <t>2020-07-20T00:54:00Z</t>
        </is>
      </c>
      <c r="BJ304" t="n">
        <v>20</v>
      </c>
      <c r="BK304" t="n">
        <v>2</v>
      </c>
      <c r="BL304" t="inlineStr">
        <is>
          <t>PG768</t>
        </is>
      </c>
      <c r="BM304" t="inlineStr">
        <is>
          <t>229</t>
        </is>
      </c>
      <c r="BN304" t="n">
        <v>8.44</v>
      </c>
      <c r="BO304" t="inlineStr">
        <is>
          <t>2020-07-20T00:20:00Z</t>
        </is>
      </c>
      <c r="BP304" t="n">
        <v>25.5</v>
      </c>
      <c r="BQ304" t="n">
        <v>62</v>
      </c>
    </row>
    <row r="305">
      <c r="C305" t="inlineStr">
        <is>
          <t>20200720-Gold</t>
        </is>
      </c>
      <c r="D305" t="inlineStr">
        <is>
          <t>Lassen</t>
        </is>
      </c>
      <c r="E305" t="inlineStr">
        <is>
          <t>Gold</t>
        </is>
      </c>
      <c r="H305" t="n">
        <v>202007201412</v>
      </c>
      <c r="I305" t="n">
        <v>202007210212</v>
      </c>
      <c r="J305" t="n">
        <v>44032</v>
      </c>
      <c r="K305" t="n">
        <v>0.5916666666666667</v>
      </c>
      <c r="L305" t="n">
        <v>44032.59166666667</v>
      </c>
      <c r="M305" t="n">
        <v>44055</v>
      </c>
      <c r="N305" t="inlineStr">
        <is>
          <t>19:21</t>
        </is>
      </c>
      <c r="O305" t="n">
        <v>44055.80625</v>
      </c>
      <c r="P305" t="n">
        <v>22634</v>
      </c>
      <c r="Q305" t="inlineStr">
        <is>
          <t>Under Investigation</t>
        </is>
      </c>
      <c r="R305" t="n">
        <v>13</v>
      </c>
      <c r="S305" t="n">
        <v>5</v>
      </c>
      <c r="T305" t="n">
        <v>0</v>
      </c>
      <c r="U305" t="n">
        <v>41.11037</v>
      </c>
      <c r="V305" t="n">
        <v>-120.923293</v>
      </c>
      <c r="W305" t="inlineStr">
        <is>
          <t>HFTD</t>
        </is>
      </c>
      <c r="X305" t="inlineStr">
        <is>
          <t>HFRA</t>
        </is>
      </c>
      <c r="AG305" t="b">
        <v>1</v>
      </c>
      <c r="AH305" t="b">
        <v>1</v>
      </c>
      <c r="AI305" t="b">
        <v>0</v>
      </c>
      <c r="AJ305" t="n">
        <v>2020</v>
      </c>
      <c r="AK305" t="n">
        <v>7</v>
      </c>
      <c r="AL305" t="b">
        <v>0</v>
      </c>
      <c r="AM305" t="n">
        <v>0</v>
      </c>
      <c r="AN305" t="b">
        <v>0</v>
      </c>
      <c r="AO305" t="b">
        <v>0</v>
      </c>
      <c r="AP305" t="b">
        <v>0</v>
      </c>
      <c r="AQ305" t="inlineStr">
        <is>
          <t>OEIS CAT - Large</t>
        </is>
      </c>
      <c r="AR305" t="n">
        <v>1</v>
      </c>
      <c r="AS305" t="n">
        <v>0</v>
      </c>
      <c r="AT305" t="inlineStr">
        <is>
          <t xml:space="preserve">structures &lt;= 100 </t>
        </is>
      </c>
      <c r="AU305" t="inlineStr">
        <is>
          <t>fatality = 0</t>
        </is>
      </c>
      <c r="AV305" t="n">
        <v>13</v>
      </c>
      <c r="AW305" t="b">
        <v>1</v>
      </c>
      <c r="AX305" t="b">
        <v>0</v>
      </c>
      <c r="AY305" t="b">
        <v>1</v>
      </c>
      <c r="AZ305" t="b">
        <v>1</v>
      </c>
      <c r="BA305" t="b">
        <v>0</v>
      </c>
      <c r="BB305" t="b">
        <v>1</v>
      </c>
      <c r="BC305" t="b">
        <v>1</v>
      </c>
      <c r="BJ305" t="n">
        <v>0</v>
      </c>
      <c r="BK305" t="n">
        <v>0</v>
      </c>
      <c r="BP305" t="n">
        <v>0</v>
      </c>
      <c r="BQ305" t="n">
        <v>0</v>
      </c>
    </row>
    <row r="306">
      <c r="A306" t="inlineStr">
        <is>
          <t>Not in PG&amp;E service territory</t>
        </is>
      </c>
      <c r="C306" t="inlineStr">
        <is>
          <t>20200724-July Complex</t>
        </is>
      </c>
      <c r="D306" t="inlineStr">
        <is>
          <t>Siskiyou And Modoc</t>
        </is>
      </c>
      <c r="E306" t="inlineStr">
        <is>
          <t>July Complex</t>
        </is>
      </c>
      <c r="H306" t="n">
        <v>202007240733</v>
      </c>
      <c r="I306" t="n">
        <v>202007241933</v>
      </c>
      <c r="J306" t="n">
        <v>44036</v>
      </c>
      <c r="K306" t="n">
        <v>0.3145833333333333</v>
      </c>
      <c r="L306" t="n">
        <v>44036.31458333333</v>
      </c>
      <c r="M306" t="n">
        <v>44063</v>
      </c>
      <c r="N306" t="inlineStr">
        <is>
          <t>14:27</t>
        </is>
      </c>
      <c r="O306" t="n">
        <v>44063.60208333333</v>
      </c>
      <c r="P306" t="n">
        <v>83261</v>
      </c>
      <c r="Q306" t="inlineStr">
        <is>
          <t>Under Investigation</t>
        </is>
      </c>
      <c r="R306" t="n">
        <v>15</v>
      </c>
      <c r="S306" t="n">
        <v>0</v>
      </c>
      <c r="T306" t="n">
        <v>0</v>
      </c>
      <c r="U306" t="n">
        <v>41.699</v>
      </c>
      <c r="V306" t="n">
        <v>-121.477</v>
      </c>
      <c r="W306" t="inlineStr">
        <is>
          <t>non-HFTD</t>
        </is>
      </c>
      <c r="X306" t="inlineStr">
        <is>
          <t>non-HFRA</t>
        </is>
      </c>
      <c r="AG306" t="b">
        <v>1</v>
      </c>
      <c r="AH306" t="b">
        <v>1</v>
      </c>
      <c r="AI306" t="b">
        <v>0</v>
      </c>
      <c r="AJ306" t="n">
        <v>2020</v>
      </c>
      <c r="AK306" t="n">
        <v>7</v>
      </c>
      <c r="AL306" t="b">
        <v>0</v>
      </c>
      <c r="AM306" t="n">
        <v>0</v>
      </c>
      <c r="AN306" t="b">
        <v>0</v>
      </c>
      <c r="AO306" t="b">
        <v>0</v>
      </c>
      <c r="AP306" t="b">
        <v>0</v>
      </c>
      <c r="AQ306" t="inlineStr">
        <is>
          <t>OEIS CAT - Large</t>
        </is>
      </c>
      <c r="AR306" t="n">
        <v>1</v>
      </c>
      <c r="AS306" t="n">
        <v>0</v>
      </c>
      <c r="AT306" t="inlineStr">
        <is>
          <t xml:space="preserve">structures &lt;= 100 </t>
        </is>
      </c>
      <c r="AU306" t="inlineStr">
        <is>
          <t>fatality = 0</t>
        </is>
      </c>
      <c r="AV306" t="n">
        <v>15</v>
      </c>
      <c r="AW306" t="b">
        <v>0</v>
      </c>
      <c r="AX306" t="b">
        <v>0</v>
      </c>
      <c r="AY306" t="b">
        <v>0</v>
      </c>
      <c r="AZ306" t="b">
        <v>0</v>
      </c>
      <c r="BA306" t="b">
        <v>0</v>
      </c>
      <c r="BB306" t="b">
        <v>0</v>
      </c>
      <c r="BC306" t="b">
        <v>0</v>
      </c>
      <c r="BD306" t="n">
        <v>35000000</v>
      </c>
      <c r="BE306" t="inlineStr">
        <is>
          <t>https://upload.wikimedia.org/wikipedia/commons/c/c9/2020_National_Large_Incident_YTD_Report.pdf</t>
        </is>
      </c>
      <c r="BF306" t="inlineStr">
        <is>
          <t>IDWC1</t>
        </is>
      </c>
      <c r="BG306" t="inlineStr">
        <is>
          <t>2</t>
        </is>
      </c>
      <c r="BH306" t="n">
        <v>1.75</v>
      </c>
      <c r="BI306" t="inlineStr">
        <is>
          <t>2020-07-24T14:01:00Z</t>
        </is>
      </c>
      <c r="BJ306" t="n">
        <v>9</v>
      </c>
      <c r="BK306" t="n">
        <v>2</v>
      </c>
      <c r="BL306" t="inlineStr">
        <is>
          <t>IDWC1</t>
        </is>
      </c>
      <c r="BM306" t="inlineStr">
        <is>
          <t>2</t>
        </is>
      </c>
      <c r="BN306" t="n">
        <v>1.75</v>
      </c>
      <c r="BO306" t="inlineStr">
        <is>
          <t>2020-07-24T14:01:00Z</t>
        </is>
      </c>
      <c r="BP306" t="n">
        <v>9</v>
      </c>
      <c r="BQ306" t="n">
        <v>2</v>
      </c>
    </row>
    <row r="307">
      <c r="C307" t="inlineStr">
        <is>
          <t>20200727-Cottonwood</t>
        </is>
      </c>
      <c r="D307" t="inlineStr">
        <is>
          <t>Merced</t>
        </is>
      </c>
      <c r="E307" t="inlineStr">
        <is>
          <t>Cottonwood</t>
        </is>
      </c>
      <c r="H307" t="n">
        <v>202007270928</v>
      </c>
      <c r="I307" t="n">
        <v>202007272128</v>
      </c>
      <c r="J307" t="n">
        <v>44039</v>
      </c>
      <c r="K307" t="n">
        <v>0.3944444444444444</v>
      </c>
      <c r="L307" t="n">
        <v>44039.39444444444</v>
      </c>
      <c r="P307" t="n">
        <v>788</v>
      </c>
      <c r="Q307" t="inlineStr">
        <is>
          <t>Under Investigation</t>
        </is>
      </c>
      <c r="R307" t="n">
        <v>0</v>
      </c>
      <c r="S307" t="n">
        <v>0</v>
      </c>
      <c r="T307" t="n">
        <v>0</v>
      </c>
      <c r="U307" t="n">
        <v>37.083806</v>
      </c>
      <c r="V307" t="n">
        <v>-121.101634</v>
      </c>
      <c r="W307" t="inlineStr">
        <is>
          <t>non-HFTD</t>
        </is>
      </c>
      <c r="X307" t="inlineStr">
        <is>
          <t>HFRA</t>
        </is>
      </c>
      <c r="AG307" t="b">
        <v>0</v>
      </c>
      <c r="AH307" t="b">
        <v>0</v>
      </c>
      <c r="AI307" t="b">
        <v>0</v>
      </c>
      <c r="AJ307" t="n">
        <v>2020</v>
      </c>
      <c r="AK307" t="n">
        <v>7</v>
      </c>
      <c r="AL307" t="b">
        <v>0</v>
      </c>
      <c r="AM307" t="n">
        <v>0</v>
      </c>
      <c r="AN307" t="b">
        <v>0</v>
      </c>
      <c r="AO307" t="b">
        <v>0</v>
      </c>
      <c r="AP307" t="b">
        <v>0</v>
      </c>
      <c r="AQ307" t="inlineStr">
        <is>
          <t>OEIS Non-CAT - Large</t>
        </is>
      </c>
      <c r="AR307" t="n">
        <v>0</v>
      </c>
      <c r="AS307" t="n">
        <v>0</v>
      </c>
      <c r="AT307" t="inlineStr">
        <is>
          <t xml:space="preserve">structures &lt;= 100 </t>
        </is>
      </c>
      <c r="AU307" t="inlineStr">
        <is>
          <t>fatality = 0</t>
        </is>
      </c>
      <c r="AV307" t="n">
        <v>0</v>
      </c>
      <c r="AW307" t="b">
        <v>0</v>
      </c>
      <c r="AX307" t="b">
        <v>0</v>
      </c>
      <c r="AY307" t="b">
        <v>1</v>
      </c>
      <c r="AZ307" t="b">
        <v>1</v>
      </c>
      <c r="BA307" t="b">
        <v>1</v>
      </c>
      <c r="BB307" t="b">
        <v>0</v>
      </c>
      <c r="BC307" t="b">
        <v>1</v>
      </c>
      <c r="BF307" t="inlineStr">
        <is>
          <t>SLRC1</t>
        </is>
      </c>
      <c r="BG307" t="inlineStr">
        <is>
          <t>2</t>
        </is>
      </c>
      <c r="BH307" t="n">
        <v>3.34</v>
      </c>
      <c r="BI307" t="inlineStr">
        <is>
          <t>2020-07-27T17:02:00Z</t>
        </is>
      </c>
      <c r="BJ307" t="n">
        <v>14.01</v>
      </c>
      <c r="BK307" t="n">
        <v>2</v>
      </c>
      <c r="BL307" t="inlineStr">
        <is>
          <t>AT423</t>
        </is>
      </c>
      <c r="BM307" t="inlineStr">
        <is>
          <t>65</t>
        </is>
      </c>
      <c r="BN307" t="n">
        <v>5.49</v>
      </c>
      <c r="BO307" t="inlineStr">
        <is>
          <t>2020-07-27T16:09:00Z</t>
        </is>
      </c>
      <c r="BP307" t="n">
        <v>20</v>
      </c>
      <c r="BQ307" t="n">
        <v>36</v>
      </c>
    </row>
    <row r="308">
      <c r="C308" t="inlineStr">
        <is>
          <t>20200728-Branch</t>
        </is>
      </c>
      <c r="D308" t="inlineStr">
        <is>
          <t>San Luis Obispo</t>
        </is>
      </c>
      <c r="E308" t="inlineStr">
        <is>
          <t>Branch</t>
        </is>
      </c>
      <c r="H308" t="n">
        <v>202007281459</v>
      </c>
      <c r="I308" t="n">
        <v>202007290259</v>
      </c>
      <c r="J308" t="n">
        <v>44040</v>
      </c>
      <c r="K308" t="n">
        <v>0.6243055555555556</v>
      </c>
      <c r="L308" t="n">
        <v>44040.62430555555</v>
      </c>
      <c r="M308" t="n">
        <v>44044</v>
      </c>
      <c r="N308" t="inlineStr">
        <is>
          <t>19:45</t>
        </is>
      </c>
      <c r="O308" t="n">
        <v>44044.82291666666</v>
      </c>
      <c r="P308" t="n">
        <v>3022</v>
      </c>
      <c r="Q308" t="inlineStr">
        <is>
          <t>Under Investigation</t>
        </is>
      </c>
      <c r="R308" t="n">
        <v>0</v>
      </c>
      <c r="S308" t="n">
        <v>0</v>
      </c>
      <c r="T308" t="n">
        <v>0</v>
      </c>
      <c r="U308" t="n">
        <v>35.35146</v>
      </c>
      <c r="V308" t="n">
        <v>-120.00521</v>
      </c>
      <c r="W308" t="inlineStr">
        <is>
          <t>non-HFTD</t>
        </is>
      </c>
      <c r="X308" t="inlineStr">
        <is>
          <t>non-HFRA</t>
        </is>
      </c>
      <c r="AF308" t="n">
        <v>30802</v>
      </c>
      <c r="AG308" t="b">
        <v>0</v>
      </c>
      <c r="AH308" t="b">
        <v>0</v>
      </c>
      <c r="AI308" t="b">
        <v>0</v>
      </c>
      <c r="AJ308" t="n">
        <v>2020</v>
      </c>
      <c r="AK308" t="n">
        <v>7</v>
      </c>
      <c r="AL308" t="b">
        <v>0</v>
      </c>
      <c r="AM308" t="n">
        <v>0</v>
      </c>
      <c r="AN308" t="b">
        <v>0</v>
      </c>
      <c r="AO308" t="b">
        <v>0</v>
      </c>
      <c r="AP308" t="b">
        <v>0</v>
      </c>
      <c r="AQ308" t="inlineStr">
        <is>
          <t>OEIS Non-CAT - Large</t>
        </is>
      </c>
      <c r="AR308" t="n">
        <v>0</v>
      </c>
      <c r="AS308" t="n">
        <v>0</v>
      </c>
      <c r="AT308" t="inlineStr">
        <is>
          <t xml:space="preserve">structures &lt;= 100 </t>
        </is>
      </c>
      <c r="AU308" t="inlineStr">
        <is>
          <t>fatality = 0</t>
        </is>
      </c>
      <c r="AV308" t="n">
        <v>0</v>
      </c>
      <c r="AW308" t="b">
        <v>0</v>
      </c>
      <c r="AX308" t="b">
        <v>0</v>
      </c>
      <c r="AY308" t="b">
        <v>0</v>
      </c>
      <c r="AZ308" t="b">
        <v>0</v>
      </c>
      <c r="BA308" t="b">
        <v>0</v>
      </c>
      <c r="BB308" t="b">
        <v>0</v>
      </c>
      <c r="BC308" t="b">
        <v>0</v>
      </c>
      <c r="BJ308" t="n">
        <v>0</v>
      </c>
      <c r="BK308" t="n">
        <v>0</v>
      </c>
      <c r="BL308" t="inlineStr">
        <is>
          <t>PG907</t>
        </is>
      </c>
      <c r="BM308" t="inlineStr">
        <is>
          <t>229</t>
        </is>
      </c>
      <c r="BN308" t="n">
        <v>6.75</v>
      </c>
      <c r="BO308" t="inlineStr">
        <is>
          <t>2020-07-28T22:10:00Z</t>
        </is>
      </c>
      <c r="BP308" t="n">
        <v>25.43</v>
      </c>
      <c r="BQ308" t="n">
        <v>24</v>
      </c>
    </row>
    <row r="309">
      <c r="C309" t="inlineStr">
        <is>
          <t>20200729-Clay</t>
        </is>
      </c>
      <c r="D309" t="inlineStr">
        <is>
          <t>Sacramento</t>
        </is>
      </c>
      <c r="E309" t="inlineStr">
        <is>
          <t>Clay</t>
        </is>
      </c>
      <c r="H309" t="n">
        <v>202007291805</v>
      </c>
      <c r="I309" t="n">
        <v>202007300605</v>
      </c>
      <c r="J309" t="n">
        <v>44041</v>
      </c>
      <c r="K309" t="n">
        <v>0.7534722222222222</v>
      </c>
      <c r="L309" t="n">
        <v>44041.75347222222</v>
      </c>
      <c r="M309" t="n">
        <v>44042</v>
      </c>
      <c r="N309" t="inlineStr">
        <is>
          <t>07:27</t>
        </is>
      </c>
      <c r="O309" t="n">
        <v>44042.31041666667</v>
      </c>
      <c r="P309" t="n">
        <v>730</v>
      </c>
      <c r="Q309" t="inlineStr">
        <is>
          <t>Under Investigation</t>
        </is>
      </c>
      <c r="R309" t="n">
        <v>0</v>
      </c>
      <c r="S309" t="n">
        <v>0</v>
      </c>
      <c r="T309" t="n">
        <v>0</v>
      </c>
      <c r="U309" t="n">
        <v>38.40329</v>
      </c>
      <c r="V309" t="n">
        <v>-121.17197</v>
      </c>
      <c r="W309" t="inlineStr">
        <is>
          <t>non-HFTD</t>
        </is>
      </c>
      <c r="X309" t="inlineStr">
        <is>
          <t>non-HFRA</t>
        </is>
      </c>
      <c r="AG309" t="b">
        <v>0</v>
      </c>
      <c r="AH309" t="b">
        <v>0</v>
      </c>
      <c r="AI309" t="b">
        <v>0</v>
      </c>
      <c r="AJ309" t="n">
        <v>2020</v>
      </c>
      <c r="AK309" t="n">
        <v>7</v>
      </c>
      <c r="AL309" t="b">
        <v>0</v>
      </c>
      <c r="AM309" t="n">
        <v>0</v>
      </c>
      <c r="AN309" t="b">
        <v>0</v>
      </c>
      <c r="AO309" t="b">
        <v>0</v>
      </c>
      <c r="AP309" t="b">
        <v>0</v>
      </c>
      <c r="AQ309" t="inlineStr">
        <is>
          <t>OEIS Non-CAT - Large</t>
        </is>
      </c>
      <c r="AR309" t="n">
        <v>0</v>
      </c>
      <c r="AS309" t="n">
        <v>0</v>
      </c>
      <c r="AT309" t="inlineStr">
        <is>
          <t xml:space="preserve">structures &lt;= 100 </t>
        </is>
      </c>
      <c r="AU309" t="inlineStr">
        <is>
          <t>fatality = 0</t>
        </is>
      </c>
      <c r="AV309" t="n">
        <v>0</v>
      </c>
      <c r="AW309" t="b">
        <v>0</v>
      </c>
      <c r="AX309" t="b">
        <v>0</v>
      </c>
      <c r="AY309" t="b">
        <v>0</v>
      </c>
      <c r="AZ309" t="b">
        <v>0</v>
      </c>
      <c r="BA309" t="b">
        <v>0</v>
      </c>
      <c r="BB309" t="b">
        <v>0</v>
      </c>
      <c r="BC309" t="b">
        <v>0</v>
      </c>
      <c r="BJ309" t="n">
        <v>0</v>
      </c>
      <c r="BK309" t="n">
        <v>0</v>
      </c>
      <c r="BL309" t="inlineStr">
        <is>
          <t>SILWW</t>
        </is>
      </c>
      <c r="BM309" t="inlineStr">
        <is>
          <t>223</t>
        </is>
      </c>
      <c r="BN309" t="n">
        <v>8.17</v>
      </c>
      <c r="BO309" t="inlineStr">
        <is>
          <t>2020-07-30T01:30:00Z</t>
        </is>
      </c>
      <c r="BP309" t="n">
        <v>15.89</v>
      </c>
      <c r="BQ309" t="n">
        <v>72</v>
      </c>
    </row>
    <row r="310">
      <c r="C310" t="inlineStr">
        <is>
          <t>20200801-Stump</t>
        </is>
      </c>
      <c r="D310" t="inlineStr">
        <is>
          <t>Tehama</t>
        </is>
      </c>
      <c r="E310" t="inlineStr">
        <is>
          <t>Stump</t>
        </is>
      </c>
      <c r="H310" t="n">
        <v>202008011639</v>
      </c>
      <c r="I310" t="n">
        <v>202008020439</v>
      </c>
      <c r="J310" t="n">
        <v>44044</v>
      </c>
      <c r="K310" t="n">
        <v>0.69375</v>
      </c>
      <c r="L310" t="n">
        <v>44044.69375</v>
      </c>
      <c r="M310" t="n">
        <v>44088</v>
      </c>
      <c r="N310" t="inlineStr">
        <is>
          <t>14:25</t>
        </is>
      </c>
      <c r="O310" t="n">
        <v>44088.60069444445</v>
      </c>
      <c r="P310" t="n">
        <v>684</v>
      </c>
      <c r="R310" t="n">
        <v>0</v>
      </c>
      <c r="S310" t="n">
        <v>0</v>
      </c>
      <c r="T310" t="n">
        <v>0</v>
      </c>
      <c r="U310" t="n">
        <v>40.34659</v>
      </c>
      <c r="V310" t="n">
        <v>-121.6415</v>
      </c>
      <c r="W310" t="inlineStr">
        <is>
          <t>HFTD</t>
        </is>
      </c>
      <c r="X310" t="inlineStr">
        <is>
          <t>HFRA</t>
        </is>
      </c>
      <c r="AG310" t="b">
        <v>0</v>
      </c>
      <c r="AH310" t="b">
        <v>0</v>
      </c>
      <c r="AI310" t="b">
        <v>0</v>
      </c>
      <c r="AJ310" t="n">
        <v>2020</v>
      </c>
      <c r="AK310" t="n">
        <v>8</v>
      </c>
      <c r="AL310" t="b">
        <v>0</v>
      </c>
      <c r="AM310" t="n">
        <v>0</v>
      </c>
      <c r="AN310" t="b">
        <v>0</v>
      </c>
      <c r="AO310" t="b">
        <v>0</v>
      </c>
      <c r="AP310" t="b">
        <v>0</v>
      </c>
      <c r="AQ310" t="inlineStr">
        <is>
          <t>OEIS Non-CAT - Large</t>
        </is>
      </c>
      <c r="AR310" t="n">
        <v>0</v>
      </c>
      <c r="AS310" t="n">
        <v>0</v>
      </c>
      <c r="AT310" t="inlineStr">
        <is>
          <t xml:space="preserve">structures &lt;= 100 </t>
        </is>
      </c>
      <c r="AU310" t="inlineStr">
        <is>
          <t>fatality = 0</t>
        </is>
      </c>
      <c r="AV310" t="n">
        <v>0</v>
      </c>
      <c r="AW310" t="b">
        <v>1</v>
      </c>
      <c r="AX310" t="b">
        <v>0</v>
      </c>
      <c r="AY310" t="b">
        <v>1</v>
      </c>
      <c r="AZ310" t="b">
        <v>1</v>
      </c>
      <c r="BA310" t="b">
        <v>0</v>
      </c>
      <c r="BB310" t="b">
        <v>1</v>
      </c>
      <c r="BC310" t="b">
        <v>1</v>
      </c>
      <c r="BF310" t="inlineStr">
        <is>
          <t>LSNC1</t>
        </is>
      </c>
      <c r="BG310" t="inlineStr">
        <is>
          <t>2</t>
        </is>
      </c>
      <c r="BH310" t="n">
        <v>3.81</v>
      </c>
      <c r="BI310" t="inlineStr">
        <is>
          <t>2020-08-01T23:50:00Z</t>
        </is>
      </c>
      <c r="BJ310" t="n">
        <v>7</v>
      </c>
      <c r="BK310" t="n">
        <v>2</v>
      </c>
      <c r="BL310" t="inlineStr">
        <is>
          <t>PG193</t>
        </is>
      </c>
      <c r="BM310" t="inlineStr">
        <is>
          <t>229</t>
        </is>
      </c>
      <c r="BN310" t="n">
        <v>7.99</v>
      </c>
      <c r="BO310" t="inlineStr">
        <is>
          <t>2020-08-02T00:00:00Z</t>
        </is>
      </c>
      <c r="BP310" t="n">
        <v>15.12</v>
      </c>
      <c r="BQ310" t="n">
        <v>38</v>
      </c>
    </row>
    <row r="311">
      <c r="C311" t="inlineStr">
        <is>
          <t>20200801-Pond</t>
        </is>
      </c>
      <c r="D311" t="inlineStr">
        <is>
          <t>San Luis Obispo</t>
        </is>
      </c>
      <c r="E311" t="inlineStr">
        <is>
          <t>Pond</t>
        </is>
      </c>
      <c r="H311" t="n">
        <v>202008011844</v>
      </c>
      <c r="I311" t="n">
        <v>202008020644</v>
      </c>
      <c r="J311" t="n">
        <v>44044</v>
      </c>
      <c r="K311" t="n">
        <v>0.7805555555555556</v>
      </c>
      <c r="L311" t="n">
        <v>44044.78055555555</v>
      </c>
      <c r="M311" t="n">
        <v>44052</v>
      </c>
      <c r="N311" t="inlineStr">
        <is>
          <t>19:17</t>
        </is>
      </c>
      <c r="O311" t="n">
        <v>44052.80347222222</v>
      </c>
      <c r="P311" t="n">
        <v>1962</v>
      </c>
      <c r="R311" t="n">
        <v>1</v>
      </c>
      <c r="S311" t="n">
        <v>1</v>
      </c>
      <c r="T311" t="n">
        <v>0</v>
      </c>
      <c r="U311" t="n">
        <v>35.43128</v>
      </c>
      <c r="V311" t="n">
        <v>-120.47346</v>
      </c>
      <c r="W311" t="inlineStr">
        <is>
          <t>HFTD</t>
        </is>
      </c>
      <c r="X311" t="inlineStr">
        <is>
          <t>HFRA</t>
        </is>
      </c>
      <c r="AF311" t="n">
        <v>147490</v>
      </c>
      <c r="AG311" t="b">
        <v>0</v>
      </c>
      <c r="AH311" t="b">
        <v>0</v>
      </c>
      <c r="AI311" t="b">
        <v>0</v>
      </c>
      <c r="AJ311" t="n">
        <v>2020</v>
      </c>
      <c r="AK311" t="n">
        <v>8</v>
      </c>
      <c r="AL311" t="b">
        <v>0</v>
      </c>
      <c r="AM311" t="n">
        <v>0</v>
      </c>
      <c r="AN311" t="b">
        <v>0</v>
      </c>
      <c r="AO311" t="b">
        <v>0</v>
      </c>
      <c r="AP311" t="b">
        <v>0</v>
      </c>
      <c r="AQ311" t="inlineStr">
        <is>
          <t>OEIS Non-CAT - Large</t>
        </is>
      </c>
      <c r="AR311" t="n">
        <v>0</v>
      </c>
      <c r="AS311" t="n">
        <v>0</v>
      </c>
      <c r="AT311" t="inlineStr">
        <is>
          <t xml:space="preserve">structures &lt;= 100 </t>
        </is>
      </c>
      <c r="AU311" t="inlineStr">
        <is>
          <t>fatality = 0</t>
        </is>
      </c>
      <c r="AV311" t="n">
        <v>1</v>
      </c>
      <c r="AW311" t="b">
        <v>1</v>
      </c>
      <c r="AX311" t="b">
        <v>0</v>
      </c>
      <c r="AY311" t="b">
        <v>1</v>
      </c>
      <c r="AZ311" t="b">
        <v>1</v>
      </c>
      <c r="BA311" t="b">
        <v>0</v>
      </c>
      <c r="BB311" t="b">
        <v>1</v>
      </c>
      <c r="BC311" t="b">
        <v>1</v>
      </c>
      <c r="BF311" t="inlineStr">
        <is>
          <t>PG190</t>
        </is>
      </c>
      <c r="BG311" t="inlineStr">
        <is>
          <t>229</t>
        </is>
      </c>
      <c r="BH311" t="n">
        <v>3.18</v>
      </c>
      <c r="BI311" t="inlineStr">
        <is>
          <t>2020-08-02T01:10:00Z</t>
        </is>
      </c>
      <c r="BJ311" t="n">
        <v>16.22</v>
      </c>
      <c r="BK311" t="n">
        <v>60</v>
      </c>
      <c r="BL311" t="inlineStr">
        <is>
          <t>E2260</t>
        </is>
      </c>
      <c r="BM311" t="inlineStr">
        <is>
          <t>65</t>
        </is>
      </c>
      <c r="BN311" t="n">
        <v>8.93</v>
      </c>
      <c r="BO311" t="inlineStr">
        <is>
          <t>2020-08-02T01:44:00Z</t>
        </is>
      </c>
      <c r="BP311" t="n">
        <v>17</v>
      </c>
      <c r="BQ311" t="n">
        <v>133</v>
      </c>
    </row>
    <row r="312">
      <c r="C312" t="inlineStr">
        <is>
          <t>20200802-North</t>
        </is>
      </c>
      <c r="D312" t="inlineStr">
        <is>
          <t>Lassen</t>
        </is>
      </c>
      <c r="E312" t="inlineStr">
        <is>
          <t>North</t>
        </is>
      </c>
      <c r="H312" t="n">
        <v>202008021651</v>
      </c>
      <c r="I312" t="n">
        <v>202008030451</v>
      </c>
      <c r="J312" t="n">
        <v>44045</v>
      </c>
      <c r="K312" t="n">
        <v>0.7020833333333333</v>
      </c>
      <c r="L312" t="n">
        <v>44045.70208333333</v>
      </c>
      <c r="M312" t="n">
        <v>44053</v>
      </c>
      <c r="N312" t="inlineStr">
        <is>
          <t>11:27</t>
        </is>
      </c>
      <c r="O312" t="n">
        <v>44053.47708333333</v>
      </c>
      <c r="P312" t="n">
        <v>6882</v>
      </c>
      <c r="Q312" t="inlineStr">
        <is>
          <t>Under Investigation</t>
        </is>
      </c>
      <c r="R312" t="n">
        <v>0</v>
      </c>
      <c r="S312" t="n">
        <v>0</v>
      </c>
      <c r="T312" t="n">
        <v>0</v>
      </c>
      <c r="U312" t="n">
        <v>40.36764</v>
      </c>
      <c r="V312" t="n">
        <v>-120.44811</v>
      </c>
      <c r="W312" t="inlineStr">
        <is>
          <t>non-HFTD</t>
        </is>
      </c>
      <c r="X312" t="inlineStr">
        <is>
          <t>non-HFRA</t>
        </is>
      </c>
      <c r="AG312" t="b">
        <v>1</v>
      </c>
      <c r="AH312" t="b">
        <v>1</v>
      </c>
      <c r="AI312" t="b">
        <v>0</v>
      </c>
      <c r="AJ312" t="n">
        <v>2020</v>
      </c>
      <c r="AK312" t="n">
        <v>8</v>
      </c>
      <c r="AL312" t="b">
        <v>0</v>
      </c>
      <c r="AM312" t="n">
        <v>0</v>
      </c>
      <c r="AN312" t="b">
        <v>0</v>
      </c>
      <c r="AO312" t="b">
        <v>0</v>
      </c>
      <c r="AP312" t="b">
        <v>0</v>
      </c>
      <c r="AQ312" t="inlineStr">
        <is>
          <t>OEIS CAT - Large</t>
        </is>
      </c>
      <c r="AR312" t="n">
        <v>1</v>
      </c>
      <c r="AS312" t="n">
        <v>0</v>
      </c>
      <c r="AT312" t="inlineStr">
        <is>
          <t xml:space="preserve">structures &lt;= 100 </t>
        </is>
      </c>
      <c r="AU312" t="inlineStr">
        <is>
          <t>fatality = 0</t>
        </is>
      </c>
      <c r="AV312" t="n">
        <v>0</v>
      </c>
      <c r="AW312" t="b">
        <v>0</v>
      </c>
      <c r="AX312" t="b">
        <v>0</v>
      </c>
      <c r="AY312" t="b">
        <v>0</v>
      </c>
      <c r="AZ312" t="b">
        <v>0</v>
      </c>
      <c r="BA312" t="b">
        <v>0</v>
      </c>
      <c r="BB312" t="b">
        <v>0</v>
      </c>
      <c r="BC312" t="b">
        <v>0</v>
      </c>
      <c r="BJ312" t="n">
        <v>0</v>
      </c>
      <c r="BK312" t="n">
        <v>0</v>
      </c>
      <c r="BL312" t="inlineStr">
        <is>
          <t>D2000</t>
        </is>
      </c>
      <c r="BM312" t="inlineStr">
        <is>
          <t>65</t>
        </is>
      </c>
      <c r="BN312" t="n">
        <v>7.85</v>
      </c>
      <c r="BO312" t="inlineStr">
        <is>
          <t>2020-08-02T22:56:00Z</t>
        </is>
      </c>
      <c r="BP312" t="n">
        <v>27</v>
      </c>
      <c r="BQ312" t="n">
        <v>40</v>
      </c>
    </row>
    <row r="313">
      <c r="C313" t="inlineStr">
        <is>
          <t>20200802-Sites</t>
        </is>
      </c>
      <c r="D313" t="inlineStr">
        <is>
          <t>Colusa</t>
        </is>
      </c>
      <c r="E313" t="inlineStr">
        <is>
          <t>Sites</t>
        </is>
      </c>
      <c r="H313" t="n">
        <v>202008021713</v>
      </c>
      <c r="I313" t="n">
        <v>202008030513</v>
      </c>
      <c r="J313" t="n">
        <v>44045</v>
      </c>
      <c r="K313" t="n">
        <v>0.7173611111111111</v>
      </c>
      <c r="L313" t="n">
        <v>44045.71736111111</v>
      </c>
      <c r="M313" t="n">
        <v>44048</v>
      </c>
      <c r="N313" t="inlineStr">
        <is>
          <t>07:16</t>
        </is>
      </c>
      <c r="O313" t="n">
        <v>44048.30277777778</v>
      </c>
      <c r="P313" t="n">
        <v>560</v>
      </c>
      <c r="R313" t="n">
        <v>0</v>
      </c>
      <c r="S313" t="n">
        <v>0</v>
      </c>
      <c r="T313" t="n">
        <v>0</v>
      </c>
      <c r="U313" t="n">
        <v>39.31313</v>
      </c>
      <c r="V313" t="n">
        <v>-122.48525</v>
      </c>
      <c r="W313" t="inlineStr">
        <is>
          <t>HFTD</t>
        </is>
      </c>
      <c r="X313" t="inlineStr">
        <is>
          <t>HFRA</t>
        </is>
      </c>
      <c r="AG313" t="b">
        <v>0</v>
      </c>
      <c r="AH313" t="b">
        <v>0</v>
      </c>
      <c r="AI313" t="b">
        <v>0</v>
      </c>
      <c r="AJ313" t="n">
        <v>2020</v>
      </c>
      <c r="AK313" t="n">
        <v>8</v>
      </c>
      <c r="AL313" t="b">
        <v>0</v>
      </c>
      <c r="AM313" t="n">
        <v>0</v>
      </c>
      <c r="AN313" t="b">
        <v>0</v>
      </c>
      <c r="AO313" t="b">
        <v>0</v>
      </c>
      <c r="AP313" t="b">
        <v>0</v>
      </c>
      <c r="AQ313" t="inlineStr">
        <is>
          <t>OEIS Non-CAT - Large</t>
        </is>
      </c>
      <c r="AR313" t="n">
        <v>0</v>
      </c>
      <c r="AS313" t="n">
        <v>0</v>
      </c>
      <c r="AT313" t="inlineStr">
        <is>
          <t xml:space="preserve">structures &lt;= 100 </t>
        </is>
      </c>
      <c r="AU313" t="inlineStr">
        <is>
          <t>fatality = 0</t>
        </is>
      </c>
      <c r="AV313" t="n">
        <v>0</v>
      </c>
      <c r="AW313" t="b">
        <v>1</v>
      </c>
      <c r="AX313" t="b">
        <v>0</v>
      </c>
      <c r="AY313" t="b">
        <v>1</v>
      </c>
      <c r="AZ313" t="b">
        <v>1</v>
      </c>
      <c r="BA313" t="b">
        <v>0</v>
      </c>
      <c r="BB313" t="b">
        <v>1</v>
      </c>
      <c r="BC313" t="b">
        <v>1</v>
      </c>
      <c r="BF313" t="inlineStr">
        <is>
          <t>PG289</t>
        </is>
      </c>
      <c r="BG313" t="inlineStr">
        <is>
          <t>229</t>
        </is>
      </c>
      <c r="BH313" t="n">
        <v>2.2</v>
      </c>
      <c r="BI313" t="inlineStr">
        <is>
          <t>2020-08-03T00:00:00Z</t>
        </is>
      </c>
      <c r="BJ313" t="n">
        <v>21.12</v>
      </c>
      <c r="BK313" t="n">
        <v>24</v>
      </c>
      <c r="BL313" t="inlineStr">
        <is>
          <t>PG324</t>
        </is>
      </c>
      <c r="BM313" t="inlineStr">
        <is>
          <t>229</t>
        </is>
      </c>
      <c r="BN313" t="n">
        <v>8.960000000000001</v>
      </c>
      <c r="BO313" t="inlineStr">
        <is>
          <t>2020-08-03T01:10:00Z</t>
        </is>
      </c>
      <c r="BP313" t="n">
        <v>21.19</v>
      </c>
      <c r="BQ313" t="n">
        <v>56</v>
      </c>
    </row>
    <row r="314">
      <c r="C314" t="inlineStr">
        <is>
          <t>20200802-Beale</t>
        </is>
      </c>
      <c r="D314" t="inlineStr">
        <is>
          <t>Yuba</t>
        </is>
      </c>
      <c r="E314" t="inlineStr">
        <is>
          <t>Beale</t>
        </is>
      </c>
      <c r="H314" t="n">
        <v>202008022224</v>
      </c>
      <c r="I314" t="n">
        <v>202008031024</v>
      </c>
      <c r="J314" t="n">
        <v>44045</v>
      </c>
      <c r="K314" t="n">
        <v>0.9333333333333333</v>
      </c>
      <c r="L314" t="n">
        <v>44045.93333333333</v>
      </c>
      <c r="M314" t="n">
        <v>44046</v>
      </c>
      <c r="N314" t="inlineStr">
        <is>
          <t>07:22</t>
        </is>
      </c>
      <c r="O314" t="n">
        <v>44046.30694444444</v>
      </c>
      <c r="P314" t="n">
        <v>600</v>
      </c>
      <c r="R314" t="n">
        <v>0</v>
      </c>
      <c r="S314" t="n">
        <v>0</v>
      </c>
      <c r="T314" t="n">
        <v>0</v>
      </c>
      <c r="U314" t="n">
        <v>39.11307</v>
      </c>
      <c r="V314" t="n">
        <v>-121.38178</v>
      </c>
      <c r="W314" t="inlineStr">
        <is>
          <t>non-HFTD</t>
        </is>
      </c>
      <c r="X314" t="inlineStr">
        <is>
          <t>non-HFRA</t>
        </is>
      </c>
      <c r="AG314" t="b">
        <v>0</v>
      </c>
      <c r="AH314" t="b">
        <v>0</v>
      </c>
      <c r="AI314" t="b">
        <v>0</v>
      </c>
      <c r="AJ314" t="n">
        <v>2020</v>
      </c>
      <c r="AK314" t="n">
        <v>8</v>
      </c>
      <c r="AL314" t="b">
        <v>0</v>
      </c>
      <c r="AM314" t="n">
        <v>0</v>
      </c>
      <c r="AN314" t="b">
        <v>0</v>
      </c>
      <c r="AO314" t="b">
        <v>0</v>
      </c>
      <c r="AP314" t="b">
        <v>0</v>
      </c>
      <c r="AQ314" t="inlineStr">
        <is>
          <t>OEIS Non-CAT - Large</t>
        </is>
      </c>
      <c r="AR314" t="n">
        <v>0</v>
      </c>
      <c r="AS314" t="n">
        <v>0</v>
      </c>
      <c r="AT314" t="inlineStr">
        <is>
          <t xml:space="preserve">structures &lt;= 100 </t>
        </is>
      </c>
      <c r="AU314" t="inlineStr">
        <is>
          <t>fatality = 0</t>
        </is>
      </c>
      <c r="AV314" t="n">
        <v>0</v>
      </c>
      <c r="AW314" t="b">
        <v>0</v>
      </c>
      <c r="AX314" t="b">
        <v>0</v>
      </c>
      <c r="AY314" t="b">
        <v>0</v>
      </c>
      <c r="AZ314" t="b">
        <v>0</v>
      </c>
      <c r="BA314" t="b">
        <v>0</v>
      </c>
      <c r="BB314" t="b">
        <v>0</v>
      </c>
      <c r="BC314" t="b">
        <v>0</v>
      </c>
      <c r="BJ314" t="n">
        <v>0</v>
      </c>
      <c r="BK314" t="n">
        <v>0</v>
      </c>
      <c r="BL314" t="inlineStr">
        <is>
          <t>PG822</t>
        </is>
      </c>
      <c r="BM314" t="inlineStr">
        <is>
          <t>229</t>
        </is>
      </c>
      <c r="BN314" t="n">
        <v>9.359999999999999</v>
      </c>
      <c r="BO314" t="inlineStr">
        <is>
          <t>2020-08-03T06:20:00Z</t>
        </is>
      </c>
      <c r="BP314" t="n">
        <v>10.52</v>
      </c>
      <c r="BQ314" t="n">
        <v>36</v>
      </c>
    </row>
    <row r="315">
      <c r="C315" t="inlineStr">
        <is>
          <t>20200803-Stagecoach</t>
        </is>
      </c>
      <c r="D315" t="inlineStr">
        <is>
          <t>Kern</t>
        </is>
      </c>
      <c r="E315" t="inlineStr">
        <is>
          <t>Stagecoach</t>
        </is>
      </c>
      <c r="H315" t="n">
        <v>202008031733</v>
      </c>
      <c r="I315" t="n">
        <v>202008040533</v>
      </c>
      <c r="J315" t="n">
        <v>44046</v>
      </c>
      <c r="K315" t="n">
        <v>0.73125</v>
      </c>
      <c r="L315" t="n">
        <v>44046.73125</v>
      </c>
      <c r="M315" t="n">
        <v>44061</v>
      </c>
      <c r="N315" t="inlineStr">
        <is>
          <t>17:50</t>
        </is>
      </c>
      <c r="O315" t="n">
        <v>44061.74305555555</v>
      </c>
      <c r="P315" t="n">
        <v>7760</v>
      </c>
      <c r="Q315" t="inlineStr">
        <is>
          <t>Under Investigation</t>
        </is>
      </c>
      <c r="R315" t="n">
        <v>0</v>
      </c>
      <c r="S315" t="n">
        <v>0</v>
      </c>
      <c r="T315" t="n">
        <v>0</v>
      </c>
      <c r="U315" t="n">
        <v>35.43044</v>
      </c>
      <c r="V315" t="n">
        <v>-118.53361</v>
      </c>
      <c r="W315" t="inlineStr">
        <is>
          <t>HFTD</t>
        </is>
      </c>
      <c r="X315" t="inlineStr">
        <is>
          <t>HFRA</t>
        </is>
      </c>
      <c r="AG315" t="b">
        <v>1</v>
      </c>
      <c r="AH315" t="b">
        <v>1</v>
      </c>
      <c r="AI315" t="b">
        <v>0</v>
      </c>
      <c r="AJ315" t="n">
        <v>2020</v>
      </c>
      <c r="AK315" t="n">
        <v>8</v>
      </c>
      <c r="AL315" t="b">
        <v>0</v>
      </c>
      <c r="AM315" t="n">
        <v>0</v>
      </c>
      <c r="AN315" t="b">
        <v>0</v>
      </c>
      <c r="AO315" t="b">
        <v>0</v>
      </c>
      <c r="AP315" t="b">
        <v>0</v>
      </c>
      <c r="AQ315" t="inlineStr">
        <is>
          <t>OEIS CAT - Large</t>
        </is>
      </c>
      <c r="AR315" t="n">
        <v>1</v>
      </c>
      <c r="AS315" t="n">
        <v>0</v>
      </c>
      <c r="AT315" t="inlineStr">
        <is>
          <t xml:space="preserve">structures &lt;= 100 </t>
        </is>
      </c>
      <c r="AU315" t="inlineStr">
        <is>
          <t>fatality = 0</t>
        </is>
      </c>
      <c r="AV315" t="n">
        <v>0</v>
      </c>
      <c r="AW315" t="b">
        <v>1</v>
      </c>
      <c r="AX315" t="b">
        <v>0</v>
      </c>
      <c r="AY315" t="b">
        <v>1</v>
      </c>
      <c r="AZ315" t="b">
        <v>1</v>
      </c>
      <c r="BA315" t="b">
        <v>0</v>
      </c>
      <c r="BB315" t="b">
        <v>1</v>
      </c>
      <c r="BC315" t="b">
        <v>1</v>
      </c>
      <c r="BF315" t="inlineStr">
        <is>
          <t>SE304</t>
        </is>
      </c>
      <c r="BG315" t="inlineStr">
        <is>
          <t>231</t>
        </is>
      </c>
      <c r="BH315" t="n">
        <v>2.76</v>
      </c>
      <c r="BI315" t="inlineStr">
        <is>
          <t>2020-08-03T23:50:00Z</t>
        </is>
      </c>
      <c r="BJ315" t="n">
        <v>32.73</v>
      </c>
      <c r="BK315" t="n">
        <v>43</v>
      </c>
      <c r="BL315" t="inlineStr">
        <is>
          <t>SE304</t>
        </is>
      </c>
      <c r="BM315" t="inlineStr">
        <is>
          <t>231</t>
        </is>
      </c>
      <c r="BN315" t="n">
        <v>2.76</v>
      </c>
      <c r="BO315" t="inlineStr">
        <is>
          <t>2020-08-03T23:50:00Z</t>
        </is>
      </c>
      <c r="BP315" t="n">
        <v>32.73</v>
      </c>
      <c r="BQ315" t="n">
        <v>74</v>
      </c>
    </row>
    <row r="316">
      <c r="C316" t="inlineStr">
        <is>
          <t>20200804-Trimmer</t>
        </is>
      </c>
      <c r="D316" t="inlineStr">
        <is>
          <t>Fresno</t>
        </is>
      </c>
      <c r="E316" t="inlineStr">
        <is>
          <t>Trimmer</t>
        </is>
      </c>
      <c r="H316" t="n">
        <v>202008040944</v>
      </c>
      <c r="I316" t="n">
        <v>202008042144</v>
      </c>
      <c r="J316" t="n">
        <v>44047</v>
      </c>
      <c r="K316" t="n">
        <v>0.4055555555555556</v>
      </c>
      <c r="L316" t="n">
        <v>44047.40555555555</v>
      </c>
      <c r="M316" t="n">
        <v>44063</v>
      </c>
      <c r="N316" t="inlineStr">
        <is>
          <t>14:23</t>
        </is>
      </c>
      <c r="O316" t="n">
        <v>44063.59930555556</v>
      </c>
      <c r="P316" t="n">
        <v>594</v>
      </c>
      <c r="Q316" t="inlineStr">
        <is>
          <t>Under Investigation</t>
        </is>
      </c>
      <c r="R316" t="n">
        <v>0</v>
      </c>
      <c r="S316" t="n">
        <v>0</v>
      </c>
      <c r="T316" t="n">
        <v>0</v>
      </c>
      <c r="U316" t="n">
        <v>36.90933</v>
      </c>
      <c r="V316" t="n">
        <v>-119.2439</v>
      </c>
      <c r="W316" t="inlineStr">
        <is>
          <t>HFTD</t>
        </is>
      </c>
      <c r="X316" t="inlineStr">
        <is>
          <t>HFRA</t>
        </is>
      </c>
      <c r="AG316" t="b">
        <v>0</v>
      </c>
      <c r="AH316" t="b">
        <v>0</v>
      </c>
      <c r="AI316" t="b">
        <v>0</v>
      </c>
      <c r="AJ316" t="n">
        <v>2020</v>
      </c>
      <c r="AK316" t="n">
        <v>8</v>
      </c>
      <c r="AL316" t="b">
        <v>0</v>
      </c>
      <c r="AM316" t="n">
        <v>0</v>
      </c>
      <c r="AN316" t="b">
        <v>0</v>
      </c>
      <c r="AO316" t="b">
        <v>0</v>
      </c>
      <c r="AP316" t="b">
        <v>0</v>
      </c>
      <c r="AQ316" t="inlineStr">
        <is>
          <t>OEIS Non-CAT - Large</t>
        </is>
      </c>
      <c r="AR316" t="n">
        <v>0</v>
      </c>
      <c r="AS316" t="n">
        <v>0</v>
      </c>
      <c r="AT316" t="inlineStr">
        <is>
          <t xml:space="preserve">structures &lt;= 100 </t>
        </is>
      </c>
      <c r="AU316" t="inlineStr">
        <is>
          <t>fatality = 0</t>
        </is>
      </c>
      <c r="AV316" t="n">
        <v>0</v>
      </c>
      <c r="AW316" t="b">
        <v>1</v>
      </c>
      <c r="AX316" t="b">
        <v>0</v>
      </c>
      <c r="AY316" t="b">
        <v>1</v>
      </c>
      <c r="AZ316" t="b">
        <v>1</v>
      </c>
      <c r="BA316" t="b">
        <v>0</v>
      </c>
      <c r="BB316" t="b">
        <v>1</v>
      </c>
      <c r="BC316" t="b">
        <v>1</v>
      </c>
      <c r="BF316" t="inlineStr">
        <is>
          <t>TRMC1</t>
        </is>
      </c>
      <c r="BG316" t="inlineStr">
        <is>
          <t>2</t>
        </is>
      </c>
      <c r="BH316" t="n">
        <v>3.47</v>
      </c>
      <c r="BI316" t="inlineStr">
        <is>
          <t>2020-08-04T16:52:00Z</t>
        </is>
      </c>
      <c r="BJ316" t="n">
        <v>5</v>
      </c>
      <c r="BK316" t="n">
        <v>2</v>
      </c>
      <c r="BL316" t="inlineStr">
        <is>
          <t>PG658</t>
        </is>
      </c>
      <c r="BM316" t="inlineStr">
        <is>
          <t>229</t>
        </is>
      </c>
      <c r="BN316" t="n">
        <v>9.81</v>
      </c>
      <c r="BO316" t="inlineStr">
        <is>
          <t>2020-08-04T17:40:00Z</t>
        </is>
      </c>
      <c r="BP316" t="n">
        <v>19.95</v>
      </c>
      <c r="BQ316" t="n">
        <v>63</v>
      </c>
    </row>
    <row r="317">
      <c r="C317" t="inlineStr">
        <is>
          <t>20200812-Soda</t>
        </is>
      </c>
      <c r="D317" t="inlineStr">
        <is>
          <t>Kern</t>
        </is>
      </c>
      <c r="E317" t="inlineStr">
        <is>
          <t>Soda</t>
        </is>
      </c>
      <c r="H317" t="n">
        <v>202008121143</v>
      </c>
      <c r="I317" t="n">
        <v>202008122343</v>
      </c>
      <c r="J317" t="n">
        <v>44055</v>
      </c>
      <c r="K317" t="n">
        <v>0.4881944444444444</v>
      </c>
      <c r="L317" t="n">
        <v>44055.48819444444</v>
      </c>
      <c r="M317" t="n">
        <v>44055</v>
      </c>
      <c r="N317" t="inlineStr">
        <is>
          <t>16:22</t>
        </is>
      </c>
      <c r="O317" t="n">
        <v>44055.68194444444</v>
      </c>
      <c r="P317" t="n">
        <v>424</v>
      </c>
      <c r="R317" t="n">
        <v>0</v>
      </c>
      <c r="S317" t="n">
        <v>0</v>
      </c>
      <c r="T317" t="n">
        <v>0</v>
      </c>
      <c r="U317" t="n">
        <v>34.962524</v>
      </c>
      <c r="V317" t="n">
        <v>-119.444977</v>
      </c>
      <c r="W317" t="inlineStr">
        <is>
          <t>non-HFTD</t>
        </is>
      </c>
      <c r="X317" t="inlineStr">
        <is>
          <t>non-HFRA</t>
        </is>
      </c>
      <c r="Y317" t="inlineStr">
        <is>
          <t>Yes</t>
        </is>
      </c>
      <c r="Z317" t="inlineStr">
        <is>
          <t>Yes</t>
        </is>
      </c>
      <c r="AA317" t="n">
        <v>20200994</v>
      </c>
      <c r="AC317" t="inlineStr">
        <is>
          <t>993745</t>
        </is>
      </c>
      <c r="AD317" t="inlineStr">
        <is>
          <t>20-0082550</t>
        </is>
      </c>
      <c r="AF317" t="n">
        <v>4578</v>
      </c>
      <c r="AG317" t="b">
        <v>0</v>
      </c>
      <c r="AH317" t="b">
        <v>0</v>
      </c>
      <c r="AI317" t="b">
        <v>0</v>
      </c>
      <c r="AJ317" t="n">
        <v>2020</v>
      </c>
      <c r="AK317" t="n">
        <v>8</v>
      </c>
      <c r="AL317" t="b">
        <v>0</v>
      </c>
      <c r="AM317" t="n">
        <v>0</v>
      </c>
      <c r="AN317" t="b">
        <v>0</v>
      </c>
      <c r="AO317" t="b">
        <v>0</v>
      </c>
      <c r="AP317" t="b">
        <v>0</v>
      </c>
      <c r="AQ317" t="inlineStr">
        <is>
          <t>OEIS Non-CAT - Large</t>
        </is>
      </c>
      <c r="AR317" t="n">
        <v>0</v>
      </c>
      <c r="AS317" t="n">
        <v>0</v>
      </c>
      <c r="AT317" t="inlineStr">
        <is>
          <t xml:space="preserve">structures &lt;= 100 </t>
        </is>
      </c>
      <c r="AU317" t="inlineStr">
        <is>
          <t>fatality = 0</t>
        </is>
      </c>
      <c r="AV317" t="n">
        <v>0</v>
      </c>
      <c r="AW317" t="b">
        <v>0</v>
      </c>
      <c r="AX317" t="b">
        <v>0</v>
      </c>
      <c r="AY317" t="b">
        <v>0</v>
      </c>
      <c r="AZ317" t="b">
        <v>0</v>
      </c>
      <c r="BA317" t="b">
        <v>0</v>
      </c>
      <c r="BB317" t="b">
        <v>0</v>
      </c>
      <c r="BC317" t="b">
        <v>0</v>
      </c>
      <c r="BF317" t="inlineStr">
        <is>
          <t>PG632</t>
        </is>
      </c>
      <c r="BG317" t="inlineStr">
        <is>
          <t>229</t>
        </is>
      </c>
      <c r="BH317" t="n">
        <v>3.66</v>
      </c>
      <c r="BI317" t="inlineStr">
        <is>
          <t>2020-08-12T19:40:00Z</t>
        </is>
      </c>
      <c r="BJ317" t="n">
        <v>20.46</v>
      </c>
      <c r="BK317" t="n">
        <v>12</v>
      </c>
      <c r="BL317" t="inlineStr">
        <is>
          <t>PG632</t>
        </is>
      </c>
      <c r="BM317" t="inlineStr">
        <is>
          <t>229</t>
        </is>
      </c>
      <c r="BN317" t="n">
        <v>3.66</v>
      </c>
      <c r="BO317" t="inlineStr">
        <is>
          <t>2020-08-12T19:40:00Z</t>
        </is>
      </c>
      <c r="BP317" t="n">
        <v>20.46</v>
      </c>
      <c r="BQ317" t="n">
        <v>36</v>
      </c>
    </row>
    <row r="318">
      <c r="B318" t="inlineStr">
        <is>
          <t>(8/23/2022) Revised the cause to electrical power</t>
        </is>
      </c>
      <c r="C318" t="inlineStr">
        <is>
          <t>20200813-Meiss</t>
        </is>
      </c>
      <c r="D318" t="inlineStr">
        <is>
          <t>Sacramento</t>
        </is>
      </c>
      <c r="E318" t="inlineStr">
        <is>
          <t>Meiss</t>
        </is>
      </c>
      <c r="H318" t="n">
        <v>202008131701</v>
      </c>
      <c r="I318" t="n">
        <v>202008140501</v>
      </c>
      <c r="J318" t="n">
        <v>44056</v>
      </c>
      <c r="K318" t="n">
        <v>0.7090277777777778</v>
      </c>
      <c r="L318" t="n">
        <v>44056.70902777778</v>
      </c>
      <c r="M318" t="n">
        <v>44057</v>
      </c>
      <c r="N318" t="inlineStr">
        <is>
          <t>07:16</t>
        </is>
      </c>
      <c r="O318" t="n">
        <v>44057.30277777778</v>
      </c>
      <c r="P318" t="n">
        <v>512</v>
      </c>
      <c r="R318" t="n">
        <v>0</v>
      </c>
      <c r="S318" t="n">
        <v>0</v>
      </c>
      <c r="T318" t="n">
        <v>0</v>
      </c>
      <c r="U318" t="n">
        <v>38.474502</v>
      </c>
      <c r="V318" t="n">
        <v>-121.172572</v>
      </c>
      <c r="W318" t="inlineStr">
        <is>
          <t>non-HFTD</t>
        </is>
      </c>
      <c r="X318" t="inlineStr">
        <is>
          <t>non-HFRA</t>
        </is>
      </c>
      <c r="Y318" t="inlineStr">
        <is>
          <t>Yes</t>
        </is>
      </c>
      <c r="Z318" t="inlineStr">
        <is>
          <t>Yes</t>
        </is>
      </c>
      <c r="AA318" t="n">
        <v>20200755</v>
      </c>
      <c r="AE318" t="inlineStr">
        <is>
          <t>INT-13808</t>
        </is>
      </c>
      <c r="AF318" t="n">
        <v>0</v>
      </c>
      <c r="AG318" t="b">
        <v>0</v>
      </c>
      <c r="AH318" t="b">
        <v>0</v>
      </c>
      <c r="AI318" t="b">
        <v>0</v>
      </c>
      <c r="AJ318" t="n">
        <v>2020</v>
      </c>
      <c r="AK318" t="n">
        <v>8</v>
      </c>
      <c r="AL318" t="b">
        <v>0</v>
      </c>
      <c r="AM318" t="n">
        <v>0</v>
      </c>
      <c r="AN318" t="b">
        <v>0</v>
      </c>
      <c r="AO318" t="b">
        <v>0</v>
      </c>
      <c r="AP318" t="b">
        <v>0</v>
      </c>
      <c r="AQ318" t="inlineStr">
        <is>
          <t>OEIS Non-CAT - Large</t>
        </is>
      </c>
      <c r="AR318" t="n">
        <v>0</v>
      </c>
      <c r="AS318" t="n">
        <v>0</v>
      </c>
      <c r="AT318" t="inlineStr">
        <is>
          <t xml:space="preserve">structures &lt;= 100 </t>
        </is>
      </c>
      <c r="AU318" t="inlineStr">
        <is>
          <t>fatality = 0</t>
        </is>
      </c>
      <c r="AV318" t="n">
        <v>0</v>
      </c>
      <c r="AW318" t="b">
        <v>0</v>
      </c>
      <c r="AX318" t="b">
        <v>0</v>
      </c>
      <c r="AY318" t="b">
        <v>0</v>
      </c>
      <c r="AZ318" t="b">
        <v>0</v>
      </c>
      <c r="BA318" t="b">
        <v>0</v>
      </c>
      <c r="BB318" t="b">
        <v>0</v>
      </c>
      <c r="BC318" t="b">
        <v>0</v>
      </c>
      <c r="BF318" t="inlineStr">
        <is>
          <t>SLHWW</t>
        </is>
      </c>
      <c r="BG318" t="inlineStr">
        <is>
          <t>223</t>
        </is>
      </c>
      <c r="BH318" t="n">
        <v>1.32</v>
      </c>
      <c r="BI318" t="inlineStr">
        <is>
          <t>2020-08-14T00:15:00Z</t>
        </is>
      </c>
      <c r="BJ318" t="n">
        <v>13.82</v>
      </c>
      <c r="BK318" t="n">
        <v>17</v>
      </c>
      <c r="BL318" t="inlineStr">
        <is>
          <t>SLHWW</t>
        </is>
      </c>
      <c r="BM318" t="inlineStr">
        <is>
          <t>223</t>
        </is>
      </c>
      <c r="BN318" t="n">
        <v>1.32</v>
      </c>
      <c r="BO318" t="inlineStr">
        <is>
          <t>2020-08-14T00:15:00Z</t>
        </is>
      </c>
      <c r="BP318" t="n">
        <v>13.82</v>
      </c>
      <c r="BQ318" t="n">
        <v>41</v>
      </c>
    </row>
    <row r="319">
      <c r="C319" t="inlineStr">
        <is>
          <t>20200814-Loyalton</t>
        </is>
      </c>
      <c r="D319" t="inlineStr">
        <is>
          <t>Sierra</t>
        </is>
      </c>
      <c r="E319" t="inlineStr">
        <is>
          <t>Loyalton</t>
        </is>
      </c>
      <c r="H319" t="n">
        <v>202008141852</v>
      </c>
      <c r="I319" t="n">
        <v>202008150652</v>
      </c>
      <c r="J319" t="n">
        <v>44057</v>
      </c>
      <c r="K319" t="n">
        <v>0.7861111111111111</v>
      </c>
      <c r="L319" t="n">
        <v>44057.78611111111</v>
      </c>
      <c r="M319" t="n">
        <v>44069</v>
      </c>
      <c r="N319" t="inlineStr">
        <is>
          <t>06:54</t>
        </is>
      </c>
      <c r="O319" t="n">
        <v>44069.2875</v>
      </c>
      <c r="P319" t="n">
        <v>47029</v>
      </c>
      <c r="R319" t="n">
        <v>35</v>
      </c>
      <c r="S319" t="n">
        <v>0</v>
      </c>
      <c r="T319" t="n">
        <v>0</v>
      </c>
      <c r="U319" t="n">
        <v>39.702438</v>
      </c>
      <c r="V319" t="n">
        <v>-120.143473</v>
      </c>
      <c r="W319" t="inlineStr">
        <is>
          <t>HFTD</t>
        </is>
      </c>
      <c r="X319" t="inlineStr">
        <is>
          <t>HFRA</t>
        </is>
      </c>
      <c r="AG319" t="b">
        <v>1</v>
      </c>
      <c r="AH319" t="b">
        <v>1</v>
      </c>
      <c r="AI319" t="b">
        <v>0</v>
      </c>
      <c r="AJ319" t="n">
        <v>2020</v>
      </c>
      <c r="AK319" t="n">
        <v>8</v>
      </c>
      <c r="AL319" t="b">
        <v>0</v>
      </c>
      <c r="AM319" t="n">
        <v>0</v>
      </c>
      <c r="AN319" t="b">
        <v>0</v>
      </c>
      <c r="AO319" t="b">
        <v>0</v>
      </c>
      <c r="AP319" t="b">
        <v>0</v>
      </c>
      <c r="AQ319" t="inlineStr">
        <is>
          <t>OEIS CAT - Large</t>
        </is>
      </c>
      <c r="AR319" t="n">
        <v>1</v>
      </c>
      <c r="AS319" t="n">
        <v>0</v>
      </c>
      <c r="AT319" t="inlineStr">
        <is>
          <t xml:space="preserve">structures &lt;= 100 </t>
        </is>
      </c>
      <c r="AU319" t="inlineStr">
        <is>
          <t>fatality = 0</t>
        </is>
      </c>
      <c r="AV319" t="n">
        <v>35</v>
      </c>
      <c r="AW319" t="b">
        <v>1</v>
      </c>
      <c r="AX319" t="b">
        <v>0</v>
      </c>
      <c r="AY319" t="b">
        <v>1</v>
      </c>
      <c r="AZ319" t="b">
        <v>1</v>
      </c>
      <c r="BA319" t="b">
        <v>0</v>
      </c>
      <c r="BB319" t="b">
        <v>0</v>
      </c>
      <c r="BC319" t="b">
        <v>1</v>
      </c>
      <c r="BD319" t="n">
        <v>50000</v>
      </c>
      <c r="BE319" t="inlineStr">
        <is>
          <t>https://upload.wikimedia.org/wikipedia/commons/c/c9/2020_National_Large_Incident_YTD_Report.pdf</t>
        </is>
      </c>
      <c r="BJ319" t="n">
        <v>0</v>
      </c>
      <c r="BK319" t="n">
        <v>0</v>
      </c>
      <c r="BL319" t="inlineStr">
        <is>
          <t>CLDNV</t>
        </is>
      </c>
      <c r="BM319" t="inlineStr">
        <is>
          <t>22</t>
        </is>
      </c>
      <c r="BN319" t="n">
        <v>9.57</v>
      </c>
      <c r="BO319" t="inlineStr">
        <is>
          <t>2020-08-15T01:07:00Z</t>
        </is>
      </c>
      <c r="BP319" t="n">
        <v>11.2</v>
      </c>
      <c r="BQ319" t="n">
        <v>13</v>
      </c>
    </row>
    <row r="320">
      <c r="C320" t="inlineStr">
        <is>
          <t>20200815-Whale</t>
        </is>
      </c>
      <c r="D320" t="inlineStr">
        <is>
          <t>San Luis Obispo</t>
        </is>
      </c>
      <c r="E320" t="inlineStr">
        <is>
          <t>Whale</t>
        </is>
      </c>
      <c r="H320" t="n">
        <v>202008151321</v>
      </c>
      <c r="I320" t="n">
        <v>202008160121</v>
      </c>
      <c r="J320" t="n">
        <v>44058</v>
      </c>
      <c r="K320" t="n">
        <v>0.55625</v>
      </c>
      <c r="L320" t="n">
        <v>44058.55625</v>
      </c>
      <c r="M320" t="n">
        <v>44062</v>
      </c>
      <c r="N320" t="inlineStr">
        <is>
          <t>14:50</t>
        </is>
      </c>
      <c r="O320" t="n">
        <v>44062.61805555555</v>
      </c>
      <c r="P320" t="n">
        <v>312</v>
      </c>
      <c r="R320" t="n">
        <v>0</v>
      </c>
      <c r="S320" t="n">
        <v>0</v>
      </c>
      <c r="T320" t="n">
        <v>0</v>
      </c>
      <c r="U320" t="n">
        <v>35.472114</v>
      </c>
      <c r="V320" t="n">
        <v>-120.856731</v>
      </c>
      <c r="W320" t="inlineStr">
        <is>
          <t>non-HFTD</t>
        </is>
      </c>
      <c r="X320" t="inlineStr">
        <is>
          <t>non-HFRA</t>
        </is>
      </c>
      <c r="AG320" t="b">
        <v>0</v>
      </c>
      <c r="AH320" t="b">
        <v>0</v>
      </c>
      <c r="AI320" t="b">
        <v>0</v>
      </c>
      <c r="AJ320" t="n">
        <v>2020</v>
      </c>
      <c r="AK320" t="n">
        <v>8</v>
      </c>
      <c r="AL320" t="b">
        <v>1</v>
      </c>
      <c r="AM320" t="n">
        <v>0</v>
      </c>
      <c r="AN320" t="b">
        <v>0</v>
      </c>
      <c r="AO320" t="b">
        <v>0</v>
      </c>
      <c r="AP320" t="b">
        <v>0</v>
      </c>
      <c r="AQ320" t="inlineStr">
        <is>
          <t>OEIS Non-CAT - Large</t>
        </is>
      </c>
      <c r="AR320" t="n">
        <v>0</v>
      </c>
      <c r="AS320" t="n">
        <v>0</v>
      </c>
      <c r="AT320" t="inlineStr">
        <is>
          <t xml:space="preserve">structures &lt;= 100 </t>
        </is>
      </c>
      <c r="AU320" t="inlineStr">
        <is>
          <t>fatality = 0</t>
        </is>
      </c>
      <c r="AV320" t="n">
        <v>0</v>
      </c>
      <c r="AW320" t="b">
        <v>0</v>
      </c>
      <c r="AX320" t="b">
        <v>0</v>
      </c>
      <c r="AY320" t="b">
        <v>0</v>
      </c>
      <c r="AZ320" t="b">
        <v>0</v>
      </c>
      <c r="BA320" t="b">
        <v>0</v>
      </c>
      <c r="BB320" t="b">
        <v>0</v>
      </c>
      <c r="BC320" t="b">
        <v>0</v>
      </c>
      <c r="BF320" t="inlineStr">
        <is>
          <t>PG141</t>
        </is>
      </c>
      <c r="BG320" t="inlineStr">
        <is>
          <t>229</t>
        </is>
      </c>
      <c r="BH320" t="n">
        <v>3.6</v>
      </c>
      <c r="BI320" t="inlineStr">
        <is>
          <t>2020-08-15T19:30:00Z</t>
        </is>
      </c>
      <c r="BJ320" t="n">
        <v>26.01</v>
      </c>
      <c r="BK320" t="n">
        <v>36</v>
      </c>
      <c r="BL320" t="inlineStr">
        <is>
          <t>PG141</t>
        </is>
      </c>
      <c r="BM320" t="inlineStr">
        <is>
          <t>229</t>
        </is>
      </c>
      <c r="BN320" t="n">
        <v>3.6</v>
      </c>
      <c r="BO320" t="inlineStr">
        <is>
          <t>2020-08-15T19:30:00Z</t>
        </is>
      </c>
      <c r="BP320" t="n">
        <v>26.01</v>
      </c>
      <c r="BQ320" t="n">
        <v>166</v>
      </c>
    </row>
    <row r="321">
      <c r="C321" t="inlineStr">
        <is>
          <t>20200815-Hills</t>
        </is>
      </c>
      <c r="D321" t="inlineStr">
        <is>
          <t>Fresno</t>
        </is>
      </c>
      <c r="E321" t="inlineStr">
        <is>
          <t>Hills</t>
        </is>
      </c>
      <c r="H321" t="n">
        <v>202008151700</v>
      </c>
      <c r="I321" t="n">
        <v>202008160500</v>
      </c>
      <c r="J321" t="n">
        <v>44058</v>
      </c>
      <c r="K321" t="n">
        <v>0.7083333333333334</v>
      </c>
      <c r="L321" t="n">
        <v>44058.70833333334</v>
      </c>
      <c r="P321" t="n">
        <v>2121</v>
      </c>
      <c r="R321" t="n">
        <v>0</v>
      </c>
      <c r="S321" t="n">
        <v>0</v>
      </c>
      <c r="T321" t="n">
        <v>1</v>
      </c>
      <c r="U321" t="n">
        <v>36.09876</v>
      </c>
      <c r="V321" t="n">
        <v>-120.427342</v>
      </c>
      <c r="W321" t="inlineStr">
        <is>
          <t>non-HFTD</t>
        </is>
      </c>
      <c r="X321" t="inlineStr">
        <is>
          <t>HFRA</t>
        </is>
      </c>
      <c r="AG321" t="b">
        <v>1</v>
      </c>
      <c r="AH321" t="b">
        <v>1</v>
      </c>
      <c r="AI321" t="b">
        <v>0</v>
      </c>
      <c r="AJ321" t="n">
        <v>2020</v>
      </c>
      <c r="AK321" t="n">
        <v>8</v>
      </c>
      <c r="AL321" t="b">
        <v>0</v>
      </c>
      <c r="AM321" t="n">
        <v>1</v>
      </c>
      <c r="AN321" t="b">
        <v>0</v>
      </c>
      <c r="AO321" t="b">
        <v>0</v>
      </c>
      <c r="AP321" t="b">
        <v>0</v>
      </c>
      <c r="AQ321" t="inlineStr">
        <is>
          <t>OEIS CAT - Large</t>
        </is>
      </c>
      <c r="AR321" t="n">
        <v>0</v>
      </c>
      <c r="AS321" t="n">
        <v>0</v>
      </c>
      <c r="AT321" t="inlineStr">
        <is>
          <t xml:space="preserve">structures &lt;= 100 </t>
        </is>
      </c>
      <c r="AU321" t="inlineStr">
        <is>
          <t>fatality &gt; 0</t>
        </is>
      </c>
      <c r="AV321" t="n">
        <v>0</v>
      </c>
      <c r="AW321" t="b">
        <v>0</v>
      </c>
      <c r="AX321" t="b">
        <v>0</v>
      </c>
      <c r="AY321" t="b">
        <v>1</v>
      </c>
      <c r="AZ321" t="b">
        <v>1</v>
      </c>
      <c r="BA321" t="b">
        <v>1</v>
      </c>
      <c r="BB321" t="b">
        <v>0</v>
      </c>
      <c r="BC321" t="b">
        <v>1</v>
      </c>
      <c r="BF321" t="inlineStr">
        <is>
          <t>AU699</t>
        </is>
      </c>
      <c r="BG321" t="inlineStr">
        <is>
          <t>65</t>
        </is>
      </c>
      <c r="BH321" t="n">
        <v>4.83</v>
      </c>
      <c r="BI321" t="inlineStr">
        <is>
          <t>2020-08-15T23:55:00Z</t>
        </is>
      </c>
      <c r="BJ321" t="n">
        <v>11</v>
      </c>
      <c r="BK321" t="n">
        <v>23</v>
      </c>
      <c r="BL321" t="inlineStr">
        <is>
          <t>LDEC1</t>
        </is>
      </c>
      <c r="BM321" t="inlineStr">
        <is>
          <t>2</t>
        </is>
      </c>
      <c r="BN321" t="n">
        <v>7.07</v>
      </c>
      <c r="BO321" t="inlineStr">
        <is>
          <t>2020-08-16T00:20:00Z</t>
        </is>
      </c>
      <c r="BP321" t="n">
        <v>25</v>
      </c>
      <c r="BQ321" t="n">
        <v>25</v>
      </c>
    </row>
    <row r="322">
      <c r="B322" t="inlineStr">
        <is>
          <t xml:space="preserve"> Includes Hennessey, Gamble, 15-10, Spanish, Markley, 13-4, 11-16, Walbridge</t>
        </is>
      </c>
      <c r="C322" t="inlineStr">
        <is>
          <t>20200816-Lnu Lightning Complex</t>
        </is>
      </c>
      <c r="D322" t="inlineStr">
        <is>
          <t>Napa, Sonoma, Lake, Yolo And Solano</t>
        </is>
      </c>
      <c r="E322" t="inlineStr">
        <is>
          <t>Lnu Lightning Complex</t>
        </is>
      </c>
      <c r="H322" t="n">
        <v>202008160640</v>
      </c>
      <c r="I322" t="n">
        <v>202008161840</v>
      </c>
      <c r="J322" t="n">
        <v>44059</v>
      </c>
      <c r="K322" t="n">
        <v>0.2777777777777778</v>
      </c>
      <c r="L322" t="n">
        <v>44059.27777777778</v>
      </c>
      <c r="M322" t="n">
        <v>44106</v>
      </c>
      <c r="N322" t="inlineStr">
        <is>
          <t>10:38</t>
        </is>
      </c>
      <c r="O322" t="n">
        <v>44106.44305555556</v>
      </c>
      <c r="P322" t="n">
        <v>363220</v>
      </c>
      <c r="R322" t="n">
        <v>1479</v>
      </c>
      <c r="S322" t="n">
        <v>0</v>
      </c>
      <c r="T322" t="n">
        <v>0</v>
      </c>
      <c r="U322" t="n">
        <v>38.48193</v>
      </c>
      <c r="V322" t="n">
        <v>-122.14864</v>
      </c>
      <c r="W322" t="inlineStr">
        <is>
          <t>HFTD</t>
        </is>
      </c>
      <c r="X322" t="inlineStr">
        <is>
          <t>HFRA</t>
        </is>
      </c>
      <c r="AF322" t="n">
        <v>42806678</v>
      </c>
      <c r="AG322" t="b">
        <v>1</v>
      </c>
      <c r="AH322" t="b">
        <v>0</v>
      </c>
      <c r="AI322" t="b">
        <v>1</v>
      </c>
      <c r="AJ322" t="n">
        <v>2020</v>
      </c>
      <c r="AK322" t="n">
        <v>8</v>
      </c>
      <c r="AL322" t="b">
        <v>1</v>
      </c>
      <c r="AM322" t="n">
        <v>0</v>
      </c>
      <c r="AN322" t="b">
        <v>0</v>
      </c>
      <c r="AO322" t="b">
        <v>1</v>
      </c>
      <c r="AP322" t="b">
        <v>1</v>
      </c>
      <c r="AQ322" t="inlineStr">
        <is>
          <t>OEIS CAT - Destructive - Non-fatal</t>
        </is>
      </c>
      <c r="AR322" t="n">
        <v>1</v>
      </c>
      <c r="AS322" t="n">
        <v>1</v>
      </c>
      <c r="AT322" t="inlineStr">
        <is>
          <t>structures &gt; 500</t>
        </is>
      </c>
      <c r="AU322" t="inlineStr">
        <is>
          <t>fatality = 0</t>
        </is>
      </c>
      <c r="AV322" t="n">
        <v>1479</v>
      </c>
      <c r="AW322" t="b">
        <v>1</v>
      </c>
      <c r="AX322" t="b">
        <v>0</v>
      </c>
      <c r="AY322" t="b">
        <v>1</v>
      </c>
      <c r="AZ322" t="b">
        <v>1</v>
      </c>
      <c r="BA322" t="b">
        <v>0</v>
      </c>
      <c r="BB322" t="b">
        <v>1</v>
      </c>
      <c r="BC322" t="b">
        <v>1</v>
      </c>
      <c r="BD322" t="n">
        <v>94646381</v>
      </c>
      <c r="BE322" t="inlineStr">
        <is>
          <t>https://upload.wikimedia.org/wikipedia/commons/c/c9/2020_National_Large_Incident_YTD_Report.pdf</t>
        </is>
      </c>
      <c r="BF322" t="inlineStr">
        <is>
          <t>PG048</t>
        </is>
      </c>
      <c r="BG322" t="inlineStr">
        <is>
          <t>229</t>
        </is>
      </c>
      <c r="BH322" t="n">
        <v>4</v>
      </c>
      <c r="BI322" t="inlineStr">
        <is>
          <t>2020-08-16T13:10:00Z</t>
        </is>
      </c>
      <c r="BJ322" t="n">
        <v>13.3</v>
      </c>
      <c r="BK322" t="n">
        <v>26</v>
      </c>
      <c r="BL322" t="inlineStr">
        <is>
          <t>TG583</t>
        </is>
      </c>
      <c r="BM322" t="inlineStr">
        <is>
          <t>1008</t>
        </is>
      </c>
      <c r="BN322" t="n">
        <v>5.49</v>
      </c>
      <c r="BO322" t="inlineStr">
        <is>
          <t>2020-08-16T12:50:00Z</t>
        </is>
      </c>
      <c r="BP322" t="n">
        <v>46.11</v>
      </c>
      <c r="BQ322" t="n">
        <v>133</v>
      </c>
    </row>
    <row r="323">
      <c r="C323" t="inlineStr">
        <is>
          <t>20200816-Jones</t>
        </is>
      </c>
      <c r="D323" t="inlineStr">
        <is>
          <t>Nevada</t>
        </is>
      </c>
      <c r="E323" t="inlineStr">
        <is>
          <t>Jones</t>
        </is>
      </c>
      <c r="H323" t="n">
        <v>202008160650</v>
      </c>
      <c r="I323" t="n">
        <v>202008161850</v>
      </c>
      <c r="J323" t="n">
        <v>44059</v>
      </c>
      <c r="K323" t="n">
        <v>0.2847222222222222</v>
      </c>
      <c r="L323" t="n">
        <v>44059.28472222222</v>
      </c>
      <c r="M323" t="n">
        <v>44071</v>
      </c>
      <c r="N323" t="inlineStr">
        <is>
          <t>16:19</t>
        </is>
      </c>
      <c r="O323" t="n">
        <v>44071.67986111111</v>
      </c>
      <c r="P323" t="n">
        <v>705</v>
      </c>
      <c r="R323" t="n">
        <v>21</v>
      </c>
      <c r="S323" t="n">
        <v>3</v>
      </c>
      <c r="T323" t="n">
        <v>0</v>
      </c>
      <c r="U323" t="n">
        <v>39.29241</v>
      </c>
      <c r="V323" t="n">
        <v>-121.100352</v>
      </c>
      <c r="W323" t="inlineStr">
        <is>
          <t>HFTD</t>
        </is>
      </c>
      <c r="X323" t="inlineStr">
        <is>
          <t>HFRA</t>
        </is>
      </c>
      <c r="AF323" t="n">
        <v>4640248</v>
      </c>
      <c r="AG323" t="b">
        <v>0</v>
      </c>
      <c r="AH323" t="b">
        <v>0</v>
      </c>
      <c r="AI323" t="b">
        <v>0</v>
      </c>
      <c r="AJ323" t="n">
        <v>2020</v>
      </c>
      <c r="AK323" t="n">
        <v>8</v>
      </c>
      <c r="AL323" t="b">
        <v>0</v>
      </c>
      <c r="AM323" t="n">
        <v>0</v>
      </c>
      <c r="AN323" t="b">
        <v>0</v>
      </c>
      <c r="AO323" t="b">
        <v>0</v>
      </c>
      <c r="AP323" t="b">
        <v>0</v>
      </c>
      <c r="AQ323" t="inlineStr">
        <is>
          <t>OEIS Non-CAT - Large</t>
        </is>
      </c>
      <c r="AR323" t="n">
        <v>0</v>
      </c>
      <c r="AS323" t="n">
        <v>0</v>
      </c>
      <c r="AT323" t="inlineStr">
        <is>
          <t xml:space="preserve">structures &lt;= 100 </t>
        </is>
      </c>
      <c r="AU323" t="inlineStr">
        <is>
          <t>fatality = 0</t>
        </is>
      </c>
      <c r="AV323" t="n">
        <v>21</v>
      </c>
      <c r="AW323" t="b">
        <v>0</v>
      </c>
      <c r="AX323" t="b">
        <v>1</v>
      </c>
      <c r="AY323" t="b">
        <v>1</v>
      </c>
      <c r="AZ323" t="b">
        <v>1</v>
      </c>
      <c r="BA323" t="b">
        <v>0</v>
      </c>
      <c r="BB323" t="b">
        <v>1</v>
      </c>
      <c r="BC323" t="b">
        <v>1</v>
      </c>
      <c r="BF323" t="inlineStr">
        <is>
          <t>PG348</t>
        </is>
      </c>
      <c r="BG323" t="inlineStr">
        <is>
          <t>229</t>
        </is>
      </c>
      <c r="BH323" t="n">
        <v>4.27</v>
      </c>
      <c r="BI323" t="inlineStr">
        <is>
          <t>2020-08-16T13:10:00Z</t>
        </is>
      </c>
      <c r="BJ323" t="n">
        <v>22.8</v>
      </c>
      <c r="BK323" t="n">
        <v>104</v>
      </c>
      <c r="BL323" t="inlineStr">
        <is>
          <t>AV504</t>
        </is>
      </c>
      <c r="BM323" t="inlineStr">
        <is>
          <t>65</t>
        </is>
      </c>
      <c r="BN323" t="n">
        <v>7.06</v>
      </c>
      <c r="BO323" t="inlineStr">
        <is>
          <t>2020-08-16T13:16:00Z</t>
        </is>
      </c>
      <c r="BP323" t="n">
        <v>25</v>
      </c>
      <c r="BQ323" t="n">
        <v>347</v>
      </c>
    </row>
    <row r="324">
      <c r="B324" t="inlineStr">
        <is>
          <t xml:space="preserve"> Includes Warnella</t>
        </is>
      </c>
      <c r="C324" t="inlineStr">
        <is>
          <t>20200816-Czu Lightning Complex</t>
        </is>
      </c>
      <c r="D324" t="inlineStr">
        <is>
          <t>Santa Cruz And San Mateo</t>
        </is>
      </c>
      <c r="E324" t="inlineStr">
        <is>
          <t>Czu Lightning Complex</t>
        </is>
      </c>
      <c r="H324" t="n">
        <v>202008160800</v>
      </c>
      <c r="I324" t="n">
        <v>202008162000</v>
      </c>
      <c r="J324" t="n">
        <v>44059</v>
      </c>
      <c r="K324" t="n">
        <v>0.3333333333333333</v>
      </c>
      <c r="L324" t="n">
        <v>44059.33333333334</v>
      </c>
      <c r="P324" t="n">
        <v>86509</v>
      </c>
      <c r="Q324" t="inlineStr">
        <is>
          <t>Lightning</t>
        </is>
      </c>
      <c r="R324" t="n">
        <v>1490</v>
      </c>
      <c r="S324" t="n">
        <v>140</v>
      </c>
      <c r="T324" t="n">
        <v>1</v>
      </c>
      <c r="U324" t="n">
        <v>37.17162</v>
      </c>
      <c r="V324" t="n">
        <v>-122.22275</v>
      </c>
      <c r="W324" t="inlineStr">
        <is>
          <t>HFTD</t>
        </is>
      </c>
      <c r="X324" t="inlineStr">
        <is>
          <t>HFRA</t>
        </is>
      </c>
      <c r="AF324" t="n">
        <v>21158165</v>
      </c>
      <c r="AG324" t="b">
        <v>1</v>
      </c>
      <c r="AH324" t="b">
        <v>0</v>
      </c>
      <c r="AI324" t="b">
        <v>1</v>
      </c>
      <c r="AJ324" t="n">
        <v>2020</v>
      </c>
      <c r="AK324" t="n">
        <v>8</v>
      </c>
      <c r="AL324" t="b">
        <v>1</v>
      </c>
      <c r="AM324" t="n">
        <v>1</v>
      </c>
      <c r="AN324" t="b">
        <v>1</v>
      </c>
      <c r="AO324" t="b">
        <v>1</v>
      </c>
      <c r="AP324" t="b">
        <v>0</v>
      </c>
      <c r="AQ324" t="inlineStr">
        <is>
          <t>OEIS CAT - Destructive - Fatal</t>
        </is>
      </c>
      <c r="AR324" t="n">
        <v>1</v>
      </c>
      <c r="AS324" t="n">
        <v>1</v>
      </c>
      <c r="AT324" t="inlineStr">
        <is>
          <t>structures &gt; 500</t>
        </is>
      </c>
      <c r="AU324" t="inlineStr">
        <is>
          <t>fatality &gt; 0</t>
        </is>
      </c>
      <c r="AV324" t="n">
        <v>1490</v>
      </c>
      <c r="AW324" t="b">
        <v>1</v>
      </c>
      <c r="AX324" t="b">
        <v>0</v>
      </c>
      <c r="AY324" t="b">
        <v>1</v>
      </c>
      <c r="AZ324" t="b">
        <v>1</v>
      </c>
      <c r="BA324" t="b">
        <v>0</v>
      </c>
      <c r="BB324" t="b">
        <v>1</v>
      </c>
      <c r="BC324" t="b">
        <v>1</v>
      </c>
      <c r="BF324" t="inlineStr">
        <is>
          <t>BNDC1</t>
        </is>
      </c>
      <c r="BG324" t="inlineStr">
        <is>
          <t>2</t>
        </is>
      </c>
      <c r="BH324" t="n">
        <v>3.94</v>
      </c>
      <c r="BI324" t="inlineStr">
        <is>
          <t>2020-08-16T14:50:00Z</t>
        </is>
      </c>
      <c r="BJ324" t="n">
        <v>16</v>
      </c>
      <c r="BK324" t="n">
        <v>28</v>
      </c>
      <c r="BL324" t="inlineStr">
        <is>
          <t>PG192</t>
        </is>
      </c>
      <c r="BM324" t="inlineStr">
        <is>
          <t>229</t>
        </is>
      </c>
      <c r="BN324" t="n">
        <v>9.66</v>
      </c>
      <c r="BO324" t="inlineStr">
        <is>
          <t>2020-08-16T14:30:00Z</t>
        </is>
      </c>
      <c r="BP324" t="n">
        <v>16.15</v>
      </c>
      <c r="BQ324" t="n">
        <v>173</v>
      </c>
    </row>
    <row r="325">
      <c r="C325" t="inlineStr">
        <is>
          <t>20200816-Elk</t>
        </is>
      </c>
      <c r="D325" t="inlineStr">
        <is>
          <t>Glenn</t>
        </is>
      </c>
      <c r="E325" t="inlineStr">
        <is>
          <t>Elk</t>
        </is>
      </c>
      <c r="H325" t="n">
        <v>202008161014</v>
      </c>
      <c r="I325" t="n">
        <v>202008162214</v>
      </c>
      <c r="J325" t="n">
        <v>44059</v>
      </c>
      <c r="K325" t="n">
        <v>0.4263888888888889</v>
      </c>
      <c r="L325" t="n">
        <v>44059.42638888889</v>
      </c>
      <c r="M325" t="n">
        <v>44060</v>
      </c>
      <c r="N325" t="inlineStr">
        <is>
          <t>21:01</t>
        </is>
      </c>
      <c r="O325" t="n">
        <v>44060.87569444445</v>
      </c>
      <c r="P325" t="n">
        <v>727</v>
      </c>
      <c r="R325" t="n">
        <v>0</v>
      </c>
      <c r="S325" t="n">
        <v>0</v>
      </c>
      <c r="T325" t="n">
        <v>0</v>
      </c>
      <c r="U325" t="n">
        <v>39.52452</v>
      </c>
      <c r="V325" t="n">
        <v>-122.427358</v>
      </c>
      <c r="W325" t="inlineStr">
        <is>
          <t>HFTD</t>
        </is>
      </c>
      <c r="X325" t="inlineStr">
        <is>
          <t>HFRA</t>
        </is>
      </c>
      <c r="AG325" t="b">
        <v>0</v>
      </c>
      <c r="AH325" t="b">
        <v>0</v>
      </c>
      <c r="AI325" t="b">
        <v>0</v>
      </c>
      <c r="AJ325" t="n">
        <v>2020</v>
      </c>
      <c r="AK325" t="n">
        <v>8</v>
      </c>
      <c r="AL325" t="b">
        <v>1</v>
      </c>
      <c r="AM325" t="n">
        <v>0</v>
      </c>
      <c r="AN325" t="b">
        <v>0</v>
      </c>
      <c r="AO325" t="b">
        <v>0</v>
      </c>
      <c r="AP325" t="b">
        <v>0</v>
      </c>
      <c r="AQ325" t="inlineStr">
        <is>
          <t>OEIS Non-CAT - Large</t>
        </is>
      </c>
      <c r="AR325" t="n">
        <v>0</v>
      </c>
      <c r="AS325" t="n">
        <v>0</v>
      </c>
      <c r="AT325" t="inlineStr">
        <is>
          <t xml:space="preserve">structures &lt;= 100 </t>
        </is>
      </c>
      <c r="AU325" t="inlineStr">
        <is>
          <t>fatality = 0</t>
        </is>
      </c>
      <c r="AV325" t="n">
        <v>0</v>
      </c>
      <c r="AW325" t="b">
        <v>1</v>
      </c>
      <c r="AX325" t="b">
        <v>0</v>
      </c>
      <c r="AY325" t="b">
        <v>1</v>
      </c>
      <c r="AZ325" t="b">
        <v>1</v>
      </c>
      <c r="BA325" t="b">
        <v>0</v>
      </c>
      <c r="BB325" t="b">
        <v>1</v>
      </c>
      <c r="BC325" t="b">
        <v>1</v>
      </c>
      <c r="BF325" t="inlineStr">
        <is>
          <t>UWNC1</t>
        </is>
      </c>
      <c r="BG325" t="inlineStr">
        <is>
          <t>106</t>
        </is>
      </c>
      <c r="BH325" t="n">
        <v>4.98</v>
      </c>
      <c r="BI325" t="inlineStr">
        <is>
          <t>2020-08-16T17:00:00Z</t>
        </is>
      </c>
      <c r="BJ325" t="n">
        <v>23.2</v>
      </c>
      <c r="BK325" t="n">
        <v>26</v>
      </c>
      <c r="BL325" t="inlineStr">
        <is>
          <t>PG294</t>
        </is>
      </c>
      <c r="BM325" t="inlineStr">
        <is>
          <t>229</t>
        </is>
      </c>
      <c r="BN325" t="n">
        <v>5.49</v>
      </c>
      <c r="BO325" t="inlineStr">
        <is>
          <t>2020-08-16T16:50:00Z</t>
        </is>
      </c>
      <c r="BP325" t="n">
        <v>23.38</v>
      </c>
      <c r="BQ325" t="n">
        <v>49</v>
      </c>
    </row>
    <row r="326">
      <c r="C326" t="inlineStr">
        <is>
          <t>20200816-River</t>
        </is>
      </c>
      <c r="D326" t="inlineStr">
        <is>
          <t>Monterey</t>
        </is>
      </c>
      <c r="E326" t="inlineStr">
        <is>
          <t>River</t>
        </is>
      </c>
      <c r="H326" t="n">
        <v>202008161456</v>
      </c>
      <c r="I326" t="n">
        <v>202008170256</v>
      </c>
      <c r="J326" t="n">
        <v>44059</v>
      </c>
      <c r="K326" t="n">
        <v>0.6222222222222222</v>
      </c>
      <c r="L326" t="n">
        <v>44059.62222222222</v>
      </c>
      <c r="P326" t="n">
        <v>48088</v>
      </c>
      <c r="R326" t="n">
        <v>30</v>
      </c>
      <c r="S326" t="n">
        <v>13</v>
      </c>
      <c r="T326" t="n">
        <v>0</v>
      </c>
      <c r="U326" t="n">
        <v>36.60239</v>
      </c>
      <c r="V326" t="n">
        <v>-121.62161</v>
      </c>
      <c r="W326" t="inlineStr">
        <is>
          <t>non-HFTD</t>
        </is>
      </c>
      <c r="X326" t="inlineStr">
        <is>
          <t>non-HFRA</t>
        </is>
      </c>
      <c r="AF326" t="n">
        <v>958882</v>
      </c>
      <c r="AG326" t="b">
        <v>1</v>
      </c>
      <c r="AH326" t="b">
        <v>1</v>
      </c>
      <c r="AI326" t="b">
        <v>0</v>
      </c>
      <c r="AJ326" t="n">
        <v>2020</v>
      </c>
      <c r="AK326" t="n">
        <v>8</v>
      </c>
      <c r="AL326" t="b">
        <v>1</v>
      </c>
      <c r="AM326" t="n">
        <v>0</v>
      </c>
      <c r="AN326" t="b">
        <v>0</v>
      </c>
      <c r="AO326" t="b">
        <v>0</v>
      </c>
      <c r="AP326" t="b">
        <v>0</v>
      </c>
      <c r="AQ326" t="inlineStr">
        <is>
          <t>OEIS CAT - Large</t>
        </is>
      </c>
      <c r="AR326" t="n">
        <v>1</v>
      </c>
      <c r="AS326" t="n">
        <v>0</v>
      </c>
      <c r="AT326" t="inlineStr">
        <is>
          <t xml:space="preserve">structures &lt;= 100 </t>
        </is>
      </c>
      <c r="AU326" t="inlineStr">
        <is>
          <t>fatality = 0</t>
        </is>
      </c>
      <c r="AV326" t="n">
        <v>30</v>
      </c>
      <c r="AW326" t="b">
        <v>0</v>
      </c>
      <c r="AX326" t="b">
        <v>0</v>
      </c>
      <c r="AY326" t="b">
        <v>0</v>
      </c>
      <c r="AZ326" t="b">
        <v>0</v>
      </c>
      <c r="BA326" t="b">
        <v>0</v>
      </c>
      <c r="BB326" t="b">
        <v>0</v>
      </c>
      <c r="BC326" t="b">
        <v>0</v>
      </c>
      <c r="BD326" t="n">
        <v>24493709</v>
      </c>
      <c r="BE326" t="inlineStr">
        <is>
          <t>https://upload.wikimedia.org/wikipedia/commons/c/c9/2020_National_Large_Incident_YTD_Report.pdf</t>
        </is>
      </c>
      <c r="BF326" t="inlineStr">
        <is>
          <t>KSNS</t>
        </is>
      </c>
      <c r="BG326" t="inlineStr">
        <is>
          <t>1</t>
        </is>
      </c>
      <c r="BH326" t="n">
        <v>4.3</v>
      </c>
      <c r="BI326" t="inlineStr">
        <is>
          <t>2020-08-16T22:55:00Z</t>
        </is>
      </c>
      <c r="BJ326" t="n">
        <v>19.56</v>
      </c>
      <c r="BK326" t="n">
        <v>13</v>
      </c>
      <c r="BL326" t="inlineStr">
        <is>
          <t>PG797</t>
        </is>
      </c>
      <c r="BM326" t="inlineStr">
        <is>
          <t>229</t>
        </is>
      </c>
      <c r="BN326" t="n">
        <v>7.18</v>
      </c>
      <c r="BO326" t="inlineStr">
        <is>
          <t>2020-08-16T22:30:00Z</t>
        </is>
      </c>
      <c r="BP326" t="n">
        <v>20.17</v>
      </c>
      <c r="BQ326" t="n">
        <v>69</v>
      </c>
    </row>
    <row r="327">
      <c r="B327" t="inlineStr">
        <is>
          <t xml:space="preserve"> Includes Doe</t>
        </is>
      </c>
      <c r="C327" t="inlineStr">
        <is>
          <t>20200816-August Complex</t>
        </is>
      </c>
      <c r="D327" t="inlineStr">
        <is>
          <t>Mendocino, Humboldt, Trinity, Tehama, Glenn, Lake And Colusa</t>
        </is>
      </c>
      <c r="E327" t="inlineStr">
        <is>
          <t>August Complex</t>
        </is>
      </c>
      <c r="H327" t="n">
        <v>202008162037</v>
      </c>
      <c r="I327" t="n">
        <v>202008170837</v>
      </c>
      <c r="J327" t="n">
        <v>44059</v>
      </c>
      <c r="K327" t="n">
        <v>0.8590277777777777</v>
      </c>
      <c r="L327" t="n">
        <v>44059.85902777778</v>
      </c>
      <c r="P327" t="n">
        <v>1032648</v>
      </c>
      <c r="Q327" t="inlineStr">
        <is>
          <t>Lightning</t>
        </is>
      </c>
      <c r="R327" t="n">
        <v>446</v>
      </c>
      <c r="S327" t="n">
        <v>0</v>
      </c>
      <c r="T327" t="n">
        <v>1</v>
      </c>
      <c r="U327" t="n">
        <v>39.776</v>
      </c>
      <c r="V327" t="n">
        <v>-122.673</v>
      </c>
      <c r="W327" t="inlineStr">
        <is>
          <t>HFTD</t>
        </is>
      </c>
      <c r="X327" t="inlineStr">
        <is>
          <t>HFRA</t>
        </is>
      </c>
      <c r="AF327" t="n">
        <v>9888326</v>
      </c>
      <c r="AG327" t="b">
        <v>1</v>
      </c>
      <c r="AH327" t="b">
        <v>0</v>
      </c>
      <c r="AI327" t="b">
        <v>1</v>
      </c>
      <c r="AJ327" t="n">
        <v>2020</v>
      </c>
      <c r="AK327" t="n">
        <v>8</v>
      </c>
      <c r="AL327" t="b">
        <v>1</v>
      </c>
      <c r="AM327" t="n">
        <v>1</v>
      </c>
      <c r="AN327" t="b">
        <v>1</v>
      </c>
      <c r="AO327" t="b">
        <v>1</v>
      </c>
      <c r="AP327" t="b">
        <v>0</v>
      </c>
      <c r="AQ327" t="inlineStr">
        <is>
          <t>OEIS CAT - Destructive - Fatal</t>
        </is>
      </c>
      <c r="AR327" t="n">
        <v>1</v>
      </c>
      <c r="AS327" t="n">
        <v>0</v>
      </c>
      <c r="AT327" t="inlineStr">
        <is>
          <t>100 &lt; structures &lt;= 500</t>
        </is>
      </c>
      <c r="AU327" t="inlineStr">
        <is>
          <t>fatality &gt; 0</t>
        </is>
      </c>
      <c r="AV327" t="n">
        <v>446</v>
      </c>
      <c r="AW327" t="b">
        <v>1</v>
      </c>
      <c r="AX327" t="b">
        <v>0</v>
      </c>
      <c r="AY327" t="b">
        <v>1</v>
      </c>
      <c r="AZ327" t="b">
        <v>1</v>
      </c>
      <c r="BA327" t="b">
        <v>0</v>
      </c>
      <c r="BB327" t="b">
        <v>1</v>
      </c>
      <c r="BC327" t="b">
        <v>1</v>
      </c>
      <c r="BD327" t="n">
        <v>115511217.89</v>
      </c>
      <c r="BE327" t="inlineStr">
        <is>
          <t>https://upload.wikimedia.org/wikipedia/commons/c/c9/2020_National_Large_Incident_YTD_Report.pdf</t>
        </is>
      </c>
      <c r="BF327" t="inlineStr">
        <is>
          <t>PG524</t>
        </is>
      </c>
      <c r="BG327" t="inlineStr">
        <is>
          <t>229</t>
        </is>
      </c>
      <c r="BH327" t="n">
        <v>4.8</v>
      </c>
      <c r="BI327" t="inlineStr">
        <is>
          <t>2020-08-17T03:50:00Z</t>
        </is>
      </c>
      <c r="BJ327" t="n">
        <v>5.04</v>
      </c>
      <c r="BK327" t="n">
        <v>12</v>
      </c>
      <c r="BL327" t="inlineStr">
        <is>
          <t>PG497</t>
        </is>
      </c>
      <c r="BM327" t="inlineStr">
        <is>
          <t>229</t>
        </is>
      </c>
      <c r="BN327" t="n">
        <v>8.75</v>
      </c>
      <c r="BO327" t="inlineStr">
        <is>
          <t>2020-08-17T03:50:00Z</t>
        </is>
      </c>
      <c r="BP327" t="n">
        <v>18.34</v>
      </c>
      <c r="BQ327" t="n">
        <v>40</v>
      </c>
    </row>
    <row r="328">
      <c r="B328" t="inlineStr">
        <is>
          <t>(2/17/2023) add time based on wiki</t>
        </is>
      </c>
      <c r="C328" t="inlineStr">
        <is>
          <t>20200817-North Complex</t>
        </is>
      </c>
      <c r="D328" t="inlineStr">
        <is>
          <t>Plumas, Butte</t>
        </is>
      </c>
      <c r="E328" t="inlineStr">
        <is>
          <t>North Complex</t>
        </is>
      </c>
      <c r="H328" t="n">
        <v>202008170900</v>
      </c>
      <c r="I328" t="n">
        <v>202008172100</v>
      </c>
      <c r="J328" t="n">
        <v>44060</v>
      </c>
      <c r="K328" t="n">
        <v>0.375</v>
      </c>
      <c r="L328" t="n">
        <v>44060.375</v>
      </c>
      <c r="P328" t="n">
        <v>318935</v>
      </c>
      <c r="Q328" t="inlineStr">
        <is>
          <t>Lightning</t>
        </is>
      </c>
      <c r="R328" t="n">
        <v>2352</v>
      </c>
      <c r="S328" t="n">
        <v>15</v>
      </c>
      <c r="U328" t="n">
        <v>39.85879648</v>
      </c>
      <c r="V328" t="n">
        <v>-120.9281152</v>
      </c>
      <c r="W328" t="inlineStr">
        <is>
          <t>non-HFTD</t>
        </is>
      </c>
      <c r="X328" t="inlineStr">
        <is>
          <t>HFRA</t>
        </is>
      </c>
      <c r="AG328" t="b">
        <v>1</v>
      </c>
      <c r="AH328" t="b">
        <v>0</v>
      </c>
      <c r="AI328" t="b">
        <v>1</v>
      </c>
      <c r="AJ328" t="n">
        <v>2020</v>
      </c>
      <c r="AK328" t="n">
        <v>8</v>
      </c>
      <c r="AL328" t="b">
        <v>1</v>
      </c>
      <c r="AM328" t="n">
        <v>0</v>
      </c>
      <c r="AN328" t="b">
        <v>0</v>
      </c>
      <c r="AO328" t="b">
        <v>1</v>
      </c>
      <c r="AP328" t="b">
        <v>1</v>
      </c>
      <c r="AQ328" t="inlineStr">
        <is>
          <t>OEIS CAT - Destructive - Non-fatal</t>
        </is>
      </c>
      <c r="AR328" t="n">
        <v>1</v>
      </c>
      <c r="AS328" t="n">
        <v>1</v>
      </c>
      <c r="AT328" t="inlineStr">
        <is>
          <t>structures &gt; 500</t>
        </is>
      </c>
      <c r="AU328" t="inlineStr">
        <is>
          <t>fatality = 0</t>
        </is>
      </c>
      <c r="AV328" t="n">
        <v>2352</v>
      </c>
      <c r="AW328" t="b">
        <v>0</v>
      </c>
      <c r="AX328" t="b">
        <v>1</v>
      </c>
      <c r="AY328" t="b">
        <v>1</v>
      </c>
      <c r="AZ328" t="b">
        <v>1</v>
      </c>
      <c r="BA328" t="b">
        <v>0</v>
      </c>
      <c r="BB328" t="b">
        <v>1</v>
      </c>
      <c r="BC328" t="b">
        <v>1</v>
      </c>
      <c r="BJ328" t="n">
        <v>0</v>
      </c>
      <c r="BK328" t="n">
        <v>0</v>
      </c>
      <c r="BL328" t="inlineStr">
        <is>
          <t>CHAC1</t>
        </is>
      </c>
      <c r="BM328" t="inlineStr">
        <is>
          <t>2</t>
        </is>
      </c>
      <c r="BN328" t="n">
        <v>9.92</v>
      </c>
      <c r="BO328" t="inlineStr">
        <is>
          <t>2020-08-17T16:47:00Z</t>
        </is>
      </c>
      <c r="BP328" t="n">
        <v>25</v>
      </c>
      <c r="BQ328" t="n">
        <v>93</v>
      </c>
    </row>
    <row r="329">
      <c r="C329" t="inlineStr">
        <is>
          <t>20200818-Scu Lightning Complex</t>
        </is>
      </c>
      <c r="D329" t="inlineStr">
        <is>
          <t>Santa Clara, Alameda, Contra Costa, San Joaquin And Stanislaus</t>
        </is>
      </c>
      <c r="E329" t="inlineStr">
        <is>
          <t>Scu Lightning Complex</t>
        </is>
      </c>
      <c r="H329" t="n">
        <v>202008180925</v>
      </c>
      <c r="I329" t="n">
        <v>202008182125</v>
      </c>
      <c r="J329" t="n">
        <v>44061</v>
      </c>
      <c r="K329" t="n">
        <v>0.3923611111111111</v>
      </c>
      <c r="L329" t="n">
        <v>44061.39236111111</v>
      </c>
      <c r="M329" t="n">
        <v>44105</v>
      </c>
      <c r="N329" t="inlineStr">
        <is>
          <t>10:29</t>
        </is>
      </c>
      <c r="O329" t="n">
        <v>44105.43680555555</v>
      </c>
      <c r="P329" t="n">
        <v>396624</v>
      </c>
      <c r="R329" t="n">
        <v>222</v>
      </c>
      <c r="S329" t="n">
        <v>26</v>
      </c>
      <c r="T329" t="n">
        <v>0</v>
      </c>
      <c r="U329" t="n">
        <v>37.439437</v>
      </c>
      <c r="V329" t="n">
        <v>-121.30435</v>
      </c>
      <c r="W329" t="inlineStr">
        <is>
          <t>HFTD</t>
        </is>
      </c>
      <c r="X329" t="inlineStr">
        <is>
          <t>HFRA</t>
        </is>
      </c>
      <c r="AF329" t="n">
        <v>4197405</v>
      </c>
      <c r="AG329" t="b">
        <v>1</v>
      </c>
      <c r="AH329" t="b">
        <v>0</v>
      </c>
      <c r="AI329" t="b">
        <v>1</v>
      </c>
      <c r="AJ329" t="n">
        <v>2020</v>
      </c>
      <c r="AK329" t="n">
        <v>8</v>
      </c>
      <c r="AL329" t="b">
        <v>0</v>
      </c>
      <c r="AM329" t="n">
        <v>0</v>
      </c>
      <c r="AN329" t="b">
        <v>0</v>
      </c>
      <c r="AO329" t="b">
        <v>1</v>
      </c>
      <c r="AP329" t="b">
        <v>1</v>
      </c>
      <c r="AQ329" t="inlineStr">
        <is>
          <t>OEIS CAT - Destructive - Non-fatal</t>
        </is>
      </c>
      <c r="AR329" t="n">
        <v>1</v>
      </c>
      <c r="AS329" t="n">
        <v>0</v>
      </c>
      <c r="AT329" t="inlineStr">
        <is>
          <t>100 &lt; structures &lt;= 500</t>
        </is>
      </c>
      <c r="AU329" t="inlineStr">
        <is>
          <t>fatality = 0</t>
        </is>
      </c>
      <c r="AV329" t="n">
        <v>222</v>
      </c>
      <c r="AW329" t="b">
        <v>1</v>
      </c>
      <c r="AX329" t="b">
        <v>0</v>
      </c>
      <c r="AY329" t="b">
        <v>1</v>
      </c>
      <c r="AZ329" t="b">
        <v>1</v>
      </c>
      <c r="BA329" t="b">
        <v>0</v>
      </c>
      <c r="BB329" t="b">
        <v>1</v>
      </c>
      <c r="BC329" t="b">
        <v>1</v>
      </c>
      <c r="BJ329" t="n">
        <v>0</v>
      </c>
      <c r="BK329" t="n">
        <v>0</v>
      </c>
      <c r="BL329" t="inlineStr">
        <is>
          <t>DBLC1</t>
        </is>
      </c>
      <c r="BM329" t="inlineStr">
        <is>
          <t>2</t>
        </is>
      </c>
      <c r="BN329" t="n">
        <v>7.63</v>
      </c>
      <c r="BO329" t="inlineStr">
        <is>
          <t>2020-08-18T17:00:00Z</t>
        </is>
      </c>
      <c r="BP329" t="n">
        <v>5.99</v>
      </c>
      <c r="BQ329" t="n">
        <v>1</v>
      </c>
    </row>
    <row r="330">
      <c r="C330" t="inlineStr">
        <is>
          <t>20200818-Carmel</t>
        </is>
      </c>
      <c r="D330" t="inlineStr">
        <is>
          <t>Monterey</t>
        </is>
      </c>
      <c r="E330" t="inlineStr">
        <is>
          <t>Carmel</t>
        </is>
      </c>
      <c r="H330" t="n">
        <v>202008181424</v>
      </c>
      <c r="I330" t="n">
        <v>202008190224</v>
      </c>
      <c r="J330" t="n">
        <v>44061</v>
      </c>
      <c r="K330" t="n">
        <v>0.6</v>
      </c>
      <c r="L330" t="n">
        <v>44061.6</v>
      </c>
      <c r="P330" t="n">
        <v>6905</v>
      </c>
      <c r="Q330" t="inlineStr">
        <is>
          <t>Unknown</t>
        </is>
      </c>
      <c r="R330" t="n">
        <v>73</v>
      </c>
      <c r="S330" t="n">
        <v>7</v>
      </c>
      <c r="T330" t="n">
        <v>0</v>
      </c>
      <c r="U330" t="n">
        <v>36.4463</v>
      </c>
      <c r="V330" t="n">
        <v>-121.68181</v>
      </c>
      <c r="W330" t="inlineStr">
        <is>
          <t>HFTD</t>
        </is>
      </c>
      <c r="X330" t="inlineStr">
        <is>
          <t>HFRA</t>
        </is>
      </c>
      <c r="AF330" t="n">
        <v>3569443</v>
      </c>
      <c r="AG330" t="b">
        <v>1</v>
      </c>
      <c r="AH330" t="b">
        <v>1</v>
      </c>
      <c r="AI330" t="b">
        <v>0</v>
      </c>
      <c r="AJ330" t="n">
        <v>2020</v>
      </c>
      <c r="AK330" t="n">
        <v>8</v>
      </c>
      <c r="AL330" t="b">
        <v>0</v>
      </c>
      <c r="AM330" t="n">
        <v>0</v>
      </c>
      <c r="AN330" t="b">
        <v>0</v>
      </c>
      <c r="AO330" t="b">
        <v>0</v>
      </c>
      <c r="AP330" t="b">
        <v>0</v>
      </c>
      <c r="AQ330" t="inlineStr">
        <is>
          <t>OEIS CAT - Large</t>
        </is>
      </c>
      <c r="AR330" t="n">
        <v>1</v>
      </c>
      <c r="AS330" t="n">
        <v>0</v>
      </c>
      <c r="AT330" t="inlineStr">
        <is>
          <t xml:space="preserve">structures &lt;= 100 </t>
        </is>
      </c>
      <c r="AU330" t="inlineStr">
        <is>
          <t>fatality = 0</t>
        </is>
      </c>
      <c r="AV330" t="n">
        <v>73</v>
      </c>
      <c r="AW330" t="b">
        <v>1</v>
      </c>
      <c r="AX330" t="b">
        <v>0</v>
      </c>
      <c r="AY330" t="b">
        <v>1</v>
      </c>
      <c r="AZ330" t="b">
        <v>1</v>
      </c>
      <c r="BA330" t="b">
        <v>0</v>
      </c>
      <c r="BB330" t="b">
        <v>1</v>
      </c>
      <c r="BC330" t="b">
        <v>1</v>
      </c>
      <c r="BF330" t="inlineStr">
        <is>
          <t>PG203</t>
        </is>
      </c>
      <c r="BG330" t="inlineStr">
        <is>
          <t>229</t>
        </is>
      </c>
      <c r="BH330" t="n">
        <v>3.45</v>
      </c>
      <c r="BI330" t="inlineStr">
        <is>
          <t>2020-08-18T22:20:00Z</t>
        </is>
      </c>
      <c r="BJ330" t="n">
        <v>16.66</v>
      </c>
      <c r="BK330" t="n">
        <v>36</v>
      </c>
      <c r="BL330" t="inlineStr">
        <is>
          <t>CAHC1</t>
        </is>
      </c>
      <c r="BM330" t="inlineStr">
        <is>
          <t>2</t>
        </is>
      </c>
      <c r="BN330" t="n">
        <v>8.27</v>
      </c>
      <c r="BO330" t="inlineStr">
        <is>
          <t>2020-08-18T22:11:00Z</t>
        </is>
      </c>
      <c r="BP330" t="n">
        <v>19</v>
      </c>
      <c r="BQ330" t="n">
        <v>93</v>
      </c>
    </row>
    <row r="331">
      <c r="C331" t="inlineStr">
        <is>
          <t>20200818-Woodward</t>
        </is>
      </c>
      <c r="D331" t="inlineStr">
        <is>
          <t>Marin</t>
        </is>
      </c>
      <c r="E331" t="inlineStr">
        <is>
          <t>Woodward</t>
        </is>
      </c>
      <c r="H331" t="n">
        <v>202008181427</v>
      </c>
      <c r="I331" t="n">
        <v>202008190227</v>
      </c>
      <c r="J331" t="n">
        <v>44061</v>
      </c>
      <c r="K331" t="n">
        <v>0.6020833333333333</v>
      </c>
      <c r="L331" t="n">
        <v>44061.60208333333</v>
      </c>
      <c r="M331" t="n">
        <v>44106</v>
      </c>
      <c r="N331" t="inlineStr">
        <is>
          <t>07:21</t>
        </is>
      </c>
      <c r="O331" t="n">
        <v>44106.30625</v>
      </c>
      <c r="P331" t="n">
        <v>4929</v>
      </c>
      <c r="R331" t="n">
        <v>0</v>
      </c>
      <c r="S331" t="n">
        <v>0</v>
      </c>
      <c r="T331" t="n">
        <v>0</v>
      </c>
      <c r="U331" t="n">
        <v>38.018089</v>
      </c>
      <c r="V331" t="n">
        <v>-122.836701</v>
      </c>
      <c r="W331" t="inlineStr">
        <is>
          <t>HFTD</t>
        </is>
      </c>
      <c r="X331" t="inlineStr">
        <is>
          <t>HFRA</t>
        </is>
      </c>
      <c r="AG331" t="b">
        <v>0</v>
      </c>
      <c r="AH331" t="b">
        <v>0</v>
      </c>
      <c r="AI331" t="b">
        <v>0</v>
      </c>
      <c r="AJ331" t="n">
        <v>2020</v>
      </c>
      <c r="AK331" t="n">
        <v>8</v>
      </c>
      <c r="AL331" t="b">
        <v>0</v>
      </c>
      <c r="AM331" t="n">
        <v>0</v>
      </c>
      <c r="AN331" t="b">
        <v>0</v>
      </c>
      <c r="AO331" t="b">
        <v>0</v>
      </c>
      <c r="AP331" t="b">
        <v>0</v>
      </c>
      <c r="AQ331" t="inlineStr">
        <is>
          <t>OEIS Non-CAT - Large</t>
        </is>
      </c>
      <c r="AR331" t="n">
        <v>0</v>
      </c>
      <c r="AS331" t="n">
        <v>0</v>
      </c>
      <c r="AT331" t="inlineStr">
        <is>
          <t xml:space="preserve">structures &lt;= 100 </t>
        </is>
      </c>
      <c r="AU331" t="inlineStr">
        <is>
          <t>fatality = 0</t>
        </is>
      </c>
      <c r="AV331" t="n">
        <v>0</v>
      </c>
      <c r="AW331" t="b">
        <v>1</v>
      </c>
      <c r="AX331" t="b">
        <v>0</v>
      </c>
      <c r="AY331" t="b">
        <v>1</v>
      </c>
      <c r="AZ331" t="b">
        <v>1</v>
      </c>
      <c r="BA331" t="b">
        <v>0</v>
      </c>
      <c r="BB331" t="b">
        <v>1</v>
      </c>
      <c r="BC331" t="b">
        <v>1</v>
      </c>
      <c r="BF331" t="inlineStr">
        <is>
          <t>PG046</t>
        </is>
      </c>
      <c r="BG331" t="inlineStr">
        <is>
          <t>229</t>
        </is>
      </c>
      <c r="BH331" t="n">
        <v>4.58</v>
      </c>
      <c r="BI331" t="inlineStr">
        <is>
          <t>2020-08-18T22:10:00Z</t>
        </is>
      </c>
      <c r="BJ331" t="n">
        <v>26.74</v>
      </c>
      <c r="BK331" t="n">
        <v>11</v>
      </c>
      <c r="BL331" t="inlineStr">
        <is>
          <t>PG046</t>
        </is>
      </c>
      <c r="BM331" t="inlineStr">
        <is>
          <t>229</t>
        </is>
      </c>
      <c r="BN331" t="n">
        <v>4.58</v>
      </c>
      <c r="BO331" t="inlineStr">
        <is>
          <t>2020-08-18T22:10:00Z</t>
        </is>
      </c>
      <c r="BP331" t="n">
        <v>26.74</v>
      </c>
      <c r="BQ331" t="n">
        <v>135</v>
      </c>
    </row>
    <row r="332">
      <c r="C332" t="inlineStr">
        <is>
          <t>20200818-Salt</t>
        </is>
      </c>
      <c r="D332" t="inlineStr">
        <is>
          <t>Calaveras</t>
        </is>
      </c>
      <c r="E332" t="inlineStr">
        <is>
          <t>Salt</t>
        </is>
      </c>
      <c r="H332" t="n">
        <v>202008181633</v>
      </c>
      <c r="I332" t="n">
        <v>202008190433</v>
      </c>
      <c r="J332" t="n">
        <v>44061</v>
      </c>
      <c r="K332" t="n">
        <v>0.6895833333333333</v>
      </c>
      <c r="L332" t="n">
        <v>44061.68958333333</v>
      </c>
      <c r="P332" t="n">
        <v>1789</v>
      </c>
      <c r="Q332" t="inlineStr">
        <is>
          <t>Under Investigation</t>
        </is>
      </c>
      <c r="R332" t="n">
        <v>0</v>
      </c>
      <c r="S332" t="n">
        <v>0</v>
      </c>
      <c r="T332" t="n">
        <v>0</v>
      </c>
      <c r="U332" t="n">
        <v>38.027921</v>
      </c>
      <c r="V332" t="n">
        <v>-120.763258</v>
      </c>
      <c r="W332" t="inlineStr">
        <is>
          <t>HFTD</t>
        </is>
      </c>
      <c r="X332" t="inlineStr">
        <is>
          <t>HFRA</t>
        </is>
      </c>
      <c r="AG332" t="b">
        <v>0</v>
      </c>
      <c r="AH332" t="b">
        <v>0</v>
      </c>
      <c r="AI332" t="b">
        <v>0</v>
      </c>
      <c r="AJ332" t="n">
        <v>2020</v>
      </c>
      <c r="AK332" t="n">
        <v>8</v>
      </c>
      <c r="AL332" t="b">
        <v>1</v>
      </c>
      <c r="AM332" t="n">
        <v>0</v>
      </c>
      <c r="AN332" t="b">
        <v>0</v>
      </c>
      <c r="AO332" t="b">
        <v>0</v>
      </c>
      <c r="AP332" t="b">
        <v>0</v>
      </c>
      <c r="AQ332" t="inlineStr">
        <is>
          <t>OEIS Non-CAT - Large</t>
        </is>
      </c>
      <c r="AR332" t="n">
        <v>0</v>
      </c>
      <c r="AS332" t="n">
        <v>0</v>
      </c>
      <c r="AT332" t="inlineStr">
        <is>
          <t xml:space="preserve">structures &lt;= 100 </t>
        </is>
      </c>
      <c r="AU332" t="inlineStr">
        <is>
          <t>fatality = 0</t>
        </is>
      </c>
      <c r="AV332" t="n">
        <v>0</v>
      </c>
      <c r="AW332" t="b">
        <v>1</v>
      </c>
      <c r="AX332" t="b">
        <v>0</v>
      </c>
      <c r="AY332" t="b">
        <v>1</v>
      </c>
      <c r="AZ332" t="b">
        <v>1</v>
      </c>
      <c r="BA332" t="b">
        <v>0</v>
      </c>
      <c r="BB332" t="b">
        <v>1</v>
      </c>
      <c r="BC332" t="b">
        <v>1</v>
      </c>
      <c r="BF332" t="inlineStr">
        <is>
          <t>PG314</t>
        </is>
      </c>
      <c r="BG332" t="inlineStr">
        <is>
          <t>229</t>
        </is>
      </c>
      <c r="BH332" t="n">
        <v>3.03</v>
      </c>
      <c r="BI332" t="inlineStr">
        <is>
          <t>2020-08-18T22:40:00Z</t>
        </is>
      </c>
      <c r="BJ332" t="n">
        <v>19</v>
      </c>
      <c r="BK332" t="n">
        <v>12</v>
      </c>
      <c r="BL332" t="inlineStr">
        <is>
          <t>PG334</t>
        </is>
      </c>
      <c r="BM332" t="inlineStr">
        <is>
          <t>229</t>
        </is>
      </c>
      <c r="BN332" t="n">
        <v>6.36</v>
      </c>
      <c r="BO332" t="inlineStr">
        <is>
          <t>2020-08-19T00:30:00Z</t>
        </is>
      </c>
      <c r="BP332" t="n">
        <v>20.53</v>
      </c>
      <c r="BQ332" t="n">
        <v>95</v>
      </c>
    </row>
    <row r="333">
      <c r="C333" t="inlineStr">
        <is>
          <t>20200818-Creek</t>
        </is>
      </c>
      <c r="D333" t="inlineStr">
        <is>
          <t>Mendocino</t>
        </is>
      </c>
      <c r="E333" t="inlineStr">
        <is>
          <t>Creek</t>
        </is>
      </c>
      <c r="H333" t="n">
        <v>202008181758</v>
      </c>
      <c r="I333" t="n">
        <v>202008190558</v>
      </c>
      <c r="J333" t="n">
        <v>44061</v>
      </c>
      <c r="K333" t="n">
        <v>0.7486111111111111</v>
      </c>
      <c r="L333" t="n">
        <v>44061.74861111111</v>
      </c>
      <c r="M333" t="n">
        <v>44064</v>
      </c>
      <c r="N333" t="inlineStr">
        <is>
          <t>21:00</t>
        </is>
      </c>
      <c r="O333" t="n">
        <v>44064.875</v>
      </c>
      <c r="P333" t="n">
        <v>820</v>
      </c>
      <c r="Q333" t="inlineStr">
        <is>
          <t>Under Investigation</t>
        </is>
      </c>
      <c r="R333" t="n">
        <v>2</v>
      </c>
      <c r="S333" t="n">
        <v>0</v>
      </c>
      <c r="T333" t="n">
        <v>0</v>
      </c>
      <c r="U333" t="n">
        <v>39.8174372</v>
      </c>
      <c r="V333" t="n">
        <v>-123.2111007</v>
      </c>
      <c r="W333" t="inlineStr">
        <is>
          <t>HFTD</t>
        </is>
      </c>
      <c r="X333" t="inlineStr">
        <is>
          <t>non-HFRA</t>
        </is>
      </c>
      <c r="AF333" t="n">
        <v>10791</v>
      </c>
      <c r="AG333" t="b">
        <v>0</v>
      </c>
      <c r="AH333" t="b">
        <v>0</v>
      </c>
      <c r="AI333" t="b">
        <v>0</v>
      </c>
      <c r="AJ333" t="n">
        <v>2020</v>
      </c>
      <c r="AK333" t="n">
        <v>8</v>
      </c>
      <c r="AL333" t="b">
        <v>0</v>
      </c>
      <c r="AM333" t="n">
        <v>0</v>
      </c>
      <c r="AN333" t="b">
        <v>0</v>
      </c>
      <c r="AO333" t="b">
        <v>0</v>
      </c>
      <c r="AP333" t="b">
        <v>0</v>
      </c>
      <c r="AQ333" t="inlineStr">
        <is>
          <t>OEIS Non-CAT - Large</t>
        </is>
      </c>
      <c r="AR333" t="n">
        <v>0</v>
      </c>
      <c r="AS333" t="n">
        <v>0</v>
      </c>
      <c r="AT333" t="inlineStr">
        <is>
          <t xml:space="preserve">structures &lt;= 100 </t>
        </is>
      </c>
      <c r="AU333" t="inlineStr">
        <is>
          <t>fatality = 0</t>
        </is>
      </c>
      <c r="AV333" t="n">
        <v>2</v>
      </c>
      <c r="AW333" t="b">
        <v>0</v>
      </c>
      <c r="AX333" t="b">
        <v>0</v>
      </c>
      <c r="AY333" t="b">
        <v>0</v>
      </c>
      <c r="AZ333" t="b">
        <v>0</v>
      </c>
      <c r="BA333" t="b">
        <v>0</v>
      </c>
      <c r="BB333" t="b">
        <v>0</v>
      </c>
      <c r="BC333" t="b">
        <v>0</v>
      </c>
      <c r="BF333" t="inlineStr">
        <is>
          <t>PG353</t>
        </is>
      </c>
      <c r="BG333" t="inlineStr">
        <is>
          <t>229</t>
        </is>
      </c>
      <c r="BH333" t="n">
        <v>4.66</v>
      </c>
      <c r="BI333" t="inlineStr">
        <is>
          <t>2020-08-19T00:30:00Z</t>
        </is>
      </c>
      <c r="BJ333" t="n">
        <v>18.34</v>
      </c>
      <c r="BK333" t="n">
        <v>23</v>
      </c>
      <c r="BL333" t="inlineStr">
        <is>
          <t>PG596</t>
        </is>
      </c>
      <c r="BM333" t="inlineStr">
        <is>
          <t>229</t>
        </is>
      </c>
      <c r="BN333" t="n">
        <v>6.6</v>
      </c>
      <c r="BO333" t="inlineStr">
        <is>
          <t>2020-08-19T01:50:00Z</t>
        </is>
      </c>
      <c r="BP333" t="n">
        <v>19</v>
      </c>
      <c r="BQ333" t="n">
        <v>49</v>
      </c>
    </row>
    <row r="334">
      <c r="B334" t="inlineStr">
        <is>
          <t>Tehama/Glenn Zone</t>
        </is>
      </c>
      <c r="C334" t="inlineStr">
        <is>
          <t>20200819-Butte/Tehama/Glenn Lightning Complex</t>
        </is>
      </c>
      <c r="D334" t="inlineStr">
        <is>
          <t>Tehama And Glenn</t>
        </is>
      </c>
      <c r="E334" t="inlineStr">
        <is>
          <t>Butte/Tehama/Glenn Lightning Complex</t>
        </is>
      </c>
      <c r="H334" t="n">
        <v>202008190912</v>
      </c>
      <c r="I334" t="n">
        <v>202008192112</v>
      </c>
      <c r="J334" t="n">
        <v>44062</v>
      </c>
      <c r="K334" t="n">
        <v>0.3833333333333334</v>
      </c>
      <c r="L334" t="n">
        <v>44062.38333333333</v>
      </c>
      <c r="M334" t="n">
        <v>44113</v>
      </c>
      <c r="N334" t="inlineStr">
        <is>
          <t>15:20</t>
        </is>
      </c>
      <c r="O334" t="n">
        <v>44113.63888888889</v>
      </c>
      <c r="P334" t="n">
        <v>19609</v>
      </c>
      <c r="R334" t="n">
        <v>14</v>
      </c>
      <c r="S334" t="n">
        <v>1</v>
      </c>
      <c r="T334" t="n">
        <v>0</v>
      </c>
      <c r="U334" t="n">
        <v>40.09571</v>
      </c>
      <c r="V334" t="n">
        <v>-122.4393</v>
      </c>
      <c r="W334" t="inlineStr">
        <is>
          <t>HFTD</t>
        </is>
      </c>
      <c r="X334" t="inlineStr">
        <is>
          <t>HFRA</t>
        </is>
      </c>
      <c r="AG334" t="b">
        <v>1</v>
      </c>
      <c r="AH334" t="b">
        <v>1</v>
      </c>
      <c r="AI334" t="b">
        <v>0</v>
      </c>
      <c r="AJ334" t="n">
        <v>2020</v>
      </c>
      <c r="AK334" t="n">
        <v>8</v>
      </c>
      <c r="AL334" t="b">
        <v>1</v>
      </c>
      <c r="AM334" t="n">
        <v>0</v>
      </c>
      <c r="AN334" t="b">
        <v>0</v>
      </c>
      <c r="AO334" t="b">
        <v>0</v>
      </c>
      <c r="AP334" t="b">
        <v>0</v>
      </c>
      <c r="AQ334" t="inlineStr">
        <is>
          <t>OEIS CAT - Large</t>
        </is>
      </c>
      <c r="AR334" t="n">
        <v>1</v>
      </c>
      <c r="AS334" t="n">
        <v>0</v>
      </c>
      <c r="AT334" t="inlineStr">
        <is>
          <t xml:space="preserve">structures &lt;= 100 </t>
        </is>
      </c>
      <c r="AU334" t="inlineStr">
        <is>
          <t>fatality = 0</t>
        </is>
      </c>
      <c r="AV334" t="n">
        <v>14</v>
      </c>
      <c r="AW334" t="b">
        <v>1</v>
      </c>
      <c r="AX334" t="b">
        <v>0</v>
      </c>
      <c r="AY334" t="b">
        <v>1</v>
      </c>
      <c r="AZ334" t="b">
        <v>1</v>
      </c>
      <c r="BA334" t="b">
        <v>0</v>
      </c>
      <c r="BB334" t="b">
        <v>1</v>
      </c>
      <c r="BC334" t="b">
        <v>1</v>
      </c>
      <c r="BF334" t="inlineStr">
        <is>
          <t>PG276</t>
        </is>
      </c>
      <c r="BG334" t="inlineStr">
        <is>
          <t>229</t>
        </is>
      </c>
      <c r="BH334" t="n">
        <v>1.01</v>
      </c>
      <c r="BI334" t="inlineStr">
        <is>
          <t>2020-08-19T16:50:00Z</t>
        </is>
      </c>
      <c r="BJ334" t="n">
        <v>7.09</v>
      </c>
      <c r="BK334" t="n">
        <v>12</v>
      </c>
      <c r="BL334" t="inlineStr">
        <is>
          <t>PG603</t>
        </is>
      </c>
      <c r="BM334" t="inlineStr">
        <is>
          <t>229</t>
        </is>
      </c>
      <c r="BN334" t="n">
        <v>6.48</v>
      </c>
      <c r="BO334" t="inlineStr">
        <is>
          <t>2020-08-19T17:00:00Z</t>
        </is>
      </c>
      <c r="BP334" t="n">
        <v>8.18</v>
      </c>
      <c r="BQ334" t="n">
        <v>36</v>
      </c>
    </row>
    <row r="335">
      <c r="C335" t="inlineStr">
        <is>
          <t>20200820-Moc</t>
        </is>
      </c>
      <c r="D335" t="inlineStr">
        <is>
          <t>Tuolumne</t>
        </is>
      </c>
      <c r="E335" t="inlineStr">
        <is>
          <t>Moc</t>
        </is>
      </c>
      <c r="H335" t="n">
        <v>202008201426</v>
      </c>
      <c r="I335" t="n">
        <v>202008210226</v>
      </c>
      <c r="J335" t="n">
        <v>44063</v>
      </c>
      <c r="K335" t="n">
        <v>0.6013888888888889</v>
      </c>
      <c r="L335" t="n">
        <v>44063.60138888889</v>
      </c>
      <c r="M335" t="n">
        <v>44073</v>
      </c>
      <c r="N335" t="inlineStr">
        <is>
          <t>19:14</t>
        </is>
      </c>
      <c r="O335" t="n">
        <v>44073.80138888889</v>
      </c>
      <c r="P335" t="n">
        <v>2857</v>
      </c>
      <c r="Q335" t="inlineStr">
        <is>
          <t>Equipment</t>
        </is>
      </c>
      <c r="R335" t="n">
        <v>0</v>
      </c>
      <c r="S335" t="n">
        <v>0</v>
      </c>
      <c r="T335" t="n">
        <v>0</v>
      </c>
      <c r="U335" t="n">
        <v>37.813779</v>
      </c>
      <c r="V335" t="n">
        <v>-120.312565</v>
      </c>
      <c r="W335" t="inlineStr">
        <is>
          <t>HFTD</t>
        </is>
      </c>
      <c r="X335" t="inlineStr">
        <is>
          <t>HFRA</t>
        </is>
      </c>
      <c r="AG335" t="b">
        <v>0</v>
      </c>
      <c r="AH335" t="b">
        <v>0</v>
      </c>
      <c r="AI335" t="b">
        <v>0</v>
      </c>
      <c r="AJ335" t="n">
        <v>2020</v>
      </c>
      <c r="AK335" t="n">
        <v>8</v>
      </c>
      <c r="AL335" t="b">
        <v>0</v>
      </c>
      <c r="AM335" t="n">
        <v>0</v>
      </c>
      <c r="AN335" t="b">
        <v>0</v>
      </c>
      <c r="AO335" t="b">
        <v>0</v>
      </c>
      <c r="AP335" t="b">
        <v>0</v>
      </c>
      <c r="AQ335" t="inlineStr">
        <is>
          <t>OEIS Non-CAT - Large</t>
        </is>
      </c>
      <c r="AR335" t="n">
        <v>0</v>
      </c>
      <c r="AS335" t="n">
        <v>0</v>
      </c>
      <c r="AT335" t="inlineStr">
        <is>
          <t xml:space="preserve">structures &lt;= 100 </t>
        </is>
      </c>
      <c r="AU335" t="inlineStr">
        <is>
          <t>fatality = 0</t>
        </is>
      </c>
      <c r="AV335" t="n">
        <v>0</v>
      </c>
      <c r="AW335" t="b">
        <v>1</v>
      </c>
      <c r="AX335" t="b">
        <v>0</v>
      </c>
      <c r="AY335" t="b">
        <v>1</v>
      </c>
      <c r="AZ335" t="b">
        <v>1</v>
      </c>
      <c r="BA335" t="b">
        <v>0</v>
      </c>
      <c r="BB335" t="b">
        <v>1</v>
      </c>
      <c r="BC335" t="b">
        <v>1</v>
      </c>
      <c r="BF335" t="inlineStr">
        <is>
          <t>PG792</t>
        </is>
      </c>
      <c r="BG335" t="inlineStr">
        <is>
          <t>229</t>
        </is>
      </c>
      <c r="BH335" t="n">
        <v>1.75</v>
      </c>
      <c r="BI335" t="inlineStr">
        <is>
          <t>2020-08-20T22:10:00Z</t>
        </is>
      </c>
      <c r="BJ335" t="n">
        <v>13.96</v>
      </c>
      <c r="BK335" t="n">
        <v>32</v>
      </c>
      <c r="BL335" t="inlineStr">
        <is>
          <t>PG186</t>
        </is>
      </c>
      <c r="BM335" t="inlineStr">
        <is>
          <t>229</t>
        </is>
      </c>
      <c r="BN335" t="n">
        <v>6.31</v>
      </c>
      <c r="BO335" t="inlineStr">
        <is>
          <t>2020-08-20T22:10:00Z</t>
        </is>
      </c>
      <c r="BP335" t="n">
        <v>15.56</v>
      </c>
      <c r="BQ335" t="n">
        <v>204</v>
      </c>
    </row>
    <row r="336">
      <c r="C336" t="inlineStr">
        <is>
          <t>20200822-Sheep</t>
        </is>
      </c>
      <c r="D336" t="inlineStr">
        <is>
          <t>Plumas</t>
        </is>
      </c>
      <c r="E336" t="inlineStr">
        <is>
          <t>Sheep</t>
        </is>
      </c>
      <c r="H336" t="n">
        <v>202008222202</v>
      </c>
      <c r="I336" t="n">
        <v>202008231002</v>
      </c>
      <c r="J336" t="n">
        <v>44065</v>
      </c>
      <c r="K336" t="n">
        <v>0.9180555555555555</v>
      </c>
      <c r="L336" t="n">
        <v>44065.91805555556</v>
      </c>
      <c r="M336" t="n">
        <v>44083</v>
      </c>
      <c r="N336" t="inlineStr">
        <is>
          <t>09:00</t>
        </is>
      </c>
      <c r="O336" t="n">
        <v>44083.375</v>
      </c>
      <c r="P336" t="n">
        <v>29570</v>
      </c>
      <c r="R336" t="n">
        <v>26</v>
      </c>
      <c r="S336" t="n">
        <v>0</v>
      </c>
      <c r="T336" t="n">
        <v>0</v>
      </c>
      <c r="U336" t="n">
        <v>40.274</v>
      </c>
      <c r="V336" t="n">
        <v>-120.757</v>
      </c>
      <c r="W336" t="inlineStr">
        <is>
          <t>HFTD</t>
        </is>
      </c>
      <c r="X336" t="inlineStr">
        <is>
          <t>HFRA</t>
        </is>
      </c>
      <c r="AG336" t="b">
        <v>1</v>
      </c>
      <c r="AH336" t="b">
        <v>1</v>
      </c>
      <c r="AI336" t="b">
        <v>0</v>
      </c>
      <c r="AJ336" t="n">
        <v>2020</v>
      </c>
      <c r="AK336" t="n">
        <v>8</v>
      </c>
      <c r="AL336" t="b">
        <v>0</v>
      </c>
      <c r="AM336" t="n">
        <v>0</v>
      </c>
      <c r="AN336" t="b">
        <v>0</v>
      </c>
      <c r="AO336" t="b">
        <v>0</v>
      </c>
      <c r="AP336" t="b">
        <v>0</v>
      </c>
      <c r="AQ336" t="inlineStr">
        <is>
          <t>OEIS CAT - Large</t>
        </is>
      </c>
      <c r="AR336" t="n">
        <v>1</v>
      </c>
      <c r="AS336" t="n">
        <v>0</v>
      </c>
      <c r="AT336" t="inlineStr">
        <is>
          <t xml:space="preserve">structures &lt;= 100 </t>
        </is>
      </c>
      <c r="AU336" t="inlineStr">
        <is>
          <t>fatality = 0</t>
        </is>
      </c>
      <c r="AV336" t="n">
        <v>26</v>
      </c>
      <c r="AW336" t="b">
        <v>1</v>
      </c>
      <c r="AX336" t="b">
        <v>0</v>
      </c>
      <c r="AY336" t="b">
        <v>1</v>
      </c>
      <c r="AZ336" t="b">
        <v>1</v>
      </c>
      <c r="BA336" t="b">
        <v>0</v>
      </c>
      <c r="BB336" t="b">
        <v>1</v>
      </c>
      <c r="BC336" t="b">
        <v>1</v>
      </c>
      <c r="BJ336" t="n">
        <v>0</v>
      </c>
      <c r="BK336" t="n">
        <v>0</v>
      </c>
      <c r="BL336" t="inlineStr">
        <is>
          <t>PIEC1</t>
        </is>
      </c>
      <c r="BM336" t="inlineStr">
        <is>
          <t>2</t>
        </is>
      </c>
      <c r="BN336" t="n">
        <v>6.35</v>
      </c>
      <c r="BO336" t="inlineStr">
        <is>
          <t>2020-08-23T05:15:00Z</t>
        </is>
      </c>
      <c r="BP336" t="n">
        <v>10</v>
      </c>
      <c r="BQ336" t="n">
        <v>12</v>
      </c>
    </row>
    <row r="337">
      <c r="C337" t="inlineStr">
        <is>
          <t>20200823-W-5 Cold Springs</t>
        </is>
      </c>
      <c r="D337" t="inlineStr">
        <is>
          <t>Lassen</t>
        </is>
      </c>
      <c r="E337" t="inlineStr">
        <is>
          <t>W-5 Cold Springs</t>
        </is>
      </c>
      <c r="H337" t="n">
        <v>202008230824</v>
      </c>
      <c r="I337" t="n">
        <v>202008232024</v>
      </c>
      <c r="J337" t="n">
        <v>44066</v>
      </c>
      <c r="K337" t="n">
        <v>0.35</v>
      </c>
      <c r="L337" t="n">
        <v>44066.35</v>
      </c>
      <c r="M337" t="n">
        <v>44090</v>
      </c>
      <c r="N337" t="inlineStr">
        <is>
          <t>11:18</t>
        </is>
      </c>
      <c r="O337" t="n">
        <v>44090.47083333333</v>
      </c>
      <c r="P337" t="n">
        <v>84817</v>
      </c>
      <c r="Q337" t="inlineStr">
        <is>
          <t>Lightning</t>
        </is>
      </c>
      <c r="R337" t="n">
        <v>1</v>
      </c>
      <c r="S337" t="n">
        <v>0</v>
      </c>
      <c r="T337" t="n">
        <v>0</v>
      </c>
      <c r="U337" t="n">
        <v>41.028611</v>
      </c>
      <c r="V337" t="n">
        <v>-120.281389</v>
      </c>
      <c r="W337" t="inlineStr">
        <is>
          <t>HFTD</t>
        </is>
      </c>
      <c r="X337" t="inlineStr">
        <is>
          <t>HFRA</t>
        </is>
      </c>
      <c r="AG337" t="b">
        <v>1</v>
      </c>
      <c r="AH337" t="b">
        <v>1</v>
      </c>
      <c r="AI337" t="b">
        <v>0</v>
      </c>
      <c r="AJ337" t="n">
        <v>2020</v>
      </c>
      <c r="AK337" t="n">
        <v>8</v>
      </c>
      <c r="AL337" t="b">
        <v>1</v>
      </c>
      <c r="AM337" t="n">
        <v>0</v>
      </c>
      <c r="AN337" t="b">
        <v>0</v>
      </c>
      <c r="AO337" t="b">
        <v>0</v>
      </c>
      <c r="AP337" t="b">
        <v>0</v>
      </c>
      <c r="AQ337" t="inlineStr">
        <is>
          <t>OEIS CAT - Large</t>
        </is>
      </c>
      <c r="AR337" t="n">
        <v>1</v>
      </c>
      <c r="AS337" t="n">
        <v>0</v>
      </c>
      <c r="AT337" t="inlineStr">
        <is>
          <t xml:space="preserve">structures &lt;= 100 </t>
        </is>
      </c>
      <c r="AU337" t="inlineStr">
        <is>
          <t>fatality = 0</t>
        </is>
      </c>
      <c r="AV337" t="n">
        <v>1</v>
      </c>
      <c r="AW337" t="b">
        <v>1</v>
      </c>
      <c r="AX337" t="b">
        <v>0</v>
      </c>
      <c r="AY337" t="b">
        <v>1</v>
      </c>
      <c r="AZ337" t="b">
        <v>1</v>
      </c>
      <c r="BA337" t="b">
        <v>0</v>
      </c>
      <c r="BB337" t="b">
        <v>0</v>
      </c>
      <c r="BC337" t="b">
        <v>1</v>
      </c>
      <c r="BD337" t="n">
        <v>10300000</v>
      </c>
      <c r="BE337" t="inlineStr">
        <is>
          <t>https://upload.wikimedia.org/wikipedia/commons/c/c9/2020_National_Large_Incident_YTD_Report.pdf</t>
        </is>
      </c>
      <c r="BF337" t="inlineStr">
        <is>
          <t>BDOC1</t>
        </is>
      </c>
      <c r="BG337" t="inlineStr">
        <is>
          <t>2</t>
        </is>
      </c>
      <c r="BH337" t="n">
        <v>3.41</v>
      </c>
      <c r="BI337" t="inlineStr">
        <is>
          <t>2020-08-23T15:59:00Z</t>
        </is>
      </c>
      <c r="BJ337" t="n">
        <v>5.99</v>
      </c>
      <c r="BK337" t="n">
        <v>2</v>
      </c>
      <c r="BL337" t="inlineStr">
        <is>
          <t>BDOC1</t>
        </is>
      </c>
      <c r="BM337" t="inlineStr">
        <is>
          <t>2</t>
        </is>
      </c>
      <c r="BN337" t="n">
        <v>3.41</v>
      </c>
      <c r="BO337" t="inlineStr">
        <is>
          <t>2020-08-23T15:59:00Z</t>
        </is>
      </c>
      <c r="BP337" t="n">
        <v>5.99</v>
      </c>
      <c r="BQ337" t="n">
        <v>2</v>
      </c>
    </row>
    <row r="338">
      <c r="C338" t="inlineStr">
        <is>
          <t>20200826-R-8 Pinecone</t>
        </is>
      </c>
      <c r="D338" t="inlineStr">
        <is>
          <t>Lassen</t>
        </is>
      </c>
      <c r="E338" t="inlineStr">
        <is>
          <t>R-8 Pinecone</t>
        </is>
      </c>
      <c r="H338" t="n">
        <v>202008260803</v>
      </c>
      <c r="I338" t="n">
        <v>202008262003</v>
      </c>
      <c r="J338" t="n">
        <v>44069</v>
      </c>
      <c r="K338" t="n">
        <v>0.3354166666666666</v>
      </c>
      <c r="L338" t="n">
        <v>44069.33541666667</v>
      </c>
      <c r="M338" t="n">
        <v>44074</v>
      </c>
      <c r="N338" t="inlineStr">
        <is>
          <t>14:19</t>
        </is>
      </c>
      <c r="O338" t="n">
        <v>44074.59652777778</v>
      </c>
      <c r="P338" t="n">
        <v>567</v>
      </c>
      <c r="R338" t="n">
        <v>0</v>
      </c>
      <c r="S338" t="n">
        <v>0</v>
      </c>
      <c r="T338" t="n">
        <v>0</v>
      </c>
      <c r="U338" t="n">
        <v>40.773</v>
      </c>
      <c r="V338" t="n">
        <v>-120.536</v>
      </c>
      <c r="W338" t="inlineStr">
        <is>
          <t>HFTD</t>
        </is>
      </c>
      <c r="X338" t="inlineStr">
        <is>
          <t>HFRA</t>
        </is>
      </c>
      <c r="AG338" t="b">
        <v>0</v>
      </c>
      <c r="AH338" t="b">
        <v>0</v>
      </c>
      <c r="AI338" t="b">
        <v>0</v>
      </c>
      <c r="AJ338" t="n">
        <v>2020</v>
      </c>
      <c r="AK338" t="n">
        <v>8</v>
      </c>
      <c r="AL338" t="b">
        <v>0</v>
      </c>
      <c r="AM338" t="n">
        <v>0</v>
      </c>
      <c r="AN338" t="b">
        <v>0</v>
      </c>
      <c r="AO338" t="b">
        <v>0</v>
      </c>
      <c r="AP338" t="b">
        <v>0</v>
      </c>
      <c r="AQ338" t="inlineStr">
        <is>
          <t>OEIS Non-CAT - Large</t>
        </is>
      </c>
      <c r="AR338" t="n">
        <v>0</v>
      </c>
      <c r="AS338" t="n">
        <v>0</v>
      </c>
      <c r="AT338" t="inlineStr">
        <is>
          <t xml:space="preserve">structures &lt;= 100 </t>
        </is>
      </c>
      <c r="AU338" t="inlineStr">
        <is>
          <t>fatality = 0</t>
        </is>
      </c>
      <c r="AV338" t="n">
        <v>0</v>
      </c>
      <c r="AW338" t="b">
        <v>1</v>
      </c>
      <c r="AX338" t="b">
        <v>0</v>
      </c>
      <c r="AY338" t="b">
        <v>1</v>
      </c>
      <c r="AZ338" t="b">
        <v>1</v>
      </c>
      <c r="BA338" t="b">
        <v>0</v>
      </c>
      <c r="BB338" t="b">
        <v>0</v>
      </c>
      <c r="BC338" t="b">
        <v>1</v>
      </c>
      <c r="BJ338" t="n">
        <v>0</v>
      </c>
      <c r="BK338" t="n">
        <v>0</v>
      </c>
      <c r="BP338" t="n">
        <v>0</v>
      </c>
      <c r="BQ338" t="n">
        <v>0</v>
      </c>
    </row>
    <row r="339">
      <c r="C339" t="inlineStr">
        <is>
          <t>20200830-Hensley</t>
        </is>
      </c>
      <c r="D339" t="inlineStr">
        <is>
          <t>Madera</t>
        </is>
      </c>
      <c r="E339" t="inlineStr">
        <is>
          <t>Hensley</t>
        </is>
      </c>
      <c r="H339" t="n">
        <v>202008301111</v>
      </c>
      <c r="I339" t="n">
        <v>202008302311</v>
      </c>
      <c r="J339" t="n">
        <v>44073</v>
      </c>
      <c r="K339" t="n">
        <v>0.4659722222222222</v>
      </c>
      <c r="L339" t="n">
        <v>44073.46597222222</v>
      </c>
      <c r="M339" t="n">
        <v>44073</v>
      </c>
      <c r="N339" t="inlineStr">
        <is>
          <t>19:11</t>
        </is>
      </c>
      <c r="O339" t="n">
        <v>44073.79930555556</v>
      </c>
      <c r="P339" t="n">
        <v>688</v>
      </c>
      <c r="R339" t="n">
        <v>0</v>
      </c>
      <c r="S339" t="n">
        <v>0</v>
      </c>
      <c r="T339" t="n">
        <v>0</v>
      </c>
      <c r="U339" t="n">
        <v>37.08053</v>
      </c>
      <c r="V339" t="n">
        <v>-119.88673</v>
      </c>
      <c r="W339" t="inlineStr">
        <is>
          <t>non-HFTD</t>
        </is>
      </c>
      <c r="X339" t="inlineStr">
        <is>
          <t>non-HFRA</t>
        </is>
      </c>
      <c r="AG339" t="b">
        <v>0</v>
      </c>
      <c r="AH339" t="b">
        <v>0</v>
      </c>
      <c r="AI339" t="b">
        <v>0</v>
      </c>
      <c r="AJ339" t="n">
        <v>2020</v>
      </c>
      <c r="AK339" t="n">
        <v>8</v>
      </c>
      <c r="AL339" t="b">
        <v>0</v>
      </c>
      <c r="AM339" t="n">
        <v>0</v>
      </c>
      <c r="AN339" t="b">
        <v>0</v>
      </c>
      <c r="AO339" t="b">
        <v>0</v>
      </c>
      <c r="AP339" t="b">
        <v>0</v>
      </c>
      <c r="AQ339" t="inlineStr">
        <is>
          <t>OEIS Non-CAT - Large</t>
        </is>
      </c>
      <c r="AR339" t="n">
        <v>0</v>
      </c>
      <c r="AS339" t="n">
        <v>0</v>
      </c>
      <c r="AT339" t="inlineStr">
        <is>
          <t xml:space="preserve">structures &lt;= 100 </t>
        </is>
      </c>
      <c r="AU339" t="inlineStr">
        <is>
          <t>fatality = 0</t>
        </is>
      </c>
      <c r="AV339" t="n">
        <v>0</v>
      </c>
      <c r="AW339" t="b">
        <v>0</v>
      </c>
      <c r="AX339" t="b">
        <v>0</v>
      </c>
      <c r="AY339" t="b">
        <v>0</v>
      </c>
      <c r="AZ339" t="b">
        <v>0</v>
      </c>
      <c r="BA339" t="b">
        <v>0</v>
      </c>
      <c r="BB339" t="b">
        <v>0</v>
      </c>
      <c r="BC339" t="b">
        <v>0</v>
      </c>
      <c r="BJ339" t="n">
        <v>0</v>
      </c>
      <c r="BK339" t="n">
        <v>0</v>
      </c>
      <c r="BL339" t="inlineStr">
        <is>
          <t>PG887</t>
        </is>
      </c>
      <c r="BM339" t="inlineStr">
        <is>
          <t>229</t>
        </is>
      </c>
      <c r="BN339" t="n">
        <v>6.9</v>
      </c>
      <c r="BO339" t="inlineStr">
        <is>
          <t>2020-08-30T18:30:00Z</t>
        </is>
      </c>
      <c r="BP339" t="n">
        <v>14.69</v>
      </c>
      <c r="BQ339" t="n">
        <v>48</v>
      </c>
    </row>
    <row r="340">
      <c r="C340" t="inlineStr">
        <is>
          <t>20200901-Hobo</t>
        </is>
      </c>
      <c r="D340" t="inlineStr">
        <is>
          <t>Trinity</t>
        </is>
      </c>
      <c r="E340" t="inlineStr">
        <is>
          <t>Hobo</t>
        </is>
      </c>
      <c r="H340" t="n">
        <v>202009010937</v>
      </c>
      <c r="I340" t="n">
        <v>202009012137</v>
      </c>
      <c r="J340" t="n">
        <v>44075</v>
      </c>
      <c r="K340" t="n">
        <v>0.4006944444444445</v>
      </c>
      <c r="L340" t="n">
        <v>44075.40069444444</v>
      </c>
      <c r="M340" t="n">
        <v>44084</v>
      </c>
      <c r="N340" t="inlineStr">
        <is>
          <t>11:23</t>
        </is>
      </c>
      <c r="O340" t="n">
        <v>44084.47430555556</v>
      </c>
      <c r="P340" t="n">
        <v>413</v>
      </c>
      <c r="Q340" t="inlineStr">
        <is>
          <t>Under Investigation</t>
        </is>
      </c>
      <c r="R340" t="n">
        <v>0</v>
      </c>
      <c r="S340" t="n">
        <v>0</v>
      </c>
      <c r="T340" t="n">
        <v>0</v>
      </c>
      <c r="U340" t="n">
        <v>40.82126</v>
      </c>
      <c r="V340" t="n">
        <v>-123.12461</v>
      </c>
      <c r="W340" t="inlineStr">
        <is>
          <t>HFTD</t>
        </is>
      </c>
      <c r="X340" t="inlineStr">
        <is>
          <t>HFRA</t>
        </is>
      </c>
      <c r="AG340" t="b">
        <v>0</v>
      </c>
      <c r="AH340" t="b">
        <v>0</v>
      </c>
      <c r="AI340" t="b">
        <v>0</v>
      </c>
      <c r="AJ340" t="n">
        <v>2020</v>
      </c>
      <c r="AK340" t="n">
        <v>9</v>
      </c>
      <c r="AL340" t="b">
        <v>0</v>
      </c>
      <c r="AM340" t="n">
        <v>0</v>
      </c>
      <c r="AN340" t="b">
        <v>0</v>
      </c>
      <c r="AO340" t="b">
        <v>0</v>
      </c>
      <c r="AP340" t="b">
        <v>0</v>
      </c>
      <c r="AQ340" t="inlineStr">
        <is>
          <t>OEIS Non-CAT - Large</t>
        </is>
      </c>
      <c r="AR340" t="n">
        <v>0</v>
      </c>
      <c r="AS340" t="n">
        <v>0</v>
      </c>
      <c r="AT340" t="inlineStr">
        <is>
          <t xml:space="preserve">structures &lt;= 100 </t>
        </is>
      </c>
      <c r="AU340" t="inlineStr">
        <is>
          <t>fatality = 0</t>
        </is>
      </c>
      <c r="AV340" t="n">
        <v>0</v>
      </c>
      <c r="AW340" t="b">
        <v>1</v>
      </c>
      <c r="AX340" t="b">
        <v>0</v>
      </c>
      <c r="AY340" t="b">
        <v>1</v>
      </c>
      <c r="AZ340" t="b">
        <v>1</v>
      </c>
      <c r="BA340" t="b">
        <v>0</v>
      </c>
      <c r="BB340" t="b">
        <v>1</v>
      </c>
      <c r="BC340" t="b">
        <v>1</v>
      </c>
      <c r="BF340" t="inlineStr">
        <is>
          <t>BABC1</t>
        </is>
      </c>
      <c r="BG340" t="inlineStr">
        <is>
          <t>2</t>
        </is>
      </c>
      <c r="BH340" t="n">
        <v>4.79</v>
      </c>
      <c r="BI340" t="inlineStr">
        <is>
          <t>2020-09-01T16:32:00Z</t>
        </is>
      </c>
      <c r="BJ340" t="n">
        <v>5.99</v>
      </c>
      <c r="BK340" t="n">
        <v>2</v>
      </c>
      <c r="BL340" t="inlineStr">
        <is>
          <t>CTOMS</t>
        </is>
      </c>
      <c r="BM340" t="inlineStr">
        <is>
          <t>59</t>
        </is>
      </c>
      <c r="BN340" t="n">
        <v>9.029999999999999</v>
      </c>
      <c r="BO340" t="inlineStr">
        <is>
          <t>2020-09-01T17:18:00Z</t>
        </is>
      </c>
      <c r="BP340" t="n">
        <v>14.1</v>
      </c>
      <c r="BQ340" t="n">
        <v>12</v>
      </c>
    </row>
    <row r="341">
      <c r="C341" t="inlineStr">
        <is>
          <t>20200904-Creek</t>
        </is>
      </c>
      <c r="D341" t="inlineStr">
        <is>
          <t>Fresno And Madera</t>
        </is>
      </c>
      <c r="E341" t="inlineStr">
        <is>
          <t>Creek</t>
        </is>
      </c>
      <c r="H341" t="n">
        <v>202009041821</v>
      </c>
      <c r="I341" t="n">
        <v>202009050621</v>
      </c>
      <c r="J341" t="n">
        <v>44078</v>
      </c>
      <c r="K341" t="n">
        <v>0.7645833333333333</v>
      </c>
      <c r="L341" t="n">
        <v>44078.76458333333</v>
      </c>
      <c r="P341" t="n">
        <v>379895</v>
      </c>
      <c r="Q341" t="inlineStr">
        <is>
          <t>Under Investigation</t>
        </is>
      </c>
      <c r="R341" t="n">
        <v>856</v>
      </c>
      <c r="S341" t="n">
        <v>71</v>
      </c>
      <c r="T341" t="n">
        <v>0</v>
      </c>
      <c r="U341" t="n">
        <v>37.19147</v>
      </c>
      <c r="V341" t="n">
        <v>-119.261175</v>
      </c>
      <c r="W341" t="inlineStr">
        <is>
          <t>HFTD</t>
        </is>
      </c>
      <c r="X341" t="inlineStr">
        <is>
          <t>HFRA</t>
        </is>
      </c>
      <c r="AF341" t="n">
        <v>49989643</v>
      </c>
      <c r="AG341" t="b">
        <v>1</v>
      </c>
      <c r="AH341" t="b">
        <v>0</v>
      </c>
      <c r="AI341" t="b">
        <v>1</v>
      </c>
      <c r="AJ341" t="n">
        <v>2020</v>
      </c>
      <c r="AK341" t="n">
        <v>9</v>
      </c>
      <c r="AL341" t="b">
        <v>0</v>
      </c>
      <c r="AM341" t="n">
        <v>0</v>
      </c>
      <c r="AN341" t="b">
        <v>0</v>
      </c>
      <c r="AO341" t="b">
        <v>1</v>
      </c>
      <c r="AP341" t="b">
        <v>1</v>
      </c>
      <c r="AQ341" t="inlineStr">
        <is>
          <t>OEIS CAT - Destructive - Non-fatal</t>
        </is>
      </c>
      <c r="AR341" t="n">
        <v>1</v>
      </c>
      <c r="AS341" t="n">
        <v>1</v>
      </c>
      <c r="AT341" t="inlineStr">
        <is>
          <t>structures &gt; 500</t>
        </is>
      </c>
      <c r="AU341" t="inlineStr">
        <is>
          <t>fatality = 0</t>
        </is>
      </c>
      <c r="AV341" t="n">
        <v>856</v>
      </c>
      <c r="AW341" t="b">
        <v>0</v>
      </c>
      <c r="AX341" t="b">
        <v>1</v>
      </c>
      <c r="AY341" t="b">
        <v>1</v>
      </c>
      <c r="AZ341" t="b">
        <v>1</v>
      </c>
      <c r="BA341" t="b">
        <v>0</v>
      </c>
      <c r="BB341" t="b">
        <v>1</v>
      </c>
      <c r="BC341" t="b">
        <v>1</v>
      </c>
      <c r="BF341" t="inlineStr">
        <is>
          <t>SE379</t>
        </is>
      </c>
      <c r="BG341" t="inlineStr">
        <is>
          <t>231</t>
        </is>
      </c>
      <c r="BH341" t="n">
        <v>2.12</v>
      </c>
      <c r="BI341" t="inlineStr">
        <is>
          <t>2020-09-05T00:30:00Z</t>
        </is>
      </c>
      <c r="BJ341" t="n">
        <v>9.640000000000001</v>
      </c>
      <c r="BK341" t="n">
        <v>98</v>
      </c>
      <c r="BL341" t="inlineStr">
        <is>
          <t>QUPC1</t>
        </is>
      </c>
      <c r="BM341" t="inlineStr">
        <is>
          <t>106</t>
        </is>
      </c>
      <c r="BN341" t="n">
        <v>9.99</v>
      </c>
      <c r="BO341" t="inlineStr">
        <is>
          <t>2020-09-05T00:30:00Z</t>
        </is>
      </c>
      <c r="BP341" t="n">
        <v>15.29</v>
      </c>
      <c r="BQ341" t="n">
        <v>214</v>
      </c>
    </row>
    <row r="342">
      <c r="C342" t="inlineStr">
        <is>
          <t>20200907-Oak</t>
        </is>
      </c>
      <c r="D342" t="inlineStr">
        <is>
          <t>Mendocino</t>
        </is>
      </c>
      <c r="E342" t="inlineStr">
        <is>
          <t>Oak</t>
        </is>
      </c>
      <c r="H342" t="n">
        <v>202009071326</v>
      </c>
      <c r="I342" t="n">
        <v>202009080126</v>
      </c>
      <c r="J342" t="n">
        <v>44081</v>
      </c>
      <c r="K342" t="n">
        <v>0.5597222222222222</v>
      </c>
      <c r="L342" t="n">
        <v>44081.55972222222</v>
      </c>
      <c r="M342" t="n">
        <v>44088</v>
      </c>
      <c r="N342" t="inlineStr">
        <is>
          <t>19:38</t>
        </is>
      </c>
      <c r="O342" t="n">
        <v>44088.81805555556</v>
      </c>
      <c r="P342" t="n">
        <v>1100</v>
      </c>
      <c r="Q342" t="inlineStr">
        <is>
          <t>Under Investigation</t>
        </is>
      </c>
      <c r="R342" t="n">
        <v>56</v>
      </c>
      <c r="S342" t="n">
        <v>1</v>
      </c>
      <c r="T342" t="n">
        <v>0</v>
      </c>
      <c r="U342" t="n">
        <v>39.4935</v>
      </c>
      <c r="V342" t="n">
        <v>-123.3965</v>
      </c>
      <c r="W342" t="inlineStr">
        <is>
          <t>HFTD</t>
        </is>
      </c>
      <c r="X342" t="inlineStr">
        <is>
          <t>HFRA</t>
        </is>
      </c>
      <c r="AF342" t="n">
        <v>858873</v>
      </c>
      <c r="AG342" t="b">
        <v>0</v>
      </c>
      <c r="AH342" t="b">
        <v>0</v>
      </c>
      <c r="AI342" t="b">
        <v>0</v>
      </c>
      <c r="AJ342" t="n">
        <v>2020</v>
      </c>
      <c r="AK342" t="n">
        <v>9</v>
      </c>
      <c r="AL342" t="b">
        <v>0</v>
      </c>
      <c r="AM342" t="n">
        <v>0</v>
      </c>
      <c r="AN342" t="b">
        <v>0</v>
      </c>
      <c r="AO342" t="b">
        <v>0</v>
      </c>
      <c r="AP342" t="b">
        <v>0</v>
      </c>
      <c r="AQ342" t="inlineStr">
        <is>
          <t>OEIS Non-CAT - Large</t>
        </is>
      </c>
      <c r="AR342" t="n">
        <v>0</v>
      </c>
      <c r="AS342" t="n">
        <v>0</v>
      </c>
      <c r="AT342" t="inlineStr">
        <is>
          <t xml:space="preserve">structures &lt;= 100 </t>
        </is>
      </c>
      <c r="AU342" t="inlineStr">
        <is>
          <t>fatality = 0</t>
        </is>
      </c>
      <c r="AV342" t="n">
        <v>56</v>
      </c>
      <c r="AW342" t="b">
        <v>1</v>
      </c>
      <c r="AX342" t="b">
        <v>0</v>
      </c>
      <c r="AY342" t="b">
        <v>1</v>
      </c>
      <c r="AZ342" t="b">
        <v>1</v>
      </c>
      <c r="BA342" t="b">
        <v>0</v>
      </c>
      <c r="BB342" t="b">
        <v>1</v>
      </c>
      <c r="BC342" t="b">
        <v>1</v>
      </c>
      <c r="BF342" t="inlineStr">
        <is>
          <t>PG118</t>
        </is>
      </c>
      <c r="BG342" t="inlineStr">
        <is>
          <t>229</t>
        </is>
      </c>
      <c r="BH342" t="n">
        <v>1.67</v>
      </c>
      <c r="BI342" t="inlineStr">
        <is>
          <t>2020-09-07T21:20:00Z</t>
        </is>
      </c>
      <c r="BJ342" t="n">
        <v>18.26</v>
      </c>
      <c r="BK342" t="n">
        <v>12</v>
      </c>
      <c r="BL342" t="inlineStr">
        <is>
          <t>PG135</t>
        </is>
      </c>
      <c r="BM342" t="inlineStr">
        <is>
          <t>229</t>
        </is>
      </c>
      <c r="BN342" t="n">
        <v>9.710000000000001</v>
      </c>
      <c r="BO342" t="inlineStr">
        <is>
          <t>2020-09-07T20:50:00Z</t>
        </is>
      </c>
      <c r="BP342" t="n">
        <v>23.53</v>
      </c>
      <c r="BQ342" t="n">
        <v>66</v>
      </c>
    </row>
    <row r="343">
      <c r="C343" t="inlineStr">
        <is>
          <t>20200908-Willow</t>
        </is>
      </c>
      <c r="D343" t="inlineStr">
        <is>
          <t>Yuba</t>
        </is>
      </c>
      <c r="E343" t="inlineStr">
        <is>
          <t>Willow</t>
        </is>
      </c>
      <c r="H343" t="n">
        <v>202009080604</v>
      </c>
      <c r="I343" t="n">
        <v>202009081804</v>
      </c>
      <c r="J343" t="n">
        <v>44082</v>
      </c>
      <c r="K343" t="n">
        <v>0.2527777777777778</v>
      </c>
      <c r="L343" t="n">
        <v>44082.25277777778</v>
      </c>
      <c r="M343" t="n">
        <v>44088</v>
      </c>
      <c r="N343" t="inlineStr">
        <is>
          <t>17:35</t>
        </is>
      </c>
      <c r="O343" t="n">
        <v>44088.73263888889</v>
      </c>
      <c r="P343" t="n">
        <v>1311</v>
      </c>
      <c r="R343" t="n">
        <v>41</v>
      </c>
      <c r="S343" t="n">
        <v>10</v>
      </c>
      <c r="T343" t="n">
        <v>0</v>
      </c>
      <c r="U343" t="n">
        <v>39.3637</v>
      </c>
      <c r="V343" t="n">
        <v>-121.32361</v>
      </c>
      <c r="W343" t="inlineStr">
        <is>
          <t>HFTD</t>
        </is>
      </c>
      <c r="X343" t="inlineStr">
        <is>
          <t>HFRA</t>
        </is>
      </c>
      <c r="AF343" t="n">
        <v>4330276</v>
      </c>
      <c r="AG343" t="b">
        <v>0</v>
      </c>
      <c r="AH343" t="b">
        <v>0</v>
      </c>
      <c r="AI343" t="b">
        <v>0</v>
      </c>
      <c r="AJ343" t="n">
        <v>2020</v>
      </c>
      <c r="AK343" t="n">
        <v>9</v>
      </c>
      <c r="AL343" t="b">
        <v>1</v>
      </c>
      <c r="AM343" t="n">
        <v>0</v>
      </c>
      <c r="AN343" t="b">
        <v>0</v>
      </c>
      <c r="AO343" t="b">
        <v>0</v>
      </c>
      <c r="AP343" t="b">
        <v>0</v>
      </c>
      <c r="AQ343" t="inlineStr">
        <is>
          <t>OEIS Non-CAT - Large</t>
        </is>
      </c>
      <c r="AR343" t="n">
        <v>0</v>
      </c>
      <c r="AS343" t="n">
        <v>0</v>
      </c>
      <c r="AT343" t="inlineStr">
        <is>
          <t xml:space="preserve">structures &lt;= 100 </t>
        </is>
      </c>
      <c r="AU343" t="inlineStr">
        <is>
          <t>fatality = 0</t>
        </is>
      </c>
      <c r="AV343" t="n">
        <v>41</v>
      </c>
      <c r="AW343" t="b">
        <v>1</v>
      </c>
      <c r="AX343" t="b">
        <v>0</v>
      </c>
      <c r="AY343" t="b">
        <v>1</v>
      </c>
      <c r="AZ343" t="b">
        <v>1</v>
      </c>
      <c r="BA343" t="b">
        <v>0</v>
      </c>
      <c r="BB343" t="b">
        <v>1</v>
      </c>
      <c r="BC343" t="b">
        <v>1</v>
      </c>
      <c r="BF343" t="inlineStr">
        <is>
          <t>PG381</t>
        </is>
      </c>
      <c r="BG343" t="inlineStr">
        <is>
          <t>229</t>
        </is>
      </c>
      <c r="BH343" t="n">
        <v>4.4</v>
      </c>
      <c r="BI343" t="inlineStr">
        <is>
          <t>2020-09-08T12:20:00Z</t>
        </is>
      </c>
      <c r="BJ343" t="n">
        <v>33.55</v>
      </c>
      <c r="BK343" t="n">
        <v>56</v>
      </c>
      <c r="BL343" t="inlineStr">
        <is>
          <t>PG904</t>
        </is>
      </c>
      <c r="BM343" t="inlineStr">
        <is>
          <t>229</t>
        </is>
      </c>
      <c r="BN343" t="n">
        <v>7.23</v>
      </c>
      <c r="BO343" t="inlineStr">
        <is>
          <t>2020-09-08T13:40:00Z</t>
        </is>
      </c>
      <c r="BP343" t="n">
        <v>43.18</v>
      </c>
      <c r="BQ343" t="n">
        <v>192</v>
      </c>
    </row>
    <row r="344">
      <c r="C344" t="inlineStr">
        <is>
          <t>20200908-Fork</t>
        </is>
      </c>
      <c r="D344" t="inlineStr">
        <is>
          <t>El Dorado</t>
        </is>
      </c>
      <c r="E344" t="inlineStr">
        <is>
          <t>Fork</t>
        </is>
      </c>
      <c r="H344" t="n">
        <v>202009081303</v>
      </c>
      <c r="I344" t="n">
        <v>202009090103</v>
      </c>
      <c r="J344" t="n">
        <v>44082</v>
      </c>
      <c r="K344" t="n">
        <v>0.54375</v>
      </c>
      <c r="L344" t="n">
        <v>44082.54375</v>
      </c>
      <c r="M344" t="n">
        <v>44144</v>
      </c>
      <c r="N344" t="inlineStr">
        <is>
          <t>17:48</t>
        </is>
      </c>
      <c r="O344" t="n">
        <v>44144.74166666667</v>
      </c>
      <c r="P344" t="n">
        <v>1673</v>
      </c>
      <c r="Q344" t="inlineStr">
        <is>
          <t>Under Investigation</t>
        </is>
      </c>
      <c r="R344" t="n">
        <v>0</v>
      </c>
      <c r="S344" t="n">
        <v>0</v>
      </c>
      <c r="T344" t="n">
        <v>0</v>
      </c>
      <c r="U344" t="n">
        <v>38.99</v>
      </c>
      <c r="V344" t="n">
        <v>-120.394</v>
      </c>
      <c r="W344" t="inlineStr">
        <is>
          <t>HFTD</t>
        </is>
      </c>
      <c r="X344" t="inlineStr">
        <is>
          <t>HFRA</t>
        </is>
      </c>
      <c r="AG344" t="b">
        <v>0</v>
      </c>
      <c r="AH344" t="b">
        <v>0</v>
      </c>
      <c r="AI344" t="b">
        <v>0</v>
      </c>
      <c r="AJ344" t="n">
        <v>2020</v>
      </c>
      <c r="AK344" t="n">
        <v>9</v>
      </c>
      <c r="AL344" t="b">
        <v>1</v>
      </c>
      <c r="AM344" t="n">
        <v>0</v>
      </c>
      <c r="AN344" t="b">
        <v>0</v>
      </c>
      <c r="AO344" t="b">
        <v>0</v>
      </c>
      <c r="AP344" t="b">
        <v>0</v>
      </c>
      <c r="AQ344" t="inlineStr">
        <is>
          <t>OEIS Non-CAT - Large</t>
        </is>
      </c>
      <c r="AR344" t="n">
        <v>0</v>
      </c>
      <c r="AS344" t="n">
        <v>0</v>
      </c>
      <c r="AT344" t="inlineStr">
        <is>
          <t xml:space="preserve">structures &lt;= 100 </t>
        </is>
      </c>
      <c r="AU344" t="inlineStr">
        <is>
          <t>fatality = 0</t>
        </is>
      </c>
      <c r="AV344" t="n">
        <v>0</v>
      </c>
      <c r="AW344" t="b">
        <v>1</v>
      </c>
      <c r="AX344" t="b">
        <v>0</v>
      </c>
      <c r="AY344" t="b">
        <v>1</v>
      </c>
      <c r="AZ344" t="b">
        <v>1</v>
      </c>
      <c r="BA344" t="b">
        <v>0</v>
      </c>
      <c r="BB344" t="b">
        <v>1</v>
      </c>
      <c r="BC344" t="b">
        <v>1</v>
      </c>
      <c r="BF344" t="inlineStr">
        <is>
          <t>RBXC1</t>
        </is>
      </c>
      <c r="BG344" t="inlineStr">
        <is>
          <t>2</t>
        </is>
      </c>
      <c r="BH344" t="n">
        <v>4.62</v>
      </c>
      <c r="BI344" t="inlineStr">
        <is>
          <t>2020-09-08T20:23:00Z</t>
        </is>
      </c>
      <c r="BJ344" t="n">
        <v>32</v>
      </c>
      <c r="BK344" t="n">
        <v>31</v>
      </c>
      <c r="BL344" t="inlineStr">
        <is>
          <t>HLLC1</t>
        </is>
      </c>
      <c r="BM344" t="inlineStr">
        <is>
          <t>2</t>
        </is>
      </c>
      <c r="BN344" t="n">
        <v>5.68</v>
      </c>
      <c r="BO344" t="inlineStr">
        <is>
          <t>2020-09-08T19:09:00Z</t>
        </is>
      </c>
      <c r="BP344" t="n">
        <v>50</v>
      </c>
      <c r="BQ344" t="n">
        <v>45</v>
      </c>
    </row>
    <row r="345">
      <c r="C345" t="inlineStr">
        <is>
          <t>20200912-Bullfrog</t>
        </is>
      </c>
      <c r="D345" t="inlineStr">
        <is>
          <t>Fresno</t>
        </is>
      </c>
      <c r="E345" t="inlineStr">
        <is>
          <t>Bullfrog</t>
        </is>
      </c>
      <c r="H345" t="n">
        <v>202009121357</v>
      </c>
      <c r="I345" t="n">
        <v>202009130157</v>
      </c>
      <c r="J345" t="n">
        <v>44086</v>
      </c>
      <c r="K345" t="n">
        <v>0.58125</v>
      </c>
      <c r="L345" t="n">
        <v>44086.58125</v>
      </c>
      <c r="M345" t="n">
        <v>44144</v>
      </c>
      <c r="N345" t="inlineStr">
        <is>
          <t>14:06</t>
        </is>
      </c>
      <c r="O345" t="n">
        <v>44144.5875</v>
      </c>
      <c r="P345" t="n">
        <v>1185</v>
      </c>
      <c r="R345" t="n">
        <v>0</v>
      </c>
      <c r="S345" t="n">
        <v>0</v>
      </c>
      <c r="T345" t="n">
        <v>0</v>
      </c>
      <c r="U345" t="n">
        <v>37.135474</v>
      </c>
      <c r="V345" t="n">
        <v>-119.027309</v>
      </c>
      <c r="W345" t="inlineStr">
        <is>
          <t>non-HFTD</t>
        </is>
      </c>
      <c r="X345" t="inlineStr">
        <is>
          <t>non-HFRA</t>
        </is>
      </c>
      <c r="AG345" t="b">
        <v>0</v>
      </c>
      <c r="AH345" t="b">
        <v>0</v>
      </c>
      <c r="AI345" t="b">
        <v>0</v>
      </c>
      <c r="AJ345" t="n">
        <v>2020</v>
      </c>
      <c r="AK345" t="n">
        <v>9</v>
      </c>
      <c r="AL345" t="b">
        <v>0</v>
      </c>
      <c r="AM345" t="n">
        <v>0</v>
      </c>
      <c r="AN345" t="b">
        <v>0</v>
      </c>
      <c r="AO345" t="b">
        <v>0</v>
      </c>
      <c r="AP345" t="b">
        <v>0</v>
      </c>
      <c r="AQ345" t="inlineStr">
        <is>
          <t>OEIS Non-CAT - Large</t>
        </is>
      </c>
      <c r="AR345" t="n">
        <v>0</v>
      </c>
      <c r="AS345" t="n">
        <v>0</v>
      </c>
      <c r="AT345" t="inlineStr">
        <is>
          <t xml:space="preserve">structures &lt;= 100 </t>
        </is>
      </c>
      <c r="AU345" t="inlineStr">
        <is>
          <t>fatality = 0</t>
        </is>
      </c>
      <c r="AV345" t="n">
        <v>0</v>
      </c>
      <c r="AW345" t="b">
        <v>0</v>
      </c>
      <c r="AX345" t="b">
        <v>0</v>
      </c>
      <c r="AY345" t="b">
        <v>0</v>
      </c>
      <c r="AZ345" t="b">
        <v>0</v>
      </c>
      <c r="BA345" t="b">
        <v>0</v>
      </c>
      <c r="BB345" t="b">
        <v>0</v>
      </c>
      <c r="BC345" t="b">
        <v>0</v>
      </c>
      <c r="BJ345" t="n">
        <v>0</v>
      </c>
      <c r="BK345" t="n">
        <v>0</v>
      </c>
      <c r="BL345" t="inlineStr">
        <is>
          <t>QUPC1</t>
        </is>
      </c>
      <c r="BM345" t="inlineStr">
        <is>
          <t>106</t>
        </is>
      </c>
      <c r="BN345" t="n">
        <v>9.99</v>
      </c>
      <c r="BO345" t="inlineStr">
        <is>
          <t>2020-09-12T21:45:00Z</t>
        </is>
      </c>
      <c r="BP345" t="n">
        <v>16.02</v>
      </c>
      <c r="BQ345" t="n">
        <v>46</v>
      </c>
    </row>
    <row r="346">
      <c r="A346" t="inlineStr">
        <is>
          <t>Not in PG&amp;E service territory</t>
        </is>
      </c>
      <c r="C346" t="inlineStr">
        <is>
          <t>20200916-Fox</t>
        </is>
      </c>
      <c r="D346" t="inlineStr">
        <is>
          <t>Siskiyou</t>
        </is>
      </c>
      <c r="E346" t="inlineStr">
        <is>
          <t>Fox</t>
        </is>
      </c>
      <c r="H346" t="n">
        <v>202009161108</v>
      </c>
      <c r="I346" t="n">
        <v>202009162308</v>
      </c>
      <c r="J346" t="n">
        <v>44090</v>
      </c>
      <c r="K346" t="n">
        <v>0.4638888888888889</v>
      </c>
      <c r="L346" t="n">
        <v>44090.46388888889</v>
      </c>
      <c r="M346" t="n">
        <v>44104</v>
      </c>
      <c r="N346" t="inlineStr">
        <is>
          <t>08:31</t>
        </is>
      </c>
      <c r="O346" t="n">
        <v>44104.35486111111</v>
      </c>
      <c r="P346" t="n">
        <v>2188</v>
      </c>
      <c r="R346" t="n">
        <v>0</v>
      </c>
      <c r="S346" t="n">
        <v>0</v>
      </c>
      <c r="T346" t="n">
        <v>0</v>
      </c>
      <c r="U346" t="n">
        <v>41.211022</v>
      </c>
      <c r="V346" t="n">
        <v>-122.847359</v>
      </c>
      <c r="W346" t="inlineStr">
        <is>
          <t>non-HFTD</t>
        </is>
      </c>
      <c r="X346" t="inlineStr">
        <is>
          <t>non-HFRA</t>
        </is>
      </c>
      <c r="AG346" t="b">
        <v>0</v>
      </c>
      <c r="AH346" t="b">
        <v>0</v>
      </c>
      <c r="AI346" t="b">
        <v>0</v>
      </c>
      <c r="AJ346" t="n">
        <v>2020</v>
      </c>
      <c r="AK346" t="n">
        <v>9</v>
      </c>
      <c r="AL346" t="b">
        <v>0</v>
      </c>
      <c r="AM346" t="n">
        <v>0</v>
      </c>
      <c r="AN346" t="b">
        <v>0</v>
      </c>
      <c r="AO346" t="b">
        <v>0</v>
      </c>
      <c r="AP346" t="b">
        <v>0</v>
      </c>
      <c r="AQ346" t="inlineStr">
        <is>
          <t>OEIS Non-CAT - Large</t>
        </is>
      </c>
      <c r="AR346" t="n">
        <v>0</v>
      </c>
      <c r="AS346" t="n">
        <v>0</v>
      </c>
      <c r="AT346" t="inlineStr">
        <is>
          <t xml:space="preserve">structures &lt;= 100 </t>
        </is>
      </c>
      <c r="AU346" t="inlineStr">
        <is>
          <t>fatality = 0</t>
        </is>
      </c>
      <c r="AV346" t="n">
        <v>0</v>
      </c>
      <c r="AW346" t="b">
        <v>0</v>
      </c>
      <c r="AX346" t="b">
        <v>0</v>
      </c>
      <c r="AY346" t="b">
        <v>0</v>
      </c>
      <c r="AZ346" t="b">
        <v>0</v>
      </c>
      <c r="BA346" t="b">
        <v>0</v>
      </c>
      <c r="BB346" t="b">
        <v>0</v>
      </c>
      <c r="BC346" t="b">
        <v>0</v>
      </c>
      <c r="BJ346" t="n">
        <v>0</v>
      </c>
      <c r="BK346" t="n">
        <v>0</v>
      </c>
      <c r="BL346" t="inlineStr">
        <is>
          <t>CLNC1</t>
        </is>
      </c>
      <c r="BM346" t="inlineStr">
        <is>
          <t>2</t>
        </is>
      </c>
      <c r="BN346" t="n">
        <v>6.23</v>
      </c>
      <c r="BO346" t="inlineStr">
        <is>
          <t>2020-09-16T18:16:00Z</t>
        </is>
      </c>
      <c r="BP346" t="n">
        <v>8</v>
      </c>
      <c r="BQ346" t="n">
        <v>2</v>
      </c>
    </row>
    <row r="347">
      <c r="C347" t="inlineStr">
        <is>
          <t>20200926-Glass</t>
        </is>
      </c>
      <c r="D347" t="inlineStr">
        <is>
          <t>Napa And Sonoma</t>
        </is>
      </c>
      <c r="E347" t="inlineStr">
        <is>
          <t>Glass</t>
        </is>
      </c>
      <c r="H347" t="n">
        <v>202009260348</v>
      </c>
      <c r="I347" t="n">
        <v>202009261548</v>
      </c>
      <c r="J347" t="n">
        <v>44100</v>
      </c>
      <c r="K347" t="n">
        <v>0.1583333333333333</v>
      </c>
      <c r="L347" t="n">
        <v>44100.15833333333</v>
      </c>
      <c r="M347" t="n">
        <v>44124</v>
      </c>
      <c r="N347" t="inlineStr">
        <is>
          <t>11:00</t>
        </is>
      </c>
      <c r="O347" t="n">
        <v>44124.45833333334</v>
      </c>
      <c r="P347" t="n">
        <v>67484</v>
      </c>
      <c r="Q347" t="inlineStr">
        <is>
          <t>Under Investigation</t>
        </is>
      </c>
      <c r="R347" t="n">
        <v>1555</v>
      </c>
      <c r="S347" t="n">
        <v>282</v>
      </c>
      <c r="T347" t="n">
        <v>0</v>
      </c>
      <c r="U347" t="n">
        <v>38.56295</v>
      </c>
      <c r="V347" t="n">
        <v>-122.49745</v>
      </c>
      <c r="W347" t="inlineStr">
        <is>
          <t>HFTD</t>
        </is>
      </c>
      <c r="X347" t="inlineStr">
        <is>
          <t>HFRA</t>
        </is>
      </c>
      <c r="AF347" t="n">
        <v>221131080</v>
      </c>
      <c r="AG347" t="b">
        <v>1</v>
      </c>
      <c r="AH347" t="b">
        <v>0</v>
      </c>
      <c r="AI347" t="b">
        <v>1</v>
      </c>
      <c r="AJ347" t="n">
        <v>2020</v>
      </c>
      <c r="AK347" t="n">
        <v>9</v>
      </c>
      <c r="AL347" t="b">
        <v>0</v>
      </c>
      <c r="AM347" t="n">
        <v>0</v>
      </c>
      <c r="AN347" t="b">
        <v>0</v>
      </c>
      <c r="AO347" t="b">
        <v>1</v>
      </c>
      <c r="AP347" t="b">
        <v>1</v>
      </c>
      <c r="AQ347" t="inlineStr">
        <is>
          <t>OEIS CAT - Destructive - Non-fatal</t>
        </is>
      </c>
      <c r="AR347" t="n">
        <v>1</v>
      </c>
      <c r="AS347" t="n">
        <v>1</v>
      </c>
      <c r="AT347" t="inlineStr">
        <is>
          <t>structures &gt; 500</t>
        </is>
      </c>
      <c r="AU347" t="inlineStr">
        <is>
          <t>fatality = 0</t>
        </is>
      </c>
      <c r="AV347" t="n">
        <v>1555</v>
      </c>
      <c r="AW347" t="b">
        <v>0</v>
      </c>
      <c r="AX347" t="b">
        <v>1</v>
      </c>
      <c r="AY347" t="b">
        <v>1</v>
      </c>
      <c r="AZ347" t="b">
        <v>1</v>
      </c>
      <c r="BA347" t="b">
        <v>0</v>
      </c>
      <c r="BB347" t="b">
        <v>1</v>
      </c>
      <c r="BC347" t="b">
        <v>1</v>
      </c>
      <c r="BF347" t="inlineStr">
        <is>
          <t>PG199</t>
        </is>
      </c>
      <c r="BG347" t="inlineStr">
        <is>
          <t>229</t>
        </is>
      </c>
      <c r="BH347" t="n">
        <v>3.49</v>
      </c>
      <c r="BI347" t="inlineStr">
        <is>
          <t>2020-09-26T10:10:00Z</t>
        </is>
      </c>
      <c r="BJ347" t="n">
        <v>12.86</v>
      </c>
      <c r="BK347" t="n">
        <v>87</v>
      </c>
      <c r="BL347" t="inlineStr">
        <is>
          <t>PG162</t>
        </is>
      </c>
      <c r="BM347" t="inlineStr">
        <is>
          <t>229</t>
        </is>
      </c>
      <c r="BN347" t="n">
        <v>5.68</v>
      </c>
      <c r="BO347" t="inlineStr">
        <is>
          <t>2020-09-26T10:20:00Z</t>
        </is>
      </c>
      <c r="BP347" t="n">
        <v>16.73</v>
      </c>
      <c r="BQ347" t="n">
        <v>272</v>
      </c>
    </row>
    <row r="348">
      <c r="C348" t="inlineStr">
        <is>
          <t>20200927-Zogg</t>
        </is>
      </c>
      <c r="D348" t="inlineStr">
        <is>
          <t>Shasta And Tehama</t>
        </is>
      </c>
      <c r="E348" t="inlineStr">
        <is>
          <t>Zogg</t>
        </is>
      </c>
      <c r="H348" t="n">
        <v>202009271603</v>
      </c>
      <c r="I348" t="n">
        <v>202009280403</v>
      </c>
      <c r="J348" t="n">
        <v>44101</v>
      </c>
      <c r="K348" t="n">
        <v>0.66875</v>
      </c>
      <c r="L348" t="n">
        <v>44101.66875</v>
      </c>
      <c r="M348" t="n">
        <v>44117</v>
      </c>
      <c r="N348" t="inlineStr">
        <is>
          <t>17:02</t>
        </is>
      </c>
      <c r="O348" t="n">
        <v>44117.70972222222</v>
      </c>
      <c r="P348" t="n">
        <v>56338</v>
      </c>
      <c r="Q348" t="inlineStr">
        <is>
          <t>Electrical Power</t>
        </is>
      </c>
      <c r="R348" t="n">
        <v>204</v>
      </c>
      <c r="S348" t="n">
        <v>27</v>
      </c>
      <c r="T348" t="n">
        <v>4</v>
      </c>
      <c r="U348" t="n">
        <v>40.53927</v>
      </c>
      <c r="V348" t="n">
        <v>-122.56656</v>
      </c>
      <c r="W348" t="inlineStr">
        <is>
          <t>HFTD</t>
        </is>
      </c>
      <c r="X348" t="inlineStr">
        <is>
          <t>HFRA</t>
        </is>
      </c>
      <c r="Y348" t="inlineStr">
        <is>
          <t>Yes</t>
        </is>
      </c>
      <c r="Z348" t="inlineStr">
        <is>
          <t>Yes</t>
        </is>
      </c>
      <c r="AA348" t="n">
        <v>20201368</v>
      </c>
      <c r="AB348" t="inlineStr">
        <is>
          <t>EI200927A</t>
        </is>
      </c>
      <c r="AC348" t="inlineStr">
        <is>
          <t>1095236</t>
        </is>
      </c>
      <c r="AD348" t="inlineStr">
        <is>
          <t>20-0102112</t>
        </is>
      </c>
      <c r="AF348" t="n">
        <v>8354758</v>
      </c>
      <c r="AG348" t="b">
        <v>1</v>
      </c>
      <c r="AH348" t="b">
        <v>0</v>
      </c>
      <c r="AI348" t="b">
        <v>1</v>
      </c>
      <c r="AJ348" t="n">
        <v>2020</v>
      </c>
      <c r="AK348" t="n">
        <v>9</v>
      </c>
      <c r="AL348" t="b">
        <v>1</v>
      </c>
      <c r="AM348" t="n">
        <v>1</v>
      </c>
      <c r="AN348" t="b">
        <v>1</v>
      </c>
      <c r="AO348" t="b">
        <v>1</v>
      </c>
      <c r="AP348" t="b">
        <v>0</v>
      </c>
      <c r="AQ348" t="inlineStr">
        <is>
          <t>OEIS CAT - Destructive - Fatal</t>
        </is>
      </c>
      <c r="AR348" t="n">
        <v>1</v>
      </c>
      <c r="AS348" t="n">
        <v>0</v>
      </c>
      <c r="AT348" t="inlineStr">
        <is>
          <t>100 &lt; structures &lt;= 500</t>
        </is>
      </c>
      <c r="AU348" t="inlineStr">
        <is>
          <t>fatality &gt; 0</t>
        </is>
      </c>
      <c r="AV348" t="n">
        <v>204</v>
      </c>
      <c r="AW348" t="b">
        <v>1</v>
      </c>
      <c r="AX348" t="b">
        <v>0</v>
      </c>
      <c r="AY348" t="b">
        <v>1</v>
      </c>
      <c r="AZ348" t="b">
        <v>1</v>
      </c>
      <c r="BA348" t="b">
        <v>0</v>
      </c>
      <c r="BB348" t="b">
        <v>1</v>
      </c>
      <c r="BC348" t="b">
        <v>1</v>
      </c>
      <c r="BF348" t="inlineStr">
        <is>
          <t>MMOC1</t>
        </is>
      </c>
      <c r="BG348" t="inlineStr">
        <is>
          <t>2</t>
        </is>
      </c>
      <c r="BH348" t="n">
        <v>3.92</v>
      </c>
      <c r="BI348" t="inlineStr">
        <is>
          <t>2020-09-28T00:00:00Z</t>
        </is>
      </c>
      <c r="BJ348" t="n">
        <v>36</v>
      </c>
      <c r="BK348" t="n">
        <v>26</v>
      </c>
      <c r="BL348" t="inlineStr">
        <is>
          <t>MMOC1</t>
        </is>
      </c>
      <c r="BM348" t="inlineStr">
        <is>
          <t>2</t>
        </is>
      </c>
      <c r="BN348" t="n">
        <v>3.92</v>
      </c>
      <c r="BO348" t="inlineStr">
        <is>
          <t>2020-09-28T00:00:00Z</t>
        </is>
      </c>
      <c r="BP348" t="n">
        <v>36</v>
      </c>
      <c r="BQ348" t="n">
        <v>158</v>
      </c>
    </row>
    <row r="349">
      <c r="C349" t="inlineStr">
        <is>
          <t>20210119-Wolf</t>
        </is>
      </c>
      <c r="D349" t="inlineStr">
        <is>
          <t>Kern</t>
        </is>
      </c>
      <c r="E349" t="inlineStr">
        <is>
          <t>Wolf</t>
        </is>
      </c>
      <c r="H349" t="n">
        <v>202101191147</v>
      </c>
      <c r="I349" t="n">
        <v>202101192347</v>
      </c>
      <c r="J349" t="n">
        <v>44215</v>
      </c>
      <c r="K349" t="n">
        <v>0.4909722222222222</v>
      </c>
      <c r="L349" t="n">
        <v>44215.49097222222</v>
      </c>
      <c r="M349" t="n">
        <v>44216</v>
      </c>
      <c r="N349" t="inlineStr">
        <is>
          <t>07:12</t>
        </is>
      </c>
      <c r="O349" t="n">
        <v>44216.3</v>
      </c>
      <c r="P349" t="n">
        <v>685</v>
      </c>
      <c r="Q349" t="inlineStr">
        <is>
          <t>Electrical Power</t>
        </is>
      </c>
      <c r="U349" t="n">
        <v>34.99432</v>
      </c>
      <c r="V349" t="n">
        <v>-119.185309</v>
      </c>
      <c r="W349" t="inlineStr">
        <is>
          <t>non-HFTD</t>
        </is>
      </c>
      <c r="X349" t="inlineStr">
        <is>
          <t>non-HFRA</t>
        </is>
      </c>
      <c r="Y349" t="inlineStr">
        <is>
          <t>Yes</t>
        </is>
      </c>
      <c r="Z349" t="inlineStr">
        <is>
          <t>Yes</t>
        </is>
      </c>
      <c r="AA349" t="n">
        <v>20210059</v>
      </c>
      <c r="AD349" t="inlineStr">
        <is>
          <t>21-0010873</t>
        </is>
      </c>
      <c r="AF349" t="n">
        <v>4116</v>
      </c>
      <c r="AG349" t="b">
        <v>0</v>
      </c>
      <c r="AH349" t="b">
        <v>0</v>
      </c>
      <c r="AI349" t="b">
        <v>0</v>
      </c>
      <c r="AJ349" t="n">
        <v>2021</v>
      </c>
      <c r="AK349" t="n">
        <v>1</v>
      </c>
      <c r="AL349" t="b">
        <v>0</v>
      </c>
      <c r="AM349" t="n">
        <v>0</v>
      </c>
      <c r="AN349" t="b">
        <v>0</v>
      </c>
      <c r="AO349" t="b">
        <v>0</v>
      </c>
      <c r="AP349" t="b">
        <v>0</v>
      </c>
      <c r="AQ349" t="inlineStr">
        <is>
          <t>OEIS Non-CAT - Large</t>
        </is>
      </c>
      <c r="AR349" t="n">
        <v>0</v>
      </c>
      <c r="AS349" t="n">
        <v>0</v>
      </c>
      <c r="AT349" t="inlineStr">
        <is>
          <t xml:space="preserve">structures &lt;= 100 </t>
        </is>
      </c>
      <c r="AU349" t="inlineStr">
        <is>
          <t>fatality = 0</t>
        </is>
      </c>
      <c r="AV349" t="n">
        <v>0</v>
      </c>
      <c r="AW349" t="b">
        <v>0</v>
      </c>
      <c r="AX349" t="b">
        <v>0</v>
      </c>
      <c r="AY349" t="b">
        <v>0</v>
      </c>
      <c r="AZ349" t="b">
        <v>0</v>
      </c>
      <c r="BA349" t="b">
        <v>0</v>
      </c>
      <c r="BB349" t="b">
        <v>0</v>
      </c>
      <c r="BC349" t="b">
        <v>0</v>
      </c>
      <c r="BJ349" t="n">
        <v>0</v>
      </c>
      <c r="BK349" t="n">
        <v>0</v>
      </c>
      <c r="BL349" t="inlineStr">
        <is>
          <t>AU491</t>
        </is>
      </c>
      <c r="BM349" t="inlineStr">
        <is>
          <t>65</t>
        </is>
      </c>
      <c r="BN349" t="n">
        <v>7.23</v>
      </c>
      <c r="BO349" t="inlineStr">
        <is>
          <t>2021-01-19T20:36:00Z</t>
        </is>
      </c>
      <c r="BP349" t="n">
        <v>28</v>
      </c>
      <c r="BQ349" t="n">
        <v>22</v>
      </c>
    </row>
    <row r="350">
      <c r="A350" t="inlineStr">
        <is>
          <t>Not in PG&amp;E service territory</t>
        </is>
      </c>
      <c r="C350" t="inlineStr">
        <is>
          <t>20210327-Refuge</t>
        </is>
      </c>
      <c r="D350" t="inlineStr">
        <is>
          <t>Siskiyou</t>
        </is>
      </c>
      <c r="E350" t="inlineStr">
        <is>
          <t>Refuge</t>
        </is>
      </c>
      <c r="H350" t="n">
        <v>202103271702</v>
      </c>
      <c r="I350" t="n">
        <v>202103280502</v>
      </c>
      <c r="J350" t="n">
        <v>44282</v>
      </c>
      <c r="K350" t="n">
        <v>0.7097222222222223</v>
      </c>
      <c r="L350" t="n">
        <v>44282.70972222222</v>
      </c>
      <c r="M350" t="n">
        <v>44284</v>
      </c>
      <c r="N350" t="inlineStr">
        <is>
          <t>17:21</t>
        </is>
      </c>
      <c r="O350" t="n">
        <v>44284.72291666667</v>
      </c>
      <c r="P350" t="n">
        <v>873</v>
      </c>
      <c r="Q350" t="inlineStr">
        <is>
          <t>Under Investigation</t>
        </is>
      </c>
      <c r="U350" t="n">
        <v>41.927772</v>
      </c>
      <c r="V350" t="n">
        <v>-121.627082</v>
      </c>
      <c r="X350" t="inlineStr">
        <is>
          <t>non-HFRA</t>
        </is>
      </c>
      <c r="AG350" t="b">
        <v>0</v>
      </c>
      <c r="AH350" t="b">
        <v>0</v>
      </c>
      <c r="AI350" t="b">
        <v>0</v>
      </c>
      <c r="AJ350" t="n">
        <v>2021</v>
      </c>
      <c r="AK350" t="n">
        <v>3</v>
      </c>
      <c r="AL350" t="b">
        <v>0</v>
      </c>
      <c r="AM350" t="n">
        <v>0</v>
      </c>
      <c r="AN350" t="b">
        <v>0</v>
      </c>
      <c r="AO350" t="b">
        <v>0</v>
      </c>
      <c r="AP350" t="b">
        <v>0</v>
      </c>
      <c r="AQ350" t="inlineStr">
        <is>
          <t>OEIS Non-CAT - Large</t>
        </is>
      </c>
      <c r="AR350" t="n">
        <v>0</v>
      </c>
      <c r="AS350" t="n">
        <v>0</v>
      </c>
      <c r="AT350" t="inlineStr">
        <is>
          <t xml:space="preserve">structures &lt;= 100 </t>
        </is>
      </c>
      <c r="AU350" t="inlineStr">
        <is>
          <t>fatality = 0</t>
        </is>
      </c>
      <c r="AV350" t="n">
        <v>0</v>
      </c>
      <c r="AW350" t="b">
        <v>0</v>
      </c>
      <c r="AX350" t="b">
        <v>0</v>
      </c>
      <c r="AY350" t="b">
        <v>0</v>
      </c>
      <c r="AZ350" t="b">
        <v>0</v>
      </c>
      <c r="BA350" t="b">
        <v>0</v>
      </c>
      <c r="BB350" t="b">
        <v>0</v>
      </c>
      <c r="BC350" t="b">
        <v>0</v>
      </c>
      <c r="BJ350" t="n">
        <v>0</v>
      </c>
      <c r="BK350" t="n">
        <v>0</v>
      </c>
      <c r="BL350" t="inlineStr">
        <is>
          <t>LKNC1</t>
        </is>
      </c>
      <c r="BM350" t="inlineStr">
        <is>
          <t>2</t>
        </is>
      </c>
      <c r="BN350" t="n">
        <v>6.2</v>
      </c>
      <c r="BO350" t="inlineStr">
        <is>
          <t>2021-03-28T00:32:00Z</t>
        </is>
      </c>
      <c r="BP350" t="n">
        <v>12</v>
      </c>
      <c r="BQ350" t="n">
        <v>2</v>
      </c>
    </row>
    <row r="351">
      <c r="C351" t="inlineStr">
        <is>
          <t>20210508-Gunnison</t>
        </is>
      </c>
      <c r="D351" t="inlineStr">
        <is>
          <t>Butte</t>
        </is>
      </c>
      <c r="E351" t="inlineStr">
        <is>
          <t>Gunnison</t>
        </is>
      </c>
      <c r="H351" t="n">
        <v>202105081344</v>
      </c>
      <c r="I351" t="n">
        <v>202105090144</v>
      </c>
      <c r="J351" t="n">
        <v>44324</v>
      </c>
      <c r="K351" t="n">
        <v>0.5722222222222222</v>
      </c>
      <c r="L351" t="n">
        <v>44324.57222222222</v>
      </c>
      <c r="M351" t="n">
        <v>44324</v>
      </c>
      <c r="N351" t="inlineStr">
        <is>
          <t>10:13</t>
        </is>
      </c>
      <c r="O351" t="n">
        <v>44324.42569444444</v>
      </c>
      <c r="P351" t="n">
        <v>549</v>
      </c>
      <c r="Q351" t="inlineStr">
        <is>
          <t>Under Investigation</t>
        </is>
      </c>
      <c r="U351" t="n">
        <v>39.85479</v>
      </c>
      <c r="V351" t="n">
        <v>-121.91936</v>
      </c>
      <c r="W351" t="inlineStr">
        <is>
          <t>non-HFTD</t>
        </is>
      </c>
      <c r="X351" t="inlineStr">
        <is>
          <t>non-HFRA</t>
        </is>
      </c>
      <c r="AG351" t="b">
        <v>0</v>
      </c>
      <c r="AH351" t="b">
        <v>0</v>
      </c>
      <c r="AI351" t="b">
        <v>0</v>
      </c>
      <c r="AJ351" t="n">
        <v>2021</v>
      </c>
      <c r="AK351" t="n">
        <v>5</v>
      </c>
      <c r="AL351" t="b">
        <v>1</v>
      </c>
      <c r="AM351" t="n">
        <v>0</v>
      </c>
      <c r="AN351" t="b">
        <v>0</v>
      </c>
      <c r="AO351" t="b">
        <v>0</v>
      </c>
      <c r="AP351" t="b">
        <v>0</v>
      </c>
      <c r="AQ351" t="inlineStr">
        <is>
          <t>OEIS Non-CAT - Large</t>
        </is>
      </c>
      <c r="AR351" t="n">
        <v>0</v>
      </c>
      <c r="AS351" t="n">
        <v>0</v>
      </c>
      <c r="AT351" t="inlineStr">
        <is>
          <t xml:space="preserve">structures &lt;= 100 </t>
        </is>
      </c>
      <c r="AU351" t="inlineStr">
        <is>
          <t>fatality = 0</t>
        </is>
      </c>
      <c r="AV351" t="n">
        <v>0</v>
      </c>
      <c r="AW351" t="b">
        <v>0</v>
      </c>
      <c r="AX351" t="b">
        <v>0</v>
      </c>
      <c r="AY351" t="b">
        <v>0</v>
      </c>
      <c r="AZ351" t="b">
        <v>0</v>
      </c>
      <c r="BA351" t="b">
        <v>0</v>
      </c>
      <c r="BB351" t="b">
        <v>0</v>
      </c>
      <c r="BC351" t="b">
        <v>0</v>
      </c>
      <c r="BF351" t="inlineStr">
        <is>
          <t>E3006</t>
        </is>
      </c>
      <c r="BG351" t="inlineStr">
        <is>
          <t>65</t>
        </is>
      </c>
      <c r="BH351" t="n">
        <v>1.02</v>
      </c>
      <c r="BI351" t="inlineStr">
        <is>
          <t>2021-05-08T19:50:00Z</t>
        </is>
      </c>
      <c r="BJ351" t="n">
        <v>29</v>
      </c>
      <c r="BK351" t="n">
        <v>12</v>
      </c>
      <c r="BL351" t="inlineStr">
        <is>
          <t>KCIC</t>
        </is>
      </c>
      <c r="BM351" t="inlineStr">
        <is>
          <t>1</t>
        </is>
      </c>
      <c r="BN351" t="n">
        <v>5.06</v>
      </c>
      <c r="BO351" t="inlineStr">
        <is>
          <t>2021-05-08T19:50:00Z</t>
        </is>
      </c>
      <c r="BP351" t="n">
        <v>34.52</v>
      </c>
      <c r="BQ351" t="n">
        <v>60</v>
      </c>
    </row>
    <row r="352">
      <c r="C352" t="inlineStr">
        <is>
          <t>20210527-Mile</t>
        </is>
      </c>
      <c r="D352" t="inlineStr">
        <is>
          <t xml:space="preserve">Stanislaus  </t>
        </is>
      </c>
      <c r="E352" t="inlineStr">
        <is>
          <t>Mile</t>
        </is>
      </c>
      <c r="H352" t="n">
        <v>202105271844</v>
      </c>
      <c r="I352" t="n">
        <v>202105280644</v>
      </c>
      <c r="J352" t="n">
        <v>44343</v>
      </c>
      <c r="K352" t="n">
        <v>0.7805555555555556</v>
      </c>
      <c r="L352" t="n">
        <v>44343.78055555555</v>
      </c>
      <c r="M352" t="n">
        <v>44344</v>
      </c>
      <c r="N352" t="inlineStr">
        <is>
          <t>06:44</t>
        </is>
      </c>
      <c r="O352" t="n">
        <v>44344.28055555555</v>
      </c>
      <c r="P352" t="n">
        <v>508</v>
      </c>
      <c r="U352" t="n">
        <v>37.8934619685314</v>
      </c>
      <c r="V352" t="n">
        <v>-120.839158711729</v>
      </c>
      <c r="W352" t="inlineStr">
        <is>
          <t>non-HFTD</t>
        </is>
      </c>
      <c r="X352" t="inlineStr">
        <is>
          <t>non-HFRA</t>
        </is>
      </c>
      <c r="AG352" t="b">
        <v>0</v>
      </c>
      <c r="AH352" t="b">
        <v>0</v>
      </c>
      <c r="AI352" t="b">
        <v>0</v>
      </c>
      <c r="AJ352" t="n">
        <v>2021</v>
      </c>
      <c r="AK352" t="n">
        <v>5</v>
      </c>
      <c r="AL352" t="b">
        <v>0</v>
      </c>
      <c r="AM352" t="n">
        <v>0</v>
      </c>
      <c r="AN352" t="b">
        <v>0</v>
      </c>
      <c r="AO352" t="b">
        <v>0</v>
      </c>
      <c r="AP352" t="b">
        <v>0</v>
      </c>
      <c r="AQ352" t="inlineStr">
        <is>
          <t>OEIS Non-CAT - Large</t>
        </is>
      </c>
      <c r="AR352" t="n">
        <v>0</v>
      </c>
      <c r="AS352" t="n">
        <v>0</v>
      </c>
      <c r="AT352" t="inlineStr">
        <is>
          <t xml:space="preserve">structures &lt;= 100 </t>
        </is>
      </c>
      <c r="AU352" t="inlineStr">
        <is>
          <t>fatality = 0</t>
        </is>
      </c>
      <c r="AV352" t="n">
        <v>0</v>
      </c>
      <c r="AW352" t="b">
        <v>0</v>
      </c>
      <c r="AX352" t="b">
        <v>0</v>
      </c>
      <c r="AY352" t="b">
        <v>0</v>
      </c>
      <c r="AZ352" t="b">
        <v>0</v>
      </c>
      <c r="BA352" t="b">
        <v>0</v>
      </c>
      <c r="BB352" t="b">
        <v>0</v>
      </c>
      <c r="BC352" t="b">
        <v>0</v>
      </c>
      <c r="BJ352" t="n">
        <v>0</v>
      </c>
      <c r="BK352" t="n">
        <v>0</v>
      </c>
      <c r="BL352" t="inlineStr">
        <is>
          <t>D1155</t>
        </is>
      </c>
      <c r="BM352" t="inlineStr">
        <is>
          <t>65</t>
        </is>
      </c>
      <c r="BN352" t="n">
        <v>7.42</v>
      </c>
      <c r="BO352" t="inlineStr">
        <is>
          <t>2021-05-28T02:30:00Z</t>
        </is>
      </c>
      <c r="BP352" t="n">
        <v>22</v>
      </c>
      <c r="BQ352" t="n">
        <v>56</v>
      </c>
    </row>
    <row r="353">
      <c r="C353" t="inlineStr">
        <is>
          <t>20210530-Sargents</t>
        </is>
      </c>
      <c r="D353" t="inlineStr">
        <is>
          <t>Monterey</t>
        </is>
      </c>
      <c r="E353" t="inlineStr">
        <is>
          <t>Sargents</t>
        </is>
      </c>
      <c r="H353" t="n">
        <v>202105301510</v>
      </c>
      <c r="I353" t="n">
        <v>202105310310</v>
      </c>
      <c r="J353" t="n">
        <v>44346</v>
      </c>
      <c r="K353" t="n">
        <v>0.6319444444444444</v>
      </c>
      <c r="L353" t="n">
        <v>44346.63194444445</v>
      </c>
      <c r="P353" t="n">
        <v>1100</v>
      </c>
      <c r="Q353" t="inlineStr">
        <is>
          <t>Under Investigation</t>
        </is>
      </c>
      <c r="U353" t="n">
        <v>35.9620527061822</v>
      </c>
      <c r="V353" t="n">
        <v>-120.873273889138</v>
      </c>
      <c r="W353" t="inlineStr">
        <is>
          <t>non-HFTD</t>
        </is>
      </c>
      <c r="X353" t="inlineStr">
        <is>
          <t>non-HFRA</t>
        </is>
      </c>
      <c r="AG353" t="b">
        <v>0</v>
      </c>
      <c r="AH353" t="b">
        <v>0</v>
      </c>
      <c r="AI353" t="b">
        <v>0</v>
      </c>
      <c r="AJ353" t="n">
        <v>2021</v>
      </c>
      <c r="AK353" t="n">
        <v>5</v>
      </c>
      <c r="AL353" t="b">
        <v>0</v>
      </c>
      <c r="AM353" t="n">
        <v>0</v>
      </c>
      <c r="AN353" t="b">
        <v>0</v>
      </c>
      <c r="AO353" t="b">
        <v>0</v>
      </c>
      <c r="AP353" t="b">
        <v>0</v>
      </c>
      <c r="AQ353" t="inlineStr">
        <is>
          <t>OEIS Non-CAT - Large</t>
        </is>
      </c>
      <c r="AR353" t="n">
        <v>0</v>
      </c>
      <c r="AS353" t="n">
        <v>0</v>
      </c>
      <c r="AT353" t="inlineStr">
        <is>
          <t xml:space="preserve">structures &lt;= 100 </t>
        </is>
      </c>
      <c r="AU353" t="inlineStr">
        <is>
          <t>fatality = 0</t>
        </is>
      </c>
      <c r="AV353" t="n">
        <v>0</v>
      </c>
      <c r="AW353" t="b">
        <v>0</v>
      </c>
      <c r="AX353" t="b">
        <v>0</v>
      </c>
      <c r="AY353" t="b">
        <v>0</v>
      </c>
      <c r="AZ353" t="b">
        <v>0</v>
      </c>
      <c r="BA353" t="b">
        <v>0</v>
      </c>
      <c r="BB353" t="b">
        <v>0</v>
      </c>
      <c r="BC353" t="b">
        <v>0</v>
      </c>
      <c r="BJ353" t="n">
        <v>0</v>
      </c>
      <c r="BK353" t="n">
        <v>0</v>
      </c>
      <c r="BL353" t="inlineStr">
        <is>
          <t>PG682</t>
        </is>
      </c>
      <c r="BM353" t="inlineStr">
        <is>
          <t>229</t>
        </is>
      </c>
      <c r="BN353" t="n">
        <v>8.83</v>
      </c>
      <c r="BO353" t="inlineStr">
        <is>
          <t>2021-05-30T22:30:00Z</t>
        </is>
      </c>
      <c r="BP353" t="n">
        <v>16.22</v>
      </c>
      <c r="BQ353" t="n">
        <v>54</v>
      </c>
    </row>
    <row r="354">
      <c r="C354" t="inlineStr">
        <is>
          <t>20210608-Intanko</t>
        </is>
      </c>
      <c r="D354" t="inlineStr">
        <is>
          <t>Yuba</t>
        </is>
      </c>
      <c r="E354" t="inlineStr">
        <is>
          <t>Intanko</t>
        </is>
      </c>
      <c r="H354" t="n">
        <v>202106081359</v>
      </c>
      <c r="I354" t="n">
        <v>202106090159</v>
      </c>
      <c r="J354" t="n">
        <v>44355</v>
      </c>
      <c r="K354" t="n">
        <v>0.5826388888888889</v>
      </c>
      <c r="L354" t="n">
        <v>44355.58263888889</v>
      </c>
      <c r="P354" t="n">
        <v>939</v>
      </c>
      <c r="U354" t="n">
        <v>39.084872</v>
      </c>
      <c r="V354" t="n">
        <v>-121.333346</v>
      </c>
      <c r="W354" t="inlineStr">
        <is>
          <t>non-HFTD</t>
        </is>
      </c>
      <c r="X354" t="inlineStr">
        <is>
          <t>non-HFRA</t>
        </is>
      </c>
      <c r="AG354" t="b">
        <v>0</v>
      </c>
      <c r="AH354" t="b">
        <v>0</v>
      </c>
      <c r="AI354" t="b">
        <v>0</v>
      </c>
      <c r="AJ354" t="n">
        <v>2021</v>
      </c>
      <c r="AK354" t="n">
        <v>6</v>
      </c>
      <c r="AL354" t="b">
        <v>0</v>
      </c>
      <c r="AM354" t="n">
        <v>0</v>
      </c>
      <c r="AN354" t="b">
        <v>0</v>
      </c>
      <c r="AO354" t="b">
        <v>0</v>
      </c>
      <c r="AP354" t="b">
        <v>0</v>
      </c>
      <c r="AQ354" t="inlineStr">
        <is>
          <t>OEIS Non-CAT - Large</t>
        </is>
      </c>
      <c r="AR354" t="n">
        <v>0</v>
      </c>
      <c r="AS354" t="n">
        <v>0</v>
      </c>
      <c r="AT354" t="inlineStr">
        <is>
          <t xml:space="preserve">structures &lt;= 100 </t>
        </is>
      </c>
      <c r="AU354" t="inlineStr">
        <is>
          <t>fatality = 0</t>
        </is>
      </c>
      <c r="AV354" t="n">
        <v>0</v>
      </c>
      <c r="AW354" t="b">
        <v>0</v>
      </c>
      <c r="AX354" t="b">
        <v>0</v>
      </c>
      <c r="AY354" t="b">
        <v>0</v>
      </c>
      <c r="AZ354" t="b">
        <v>0</v>
      </c>
      <c r="BA354" t="b">
        <v>0</v>
      </c>
      <c r="BB354" t="b">
        <v>0</v>
      </c>
      <c r="BC354" t="b">
        <v>0</v>
      </c>
      <c r="BJ354" t="n">
        <v>0</v>
      </c>
      <c r="BK354" t="n">
        <v>0</v>
      </c>
      <c r="BL354" t="inlineStr">
        <is>
          <t>PG933</t>
        </is>
      </c>
      <c r="BM354" t="inlineStr">
        <is>
          <t>229</t>
        </is>
      </c>
      <c r="BN354" t="n">
        <v>6.98</v>
      </c>
      <c r="BO354" t="inlineStr">
        <is>
          <t>2021-06-08T20:30:00Z</t>
        </is>
      </c>
      <c r="BP354" t="n">
        <v>21.85</v>
      </c>
      <c r="BQ354" t="n">
        <v>85</v>
      </c>
    </row>
    <row r="355">
      <c r="C355" t="inlineStr">
        <is>
          <t>20210617-Park</t>
        </is>
      </c>
      <c r="D355" t="inlineStr">
        <is>
          <t>Butte</t>
        </is>
      </c>
      <c r="E355" t="inlineStr">
        <is>
          <t>Park</t>
        </is>
      </c>
      <c r="H355" t="n">
        <v>202106172137</v>
      </c>
      <c r="I355" t="n">
        <v>202106180937</v>
      </c>
      <c r="J355" t="n">
        <v>44364</v>
      </c>
      <c r="K355" t="n">
        <v>0.9006944444444445</v>
      </c>
      <c r="L355" t="n">
        <v>44364.90069444444</v>
      </c>
      <c r="M355" t="n">
        <v>44366</v>
      </c>
      <c r="N355" t="inlineStr">
        <is>
          <t>19:24</t>
        </is>
      </c>
      <c r="O355" t="n">
        <v>44366.80833333333</v>
      </c>
      <c r="P355" t="n">
        <v>402</v>
      </c>
      <c r="Q355" t="inlineStr">
        <is>
          <t>Under Investigation</t>
        </is>
      </c>
      <c r="U355" t="n">
        <v>36.199833</v>
      </c>
      <c r="V355" t="n">
        <v>-118.722167</v>
      </c>
      <c r="W355" t="inlineStr">
        <is>
          <t>HFTD</t>
        </is>
      </c>
      <c r="X355" t="inlineStr">
        <is>
          <t>HFRA</t>
        </is>
      </c>
      <c r="AG355" t="b">
        <v>0</v>
      </c>
      <c r="AH355" t="b">
        <v>0</v>
      </c>
      <c r="AI355" t="b">
        <v>0</v>
      </c>
      <c r="AJ355" t="n">
        <v>2021</v>
      </c>
      <c r="AK355" t="n">
        <v>6</v>
      </c>
      <c r="AL355" t="b">
        <v>0</v>
      </c>
      <c r="AM355" t="n">
        <v>0</v>
      </c>
      <c r="AN355" t="b">
        <v>0</v>
      </c>
      <c r="AO355" t="b">
        <v>0</v>
      </c>
      <c r="AP355" t="b">
        <v>0</v>
      </c>
      <c r="AQ355" t="inlineStr">
        <is>
          <t>OEIS Non-CAT - Large</t>
        </is>
      </c>
      <c r="AR355" t="n">
        <v>0</v>
      </c>
      <c r="AS355" t="n">
        <v>0</v>
      </c>
      <c r="AT355" t="inlineStr">
        <is>
          <t xml:space="preserve">structures &lt;= 100 </t>
        </is>
      </c>
      <c r="AU355" t="inlineStr">
        <is>
          <t>fatality = 0</t>
        </is>
      </c>
      <c r="AV355" t="n">
        <v>0</v>
      </c>
      <c r="AW355" t="b">
        <v>1</v>
      </c>
      <c r="AX355" t="b">
        <v>0</v>
      </c>
      <c r="AY355" t="b">
        <v>1</v>
      </c>
      <c r="AZ355" t="b">
        <v>1</v>
      </c>
      <c r="BA355" t="b">
        <v>0</v>
      </c>
      <c r="BB355" t="b">
        <v>1</v>
      </c>
      <c r="BC355" t="b">
        <v>1</v>
      </c>
      <c r="BF355" t="inlineStr">
        <is>
          <t>AV342</t>
        </is>
      </c>
      <c r="BG355" t="inlineStr">
        <is>
          <t>65</t>
        </is>
      </c>
      <c r="BH355" t="n">
        <v>2.87</v>
      </c>
      <c r="BI355" t="inlineStr">
        <is>
          <t>2021-06-18T05:37:00Z</t>
        </is>
      </c>
      <c r="BJ355" t="n">
        <v>7</v>
      </c>
      <c r="BK355" t="n">
        <v>29</v>
      </c>
      <c r="BL355" t="inlineStr">
        <is>
          <t>SE479</t>
        </is>
      </c>
      <c r="BM355" t="inlineStr">
        <is>
          <t>231</t>
        </is>
      </c>
      <c r="BN355" t="n">
        <v>7.73</v>
      </c>
      <c r="BO355" t="inlineStr">
        <is>
          <t>2021-06-18T05:20:00Z</t>
        </is>
      </c>
      <c r="BP355" t="n">
        <v>11.76</v>
      </c>
      <c r="BQ355" t="n">
        <v>113</v>
      </c>
    </row>
    <row r="356">
      <c r="C356" t="inlineStr">
        <is>
          <t>20210618-Success</t>
        </is>
      </c>
      <c r="D356" t="inlineStr">
        <is>
          <t>Tulare</t>
        </is>
      </c>
      <c r="E356" t="inlineStr">
        <is>
          <t>Success</t>
        </is>
      </c>
      <c r="H356" t="n">
        <v>202106180117</v>
      </c>
      <c r="I356" t="n">
        <v>202106181317</v>
      </c>
      <c r="J356" t="n">
        <v>44365</v>
      </c>
      <c r="K356" t="n">
        <v>0.05347222222222222</v>
      </c>
      <c r="L356" t="n">
        <v>44365.05347222222</v>
      </c>
      <c r="M356" t="n">
        <v>44369</v>
      </c>
      <c r="N356" t="inlineStr">
        <is>
          <t>18:00</t>
        </is>
      </c>
      <c r="O356" t="n">
        <v>44369.75</v>
      </c>
      <c r="P356" t="n">
        <v>800</v>
      </c>
      <c r="U356" t="n">
        <v>36.03223</v>
      </c>
      <c r="V356" t="n">
        <v>-118.85799</v>
      </c>
      <c r="W356" t="inlineStr">
        <is>
          <t>HFTD</t>
        </is>
      </c>
      <c r="X356" t="inlineStr">
        <is>
          <t>HFRA</t>
        </is>
      </c>
      <c r="AG356" t="b">
        <v>0</v>
      </c>
      <c r="AH356" t="b">
        <v>0</v>
      </c>
      <c r="AI356" t="b">
        <v>0</v>
      </c>
      <c r="AJ356" t="n">
        <v>2021</v>
      </c>
      <c r="AK356" t="n">
        <v>6</v>
      </c>
      <c r="AL356" t="b">
        <v>0</v>
      </c>
      <c r="AM356" t="n">
        <v>0</v>
      </c>
      <c r="AN356" t="b">
        <v>0</v>
      </c>
      <c r="AO356" t="b">
        <v>0</v>
      </c>
      <c r="AP356" t="b">
        <v>0</v>
      </c>
      <c r="AQ356" t="inlineStr">
        <is>
          <t>OEIS Non-CAT - Large</t>
        </is>
      </c>
      <c r="AR356" t="n">
        <v>0</v>
      </c>
      <c r="AS356" t="n">
        <v>0</v>
      </c>
      <c r="AT356" t="inlineStr">
        <is>
          <t xml:space="preserve">structures &lt;= 100 </t>
        </is>
      </c>
      <c r="AU356" t="inlineStr">
        <is>
          <t>fatality = 0</t>
        </is>
      </c>
      <c r="AV356" t="n">
        <v>0</v>
      </c>
      <c r="AW356" t="b">
        <v>1</v>
      </c>
      <c r="AX356" t="b">
        <v>0</v>
      </c>
      <c r="AY356" t="b">
        <v>1</v>
      </c>
      <c r="AZ356" t="b">
        <v>1</v>
      </c>
      <c r="BA356" t="b">
        <v>0</v>
      </c>
      <c r="BB356" t="b">
        <v>1</v>
      </c>
      <c r="BC356" t="b">
        <v>1</v>
      </c>
      <c r="BF356" t="inlineStr">
        <is>
          <t>SE326</t>
        </is>
      </c>
      <c r="BG356" t="inlineStr">
        <is>
          <t>231</t>
        </is>
      </c>
      <c r="BH356" t="n">
        <v>4.82</v>
      </c>
      <c r="BI356" t="inlineStr">
        <is>
          <t>2021-06-18T08:40:00Z</t>
        </is>
      </c>
      <c r="BJ356" t="n">
        <v>29.37</v>
      </c>
      <c r="BK356" t="n">
        <v>36</v>
      </c>
      <c r="BL356" t="inlineStr">
        <is>
          <t>SE282</t>
        </is>
      </c>
      <c r="BM356" t="inlineStr">
        <is>
          <t>231</t>
        </is>
      </c>
      <c r="BN356" t="n">
        <v>6.95</v>
      </c>
      <c r="BO356" t="inlineStr">
        <is>
          <t>2021-06-18T08:40:00Z</t>
        </is>
      </c>
      <c r="BP356" t="n">
        <v>33.46</v>
      </c>
      <c r="BQ356" t="n">
        <v>120</v>
      </c>
    </row>
    <row r="357">
      <c r="C357" t="inlineStr">
        <is>
          <t>20210618-Nettle</t>
        </is>
      </c>
      <c r="D357" t="inlineStr">
        <is>
          <t>Tulare</t>
        </is>
      </c>
      <c r="E357" t="inlineStr">
        <is>
          <t>Nettle</t>
        </is>
      </c>
      <c r="H357" t="n">
        <v>202106181011</v>
      </c>
      <c r="I357" t="n">
        <v>202106182211</v>
      </c>
      <c r="J357" t="n">
        <v>44365</v>
      </c>
      <c r="K357" t="n">
        <v>0.4243055555555555</v>
      </c>
      <c r="L357" t="n">
        <v>44365.42430555556</v>
      </c>
      <c r="M357" t="n">
        <v>44378</v>
      </c>
      <c r="N357" t="inlineStr">
        <is>
          <t>08:58</t>
        </is>
      </c>
      <c r="O357" t="n">
        <v>44378.37361111111</v>
      </c>
      <c r="P357" t="n">
        <v>1265</v>
      </c>
      <c r="U357" t="n">
        <v>36.03887</v>
      </c>
      <c r="V357" t="n">
        <v>-118.76857</v>
      </c>
      <c r="W357" t="inlineStr">
        <is>
          <t>HFTD</t>
        </is>
      </c>
      <c r="X357" t="inlineStr">
        <is>
          <t>HFRA</t>
        </is>
      </c>
      <c r="AG357" t="b">
        <v>0</v>
      </c>
      <c r="AH357" t="b">
        <v>0</v>
      </c>
      <c r="AI357" t="b">
        <v>0</v>
      </c>
      <c r="AJ357" t="n">
        <v>2021</v>
      </c>
      <c r="AK357" t="n">
        <v>6</v>
      </c>
      <c r="AL357" t="b">
        <v>0</v>
      </c>
      <c r="AM357" t="n">
        <v>0</v>
      </c>
      <c r="AN357" t="b">
        <v>0</v>
      </c>
      <c r="AO357" t="b">
        <v>0</v>
      </c>
      <c r="AP357" t="b">
        <v>0</v>
      </c>
      <c r="AQ357" t="inlineStr">
        <is>
          <t>OEIS Non-CAT - Large</t>
        </is>
      </c>
      <c r="AR357" t="n">
        <v>0</v>
      </c>
      <c r="AS357" t="n">
        <v>0</v>
      </c>
      <c r="AT357" t="inlineStr">
        <is>
          <t xml:space="preserve">structures &lt;= 100 </t>
        </is>
      </c>
      <c r="AU357" t="inlineStr">
        <is>
          <t>fatality = 0</t>
        </is>
      </c>
      <c r="AV357" t="n">
        <v>0</v>
      </c>
      <c r="AW357" t="b">
        <v>1</v>
      </c>
      <c r="AX357" t="b">
        <v>0</v>
      </c>
      <c r="AY357" t="b">
        <v>1</v>
      </c>
      <c r="AZ357" t="b">
        <v>1</v>
      </c>
      <c r="BA357" t="b">
        <v>0</v>
      </c>
      <c r="BB357" t="b">
        <v>1</v>
      </c>
      <c r="BC357" t="b">
        <v>1</v>
      </c>
      <c r="BF357" t="inlineStr">
        <is>
          <t>SE278</t>
        </is>
      </c>
      <c r="BG357" t="inlineStr">
        <is>
          <t>231</t>
        </is>
      </c>
      <c r="BH357" t="n">
        <v>1.71</v>
      </c>
      <c r="BI357" t="inlineStr">
        <is>
          <t>2021-06-18T17:40:00Z</t>
        </is>
      </c>
      <c r="BJ357" t="n">
        <v>10.89</v>
      </c>
      <c r="BK357" t="n">
        <v>12</v>
      </c>
      <c r="BL357" t="inlineStr">
        <is>
          <t>SE572</t>
        </is>
      </c>
      <c r="BM357" t="inlineStr">
        <is>
          <t>231</t>
        </is>
      </c>
      <c r="BN357" t="n">
        <v>7.78</v>
      </c>
      <c r="BO357" t="inlineStr">
        <is>
          <t>2021-06-18T18:10:00Z</t>
        </is>
      </c>
      <c r="BP357" t="n">
        <v>11.02</v>
      </c>
      <c r="BQ357" t="n">
        <v>72</v>
      </c>
    </row>
    <row r="358">
      <c r="C358" t="inlineStr">
        <is>
          <t>20210618-Willow</t>
        </is>
      </c>
      <c r="D358" t="inlineStr">
        <is>
          <t>Monterey</t>
        </is>
      </c>
      <c r="E358" t="inlineStr">
        <is>
          <t>Willow</t>
        </is>
      </c>
      <c r="H358" t="n">
        <v>202106181149</v>
      </c>
      <c r="I358" t="n">
        <v>202106182349</v>
      </c>
      <c r="J358" t="n">
        <v>44365</v>
      </c>
      <c r="K358" t="n">
        <v>0.4923611111111111</v>
      </c>
      <c r="L358" t="n">
        <v>44365.49236111111</v>
      </c>
      <c r="M358" t="n">
        <v>44388</v>
      </c>
      <c r="N358" t="inlineStr">
        <is>
          <t>08:24</t>
        </is>
      </c>
      <c r="O358" t="n">
        <v>44388.35</v>
      </c>
      <c r="P358" t="n">
        <v>2877</v>
      </c>
      <c r="U358" t="n">
        <v>36.151231</v>
      </c>
      <c r="V358" t="n">
        <v>-121.558858</v>
      </c>
      <c r="W358" t="inlineStr">
        <is>
          <t>HFTD</t>
        </is>
      </c>
      <c r="X358" t="inlineStr">
        <is>
          <t>HFRA</t>
        </is>
      </c>
      <c r="AG358" t="b">
        <v>0</v>
      </c>
      <c r="AH358" t="b">
        <v>0</v>
      </c>
      <c r="AI358" t="b">
        <v>0</v>
      </c>
      <c r="AJ358" t="n">
        <v>2021</v>
      </c>
      <c r="AK358" t="n">
        <v>6</v>
      </c>
      <c r="AL358" t="b">
        <v>0</v>
      </c>
      <c r="AM358" t="n">
        <v>0</v>
      </c>
      <c r="AN358" t="b">
        <v>0</v>
      </c>
      <c r="AO358" t="b">
        <v>0</v>
      </c>
      <c r="AP358" t="b">
        <v>0</v>
      </c>
      <c r="AQ358" t="inlineStr">
        <is>
          <t>OEIS Non-CAT - Large</t>
        </is>
      </c>
      <c r="AR358" t="n">
        <v>0</v>
      </c>
      <c r="AS358" t="n">
        <v>0</v>
      </c>
      <c r="AT358" t="inlineStr">
        <is>
          <t xml:space="preserve">structures &lt;= 100 </t>
        </is>
      </c>
      <c r="AU358" t="inlineStr">
        <is>
          <t>fatality = 0</t>
        </is>
      </c>
      <c r="AV358" t="n">
        <v>0</v>
      </c>
      <c r="AW358" t="b">
        <v>1</v>
      </c>
      <c r="AX358" t="b">
        <v>0</v>
      </c>
      <c r="AY358" t="b">
        <v>1</v>
      </c>
      <c r="AZ358" t="b">
        <v>1</v>
      </c>
      <c r="BA358" t="b">
        <v>0</v>
      </c>
      <c r="BB358" t="b">
        <v>1</v>
      </c>
      <c r="BC358" t="b">
        <v>1</v>
      </c>
      <c r="BJ358" t="n">
        <v>0</v>
      </c>
      <c r="BK358" t="n">
        <v>0</v>
      </c>
      <c r="BL358" t="inlineStr">
        <is>
          <t>ASRC1</t>
        </is>
      </c>
      <c r="BM358" t="inlineStr">
        <is>
          <t>2</t>
        </is>
      </c>
      <c r="BN358" t="n">
        <v>7.3</v>
      </c>
      <c r="BO358" t="inlineStr">
        <is>
          <t>2021-06-18T19:04:00Z</t>
        </is>
      </c>
      <c r="BP358" t="n">
        <v>14.01</v>
      </c>
      <c r="BQ358" t="n">
        <v>50</v>
      </c>
    </row>
    <row r="359">
      <c r="C359" t="inlineStr">
        <is>
          <t>20210620-Cow</t>
        </is>
      </c>
      <c r="D359" t="inlineStr">
        <is>
          <t>Shasta</t>
        </is>
      </c>
      <c r="E359" t="inlineStr">
        <is>
          <t>Cow</t>
        </is>
      </c>
      <c r="H359" t="n">
        <v>202106201638</v>
      </c>
      <c r="I359" t="n">
        <v>202106210438</v>
      </c>
      <c r="J359" t="n">
        <v>44367</v>
      </c>
      <c r="K359" t="n">
        <v>0.6930555555555555</v>
      </c>
      <c r="L359" t="n">
        <v>44367.69305555556</v>
      </c>
      <c r="M359" t="n">
        <v>44373</v>
      </c>
      <c r="N359" t="inlineStr">
        <is>
          <t>18:25</t>
        </is>
      </c>
      <c r="O359" t="n">
        <v>44373.76736111111</v>
      </c>
      <c r="P359" t="n">
        <v>761</v>
      </c>
      <c r="Q359" t="inlineStr">
        <is>
          <t>Vehicle</t>
        </is>
      </c>
      <c r="R359" t="n">
        <v>2</v>
      </c>
      <c r="U359" t="n">
        <v>40.53297</v>
      </c>
      <c r="V359" t="n">
        <v>-122.12107</v>
      </c>
      <c r="W359" t="inlineStr">
        <is>
          <t>HFTD</t>
        </is>
      </c>
      <c r="X359" t="inlineStr">
        <is>
          <t>HFRA</t>
        </is>
      </c>
      <c r="AG359" t="b">
        <v>0</v>
      </c>
      <c r="AH359" t="b">
        <v>0</v>
      </c>
      <c r="AI359" t="b">
        <v>0</v>
      </c>
      <c r="AJ359" t="n">
        <v>2021</v>
      </c>
      <c r="AK359" t="n">
        <v>6</v>
      </c>
      <c r="AL359" t="b">
        <v>0</v>
      </c>
      <c r="AM359" t="n">
        <v>0</v>
      </c>
      <c r="AN359" t="b">
        <v>0</v>
      </c>
      <c r="AO359" t="b">
        <v>0</v>
      </c>
      <c r="AP359" t="b">
        <v>0</v>
      </c>
      <c r="AQ359" t="inlineStr">
        <is>
          <t>OEIS Non-CAT - Large</t>
        </is>
      </c>
      <c r="AR359" t="n">
        <v>0</v>
      </c>
      <c r="AS359" t="n">
        <v>0</v>
      </c>
      <c r="AT359" t="inlineStr">
        <is>
          <t xml:space="preserve">structures &lt;= 100 </t>
        </is>
      </c>
      <c r="AU359" t="inlineStr">
        <is>
          <t>fatality = 0</t>
        </is>
      </c>
      <c r="AV359" t="n">
        <v>2</v>
      </c>
      <c r="AW359" t="b">
        <v>1</v>
      </c>
      <c r="AX359" t="b">
        <v>0</v>
      </c>
      <c r="AY359" t="b">
        <v>1</v>
      </c>
      <c r="AZ359" t="b">
        <v>1</v>
      </c>
      <c r="BA359" t="b">
        <v>0</v>
      </c>
      <c r="BB359" t="b">
        <v>1</v>
      </c>
      <c r="BC359" t="b">
        <v>1</v>
      </c>
      <c r="BF359" t="inlineStr">
        <is>
          <t>PG738</t>
        </is>
      </c>
      <c r="BG359" t="inlineStr">
        <is>
          <t>229</t>
        </is>
      </c>
      <c r="BH359" t="n">
        <v>3.12</v>
      </c>
      <c r="BI359" t="inlineStr">
        <is>
          <t>2021-06-20T23:20:00Z</t>
        </is>
      </c>
      <c r="BJ359" t="n">
        <v>16</v>
      </c>
      <c r="BK359" t="n">
        <v>24</v>
      </c>
      <c r="BL359" t="inlineStr">
        <is>
          <t>KRDD</t>
        </is>
      </c>
      <c r="BM359" t="inlineStr">
        <is>
          <t>1</t>
        </is>
      </c>
      <c r="BN359" t="n">
        <v>9.359999999999999</v>
      </c>
      <c r="BO359" t="inlineStr">
        <is>
          <t>2021-06-20T22:53:00Z</t>
        </is>
      </c>
      <c r="BP359" t="n">
        <v>21.86</v>
      </c>
      <c r="BQ359" t="n">
        <v>135</v>
      </c>
    </row>
    <row r="360">
      <c r="A360" t="inlineStr">
        <is>
          <t>Not in PG&amp;E service territory</t>
        </is>
      </c>
      <c r="C360" t="inlineStr">
        <is>
          <t>20210624-Lava</t>
        </is>
      </c>
      <c r="D360" t="inlineStr">
        <is>
          <t>Siskiyou</t>
        </is>
      </c>
      <c r="E360" t="inlineStr">
        <is>
          <t>Lava</t>
        </is>
      </c>
      <c r="H360" t="n">
        <v>202106242035</v>
      </c>
      <c r="I360" t="n">
        <v>202106250835</v>
      </c>
      <c r="J360" t="n">
        <v>44371</v>
      </c>
      <c r="K360" t="n">
        <v>0.8576388888888888</v>
      </c>
      <c r="L360" t="n">
        <v>44371.85763888889</v>
      </c>
      <c r="M360" t="n">
        <v>44442</v>
      </c>
      <c r="N360" t="inlineStr">
        <is>
          <t>06:51</t>
        </is>
      </c>
      <c r="O360" t="n">
        <v>44442.28541666667</v>
      </c>
      <c r="P360" t="n">
        <v>26409</v>
      </c>
      <c r="Q360" t="inlineStr">
        <is>
          <t>Lightning</t>
        </is>
      </c>
      <c r="R360" t="n">
        <v>23</v>
      </c>
      <c r="S360" t="n">
        <v>6</v>
      </c>
      <c r="T360" t="n">
        <v>0</v>
      </c>
      <c r="U360" t="n">
        <v>41.459</v>
      </c>
      <c r="V360" t="n">
        <v>-122.329</v>
      </c>
      <c r="X360" t="inlineStr">
        <is>
          <t>HFRA</t>
        </is>
      </c>
      <c r="AG360" t="b">
        <v>1</v>
      </c>
      <c r="AH360" t="b">
        <v>1</v>
      </c>
      <c r="AI360" t="b">
        <v>0</v>
      </c>
      <c r="AJ360" t="n">
        <v>2021</v>
      </c>
      <c r="AK360" t="n">
        <v>6</v>
      </c>
      <c r="AL360" t="b">
        <v>0</v>
      </c>
      <c r="AM360" t="n">
        <v>0</v>
      </c>
      <c r="AN360" t="b">
        <v>0</v>
      </c>
      <c r="AO360" t="b">
        <v>0</v>
      </c>
      <c r="AP360" t="b">
        <v>0</v>
      </c>
      <c r="AQ360" t="inlineStr">
        <is>
          <t>OEIS CAT - Large</t>
        </is>
      </c>
      <c r="AR360" t="n">
        <v>1</v>
      </c>
      <c r="AS360" t="n">
        <v>0</v>
      </c>
      <c r="AT360" t="inlineStr">
        <is>
          <t xml:space="preserve">structures &lt;= 100 </t>
        </is>
      </c>
      <c r="AU360" t="inlineStr">
        <is>
          <t>fatality = 0</t>
        </is>
      </c>
      <c r="AV360" t="n">
        <v>23</v>
      </c>
      <c r="AW360" t="b">
        <v>1</v>
      </c>
      <c r="AX360" t="b">
        <v>0</v>
      </c>
      <c r="AY360" t="b">
        <v>1</v>
      </c>
      <c r="AZ360" t="b">
        <v>1</v>
      </c>
      <c r="BA360" t="b">
        <v>0</v>
      </c>
      <c r="BB360" t="b">
        <v>0</v>
      </c>
      <c r="BC360" t="b">
        <v>1</v>
      </c>
      <c r="BF360" t="inlineStr">
        <is>
          <t>PC002</t>
        </is>
      </c>
      <c r="BG360" t="inlineStr">
        <is>
          <t>247</t>
        </is>
      </c>
      <c r="BH360" t="n">
        <v>3.11</v>
      </c>
      <c r="BI360" t="inlineStr">
        <is>
          <t>2021-06-25T02:40:00Z</t>
        </is>
      </c>
      <c r="BJ360" t="n">
        <v>26.58</v>
      </c>
      <c r="BK360" t="n">
        <v>14</v>
      </c>
      <c r="BL360" t="inlineStr">
        <is>
          <t>WEEC1</t>
        </is>
      </c>
      <c r="BM360" t="inlineStr">
        <is>
          <t>2</t>
        </is>
      </c>
      <c r="BN360" t="n">
        <v>6.65</v>
      </c>
      <c r="BO360" t="inlineStr">
        <is>
          <t>2021-06-25T02:48:00Z</t>
        </is>
      </c>
      <c r="BP360" t="n">
        <v>46</v>
      </c>
      <c r="BQ360" t="n">
        <v>121</v>
      </c>
    </row>
    <row r="361">
      <c r="C361" t="inlineStr">
        <is>
          <t>20210625-Henry</t>
        </is>
      </c>
      <c r="D361" t="inlineStr">
        <is>
          <t>Alpine</t>
        </is>
      </c>
      <c r="E361" t="inlineStr">
        <is>
          <t>Henry</t>
        </is>
      </c>
      <c r="H361" t="n">
        <v>202106251953</v>
      </c>
      <c r="I361" t="n">
        <v>202106260753</v>
      </c>
      <c r="J361" t="n">
        <v>44372</v>
      </c>
      <c r="K361" t="n">
        <v>0.8284722222222223</v>
      </c>
      <c r="L361" t="n">
        <v>44372.82847222222</v>
      </c>
      <c r="M361" t="n">
        <v>44407</v>
      </c>
      <c r="N361" t="inlineStr">
        <is>
          <t>09:47</t>
        </is>
      </c>
      <c r="O361" t="n">
        <v>44407.40763888889</v>
      </c>
      <c r="P361" t="n">
        <v>1320</v>
      </c>
      <c r="Q361" t="inlineStr">
        <is>
          <t>Lightning</t>
        </is>
      </c>
      <c r="U361" t="n">
        <v>38.4504695</v>
      </c>
      <c r="V361" t="n">
        <v>-119.7512546</v>
      </c>
      <c r="W361" t="inlineStr">
        <is>
          <t>non-HFTD</t>
        </is>
      </c>
      <c r="X361" t="inlineStr">
        <is>
          <t>non-HFRA</t>
        </is>
      </c>
      <c r="AG361" t="b">
        <v>0</v>
      </c>
      <c r="AH361" t="b">
        <v>0</v>
      </c>
      <c r="AI361" t="b">
        <v>0</v>
      </c>
      <c r="AJ361" t="n">
        <v>2021</v>
      </c>
      <c r="AK361" t="n">
        <v>6</v>
      </c>
      <c r="AL361" t="b">
        <v>0</v>
      </c>
      <c r="AM361" t="n">
        <v>0</v>
      </c>
      <c r="AN361" t="b">
        <v>0</v>
      </c>
      <c r="AO361" t="b">
        <v>0</v>
      </c>
      <c r="AP361" t="b">
        <v>0</v>
      </c>
      <c r="AQ361" t="inlineStr">
        <is>
          <t>OEIS Non-CAT - Large</t>
        </is>
      </c>
      <c r="AR361" t="n">
        <v>0</v>
      </c>
      <c r="AS361" t="n">
        <v>0</v>
      </c>
      <c r="AT361" t="inlineStr">
        <is>
          <t xml:space="preserve">structures &lt;= 100 </t>
        </is>
      </c>
      <c r="AU361" t="inlineStr">
        <is>
          <t>fatality = 0</t>
        </is>
      </c>
      <c r="AV361" t="n">
        <v>0</v>
      </c>
      <c r="AW361" t="b">
        <v>0</v>
      </c>
      <c r="AX361" t="b">
        <v>0</v>
      </c>
      <c r="AY361" t="b">
        <v>0</v>
      </c>
      <c r="AZ361" t="b">
        <v>0</v>
      </c>
      <c r="BA361" t="b">
        <v>0</v>
      </c>
      <c r="BB361" t="b">
        <v>0</v>
      </c>
      <c r="BC361" t="b">
        <v>0</v>
      </c>
      <c r="BJ361" t="n">
        <v>0</v>
      </c>
      <c r="BK361" t="n">
        <v>0</v>
      </c>
      <c r="BP361" t="n">
        <v>0</v>
      </c>
      <c r="BQ361" t="n">
        <v>0</v>
      </c>
    </row>
    <row r="362">
      <c r="C362" t="inlineStr">
        <is>
          <t>20210627-Shell</t>
        </is>
      </c>
      <c r="D362" t="inlineStr">
        <is>
          <t>Kern</t>
        </is>
      </c>
      <c r="E362" t="inlineStr">
        <is>
          <t>Shell</t>
        </is>
      </c>
      <c r="H362" t="n">
        <v>202106271307</v>
      </c>
      <c r="I362" t="n">
        <v>202106280107</v>
      </c>
      <c r="J362" t="n">
        <v>44374</v>
      </c>
      <c r="K362" t="n">
        <v>0.5465277777777777</v>
      </c>
      <c r="L362" t="n">
        <v>44374.54652777778</v>
      </c>
      <c r="M362" t="n">
        <v>44377</v>
      </c>
      <c r="N362" t="inlineStr">
        <is>
          <t>18:00</t>
        </is>
      </c>
      <c r="O362" t="n">
        <v>44377.75</v>
      </c>
      <c r="P362" t="n">
        <v>1984</v>
      </c>
      <c r="Q362" t="inlineStr">
        <is>
          <t>Caused By A Car Fire</t>
        </is>
      </c>
      <c r="U362" t="n">
        <v>34.919</v>
      </c>
      <c r="V362" t="n">
        <v>-118.891</v>
      </c>
      <c r="W362" t="inlineStr">
        <is>
          <t>non-HFTD</t>
        </is>
      </c>
      <c r="X362" t="inlineStr">
        <is>
          <t>HFRA</t>
        </is>
      </c>
      <c r="AG362" t="b">
        <v>0</v>
      </c>
      <c r="AH362" t="b">
        <v>0</v>
      </c>
      <c r="AI362" t="b">
        <v>0</v>
      </c>
      <c r="AJ362" t="n">
        <v>2021</v>
      </c>
      <c r="AK362" t="n">
        <v>6</v>
      </c>
      <c r="AL362" t="b">
        <v>0</v>
      </c>
      <c r="AM362" t="n">
        <v>0</v>
      </c>
      <c r="AN362" t="b">
        <v>0</v>
      </c>
      <c r="AO362" t="b">
        <v>0</v>
      </c>
      <c r="AP362" t="b">
        <v>0</v>
      </c>
      <c r="AQ362" t="inlineStr">
        <is>
          <t>OEIS Non-CAT - Large</t>
        </is>
      </c>
      <c r="AR362" t="n">
        <v>0</v>
      </c>
      <c r="AS362" t="n">
        <v>0</v>
      </c>
      <c r="AT362" t="inlineStr">
        <is>
          <t xml:space="preserve">structures &lt;= 100 </t>
        </is>
      </c>
      <c r="AU362" t="inlineStr">
        <is>
          <t>fatality = 0</t>
        </is>
      </c>
      <c r="AV362" t="n">
        <v>0</v>
      </c>
      <c r="AW362" t="b">
        <v>0</v>
      </c>
      <c r="AX362" t="b">
        <v>0</v>
      </c>
      <c r="AY362" t="b">
        <v>1</v>
      </c>
      <c r="AZ362" t="b">
        <v>1</v>
      </c>
      <c r="BA362" t="b">
        <v>1</v>
      </c>
      <c r="BB362" t="b">
        <v>0</v>
      </c>
      <c r="BC362" t="b">
        <v>1</v>
      </c>
      <c r="BF362" t="inlineStr">
        <is>
          <t>AT714</t>
        </is>
      </c>
      <c r="BG362" t="inlineStr">
        <is>
          <t>65</t>
        </is>
      </c>
      <c r="BH362" t="n">
        <v>3.94</v>
      </c>
      <c r="BI362" t="inlineStr">
        <is>
          <t>2021-06-27T21:05:00Z</t>
        </is>
      </c>
      <c r="BJ362" t="n">
        <v>18</v>
      </c>
      <c r="BK362" t="n">
        <v>88</v>
      </c>
      <c r="BL362" t="inlineStr">
        <is>
          <t>SE450</t>
        </is>
      </c>
      <c r="BM362" t="inlineStr">
        <is>
          <t>231</t>
        </is>
      </c>
      <c r="BN362" t="n">
        <v>9.94</v>
      </c>
      <c r="BO362" t="inlineStr">
        <is>
          <t>2021-06-27T19:40:00Z</t>
        </is>
      </c>
      <c r="BP362" t="n">
        <v>24.11</v>
      </c>
      <c r="BQ362" t="n">
        <v>136</v>
      </c>
    </row>
    <row r="363">
      <c r="A363" t="inlineStr">
        <is>
          <t>Not in PG&amp;E service territory</t>
        </is>
      </c>
      <c r="C363" t="inlineStr">
        <is>
          <t>20210628-Tennant</t>
        </is>
      </c>
      <c r="D363" t="inlineStr">
        <is>
          <t>Siskiyou</t>
        </is>
      </c>
      <c r="E363" t="inlineStr">
        <is>
          <t>Tennant</t>
        </is>
      </c>
      <c r="H363" t="n">
        <v>202106281607</v>
      </c>
      <c r="I363" t="n">
        <v>202106290407</v>
      </c>
      <c r="J363" t="n">
        <v>44375</v>
      </c>
      <c r="K363" t="n">
        <v>0.6715277777777777</v>
      </c>
      <c r="L363" t="n">
        <v>44375.67152777778</v>
      </c>
      <c r="M363" t="n">
        <v>44392</v>
      </c>
      <c r="N363" t="inlineStr">
        <is>
          <t>16:13</t>
        </is>
      </c>
      <c r="O363" t="n">
        <v>44392.67569444444</v>
      </c>
      <c r="P363" t="n">
        <v>10580</v>
      </c>
      <c r="R363" t="n">
        <v>9</v>
      </c>
      <c r="U363" t="n">
        <v>41.665191</v>
      </c>
      <c r="V363" t="n">
        <v>-122.054254</v>
      </c>
      <c r="W363" t="inlineStr">
        <is>
          <t>non-HFTD</t>
        </is>
      </c>
      <c r="X363" t="inlineStr">
        <is>
          <t>non-HFRA</t>
        </is>
      </c>
      <c r="AG363" t="b">
        <v>1</v>
      </c>
      <c r="AH363" t="b">
        <v>1</v>
      </c>
      <c r="AI363" t="b">
        <v>0</v>
      </c>
      <c r="AJ363" t="n">
        <v>2021</v>
      </c>
      <c r="AK363" t="n">
        <v>6</v>
      </c>
      <c r="AL363" t="b">
        <v>0</v>
      </c>
      <c r="AM363" t="n">
        <v>0</v>
      </c>
      <c r="AN363" t="b">
        <v>0</v>
      </c>
      <c r="AO363" t="b">
        <v>0</v>
      </c>
      <c r="AP363" t="b">
        <v>0</v>
      </c>
      <c r="AQ363" t="inlineStr">
        <is>
          <t>OEIS CAT - Large</t>
        </is>
      </c>
      <c r="AR363" t="n">
        <v>1</v>
      </c>
      <c r="AS363" t="n">
        <v>0</v>
      </c>
      <c r="AT363" t="inlineStr">
        <is>
          <t xml:space="preserve">structures &lt;= 100 </t>
        </is>
      </c>
      <c r="AU363" t="inlineStr">
        <is>
          <t>fatality = 0</t>
        </is>
      </c>
      <c r="AV363" t="n">
        <v>9</v>
      </c>
      <c r="AW363" t="b">
        <v>0</v>
      </c>
      <c r="AX363" t="b">
        <v>0</v>
      </c>
      <c r="AY363" t="b">
        <v>0</v>
      </c>
      <c r="AZ363" t="b">
        <v>0</v>
      </c>
      <c r="BA363" t="b">
        <v>0</v>
      </c>
      <c r="BB363" t="b">
        <v>0</v>
      </c>
      <c r="BC363" t="b">
        <v>0</v>
      </c>
      <c r="BJ363" t="n">
        <v>0</v>
      </c>
      <c r="BK363" t="n">
        <v>0</v>
      </c>
      <c r="BL363" t="inlineStr">
        <is>
          <t>JTAC1</t>
        </is>
      </c>
      <c r="BM363" t="inlineStr">
        <is>
          <t>2</t>
        </is>
      </c>
      <c r="BN363" t="n">
        <v>9.869999999999999</v>
      </c>
      <c r="BO363" t="inlineStr">
        <is>
          <t>2021-06-28T23:17:00Z</t>
        </is>
      </c>
      <c r="BP363" t="n">
        <v>19</v>
      </c>
      <c r="BQ363" t="n">
        <v>2</v>
      </c>
    </row>
    <row r="364">
      <c r="C364" t="inlineStr">
        <is>
          <t>20210630-Salt</t>
        </is>
      </c>
      <c r="D364" t="inlineStr">
        <is>
          <t>Shasta</t>
        </is>
      </c>
      <c r="E364" t="inlineStr">
        <is>
          <t>Salt</t>
        </is>
      </c>
      <c r="H364" t="n">
        <v>202106301455</v>
      </c>
      <c r="I364" t="n">
        <v>202106310255</v>
      </c>
      <c r="J364" t="n">
        <v>44377</v>
      </c>
      <c r="K364" t="n">
        <v>0.6215277777777778</v>
      </c>
      <c r="L364" t="n">
        <v>44377.62152777778</v>
      </c>
      <c r="M364" t="n">
        <v>44396</v>
      </c>
      <c r="N364" t="inlineStr">
        <is>
          <t>08:46</t>
        </is>
      </c>
      <c r="O364" t="n">
        <v>44396.36527777778</v>
      </c>
      <c r="P364" t="n">
        <v>12660</v>
      </c>
      <c r="Q364" t="inlineStr">
        <is>
          <t>Hot Material Falling Off Of A Vehicle</t>
        </is>
      </c>
      <c r="R364" t="n">
        <v>43</v>
      </c>
      <c r="U364" t="n">
        <v>40.860525</v>
      </c>
      <c r="V364" t="n">
        <v>-122.348956</v>
      </c>
      <c r="W364" t="inlineStr">
        <is>
          <t>HFTD</t>
        </is>
      </c>
      <c r="X364" t="inlineStr">
        <is>
          <t>HFRA</t>
        </is>
      </c>
      <c r="AG364" t="b">
        <v>1</v>
      </c>
      <c r="AH364" t="b">
        <v>1</v>
      </c>
      <c r="AI364" t="b">
        <v>0</v>
      </c>
      <c r="AJ364" t="n">
        <v>2021</v>
      </c>
      <c r="AK364" t="n">
        <v>6</v>
      </c>
      <c r="AL364" t="b">
        <v>0</v>
      </c>
      <c r="AM364" t="n">
        <v>0</v>
      </c>
      <c r="AN364" t="b">
        <v>0</v>
      </c>
      <c r="AO364" t="b">
        <v>0</v>
      </c>
      <c r="AP364" t="b">
        <v>0</v>
      </c>
      <c r="AQ364" t="inlineStr">
        <is>
          <t>OEIS CAT - Large</t>
        </is>
      </c>
      <c r="AR364" t="n">
        <v>1</v>
      </c>
      <c r="AS364" t="n">
        <v>0</v>
      </c>
      <c r="AT364" t="inlineStr">
        <is>
          <t xml:space="preserve">structures &lt;= 100 </t>
        </is>
      </c>
      <c r="AU364" t="inlineStr">
        <is>
          <t>fatality = 0</t>
        </is>
      </c>
      <c r="AV364" t="n">
        <v>43</v>
      </c>
      <c r="AW364" t="b">
        <v>0</v>
      </c>
      <c r="AX364" t="b">
        <v>1</v>
      </c>
      <c r="AY364" t="b">
        <v>1</v>
      </c>
      <c r="AZ364" t="b">
        <v>1</v>
      </c>
      <c r="BA364" t="b">
        <v>0</v>
      </c>
      <c r="BB364" t="b">
        <v>1</v>
      </c>
      <c r="BC364" t="b">
        <v>1</v>
      </c>
      <c r="BF364" t="inlineStr">
        <is>
          <t>PG954</t>
        </is>
      </c>
      <c r="BG364" t="inlineStr">
        <is>
          <t>229</t>
        </is>
      </c>
      <c r="BH364" t="n">
        <v>3.84</v>
      </c>
      <c r="BI364" t="inlineStr">
        <is>
          <t>2021-06-30T22:00:00Z</t>
        </is>
      </c>
      <c r="BJ364" t="n">
        <v>22.58</v>
      </c>
      <c r="BK364" t="n">
        <v>25</v>
      </c>
      <c r="BL364" t="inlineStr">
        <is>
          <t>PG138</t>
        </is>
      </c>
      <c r="BM364" t="inlineStr">
        <is>
          <t>229</t>
        </is>
      </c>
      <c r="BN364" t="n">
        <v>6.18</v>
      </c>
      <c r="BO364" t="inlineStr">
        <is>
          <t>2021-06-30T21:40:00Z</t>
        </is>
      </c>
      <c r="BP364" t="n">
        <v>24.33</v>
      </c>
      <c r="BQ364" t="n">
        <v>59</v>
      </c>
    </row>
    <row r="365">
      <c r="C365" t="inlineStr">
        <is>
          <t>20210703-Main</t>
        </is>
      </c>
      <c r="D365" t="inlineStr">
        <is>
          <t>Tulare</t>
        </is>
      </c>
      <c r="E365" t="inlineStr">
        <is>
          <t>Main</t>
        </is>
      </c>
      <c r="H365" t="n">
        <v>202107030800</v>
      </c>
      <c r="I365" t="n">
        <v>202107032000</v>
      </c>
      <c r="J365" t="n">
        <v>44380</v>
      </c>
      <c r="K365" t="n">
        <v>0.3333333333333333</v>
      </c>
      <c r="L365" t="n">
        <v>44380.33333333334</v>
      </c>
      <c r="M365" t="n">
        <v>44381</v>
      </c>
      <c r="N365" t="inlineStr">
        <is>
          <t>17:39</t>
        </is>
      </c>
      <c r="O365" t="n">
        <v>44381.73541666667</v>
      </c>
      <c r="P365" t="n">
        <v>384</v>
      </c>
      <c r="U365" t="n">
        <v>36.10007</v>
      </c>
      <c r="V365" t="n">
        <v>-119.017899</v>
      </c>
      <c r="W365" t="inlineStr">
        <is>
          <t>non-HFTD</t>
        </is>
      </c>
      <c r="X365" t="inlineStr">
        <is>
          <t>non-HFRA</t>
        </is>
      </c>
      <c r="AG365" t="b">
        <v>0</v>
      </c>
      <c r="AH365" t="b">
        <v>0</v>
      </c>
      <c r="AI365" t="b">
        <v>0</v>
      </c>
      <c r="AJ365" t="n">
        <v>2021</v>
      </c>
      <c r="AK365" t="n">
        <v>7</v>
      </c>
      <c r="AL365" t="b">
        <v>0</v>
      </c>
      <c r="AM365" t="n">
        <v>0</v>
      </c>
      <c r="AN365" t="b">
        <v>0</v>
      </c>
      <c r="AO365" t="b">
        <v>0</v>
      </c>
      <c r="AP365" t="b">
        <v>0</v>
      </c>
      <c r="AQ365" t="inlineStr">
        <is>
          <t>OEIS Non-CAT - Large</t>
        </is>
      </c>
      <c r="AR365" t="n">
        <v>0</v>
      </c>
      <c r="AS365" t="n">
        <v>0</v>
      </c>
      <c r="AT365" t="inlineStr">
        <is>
          <t xml:space="preserve">structures &lt;= 100 </t>
        </is>
      </c>
      <c r="AU365" t="inlineStr">
        <is>
          <t>fatality = 0</t>
        </is>
      </c>
      <c r="AV365" t="n">
        <v>0</v>
      </c>
      <c r="AW365" t="b">
        <v>0</v>
      </c>
      <c r="AX365" t="b">
        <v>0</v>
      </c>
      <c r="AY365" t="b">
        <v>0</v>
      </c>
      <c r="AZ365" t="b">
        <v>0</v>
      </c>
      <c r="BA365" t="b">
        <v>0</v>
      </c>
      <c r="BB365" t="b">
        <v>0</v>
      </c>
      <c r="BC365" t="b">
        <v>0</v>
      </c>
      <c r="BF365" t="inlineStr">
        <is>
          <t>SE562</t>
        </is>
      </c>
      <c r="BG365" t="inlineStr">
        <is>
          <t>231</t>
        </is>
      </c>
      <c r="BH365" t="n">
        <v>0.65</v>
      </c>
      <c r="BI365" t="inlineStr">
        <is>
          <t>2021-07-03T14:20:00Z</t>
        </is>
      </c>
      <c r="BJ365" t="n">
        <v>8.77</v>
      </c>
      <c r="BK365" t="n">
        <v>52</v>
      </c>
      <c r="BL365" t="inlineStr">
        <is>
          <t>176SE</t>
        </is>
      </c>
      <c r="BM365" t="inlineStr">
        <is>
          <t>231</t>
        </is>
      </c>
      <c r="BN365" t="n">
        <v>9.890000000000001</v>
      </c>
      <c r="BO365" t="inlineStr">
        <is>
          <t>2021-07-03T16:00:00Z</t>
        </is>
      </c>
      <c r="BP365" t="n">
        <v>11.02</v>
      </c>
      <c r="BQ365" t="n">
        <v>117</v>
      </c>
    </row>
    <row r="366">
      <c r="C366" t="inlineStr">
        <is>
          <t>20210704-Beckwourth Complex</t>
        </is>
      </c>
      <c r="D366" t="inlineStr">
        <is>
          <t>Plumas</t>
        </is>
      </c>
      <c r="E366" t="inlineStr">
        <is>
          <t>Beckwourth Complex</t>
        </is>
      </c>
      <c r="H366" t="n">
        <v>202107040926</v>
      </c>
      <c r="I366" t="n">
        <v>202107042126</v>
      </c>
      <c r="J366" t="n">
        <v>44381</v>
      </c>
      <c r="K366" t="n">
        <v>0.3930555555555555</v>
      </c>
      <c r="L366" t="n">
        <v>44381.39305555556</v>
      </c>
      <c r="M366" t="n">
        <v>44461</v>
      </c>
      <c r="N366" t="inlineStr">
        <is>
          <t>08:37</t>
        </is>
      </c>
      <c r="O366" t="n">
        <v>44461.35902777778</v>
      </c>
      <c r="P366" t="n">
        <v>105670</v>
      </c>
      <c r="R366" t="n">
        <v>148</v>
      </c>
      <c r="S366" t="n">
        <v>23</v>
      </c>
      <c r="U366" t="n">
        <v>39.83203</v>
      </c>
      <c r="V366" t="n">
        <v>-120.3415</v>
      </c>
      <c r="W366" t="inlineStr">
        <is>
          <t>non-HFTD</t>
        </is>
      </c>
      <c r="X366" t="inlineStr">
        <is>
          <t>non-HFRA</t>
        </is>
      </c>
      <c r="AG366" t="b">
        <v>1</v>
      </c>
      <c r="AH366" t="b">
        <v>0</v>
      </c>
      <c r="AI366" t="b">
        <v>1</v>
      </c>
      <c r="AJ366" t="n">
        <v>2021</v>
      </c>
      <c r="AK366" t="n">
        <v>7</v>
      </c>
      <c r="AL366" t="b">
        <v>0</v>
      </c>
      <c r="AM366" t="n">
        <v>0</v>
      </c>
      <c r="AN366" t="b">
        <v>0</v>
      </c>
      <c r="AO366" t="b">
        <v>1</v>
      </c>
      <c r="AP366" t="b">
        <v>1</v>
      </c>
      <c r="AQ366" t="inlineStr">
        <is>
          <t>OEIS CAT - Destructive - Non-fatal</t>
        </is>
      </c>
      <c r="AR366" t="n">
        <v>1</v>
      </c>
      <c r="AS366" t="n">
        <v>0</v>
      </c>
      <c r="AT366" t="inlineStr">
        <is>
          <t>100 &lt; structures &lt;= 500</t>
        </is>
      </c>
      <c r="AU366" t="inlineStr">
        <is>
          <t>fatality = 0</t>
        </is>
      </c>
      <c r="AV366" t="n">
        <v>148</v>
      </c>
      <c r="AW366" t="b">
        <v>0</v>
      </c>
      <c r="AX366" t="b">
        <v>0</v>
      </c>
      <c r="AY366" t="b">
        <v>0</v>
      </c>
      <c r="AZ366" t="b">
        <v>0</v>
      </c>
      <c r="BA366" t="b">
        <v>0</v>
      </c>
      <c r="BB366" t="b">
        <v>0</v>
      </c>
      <c r="BC366" t="b">
        <v>0</v>
      </c>
      <c r="BJ366" t="n">
        <v>0</v>
      </c>
      <c r="BK366" t="n">
        <v>0</v>
      </c>
      <c r="BL366" t="inlineStr">
        <is>
          <t>LIB10</t>
        </is>
      </c>
      <c r="BM366" t="inlineStr">
        <is>
          <t>246</t>
        </is>
      </c>
      <c r="BN366" t="n">
        <v>5.31</v>
      </c>
      <c r="BO366" t="inlineStr">
        <is>
          <t>2021-07-04T17:00:00Z</t>
        </is>
      </c>
      <c r="BP366" t="n">
        <v>8.57</v>
      </c>
      <c r="BQ366" t="n">
        <v>24</v>
      </c>
    </row>
    <row r="367">
      <c r="C367" t="inlineStr">
        <is>
          <t>20210704-Tamarack</t>
        </is>
      </c>
      <c r="D367" t="inlineStr">
        <is>
          <t>Alpine</t>
        </is>
      </c>
      <c r="E367" t="inlineStr">
        <is>
          <t>Tamarack</t>
        </is>
      </c>
      <c r="H367" t="n">
        <v>202107041157</v>
      </c>
      <c r="I367" t="n">
        <v>202107042357</v>
      </c>
      <c r="J367" t="n">
        <v>44381</v>
      </c>
      <c r="K367" t="n">
        <v>0.4979166666666667</v>
      </c>
      <c r="L367" t="n">
        <v>44381.49791666667</v>
      </c>
      <c r="M367" t="n">
        <v>44494</v>
      </c>
      <c r="N367" t="inlineStr">
        <is>
          <t>22:16</t>
        </is>
      </c>
      <c r="O367" t="n">
        <v>44494.92777777778</v>
      </c>
      <c r="P367" t="n">
        <v>68637</v>
      </c>
      <c r="Q367" t="inlineStr">
        <is>
          <t>Lightning</t>
        </is>
      </c>
      <c r="R367" t="n">
        <v>25</v>
      </c>
      <c r="S367" t="n">
        <v>7</v>
      </c>
      <c r="U367" t="n">
        <v>38.6280042</v>
      </c>
      <c r="V367" t="n">
        <v>-119.8591887</v>
      </c>
      <c r="W367" t="inlineStr">
        <is>
          <t>non-HFTD</t>
        </is>
      </c>
      <c r="X367" t="inlineStr">
        <is>
          <t>non-HFRA</t>
        </is>
      </c>
      <c r="AG367" t="b">
        <v>1</v>
      </c>
      <c r="AH367" t="b">
        <v>1</v>
      </c>
      <c r="AI367" t="b">
        <v>0</v>
      </c>
      <c r="AJ367" t="n">
        <v>2021</v>
      </c>
      <c r="AK367" t="n">
        <v>7</v>
      </c>
      <c r="AL367" t="b">
        <v>0</v>
      </c>
      <c r="AM367" t="n">
        <v>0</v>
      </c>
      <c r="AN367" t="b">
        <v>0</v>
      </c>
      <c r="AO367" t="b">
        <v>0</v>
      </c>
      <c r="AP367" t="b">
        <v>0</v>
      </c>
      <c r="AQ367" t="inlineStr">
        <is>
          <t>OEIS CAT - Large</t>
        </is>
      </c>
      <c r="AR367" t="n">
        <v>1</v>
      </c>
      <c r="AS367" t="n">
        <v>0</v>
      </c>
      <c r="AT367" t="inlineStr">
        <is>
          <t xml:space="preserve">structures &lt;= 100 </t>
        </is>
      </c>
      <c r="AU367" t="inlineStr">
        <is>
          <t>fatality = 0</t>
        </is>
      </c>
      <c r="AV367" t="n">
        <v>25</v>
      </c>
      <c r="AW367" t="b">
        <v>0</v>
      </c>
      <c r="AX367" t="b">
        <v>0</v>
      </c>
      <c r="AY367" t="b">
        <v>0</v>
      </c>
      <c r="AZ367" t="b">
        <v>0</v>
      </c>
      <c r="BA367" t="b">
        <v>0</v>
      </c>
      <c r="BB367" t="b">
        <v>0</v>
      </c>
      <c r="BC367" t="b">
        <v>0</v>
      </c>
      <c r="BJ367" t="n">
        <v>0</v>
      </c>
      <c r="BK367" t="n">
        <v>0</v>
      </c>
      <c r="BL367" t="inlineStr">
        <is>
          <t>MKEC1</t>
        </is>
      </c>
      <c r="BM367" t="inlineStr">
        <is>
          <t>2</t>
        </is>
      </c>
      <c r="BN367" t="n">
        <v>6.27</v>
      </c>
      <c r="BO367" t="inlineStr">
        <is>
          <t>2021-07-04T19:48:00Z</t>
        </is>
      </c>
      <c r="BP367" t="n">
        <v>14.99</v>
      </c>
      <c r="BQ367" t="n">
        <v>14</v>
      </c>
    </row>
    <row r="368">
      <c r="C368" t="inlineStr">
        <is>
          <t>20210711-River</t>
        </is>
      </c>
      <c r="D368" t="inlineStr">
        <is>
          <t>Mariposa</t>
        </is>
      </c>
      <c r="E368" t="inlineStr">
        <is>
          <t>River</t>
        </is>
      </c>
      <c r="H368" t="n">
        <v>202107111410</v>
      </c>
      <c r="I368" t="n">
        <v>202107120210</v>
      </c>
      <c r="J368" t="n">
        <v>44388</v>
      </c>
      <c r="K368" t="n">
        <v>0.5902777777777778</v>
      </c>
      <c r="L368" t="n">
        <v>44388.59027777778</v>
      </c>
      <c r="M368" t="n">
        <v>44396</v>
      </c>
      <c r="N368" t="inlineStr">
        <is>
          <t>18:39</t>
        </is>
      </c>
      <c r="O368" t="n">
        <v>44396.77708333333</v>
      </c>
      <c r="P368" t="n">
        <v>9656</v>
      </c>
      <c r="R368" t="n">
        <v>12</v>
      </c>
      <c r="S368" t="n">
        <v>2</v>
      </c>
      <c r="U368" t="n">
        <v>39.08805</v>
      </c>
      <c r="V368" t="n">
        <v>-121.01468</v>
      </c>
      <c r="W368" t="inlineStr">
        <is>
          <t>HFTD</t>
        </is>
      </c>
      <c r="X368" t="inlineStr">
        <is>
          <t>HFRA</t>
        </is>
      </c>
      <c r="AG368" t="b">
        <v>1</v>
      </c>
      <c r="AH368" t="b">
        <v>1</v>
      </c>
      <c r="AI368" t="b">
        <v>0</v>
      </c>
      <c r="AJ368" t="n">
        <v>2021</v>
      </c>
      <c r="AK368" t="n">
        <v>7</v>
      </c>
      <c r="AL368" t="b">
        <v>0</v>
      </c>
      <c r="AM368" t="n">
        <v>0</v>
      </c>
      <c r="AN368" t="b">
        <v>0</v>
      </c>
      <c r="AO368" t="b">
        <v>0</v>
      </c>
      <c r="AP368" t="b">
        <v>0</v>
      </c>
      <c r="AQ368" t="inlineStr">
        <is>
          <t>OEIS CAT - Large</t>
        </is>
      </c>
      <c r="AR368" t="n">
        <v>1</v>
      </c>
      <c r="AS368" t="n">
        <v>0</v>
      </c>
      <c r="AT368" t="inlineStr">
        <is>
          <t xml:space="preserve">structures &lt;= 100 </t>
        </is>
      </c>
      <c r="AU368" t="inlineStr">
        <is>
          <t>fatality = 0</t>
        </is>
      </c>
      <c r="AV368" t="n">
        <v>12</v>
      </c>
      <c r="AW368" t="b">
        <v>1</v>
      </c>
      <c r="AX368" t="b">
        <v>0</v>
      </c>
      <c r="AY368" t="b">
        <v>1</v>
      </c>
      <c r="AZ368" t="b">
        <v>1</v>
      </c>
      <c r="BA368" t="b">
        <v>0</v>
      </c>
      <c r="BB368" t="b">
        <v>1</v>
      </c>
      <c r="BC368" t="b">
        <v>1</v>
      </c>
      <c r="BF368" t="inlineStr">
        <is>
          <t>C5488</t>
        </is>
      </c>
      <c r="BG368" t="inlineStr">
        <is>
          <t>65</t>
        </is>
      </c>
      <c r="BH368" t="n">
        <v>1.23</v>
      </c>
      <c r="BI368" t="inlineStr">
        <is>
          <t>2021-07-11T20:41:00Z</t>
        </is>
      </c>
      <c r="BJ368" t="n">
        <v>16</v>
      </c>
      <c r="BK368" t="n">
        <v>73</v>
      </c>
      <c r="BL368" t="inlineStr">
        <is>
          <t>PG918</t>
        </is>
      </c>
      <c r="BM368" t="inlineStr">
        <is>
          <t>229</t>
        </is>
      </c>
      <c r="BN368" t="n">
        <v>5.72</v>
      </c>
      <c r="BO368" t="inlineStr">
        <is>
          <t>2021-07-11T20:30:00Z</t>
        </is>
      </c>
      <c r="BP368" t="n">
        <v>20.02</v>
      </c>
      <c r="BQ368" t="n">
        <v>388</v>
      </c>
    </row>
    <row r="369">
      <c r="A369" t="inlineStr">
        <is>
          <t>Not in PG&amp;E service territory</t>
        </is>
      </c>
      <c r="C369" t="inlineStr">
        <is>
          <t>20210711-Bradley</t>
        </is>
      </c>
      <c r="D369" t="inlineStr">
        <is>
          <t>Siskiyou</t>
        </is>
      </c>
      <c r="E369" t="inlineStr">
        <is>
          <t>Bradley</t>
        </is>
      </c>
      <c r="H369" t="n">
        <v>202107111508</v>
      </c>
      <c r="I369" t="n">
        <v>202107120308</v>
      </c>
      <c r="J369" t="n">
        <v>44388</v>
      </c>
      <c r="K369" t="n">
        <v>0.6305555555555555</v>
      </c>
      <c r="L369" t="n">
        <v>44388.63055555556</v>
      </c>
      <c r="M369" t="n">
        <v>44392</v>
      </c>
      <c r="N369" t="inlineStr">
        <is>
          <t>15:59</t>
        </is>
      </c>
      <c r="O369" t="n">
        <v>44392.66597222222</v>
      </c>
      <c r="P369" t="n">
        <v>357</v>
      </c>
      <c r="U369" t="n">
        <v>41.25272</v>
      </c>
      <c r="V369" t="n">
        <v>-121.82403</v>
      </c>
      <c r="X369" t="inlineStr">
        <is>
          <t>HFRA</t>
        </is>
      </c>
      <c r="AG369" t="b">
        <v>0</v>
      </c>
      <c r="AH369" t="b">
        <v>0</v>
      </c>
      <c r="AI369" t="b">
        <v>0</v>
      </c>
      <c r="AJ369" t="n">
        <v>2021</v>
      </c>
      <c r="AK369" t="n">
        <v>7</v>
      </c>
      <c r="AL369" t="b">
        <v>0</v>
      </c>
      <c r="AM369" t="n">
        <v>0</v>
      </c>
      <c r="AN369" t="b">
        <v>0</v>
      </c>
      <c r="AO369" t="b">
        <v>0</v>
      </c>
      <c r="AP369" t="b">
        <v>0</v>
      </c>
      <c r="AQ369" t="inlineStr">
        <is>
          <t>OEIS Non-CAT - Large</t>
        </is>
      </c>
      <c r="AR369" t="n">
        <v>0</v>
      </c>
      <c r="AS369" t="n">
        <v>0</v>
      </c>
      <c r="AT369" t="inlineStr">
        <is>
          <t xml:space="preserve">structures &lt;= 100 </t>
        </is>
      </c>
      <c r="AU369" t="inlineStr">
        <is>
          <t>fatality = 0</t>
        </is>
      </c>
      <c r="AV369" t="n">
        <v>0</v>
      </c>
      <c r="AW369" t="b">
        <v>1</v>
      </c>
      <c r="AX369" t="b">
        <v>0</v>
      </c>
      <c r="AY369" t="b">
        <v>1</v>
      </c>
      <c r="AZ369" t="b">
        <v>1</v>
      </c>
      <c r="BA369" t="b">
        <v>0</v>
      </c>
      <c r="BB369" t="b">
        <v>1</v>
      </c>
      <c r="BC369" t="b">
        <v>1</v>
      </c>
      <c r="BJ369" t="n">
        <v>0</v>
      </c>
      <c r="BK369" t="n">
        <v>0</v>
      </c>
      <c r="BL369" t="inlineStr">
        <is>
          <t>MCCC1</t>
        </is>
      </c>
      <c r="BM369" t="inlineStr">
        <is>
          <t>2</t>
        </is>
      </c>
      <c r="BN369" t="n">
        <v>8.300000000000001</v>
      </c>
      <c r="BO369" t="inlineStr">
        <is>
          <t>2021-07-11T23:00:00Z</t>
        </is>
      </c>
      <c r="BP369" t="n">
        <v>14.01</v>
      </c>
      <c r="BQ369" t="n">
        <v>2</v>
      </c>
    </row>
    <row r="370">
      <c r="C370" t="inlineStr">
        <is>
          <t>20210713-Dixie</t>
        </is>
      </c>
      <c r="D370" t="inlineStr">
        <is>
          <t xml:space="preserve">Butte, Plumas, Shasta, Lassen And Tehama  </t>
        </is>
      </c>
      <c r="E370" t="inlineStr">
        <is>
          <t>Dixie</t>
        </is>
      </c>
      <c r="H370" t="n">
        <v>202107131715</v>
      </c>
      <c r="I370" t="n">
        <v>202107140515</v>
      </c>
      <c r="J370" t="n">
        <v>44390</v>
      </c>
      <c r="K370" t="n">
        <v>0.71875</v>
      </c>
      <c r="L370" t="n">
        <v>44390.71875</v>
      </c>
      <c r="M370" t="n">
        <v>44494</v>
      </c>
      <c r="N370" t="inlineStr">
        <is>
          <t>07:45</t>
        </is>
      </c>
      <c r="O370" t="n">
        <v>44494.32291666666</v>
      </c>
      <c r="P370" t="n">
        <v>963309</v>
      </c>
      <c r="Q370" t="inlineStr">
        <is>
          <t>Electrical Power</t>
        </is>
      </c>
      <c r="R370" t="n">
        <v>1329</v>
      </c>
      <c r="S370" t="n">
        <v>95</v>
      </c>
      <c r="T370" t="n">
        <v>1</v>
      </c>
      <c r="U370" t="n">
        <v>39.871306</v>
      </c>
      <c r="V370" t="n">
        <v>-121.389439</v>
      </c>
      <c r="W370" t="inlineStr">
        <is>
          <t>HFTD</t>
        </is>
      </c>
      <c r="X370" t="inlineStr">
        <is>
          <t>HFRA</t>
        </is>
      </c>
      <c r="Y370" t="inlineStr">
        <is>
          <t>Yes</t>
        </is>
      </c>
      <c r="Z370" t="inlineStr">
        <is>
          <t>Yes</t>
        </is>
      </c>
      <c r="AA370" t="n">
        <v>20211058</v>
      </c>
      <c r="AB370" t="inlineStr">
        <is>
          <t>EI210713A</t>
        </is>
      </c>
      <c r="AC370" t="inlineStr">
        <is>
          <t>1403761, 1404951, 1407367</t>
        </is>
      </c>
      <c r="AD370" t="inlineStr">
        <is>
          <t>21-0089207, 21-0091389</t>
        </is>
      </c>
      <c r="AE370" t="inlineStr">
        <is>
          <t>T21-013153, T21-013152, T21-009302, T21-010765, T21-009704, T21-011029, T21-010399</t>
        </is>
      </c>
      <c r="AF370" t="n">
        <v>21584608</v>
      </c>
      <c r="AG370" t="b">
        <v>1</v>
      </c>
      <c r="AH370" t="b">
        <v>0</v>
      </c>
      <c r="AI370" t="b">
        <v>1</v>
      </c>
      <c r="AJ370" t="n">
        <v>2021</v>
      </c>
      <c r="AK370" t="n">
        <v>7</v>
      </c>
      <c r="AL370" t="b">
        <v>0</v>
      </c>
      <c r="AM370" t="n">
        <v>1</v>
      </c>
      <c r="AN370" t="b">
        <v>1</v>
      </c>
      <c r="AO370" t="b">
        <v>1</v>
      </c>
      <c r="AP370" t="b">
        <v>0</v>
      </c>
      <c r="AQ370" t="inlineStr">
        <is>
          <t>OEIS CAT - Destructive - Fatal</t>
        </is>
      </c>
      <c r="AR370" t="n">
        <v>1</v>
      </c>
      <c r="AS370" t="n">
        <v>1</v>
      </c>
      <c r="AT370" t="inlineStr">
        <is>
          <t>structures &gt; 500</t>
        </is>
      </c>
      <c r="AU370" t="inlineStr">
        <is>
          <t>fatality &gt; 0</t>
        </is>
      </c>
      <c r="AV370" t="n">
        <v>1329</v>
      </c>
      <c r="AW370" t="b">
        <v>1</v>
      </c>
      <c r="AX370" t="b">
        <v>0</v>
      </c>
      <c r="AY370" t="b">
        <v>1</v>
      </c>
      <c r="AZ370" t="b">
        <v>1</v>
      </c>
      <c r="BA370" t="b">
        <v>0</v>
      </c>
      <c r="BB370" t="b">
        <v>1</v>
      </c>
      <c r="BC370" t="b">
        <v>1</v>
      </c>
      <c r="BJ370" t="n">
        <v>0</v>
      </c>
      <c r="BK370" t="n">
        <v>0</v>
      </c>
      <c r="BL370" t="inlineStr">
        <is>
          <t>PG326</t>
        </is>
      </c>
      <c r="BM370" t="inlineStr">
        <is>
          <t>229</t>
        </is>
      </c>
      <c r="BN370" t="n">
        <v>5.26</v>
      </c>
      <c r="BO370" t="inlineStr">
        <is>
          <t>2021-07-13T23:40:00Z</t>
        </is>
      </c>
      <c r="BP370" t="n">
        <v>20.17</v>
      </c>
      <c r="BQ370" t="n">
        <v>36</v>
      </c>
    </row>
    <row r="371">
      <c r="C371" t="inlineStr">
        <is>
          <t>20210720-Peak</t>
        </is>
      </c>
      <c r="D371" t="inlineStr">
        <is>
          <t>Kern</t>
        </is>
      </c>
      <c r="E371" t="inlineStr">
        <is>
          <t>Peak</t>
        </is>
      </c>
      <c r="H371" t="n">
        <v>202107201140</v>
      </c>
      <c r="I371" t="n">
        <v>202107202340</v>
      </c>
      <c r="J371" t="n">
        <v>44397</v>
      </c>
      <c r="K371" t="n">
        <v>0.4861111111111111</v>
      </c>
      <c r="L371" t="n">
        <v>44397.48611111111</v>
      </c>
      <c r="M371" t="n">
        <v>44421</v>
      </c>
      <c r="N371" t="inlineStr">
        <is>
          <t>11:55</t>
        </is>
      </c>
      <c r="O371" t="n">
        <v>44421.49652777778</v>
      </c>
      <c r="P371" t="n">
        <v>2098</v>
      </c>
      <c r="R371" t="n">
        <v>1</v>
      </c>
      <c r="U371" t="n">
        <v>35.41153</v>
      </c>
      <c r="V371" t="n">
        <v>-118.46461</v>
      </c>
      <c r="W371" t="inlineStr">
        <is>
          <t>HFTD</t>
        </is>
      </c>
      <c r="X371" t="inlineStr">
        <is>
          <t>HFRA</t>
        </is>
      </c>
      <c r="AG371" t="b">
        <v>0</v>
      </c>
      <c r="AH371" t="b">
        <v>0</v>
      </c>
      <c r="AI371" t="b">
        <v>0</v>
      </c>
      <c r="AJ371" t="n">
        <v>2021</v>
      </c>
      <c r="AK371" t="n">
        <v>7</v>
      </c>
      <c r="AL371" t="b">
        <v>0</v>
      </c>
      <c r="AM371" t="n">
        <v>0</v>
      </c>
      <c r="AN371" t="b">
        <v>0</v>
      </c>
      <c r="AO371" t="b">
        <v>0</v>
      </c>
      <c r="AP371" t="b">
        <v>0</v>
      </c>
      <c r="AQ371" t="inlineStr">
        <is>
          <t>OEIS Non-CAT - Large</t>
        </is>
      </c>
      <c r="AR371" t="n">
        <v>0</v>
      </c>
      <c r="AS371" t="n">
        <v>0</v>
      </c>
      <c r="AT371" t="inlineStr">
        <is>
          <t xml:space="preserve">structures &lt;= 100 </t>
        </is>
      </c>
      <c r="AU371" t="inlineStr">
        <is>
          <t>fatality = 0</t>
        </is>
      </c>
      <c r="AV371" t="n">
        <v>1</v>
      </c>
      <c r="AW371" t="b">
        <v>1</v>
      </c>
      <c r="AX371" t="b">
        <v>0</v>
      </c>
      <c r="AY371" t="b">
        <v>1</v>
      </c>
      <c r="AZ371" t="b">
        <v>1</v>
      </c>
      <c r="BA371" t="b">
        <v>0</v>
      </c>
      <c r="BB371" t="b">
        <v>1</v>
      </c>
      <c r="BC371" t="b">
        <v>1</v>
      </c>
      <c r="BF371" t="inlineStr">
        <is>
          <t>SE303</t>
        </is>
      </c>
      <c r="BG371" t="inlineStr">
        <is>
          <t>231</t>
        </is>
      </c>
      <c r="BH371" t="n">
        <v>1.71</v>
      </c>
      <c r="BI371" t="inlineStr">
        <is>
          <t>2021-07-20T19:30:00Z</t>
        </is>
      </c>
      <c r="BJ371" t="n">
        <v>21.92</v>
      </c>
      <c r="BK371" t="n">
        <v>39</v>
      </c>
      <c r="BL371" t="inlineStr">
        <is>
          <t>SE303</t>
        </is>
      </c>
      <c r="BM371" t="inlineStr">
        <is>
          <t>231</t>
        </is>
      </c>
      <c r="BN371" t="n">
        <v>1.71</v>
      </c>
      <c r="BO371" t="inlineStr">
        <is>
          <t>2021-07-20T19:30:00Z</t>
        </is>
      </c>
      <c r="BP371" t="n">
        <v>21.92</v>
      </c>
      <c r="BQ371" t="n">
        <v>93</v>
      </c>
    </row>
    <row r="372">
      <c r="C372" t="inlineStr">
        <is>
          <t>20210722-Fly Fire</t>
        </is>
      </c>
      <c r="D372" t="inlineStr">
        <is>
          <t>Plumas</t>
        </is>
      </c>
      <c r="E372" t="inlineStr">
        <is>
          <t>Fly Fire</t>
        </is>
      </c>
      <c r="F372" t="inlineStr">
        <is>
          <t>Dixie</t>
        </is>
      </c>
      <c r="H372" t="n">
        <v>202107221701</v>
      </c>
      <c r="I372" t="n">
        <v>202107230501</v>
      </c>
      <c r="J372" t="n">
        <v>44399</v>
      </c>
      <c r="K372" t="n">
        <v>0.7090277777777778</v>
      </c>
      <c r="L372" t="n">
        <v>44399.70902777778</v>
      </c>
      <c r="P372" t="n">
        <v>4300</v>
      </c>
      <c r="R372" t="n">
        <v>2</v>
      </c>
      <c r="U372" t="n">
        <v>40.006388</v>
      </c>
      <c r="V372" t="n">
        <v>-120.962447</v>
      </c>
      <c r="W372" t="inlineStr">
        <is>
          <t>HFTD</t>
        </is>
      </c>
      <c r="X372" t="inlineStr">
        <is>
          <t>HFRA</t>
        </is>
      </c>
      <c r="Y372" t="inlineStr">
        <is>
          <t>Yes</t>
        </is>
      </c>
      <c r="Z372" t="inlineStr">
        <is>
          <t>Yes</t>
        </is>
      </c>
      <c r="AA372" t="n">
        <v>20211113</v>
      </c>
      <c r="AB372" t="inlineStr">
        <is>
          <t>EI210722B</t>
        </is>
      </c>
      <c r="AC372" t="inlineStr">
        <is>
          <t>1411749</t>
        </is>
      </c>
      <c r="AD372" t="inlineStr">
        <is>
          <t>21-0093767</t>
        </is>
      </c>
      <c r="AF372" t="n">
        <v>9103736</v>
      </c>
      <c r="AG372" t="b">
        <v>0</v>
      </c>
      <c r="AH372" t="b">
        <v>0</v>
      </c>
      <c r="AI372" t="b">
        <v>0</v>
      </c>
      <c r="AJ372" t="n">
        <v>2021</v>
      </c>
      <c r="AK372" t="n">
        <v>7</v>
      </c>
      <c r="AL372" t="b">
        <v>0</v>
      </c>
      <c r="AM372" t="n">
        <v>0</v>
      </c>
      <c r="AN372" t="b">
        <v>0</v>
      </c>
      <c r="AO372" t="b">
        <v>0</v>
      </c>
      <c r="AP372" t="b">
        <v>0</v>
      </c>
      <c r="AQ372" t="inlineStr">
        <is>
          <t>OEIS Non-CAT - Large</t>
        </is>
      </c>
      <c r="AR372" t="n">
        <v>0</v>
      </c>
      <c r="AS372" t="n">
        <v>0</v>
      </c>
      <c r="AT372" t="inlineStr">
        <is>
          <t xml:space="preserve">structures &lt;= 100 </t>
        </is>
      </c>
      <c r="AU372" t="inlineStr">
        <is>
          <t>fatality = 0</t>
        </is>
      </c>
      <c r="AV372" t="n">
        <v>2</v>
      </c>
      <c r="AW372" t="b">
        <v>1</v>
      </c>
      <c r="AX372" t="b">
        <v>0</v>
      </c>
      <c r="AY372" t="b">
        <v>1</v>
      </c>
      <c r="AZ372" t="b">
        <v>1</v>
      </c>
      <c r="BA372" t="b">
        <v>0</v>
      </c>
      <c r="BB372" t="b">
        <v>1</v>
      </c>
      <c r="BC372" t="b">
        <v>1</v>
      </c>
      <c r="BF372" t="inlineStr">
        <is>
          <t>CHAC1</t>
        </is>
      </c>
      <c r="BG372" t="inlineStr">
        <is>
          <t>2</t>
        </is>
      </c>
      <c r="BH372" t="n">
        <v>2.53</v>
      </c>
      <c r="BI372" t="inlineStr">
        <is>
          <t>2021-07-22T23:47:00Z</t>
        </is>
      </c>
      <c r="BJ372" t="n">
        <v>31</v>
      </c>
      <c r="BK372" t="n">
        <v>68</v>
      </c>
      <c r="BL372" t="inlineStr">
        <is>
          <t>CHAC1</t>
        </is>
      </c>
      <c r="BM372" t="inlineStr">
        <is>
          <t>2</t>
        </is>
      </c>
      <c r="BN372" t="n">
        <v>2.53</v>
      </c>
      <c r="BO372" t="inlineStr">
        <is>
          <t>2021-07-22T23:47:00Z</t>
        </is>
      </c>
      <c r="BP372" t="n">
        <v>31</v>
      </c>
      <c r="BQ372" t="n">
        <v>124</v>
      </c>
    </row>
    <row r="373">
      <c r="C373" t="inlineStr">
        <is>
          <t>20210730-Monument</t>
        </is>
      </c>
      <c r="E373" t="inlineStr">
        <is>
          <t>Monument</t>
        </is>
      </c>
      <c r="H373" t="n">
        <v>202107301228</v>
      </c>
      <c r="I373" t="n">
        <v>202107310028</v>
      </c>
      <c r="J373" t="n">
        <v>44407</v>
      </c>
      <c r="K373" t="n">
        <v>0.5194444444444445</v>
      </c>
      <c r="L373" t="n">
        <v>44407.51944444444</v>
      </c>
      <c r="M373" t="n">
        <v>44495</v>
      </c>
      <c r="N373" t="inlineStr">
        <is>
          <t>13:15</t>
        </is>
      </c>
      <c r="O373" t="n">
        <v>44495.55208333334</v>
      </c>
      <c r="P373" t="n">
        <v>223124</v>
      </c>
      <c r="Q373" t="inlineStr">
        <is>
          <t>Lightning</t>
        </is>
      </c>
      <c r="R373" t="n">
        <v>52</v>
      </c>
      <c r="S373" t="n">
        <v>3</v>
      </c>
      <c r="U373" t="n">
        <v>40.752</v>
      </c>
      <c r="V373" t="n">
        <v>-123.337</v>
      </c>
      <c r="W373" t="inlineStr">
        <is>
          <t>HFTD</t>
        </is>
      </c>
      <c r="X373" t="inlineStr">
        <is>
          <t>HFRA</t>
        </is>
      </c>
      <c r="AG373" t="b">
        <v>1</v>
      </c>
      <c r="AH373" t="b">
        <v>1</v>
      </c>
      <c r="AI373" t="b">
        <v>0</v>
      </c>
      <c r="AJ373" t="n">
        <v>2021</v>
      </c>
      <c r="AK373" t="n">
        <v>7</v>
      </c>
      <c r="AL373" t="b">
        <v>1</v>
      </c>
      <c r="AM373" t="n">
        <v>0</v>
      </c>
      <c r="AN373" t="b">
        <v>0</v>
      </c>
      <c r="AO373" t="b">
        <v>0</v>
      </c>
      <c r="AP373" t="b">
        <v>0</v>
      </c>
      <c r="AQ373" t="inlineStr">
        <is>
          <t>OEIS CAT - Large</t>
        </is>
      </c>
      <c r="AR373" t="n">
        <v>1</v>
      </c>
      <c r="AS373" t="n">
        <v>0</v>
      </c>
      <c r="AT373" t="inlineStr">
        <is>
          <t xml:space="preserve">structures &lt;= 100 </t>
        </is>
      </c>
      <c r="AU373" t="inlineStr">
        <is>
          <t>fatality = 0</t>
        </is>
      </c>
      <c r="AV373" t="n">
        <v>52</v>
      </c>
      <c r="AW373" t="b">
        <v>1</v>
      </c>
      <c r="AX373" t="b">
        <v>0</v>
      </c>
      <c r="AY373" t="b">
        <v>1</v>
      </c>
      <c r="AZ373" t="b">
        <v>1</v>
      </c>
      <c r="BA373" t="b">
        <v>0</v>
      </c>
      <c r="BB373" t="b">
        <v>1</v>
      </c>
      <c r="BC373" t="b">
        <v>1</v>
      </c>
      <c r="BF373" t="inlineStr">
        <is>
          <t>BGBC1</t>
        </is>
      </c>
      <c r="BG373" t="inlineStr">
        <is>
          <t>2</t>
        </is>
      </c>
      <c r="BH373" t="n">
        <v>4.65</v>
      </c>
      <c r="BI373" t="inlineStr">
        <is>
          <t>2021-07-30T20:20:00Z</t>
        </is>
      </c>
      <c r="BJ373" t="n">
        <v>8</v>
      </c>
      <c r="BK373" t="n">
        <v>2</v>
      </c>
      <c r="BL373" t="inlineStr">
        <is>
          <t>UDWC1</t>
        </is>
      </c>
      <c r="BM373" t="inlineStr">
        <is>
          <t>2</t>
        </is>
      </c>
      <c r="BN373" t="n">
        <v>8.6</v>
      </c>
      <c r="BO373" t="inlineStr">
        <is>
          <t>2021-07-30T20:24:00Z</t>
        </is>
      </c>
      <c r="BP373" t="n">
        <v>8</v>
      </c>
      <c r="BQ373" t="n">
        <v>4</v>
      </c>
    </row>
    <row r="374">
      <c r="A374" t="inlineStr">
        <is>
          <t>Not in PG&amp;E service territory</t>
        </is>
      </c>
      <c r="C374" t="inlineStr">
        <is>
          <t>20210730-River Complex</t>
        </is>
      </c>
      <c r="D374" t="inlineStr">
        <is>
          <t xml:space="preserve">Siskiyou And Trinity  </t>
        </is>
      </c>
      <c r="E374" t="inlineStr">
        <is>
          <t>River Complex</t>
        </is>
      </c>
      <c r="H374" t="n">
        <v>202107301817</v>
      </c>
      <c r="I374" t="n">
        <v>202107310617</v>
      </c>
      <c r="J374" t="n">
        <v>44407</v>
      </c>
      <c r="K374" t="n">
        <v>0.7618055555555555</v>
      </c>
      <c r="L374" t="n">
        <v>44407.76180555556</v>
      </c>
      <c r="M374" t="n">
        <v>44495</v>
      </c>
      <c r="N374" t="inlineStr">
        <is>
          <t>13:14</t>
        </is>
      </c>
      <c r="O374" t="n">
        <v>44495.55138888889</v>
      </c>
      <c r="P374" t="n">
        <v>199343</v>
      </c>
      <c r="Q374" t="inlineStr">
        <is>
          <t>Lightning</t>
        </is>
      </c>
      <c r="R374" t="n">
        <v>122</v>
      </c>
      <c r="S374" t="n">
        <v>2</v>
      </c>
      <c r="U374" t="n">
        <v>41.389</v>
      </c>
      <c r="V374" t="n">
        <v>-123.057</v>
      </c>
      <c r="W374" t="inlineStr">
        <is>
          <t>HFTD</t>
        </is>
      </c>
      <c r="X374" t="inlineStr">
        <is>
          <t>HFRA</t>
        </is>
      </c>
      <c r="AG374" t="b">
        <v>1</v>
      </c>
      <c r="AH374" t="b">
        <v>0</v>
      </c>
      <c r="AI374" t="b">
        <v>1</v>
      </c>
      <c r="AJ374" t="n">
        <v>2021</v>
      </c>
      <c r="AK374" t="n">
        <v>7</v>
      </c>
      <c r="AL374" t="b">
        <v>1</v>
      </c>
      <c r="AM374" t="n">
        <v>0</v>
      </c>
      <c r="AN374" t="b">
        <v>0</v>
      </c>
      <c r="AO374" t="b">
        <v>1</v>
      </c>
      <c r="AP374" t="b">
        <v>1</v>
      </c>
      <c r="AQ374" t="inlineStr">
        <is>
          <t>OEIS CAT - Destructive - Non-fatal</t>
        </is>
      </c>
      <c r="AR374" t="n">
        <v>1</v>
      </c>
      <c r="AS374" t="n">
        <v>0</v>
      </c>
      <c r="AT374" t="inlineStr">
        <is>
          <t>100 &lt; structures &lt;= 500</t>
        </is>
      </c>
      <c r="AU374" t="inlineStr">
        <is>
          <t>fatality = 0</t>
        </is>
      </c>
      <c r="AV374" t="n">
        <v>122</v>
      </c>
      <c r="AW374" t="b">
        <v>1</v>
      </c>
      <c r="AX374" t="b">
        <v>0</v>
      </c>
      <c r="AY374" t="b">
        <v>1</v>
      </c>
      <c r="AZ374" t="b">
        <v>1</v>
      </c>
      <c r="BA374" t="b">
        <v>0</v>
      </c>
      <c r="BB374" t="b">
        <v>0</v>
      </c>
      <c r="BC374" t="b">
        <v>1</v>
      </c>
      <c r="BJ374" t="n">
        <v>0</v>
      </c>
      <c r="BK374" t="n">
        <v>0</v>
      </c>
      <c r="BL374" t="inlineStr">
        <is>
          <t>SWBC1</t>
        </is>
      </c>
      <c r="BM374" t="inlineStr">
        <is>
          <t>2</t>
        </is>
      </c>
      <c r="BN374" t="n">
        <v>7.14</v>
      </c>
      <c r="BO374" t="inlineStr">
        <is>
          <t>2021-07-31T01:22:00Z</t>
        </is>
      </c>
      <c r="BP374" t="n">
        <v>18</v>
      </c>
      <c r="BQ374" t="n">
        <v>2</v>
      </c>
    </row>
    <row r="375">
      <c r="C375" t="inlineStr">
        <is>
          <t>20210730-Mcfarland</t>
        </is>
      </c>
      <c r="D375" t="inlineStr">
        <is>
          <t>Shasta, Trinity And Tehama</t>
        </is>
      </c>
      <c r="E375" t="inlineStr">
        <is>
          <t>Mcfarland</t>
        </is>
      </c>
      <c r="H375" t="n">
        <v>202107301844</v>
      </c>
      <c r="I375" t="n">
        <v>202107310644</v>
      </c>
      <c r="J375" t="n">
        <v>44407</v>
      </c>
      <c r="K375" t="n">
        <v>0.7805555555555556</v>
      </c>
      <c r="L375" t="n">
        <v>44407.78055555555</v>
      </c>
      <c r="M375" t="n">
        <v>44455</v>
      </c>
      <c r="N375" t="inlineStr">
        <is>
          <t>18:00</t>
        </is>
      </c>
      <c r="O375" t="n">
        <v>44455.75</v>
      </c>
      <c r="P375" t="n">
        <v>122653</v>
      </c>
      <c r="Q375" t="inlineStr">
        <is>
          <t>Lightning</t>
        </is>
      </c>
      <c r="R375" t="n">
        <v>46</v>
      </c>
      <c r="S375" t="n">
        <v>1</v>
      </c>
      <c r="U375" t="n">
        <v>40.35</v>
      </c>
      <c r="V375" t="n">
        <v>-123.034</v>
      </c>
      <c r="W375" t="inlineStr">
        <is>
          <t>HFTD</t>
        </is>
      </c>
      <c r="X375" t="inlineStr">
        <is>
          <t>HFRA</t>
        </is>
      </c>
      <c r="AG375" t="b">
        <v>1</v>
      </c>
      <c r="AH375" t="b">
        <v>1</v>
      </c>
      <c r="AI375" t="b">
        <v>0</v>
      </c>
      <c r="AJ375" t="n">
        <v>2021</v>
      </c>
      <c r="AK375" t="n">
        <v>7</v>
      </c>
      <c r="AL375" t="b">
        <v>0</v>
      </c>
      <c r="AM375" t="n">
        <v>0</v>
      </c>
      <c r="AN375" t="b">
        <v>0</v>
      </c>
      <c r="AO375" t="b">
        <v>0</v>
      </c>
      <c r="AP375" t="b">
        <v>0</v>
      </c>
      <c r="AQ375" t="inlineStr">
        <is>
          <t>OEIS CAT - Large</t>
        </is>
      </c>
      <c r="AR375" t="n">
        <v>1</v>
      </c>
      <c r="AS375" t="n">
        <v>0</v>
      </c>
      <c r="AT375" t="inlineStr">
        <is>
          <t xml:space="preserve">structures &lt;= 100 </t>
        </is>
      </c>
      <c r="AU375" t="inlineStr">
        <is>
          <t>fatality = 0</t>
        </is>
      </c>
      <c r="AV375" t="n">
        <v>46</v>
      </c>
      <c r="AW375" t="b">
        <v>1</v>
      </c>
      <c r="AX375" t="b">
        <v>0</v>
      </c>
      <c r="AY375" t="b">
        <v>1</v>
      </c>
      <c r="AZ375" t="b">
        <v>1</v>
      </c>
      <c r="BA375" t="b">
        <v>0</v>
      </c>
      <c r="BB375" t="b">
        <v>1</v>
      </c>
      <c r="BC375" t="b">
        <v>1</v>
      </c>
      <c r="BF375" t="inlineStr">
        <is>
          <t>TT100</t>
        </is>
      </c>
      <c r="BG375" t="inlineStr">
        <is>
          <t>2</t>
        </is>
      </c>
      <c r="BH375" t="n">
        <v>4.37</v>
      </c>
      <c r="BI375" t="inlineStr">
        <is>
          <t>2021-07-31T02:27:00Z</t>
        </is>
      </c>
      <c r="BJ375" t="n">
        <v>13</v>
      </c>
      <c r="BK375" t="n">
        <v>4</v>
      </c>
      <c r="BL375" t="inlineStr">
        <is>
          <t>PG299</t>
        </is>
      </c>
      <c r="BM375" t="inlineStr">
        <is>
          <t>229</t>
        </is>
      </c>
      <c r="BN375" t="n">
        <v>7.7</v>
      </c>
      <c r="BO375" t="inlineStr">
        <is>
          <t>2021-07-31T01:30:00Z</t>
        </is>
      </c>
      <c r="BP375" t="n">
        <v>25.35</v>
      </c>
      <c r="BQ375" t="n">
        <v>42</v>
      </c>
    </row>
    <row r="376">
      <c r="C376" t="inlineStr">
        <is>
          <t>20210804-River</t>
        </is>
      </c>
      <c r="D376" t="inlineStr">
        <is>
          <t xml:space="preserve">Nevada And Placer  </t>
        </is>
      </c>
      <c r="E376" t="inlineStr">
        <is>
          <t>River</t>
        </is>
      </c>
      <c r="H376" t="n">
        <v>202108040000</v>
      </c>
      <c r="I376" t="n">
        <v>202108041200</v>
      </c>
      <c r="J376" t="n">
        <v>44412</v>
      </c>
      <c r="K376" t="n">
        <v>0</v>
      </c>
      <c r="L376" t="n">
        <v>44412</v>
      </c>
      <c r="M376" t="n">
        <v>44421</v>
      </c>
      <c r="N376" t="inlineStr">
        <is>
          <t>19:54</t>
        </is>
      </c>
      <c r="O376" t="n">
        <v>44421.82916666667</v>
      </c>
      <c r="P376" t="n">
        <v>2619</v>
      </c>
      <c r="R376" t="n">
        <v>142</v>
      </c>
      <c r="S376" t="n">
        <v>21</v>
      </c>
      <c r="U376" t="n">
        <v>39.08805</v>
      </c>
      <c r="V376" t="n">
        <v>-121.01468</v>
      </c>
      <c r="W376" t="inlineStr">
        <is>
          <t>HFTD</t>
        </is>
      </c>
      <c r="X376" t="inlineStr">
        <is>
          <t>HFRA</t>
        </is>
      </c>
      <c r="AG376" t="b">
        <v>0</v>
      </c>
      <c r="AH376" t="b">
        <v>0</v>
      </c>
      <c r="AI376" t="b">
        <v>0</v>
      </c>
      <c r="AJ376" t="n">
        <v>2021</v>
      </c>
      <c r="AK376" t="n">
        <v>8</v>
      </c>
      <c r="AL376" t="b">
        <v>0</v>
      </c>
      <c r="AM376" t="n">
        <v>0</v>
      </c>
      <c r="AN376" t="b">
        <v>0</v>
      </c>
      <c r="AO376" t="b">
        <v>1</v>
      </c>
      <c r="AP376" t="b">
        <v>1</v>
      </c>
      <c r="AQ376" t="inlineStr">
        <is>
          <t>OEIS Non-CAT - Destructive - Non-fatal</t>
        </is>
      </c>
      <c r="AR376" t="n">
        <v>0</v>
      </c>
      <c r="AS376" t="n">
        <v>0</v>
      </c>
      <c r="AT376" t="inlineStr">
        <is>
          <t>100 &lt; structures &lt;= 500</t>
        </is>
      </c>
      <c r="AU376" t="inlineStr">
        <is>
          <t>fatality = 0</t>
        </is>
      </c>
      <c r="AV376" t="n">
        <v>142</v>
      </c>
      <c r="AW376" t="b">
        <v>1</v>
      </c>
      <c r="AX376" t="b">
        <v>0</v>
      </c>
      <c r="AY376" t="b">
        <v>1</v>
      </c>
      <c r="AZ376" t="b">
        <v>1</v>
      </c>
      <c r="BA376" t="b">
        <v>0</v>
      </c>
      <c r="BB376" t="b">
        <v>1</v>
      </c>
      <c r="BC376" t="b">
        <v>1</v>
      </c>
      <c r="BF376" t="inlineStr">
        <is>
          <t>PG613</t>
        </is>
      </c>
      <c r="BG376" t="inlineStr">
        <is>
          <t>229</t>
        </is>
      </c>
      <c r="BH376" t="n">
        <v>4.25</v>
      </c>
      <c r="BI376" t="inlineStr">
        <is>
          <t>2021-08-04T06:20:00Z</t>
        </is>
      </c>
      <c r="BJ376" t="n">
        <v>4.23</v>
      </c>
      <c r="BK376" t="n">
        <v>73</v>
      </c>
      <c r="BL376" t="inlineStr">
        <is>
          <t>AT046</t>
        </is>
      </c>
      <c r="BM376" t="inlineStr">
        <is>
          <t>65</t>
        </is>
      </c>
      <c r="BN376" t="n">
        <v>9.67</v>
      </c>
      <c r="BO376" t="inlineStr">
        <is>
          <t>2021-08-04T08:00:00Z</t>
        </is>
      </c>
      <c r="BP376" t="n">
        <v>14.01</v>
      </c>
      <c r="BQ376" t="n">
        <v>398</v>
      </c>
    </row>
    <row r="377">
      <c r="C377" t="inlineStr">
        <is>
          <t>20210814-Caldor</t>
        </is>
      </c>
      <c r="D377" t="inlineStr">
        <is>
          <t xml:space="preserve">El Dorado, Alpine And Amador </t>
        </is>
      </c>
      <c r="E377" t="inlineStr">
        <is>
          <t>Caldor</t>
        </is>
      </c>
      <c r="H377" t="n">
        <v>202108141854</v>
      </c>
      <c r="I377" t="n">
        <v>202108150654</v>
      </c>
      <c r="J377" t="n">
        <v>44422</v>
      </c>
      <c r="K377" t="n">
        <v>0.7875</v>
      </c>
      <c r="L377" t="n">
        <v>44422.7875</v>
      </c>
      <c r="M377" t="n">
        <v>44490</v>
      </c>
      <c r="N377" t="inlineStr">
        <is>
          <t>08:18</t>
        </is>
      </c>
      <c r="O377" t="n">
        <v>44490.34583333333</v>
      </c>
      <c r="P377" t="n">
        <v>221835</v>
      </c>
      <c r="Q377" t="inlineStr">
        <is>
          <t>Under Investigation</t>
        </is>
      </c>
      <c r="R377" t="n">
        <v>1003</v>
      </c>
      <c r="S377" t="n">
        <v>81</v>
      </c>
      <c r="U377" t="n">
        <v>38.586</v>
      </c>
      <c r="V377" t="n">
        <v>-120.537833</v>
      </c>
      <c r="W377" t="inlineStr">
        <is>
          <t>HFTD</t>
        </is>
      </c>
      <c r="X377" t="inlineStr">
        <is>
          <t>HFRA</t>
        </is>
      </c>
      <c r="AG377" t="b">
        <v>1</v>
      </c>
      <c r="AH377" t="b">
        <v>0</v>
      </c>
      <c r="AI377" t="b">
        <v>1</v>
      </c>
      <c r="AJ377" t="n">
        <v>2021</v>
      </c>
      <c r="AK377" t="n">
        <v>8</v>
      </c>
      <c r="AL377" t="b">
        <v>0</v>
      </c>
      <c r="AM377" t="n">
        <v>0</v>
      </c>
      <c r="AN377" t="b">
        <v>0</v>
      </c>
      <c r="AO377" t="b">
        <v>1</v>
      </c>
      <c r="AP377" t="b">
        <v>1</v>
      </c>
      <c r="AQ377" t="inlineStr">
        <is>
          <t>OEIS CAT - Destructive - Non-fatal</t>
        </is>
      </c>
      <c r="AR377" t="n">
        <v>1</v>
      </c>
      <c r="AS377" t="n">
        <v>1</v>
      </c>
      <c r="AT377" t="inlineStr">
        <is>
          <t>structures &gt; 500</t>
        </is>
      </c>
      <c r="AU377" t="inlineStr">
        <is>
          <t>fatality = 0</t>
        </is>
      </c>
      <c r="AV377" t="n">
        <v>1003</v>
      </c>
      <c r="AW377" t="b">
        <v>0</v>
      </c>
      <c r="AX377" t="b">
        <v>1</v>
      </c>
      <c r="AY377" t="b">
        <v>1</v>
      </c>
      <c r="AZ377" t="b">
        <v>1</v>
      </c>
      <c r="BA377" t="b">
        <v>0</v>
      </c>
      <c r="BB377" t="b">
        <v>1</v>
      </c>
      <c r="BC377" t="b">
        <v>1</v>
      </c>
      <c r="BF377" t="inlineStr">
        <is>
          <t>GZFC1</t>
        </is>
      </c>
      <c r="BG377" t="inlineStr">
        <is>
          <t>2</t>
        </is>
      </c>
      <c r="BH377" t="n">
        <v>2.82</v>
      </c>
      <c r="BI377" t="inlineStr">
        <is>
          <t>2021-08-15T02:17:00Z</t>
        </is>
      </c>
      <c r="BJ377" t="n">
        <v>9</v>
      </c>
      <c r="BK377" t="n">
        <v>14</v>
      </c>
      <c r="BL377" t="inlineStr">
        <is>
          <t>PG178</t>
        </is>
      </c>
      <c r="BM377" t="inlineStr">
        <is>
          <t>229</t>
        </is>
      </c>
      <c r="BN377" t="n">
        <v>9.73</v>
      </c>
      <c r="BO377" t="inlineStr">
        <is>
          <t>2021-08-15T01:20:00Z</t>
        </is>
      </c>
      <c r="BP377" t="n">
        <v>12.64</v>
      </c>
      <c r="BQ377" t="n">
        <v>118</v>
      </c>
    </row>
    <row r="378">
      <c r="C378" t="inlineStr">
        <is>
          <t>20210816-Walkers</t>
        </is>
      </c>
      <c r="D378" t="inlineStr">
        <is>
          <t>Tulare</t>
        </is>
      </c>
      <c r="E378" t="inlineStr">
        <is>
          <t>Walkers</t>
        </is>
      </c>
      <c r="H378" t="n">
        <v>202108161605</v>
      </c>
      <c r="I378" t="n">
        <v>202108170405</v>
      </c>
      <c r="J378" t="n">
        <v>44424</v>
      </c>
      <c r="K378" t="n">
        <v>0.6701388888888888</v>
      </c>
      <c r="L378" t="n">
        <v>44424.67013888889</v>
      </c>
      <c r="M378" t="n">
        <v>44456</v>
      </c>
      <c r="N378" t="inlineStr">
        <is>
          <t>17:45</t>
        </is>
      </c>
      <c r="O378" t="n">
        <v>44456.73958333334</v>
      </c>
      <c r="P378" t="n">
        <v>9777</v>
      </c>
      <c r="Q378" t="inlineStr">
        <is>
          <t>Lightning</t>
        </is>
      </c>
      <c r="U378" t="n">
        <v>36.268</v>
      </c>
      <c r="V378" t="n">
        <v>-118.555</v>
      </c>
      <c r="W378" t="inlineStr">
        <is>
          <t>HFTD</t>
        </is>
      </c>
      <c r="X378" t="inlineStr">
        <is>
          <t>HFRA</t>
        </is>
      </c>
      <c r="AG378" t="b">
        <v>1</v>
      </c>
      <c r="AH378" t="b">
        <v>1</v>
      </c>
      <c r="AI378" t="b">
        <v>0</v>
      </c>
      <c r="AJ378" t="n">
        <v>2021</v>
      </c>
      <c r="AK378" t="n">
        <v>8</v>
      </c>
      <c r="AL378" t="b">
        <v>0</v>
      </c>
      <c r="AM378" t="n">
        <v>0</v>
      </c>
      <c r="AN378" t="b">
        <v>0</v>
      </c>
      <c r="AO378" t="b">
        <v>0</v>
      </c>
      <c r="AP378" t="b">
        <v>0</v>
      </c>
      <c r="AQ378" t="inlineStr">
        <is>
          <t>OEIS CAT - Large</t>
        </is>
      </c>
      <c r="AR378" t="n">
        <v>1</v>
      </c>
      <c r="AS378" t="n">
        <v>0</v>
      </c>
      <c r="AT378" t="inlineStr">
        <is>
          <t xml:space="preserve">structures &lt;= 100 </t>
        </is>
      </c>
      <c r="AU378" t="inlineStr">
        <is>
          <t>fatality = 0</t>
        </is>
      </c>
      <c r="AV378" t="n">
        <v>0</v>
      </c>
      <c r="AW378" t="b">
        <v>1</v>
      </c>
      <c r="AX378" t="b">
        <v>0</v>
      </c>
      <c r="AY378" t="b">
        <v>1</v>
      </c>
      <c r="AZ378" t="b">
        <v>1</v>
      </c>
      <c r="BA378" t="b">
        <v>0</v>
      </c>
      <c r="BB378" t="b">
        <v>1</v>
      </c>
      <c r="BC378" t="b">
        <v>1</v>
      </c>
      <c r="BJ378" t="n">
        <v>0</v>
      </c>
      <c r="BK378" t="n">
        <v>0</v>
      </c>
      <c r="BL378" t="inlineStr">
        <is>
          <t>MNMC1</t>
        </is>
      </c>
      <c r="BM378" t="inlineStr">
        <is>
          <t>2</t>
        </is>
      </c>
      <c r="BN378" t="n">
        <v>6.86</v>
      </c>
      <c r="BO378" t="inlineStr">
        <is>
          <t>2021-08-16T22:20:00Z</t>
        </is>
      </c>
      <c r="BP378" t="n">
        <v>8</v>
      </c>
      <c r="BQ378" t="n">
        <v>38</v>
      </c>
    </row>
    <row r="379">
      <c r="C379" t="inlineStr">
        <is>
          <t>20210818-French</t>
        </is>
      </c>
      <c r="D379" t="inlineStr">
        <is>
          <t>Kern</t>
        </is>
      </c>
      <c r="E379" t="inlineStr">
        <is>
          <t>French</t>
        </is>
      </c>
      <c r="H379" t="n">
        <v>202108181820</v>
      </c>
      <c r="I379" t="n">
        <v>202108190620</v>
      </c>
      <c r="J379" t="n">
        <v>44426</v>
      </c>
      <c r="K379" t="n">
        <v>0.7638888888888888</v>
      </c>
      <c r="L379" t="n">
        <v>44426.76388888889</v>
      </c>
      <c r="M379" t="n">
        <v>44489</v>
      </c>
      <c r="N379" t="inlineStr">
        <is>
          <t>12:02</t>
        </is>
      </c>
      <c r="O379" t="n">
        <v>44489.50138888889</v>
      </c>
      <c r="P379" t="n">
        <v>26535</v>
      </c>
      <c r="Q379" t="inlineStr">
        <is>
          <t>Unknown</t>
        </is>
      </c>
      <c r="R379" t="n">
        <v>17</v>
      </c>
      <c r="T379" t="n">
        <v>1</v>
      </c>
      <c r="U379" t="n">
        <v>35.674926</v>
      </c>
      <c r="V379" t="n">
        <v>-118.501515</v>
      </c>
      <c r="W379" t="inlineStr">
        <is>
          <t>HFTD</t>
        </is>
      </c>
      <c r="X379" t="inlineStr">
        <is>
          <t>HFRA</t>
        </is>
      </c>
      <c r="AG379" t="b">
        <v>1</v>
      </c>
      <c r="AH379" t="b">
        <v>1</v>
      </c>
      <c r="AI379" t="b">
        <v>0</v>
      </c>
      <c r="AJ379" t="n">
        <v>2021</v>
      </c>
      <c r="AK379" t="n">
        <v>8</v>
      </c>
      <c r="AL379" t="b">
        <v>0</v>
      </c>
      <c r="AM379" t="n">
        <v>1</v>
      </c>
      <c r="AN379" t="b">
        <v>0</v>
      </c>
      <c r="AO379" t="b">
        <v>0</v>
      </c>
      <c r="AP379" t="b">
        <v>0</v>
      </c>
      <c r="AQ379" t="inlineStr">
        <is>
          <t>OEIS CAT - Large</t>
        </is>
      </c>
      <c r="AR379" t="n">
        <v>1</v>
      </c>
      <c r="AS379" t="n">
        <v>0</v>
      </c>
      <c r="AT379" t="inlineStr">
        <is>
          <t xml:space="preserve">structures &lt;= 100 </t>
        </is>
      </c>
      <c r="AU379" t="inlineStr">
        <is>
          <t>fatality &gt; 0</t>
        </is>
      </c>
      <c r="AV379" t="n">
        <v>17</v>
      </c>
      <c r="AW379" t="b">
        <v>0</v>
      </c>
      <c r="AX379" t="b">
        <v>1</v>
      </c>
      <c r="AY379" t="b">
        <v>1</v>
      </c>
      <c r="AZ379" t="b">
        <v>1</v>
      </c>
      <c r="BA379" t="b">
        <v>0</v>
      </c>
      <c r="BB379" t="b">
        <v>1</v>
      </c>
      <c r="BC379" t="b">
        <v>1</v>
      </c>
      <c r="BF379" t="inlineStr">
        <is>
          <t>SE113</t>
        </is>
      </c>
      <c r="BG379" t="inlineStr">
        <is>
          <t>231</t>
        </is>
      </c>
      <c r="BH379" t="n">
        <v>0.38</v>
      </c>
      <c r="BI379" t="inlineStr">
        <is>
          <t>2021-08-19T02:00:00Z</t>
        </is>
      </c>
      <c r="BJ379" t="n">
        <v>41.43</v>
      </c>
      <c r="BK379" t="n">
        <v>69</v>
      </c>
      <c r="BL379" t="inlineStr">
        <is>
          <t>SE113</t>
        </is>
      </c>
      <c r="BM379" t="inlineStr">
        <is>
          <t>231</t>
        </is>
      </c>
      <c r="BN379" t="n">
        <v>0.38</v>
      </c>
      <c r="BO379" t="inlineStr">
        <is>
          <t>2021-08-19T02:00:00Z</t>
        </is>
      </c>
      <c r="BP379" t="n">
        <v>41.43</v>
      </c>
      <c r="BQ379" t="n">
        <v>198</v>
      </c>
    </row>
    <row r="380">
      <c r="A380" t="inlineStr">
        <is>
          <t>Not in PG&amp;E service territory</t>
        </is>
      </c>
      <c r="C380" t="inlineStr">
        <is>
          <t>20210825-Airola</t>
        </is>
      </c>
      <c r="D380" t="inlineStr">
        <is>
          <t>Calaveras</t>
        </is>
      </c>
      <c r="E380" t="inlineStr">
        <is>
          <t>Airola</t>
        </is>
      </c>
      <c r="H380" t="n">
        <v>202108251455</v>
      </c>
      <c r="I380" t="n">
        <v>202108260255</v>
      </c>
      <c r="J380" t="n">
        <v>44433</v>
      </c>
      <c r="K380" t="n">
        <v>0.6215277777777778</v>
      </c>
      <c r="L380" t="n">
        <v>44433.62152777778</v>
      </c>
      <c r="M380" t="n">
        <v>44443</v>
      </c>
      <c r="N380" t="inlineStr">
        <is>
          <t>07:11</t>
        </is>
      </c>
      <c r="O380" t="n">
        <v>44443.29930555556</v>
      </c>
      <c r="P380" t="n">
        <v>639</v>
      </c>
      <c r="Q380" t="inlineStr">
        <is>
          <t>Unknown</t>
        </is>
      </c>
      <c r="U380" t="n">
        <v>38.038795</v>
      </c>
      <c r="V380" t="n">
        <v>-120.454797</v>
      </c>
      <c r="X380" t="inlineStr">
        <is>
          <t>non-HFRA</t>
        </is>
      </c>
      <c r="AG380" t="b">
        <v>0</v>
      </c>
      <c r="AH380" t="b">
        <v>0</v>
      </c>
      <c r="AI380" t="b">
        <v>0</v>
      </c>
      <c r="AJ380" t="n">
        <v>2021</v>
      </c>
      <c r="AK380" t="n">
        <v>8</v>
      </c>
      <c r="AL380" t="b">
        <v>0</v>
      </c>
      <c r="AM380" t="n">
        <v>0</v>
      </c>
      <c r="AN380" t="b">
        <v>0</v>
      </c>
      <c r="AO380" t="b">
        <v>0</v>
      </c>
      <c r="AP380" t="b">
        <v>0</v>
      </c>
      <c r="AQ380" t="inlineStr">
        <is>
          <t>OEIS Non-CAT - Large</t>
        </is>
      </c>
      <c r="AR380" t="n">
        <v>0</v>
      </c>
      <c r="AS380" t="n">
        <v>0</v>
      </c>
      <c r="AT380" t="inlineStr">
        <is>
          <t xml:space="preserve">structures &lt;= 100 </t>
        </is>
      </c>
      <c r="AU380" t="inlineStr">
        <is>
          <t>fatality = 0</t>
        </is>
      </c>
      <c r="AV380" t="n">
        <v>0</v>
      </c>
      <c r="AW380" t="b">
        <v>0</v>
      </c>
      <c r="AX380" t="b">
        <v>0</v>
      </c>
      <c r="AY380" t="b">
        <v>0</v>
      </c>
      <c r="AZ380" t="b">
        <v>0</v>
      </c>
      <c r="BA380" t="b">
        <v>0</v>
      </c>
      <c r="BB380" t="b">
        <v>1</v>
      </c>
      <c r="BC380" t="b">
        <v>0</v>
      </c>
      <c r="BF380" t="inlineStr">
        <is>
          <t>PG157</t>
        </is>
      </c>
      <c r="BG380" t="inlineStr">
        <is>
          <t>229</t>
        </is>
      </c>
      <c r="BH380" t="n">
        <v>2.85</v>
      </c>
      <c r="BI380" t="inlineStr">
        <is>
          <t>2021-08-25T22:10:00Z</t>
        </is>
      </c>
      <c r="BJ380" t="n">
        <v>16.66</v>
      </c>
      <c r="BK380" t="n">
        <v>50</v>
      </c>
      <c r="BL380" t="inlineStr">
        <is>
          <t>PG770</t>
        </is>
      </c>
      <c r="BM380" t="inlineStr">
        <is>
          <t>229</t>
        </is>
      </c>
      <c r="BN380" t="n">
        <v>7.73</v>
      </c>
      <c r="BO380" t="inlineStr">
        <is>
          <t>2021-08-25T22:20:00Z</t>
        </is>
      </c>
      <c r="BP380" t="n">
        <v>20.68</v>
      </c>
      <c r="BQ380" t="n">
        <v>178</v>
      </c>
    </row>
    <row r="381">
      <c r="C381" t="inlineStr">
        <is>
          <t>20210829-Knob</t>
        </is>
      </c>
      <c r="D381" t="inlineStr">
        <is>
          <t>Humboldt</t>
        </is>
      </c>
      <c r="E381" t="inlineStr">
        <is>
          <t>Knob</t>
        </is>
      </c>
      <c r="H381" t="n">
        <v>202108290800</v>
      </c>
      <c r="I381" t="n">
        <v>202108292000</v>
      </c>
      <c r="J381" t="n">
        <v>44437</v>
      </c>
      <c r="K381" t="n">
        <v>0.3333333333333333</v>
      </c>
      <c r="L381" t="n">
        <v>44437.33333333334</v>
      </c>
      <c r="M381" t="n">
        <v>44452</v>
      </c>
      <c r="N381" t="inlineStr">
        <is>
          <t>07:00</t>
        </is>
      </c>
      <c r="O381" t="n">
        <v>44452.29166666666</v>
      </c>
      <c r="P381" t="n">
        <v>2421</v>
      </c>
      <c r="Q381" t="inlineStr">
        <is>
          <t>Unknown</t>
        </is>
      </c>
      <c r="U381" t="n">
        <v>40.8652</v>
      </c>
      <c r="V381" t="n">
        <v>-123.6744</v>
      </c>
      <c r="W381" t="inlineStr">
        <is>
          <t>HFTD</t>
        </is>
      </c>
      <c r="X381" t="inlineStr">
        <is>
          <t>HFRA</t>
        </is>
      </c>
      <c r="AG381" t="b">
        <v>0</v>
      </c>
      <c r="AH381" t="b">
        <v>0</v>
      </c>
      <c r="AI381" t="b">
        <v>0</v>
      </c>
      <c r="AJ381" t="n">
        <v>2021</v>
      </c>
      <c r="AK381" t="n">
        <v>8</v>
      </c>
      <c r="AL381" t="b">
        <v>0</v>
      </c>
      <c r="AM381" t="n">
        <v>0</v>
      </c>
      <c r="AN381" t="b">
        <v>0</v>
      </c>
      <c r="AO381" t="b">
        <v>0</v>
      </c>
      <c r="AP381" t="b">
        <v>0</v>
      </c>
      <c r="AQ381" t="inlineStr">
        <is>
          <t>OEIS Non-CAT - Large</t>
        </is>
      </c>
      <c r="AR381" t="n">
        <v>0</v>
      </c>
      <c r="AS381" t="n">
        <v>0</v>
      </c>
      <c r="AT381" t="inlineStr">
        <is>
          <t xml:space="preserve">structures &lt;= 100 </t>
        </is>
      </c>
      <c r="AU381" t="inlineStr">
        <is>
          <t>fatality = 0</t>
        </is>
      </c>
      <c r="AV381" t="n">
        <v>0</v>
      </c>
      <c r="AW381" t="b">
        <v>1</v>
      </c>
      <c r="AX381" t="b">
        <v>0</v>
      </c>
      <c r="AY381" t="b">
        <v>1</v>
      </c>
      <c r="AZ381" t="b">
        <v>1</v>
      </c>
      <c r="BA381" t="b">
        <v>0</v>
      </c>
      <c r="BB381" t="b">
        <v>1</v>
      </c>
      <c r="BC381" t="b">
        <v>1</v>
      </c>
      <c r="BF381" t="inlineStr">
        <is>
          <t>BHTC1</t>
        </is>
      </c>
      <c r="BG381" t="inlineStr">
        <is>
          <t>2</t>
        </is>
      </c>
      <c r="BH381" t="n">
        <v>3.38</v>
      </c>
      <c r="BI381" t="inlineStr">
        <is>
          <t>2021-08-29T14:46:00Z</t>
        </is>
      </c>
      <c r="BJ381" t="n">
        <v>5.99</v>
      </c>
      <c r="BK381" t="n">
        <v>11</v>
      </c>
      <c r="BL381" t="inlineStr">
        <is>
          <t>BHTC1</t>
        </is>
      </c>
      <c r="BM381" t="inlineStr">
        <is>
          <t>2</t>
        </is>
      </c>
      <c r="BN381" t="n">
        <v>3.38</v>
      </c>
      <c r="BO381" t="inlineStr">
        <is>
          <t>2021-08-29T14:46:00Z</t>
        </is>
      </c>
      <c r="BP381" t="n">
        <v>5.99</v>
      </c>
      <c r="BQ381" t="n">
        <v>63</v>
      </c>
    </row>
    <row r="382">
      <c r="C382" t="inlineStr">
        <is>
          <t>20210905-Bridge</t>
        </is>
      </c>
      <c r="D382" t="inlineStr">
        <is>
          <t>Placer</t>
        </is>
      </c>
      <c r="E382" t="inlineStr">
        <is>
          <t>Bridge</t>
        </is>
      </c>
      <c r="H382" t="n">
        <v>202109051253</v>
      </c>
      <c r="I382" t="n">
        <v>202109060053</v>
      </c>
      <c r="J382" t="n">
        <v>44444</v>
      </c>
      <c r="K382" t="n">
        <v>0.5368055555555555</v>
      </c>
      <c r="L382" t="n">
        <v>44444.53680555556</v>
      </c>
      <c r="M382" t="n">
        <v>44453</v>
      </c>
      <c r="N382" t="inlineStr">
        <is>
          <t>18:20</t>
        </is>
      </c>
      <c r="O382" t="n">
        <v>44453.76388888889</v>
      </c>
      <c r="P382" t="n">
        <v>411</v>
      </c>
      <c r="Q382" t="inlineStr">
        <is>
          <t>Under Investigation</t>
        </is>
      </c>
      <c r="U382" t="n">
        <v>38.921239</v>
      </c>
      <c r="V382" t="n">
        <v>-121.036613</v>
      </c>
      <c r="W382" t="inlineStr">
        <is>
          <t>HFTD</t>
        </is>
      </c>
      <c r="X382" t="inlineStr">
        <is>
          <t>HFRA</t>
        </is>
      </c>
      <c r="AG382" t="b">
        <v>0</v>
      </c>
      <c r="AH382" t="b">
        <v>0</v>
      </c>
      <c r="AI382" t="b">
        <v>0</v>
      </c>
      <c r="AJ382" t="n">
        <v>2021</v>
      </c>
      <c r="AK382" t="n">
        <v>9</v>
      </c>
      <c r="AL382" t="b">
        <v>0</v>
      </c>
      <c r="AM382" t="n">
        <v>0</v>
      </c>
      <c r="AN382" t="b">
        <v>0</v>
      </c>
      <c r="AO382" t="b">
        <v>0</v>
      </c>
      <c r="AP382" t="b">
        <v>0</v>
      </c>
      <c r="AQ382" t="inlineStr">
        <is>
          <t>OEIS Non-CAT - Large</t>
        </is>
      </c>
      <c r="AR382" t="n">
        <v>0</v>
      </c>
      <c r="AS382" t="n">
        <v>0</v>
      </c>
      <c r="AT382" t="inlineStr">
        <is>
          <t xml:space="preserve">structures &lt;= 100 </t>
        </is>
      </c>
      <c r="AU382" t="inlineStr">
        <is>
          <t>fatality = 0</t>
        </is>
      </c>
      <c r="AV382" t="n">
        <v>0</v>
      </c>
      <c r="AW382" t="b">
        <v>1</v>
      </c>
      <c r="AX382" t="b">
        <v>0</v>
      </c>
      <c r="AY382" t="b">
        <v>1</v>
      </c>
      <c r="AZ382" t="b">
        <v>1</v>
      </c>
      <c r="BA382" t="b">
        <v>0</v>
      </c>
      <c r="BB382" t="b">
        <v>1</v>
      </c>
      <c r="BC382" t="b">
        <v>1</v>
      </c>
      <c r="BF382" t="inlineStr">
        <is>
          <t>PG614</t>
        </is>
      </c>
      <c r="BG382" t="inlineStr">
        <is>
          <t>229</t>
        </is>
      </c>
      <c r="BH382" t="n">
        <v>2.25</v>
      </c>
      <c r="BI382" t="inlineStr">
        <is>
          <t>2021-09-05T20:50:00Z</t>
        </is>
      </c>
      <c r="BJ382" t="n">
        <v>9.859999999999999</v>
      </c>
      <c r="BK382" t="n">
        <v>68</v>
      </c>
      <c r="BL382" t="inlineStr">
        <is>
          <t>PG918</t>
        </is>
      </c>
      <c r="BM382" t="inlineStr">
        <is>
          <t>229</t>
        </is>
      </c>
      <c r="BN382" t="n">
        <v>7.63</v>
      </c>
      <c r="BO382" t="inlineStr">
        <is>
          <t>2021-09-05T20:50:00Z</t>
        </is>
      </c>
      <c r="BP382" t="n">
        <v>15.2</v>
      </c>
      <c r="BQ382" t="n">
        <v>287</v>
      </c>
    </row>
    <row r="383">
      <c r="C383" t="inlineStr">
        <is>
          <t>20210909-Windy</t>
        </is>
      </c>
      <c r="D383" t="inlineStr">
        <is>
          <t>Tulare</t>
        </is>
      </c>
      <c r="E383" t="inlineStr">
        <is>
          <t>Windy</t>
        </is>
      </c>
      <c r="H383" t="n">
        <v>202109091200</v>
      </c>
      <c r="I383" t="n">
        <v>202109100000</v>
      </c>
      <c r="J383" t="n">
        <v>44448</v>
      </c>
      <c r="K383" t="n">
        <v>0.5</v>
      </c>
      <c r="L383" t="n">
        <v>44448.5</v>
      </c>
      <c r="M383" t="n">
        <v>44511</v>
      </c>
      <c r="N383" t="inlineStr">
        <is>
          <t>12:02</t>
        </is>
      </c>
      <c r="O383" t="n">
        <v>44511.50138888889</v>
      </c>
      <c r="P383" t="n">
        <v>97554</v>
      </c>
      <c r="Q383" t="inlineStr">
        <is>
          <t>Lightning</t>
        </is>
      </c>
      <c r="R383" t="n">
        <v>128</v>
      </c>
      <c r="U383" t="n">
        <v>36.058</v>
      </c>
      <c r="V383" t="n">
        <v>-118.625</v>
      </c>
      <c r="W383" t="inlineStr">
        <is>
          <t>HFTD</t>
        </is>
      </c>
      <c r="X383" t="inlineStr">
        <is>
          <t>HFRA</t>
        </is>
      </c>
      <c r="AG383" t="b">
        <v>1</v>
      </c>
      <c r="AH383" t="b">
        <v>0</v>
      </c>
      <c r="AI383" t="b">
        <v>1</v>
      </c>
      <c r="AJ383" t="n">
        <v>2021</v>
      </c>
      <c r="AK383" t="n">
        <v>9</v>
      </c>
      <c r="AL383" t="b">
        <v>0</v>
      </c>
      <c r="AM383" t="n">
        <v>0</v>
      </c>
      <c r="AN383" t="b">
        <v>0</v>
      </c>
      <c r="AO383" t="b">
        <v>1</v>
      </c>
      <c r="AP383" t="b">
        <v>1</v>
      </c>
      <c r="AQ383" t="inlineStr">
        <is>
          <t>OEIS CAT - Destructive - Non-fatal</t>
        </is>
      </c>
      <c r="AR383" t="n">
        <v>1</v>
      </c>
      <c r="AS383" t="n">
        <v>0</v>
      </c>
      <c r="AT383" t="inlineStr">
        <is>
          <t>100 &lt; structures &lt;= 500</t>
        </is>
      </c>
      <c r="AU383" t="inlineStr">
        <is>
          <t>fatality = 0</t>
        </is>
      </c>
      <c r="AV383" t="n">
        <v>128</v>
      </c>
      <c r="AW383" t="b">
        <v>1</v>
      </c>
      <c r="AX383" t="b">
        <v>0</v>
      </c>
      <c r="AY383" t="b">
        <v>1</v>
      </c>
      <c r="AZ383" t="b">
        <v>1</v>
      </c>
      <c r="BA383" t="b">
        <v>0</v>
      </c>
      <c r="BB383" t="b">
        <v>1</v>
      </c>
      <c r="BC383" t="b">
        <v>1</v>
      </c>
      <c r="BF383" t="inlineStr">
        <is>
          <t>PEPC1</t>
        </is>
      </c>
      <c r="BG383" t="inlineStr">
        <is>
          <t>2</t>
        </is>
      </c>
      <c r="BH383" t="n">
        <v>4.79</v>
      </c>
      <c r="BI383" t="inlineStr">
        <is>
          <t>2021-09-09T19:58:00Z</t>
        </is>
      </c>
      <c r="BJ383" t="n">
        <v>23</v>
      </c>
      <c r="BK383" t="n">
        <v>2</v>
      </c>
      <c r="BL383" t="inlineStr">
        <is>
          <t>PEPC1</t>
        </is>
      </c>
      <c r="BM383" t="inlineStr">
        <is>
          <t>2</t>
        </is>
      </c>
      <c r="BN383" t="n">
        <v>4.79</v>
      </c>
      <c r="BO383" t="inlineStr">
        <is>
          <t>2021-09-09T19:58:00Z</t>
        </is>
      </c>
      <c r="BP383" t="n">
        <v>23</v>
      </c>
      <c r="BQ383" t="n">
        <v>109</v>
      </c>
    </row>
    <row r="384">
      <c r="C384" t="inlineStr">
        <is>
          <t>20210910-Knp Complex</t>
        </is>
      </c>
      <c r="D384" t="inlineStr">
        <is>
          <t>Tulare</t>
        </is>
      </c>
      <c r="E384" t="inlineStr">
        <is>
          <t>Knp Complex</t>
        </is>
      </c>
      <c r="H384" t="n">
        <v>202109100700</v>
      </c>
      <c r="I384" t="n">
        <v>202109101900</v>
      </c>
      <c r="J384" t="n">
        <v>44449</v>
      </c>
      <c r="K384" t="n">
        <v>0.2916666666666667</v>
      </c>
      <c r="L384" t="n">
        <v>44449.29166666666</v>
      </c>
      <c r="M384" t="n">
        <v>44551</v>
      </c>
      <c r="N384" t="inlineStr">
        <is>
          <t>10:20</t>
        </is>
      </c>
      <c r="O384" t="n">
        <v>44551.43055555555</v>
      </c>
      <c r="P384" t="n">
        <v>88184</v>
      </c>
      <c r="Q384" t="inlineStr">
        <is>
          <t>Lightning</t>
        </is>
      </c>
      <c r="U384" t="n">
        <v>36.567</v>
      </c>
      <c r="V384" t="n">
        <v>-118.811</v>
      </c>
      <c r="W384" t="inlineStr">
        <is>
          <t>HFTD</t>
        </is>
      </c>
      <c r="X384" t="inlineStr">
        <is>
          <t>HFRA</t>
        </is>
      </c>
      <c r="AG384" t="b">
        <v>1</v>
      </c>
      <c r="AH384" t="b">
        <v>1</v>
      </c>
      <c r="AI384" t="b">
        <v>0</v>
      </c>
      <c r="AJ384" t="n">
        <v>2021</v>
      </c>
      <c r="AK384" t="n">
        <v>9</v>
      </c>
      <c r="AL384" t="b">
        <v>0</v>
      </c>
      <c r="AM384" t="n">
        <v>0</v>
      </c>
      <c r="AN384" t="b">
        <v>0</v>
      </c>
      <c r="AO384" t="b">
        <v>0</v>
      </c>
      <c r="AP384" t="b">
        <v>0</v>
      </c>
      <c r="AQ384" t="inlineStr">
        <is>
          <t>OEIS CAT - Large</t>
        </is>
      </c>
      <c r="AR384" t="n">
        <v>1</v>
      </c>
      <c r="AS384" t="n">
        <v>0</v>
      </c>
      <c r="AT384" t="inlineStr">
        <is>
          <t xml:space="preserve">structures &lt;= 100 </t>
        </is>
      </c>
      <c r="AU384" t="inlineStr">
        <is>
          <t>fatality = 0</t>
        </is>
      </c>
      <c r="AV384" t="n">
        <v>0</v>
      </c>
      <c r="AW384" t="b">
        <v>1</v>
      </c>
      <c r="AX384" t="b">
        <v>0</v>
      </c>
      <c r="AY384" t="b">
        <v>1</v>
      </c>
      <c r="AZ384" t="b">
        <v>1</v>
      </c>
      <c r="BA384" t="b">
        <v>0</v>
      </c>
      <c r="BB384" t="b">
        <v>1</v>
      </c>
      <c r="BC384" t="b">
        <v>1</v>
      </c>
      <c r="BJ384" t="n">
        <v>0</v>
      </c>
      <c r="BK384" t="n">
        <v>0</v>
      </c>
      <c r="BL384" t="inlineStr">
        <is>
          <t>SHQC1</t>
        </is>
      </c>
      <c r="BM384" t="inlineStr">
        <is>
          <t>2</t>
        </is>
      </c>
      <c r="BN384" t="n">
        <v>8.15</v>
      </c>
      <c r="BO384" t="inlineStr">
        <is>
          <t>2021-09-10T14:55:00Z</t>
        </is>
      </c>
      <c r="BP384" t="n">
        <v>14.99</v>
      </c>
      <c r="BQ384" t="n">
        <v>104</v>
      </c>
    </row>
    <row r="385">
      <c r="C385" t="inlineStr">
        <is>
          <t>20210910-KNP Complex</t>
        </is>
      </c>
      <c r="D385" t="inlineStr">
        <is>
          <t>Fresno</t>
        </is>
      </c>
      <c r="E385" t="inlineStr">
        <is>
          <t>KNP Complex</t>
        </is>
      </c>
      <c r="H385" t="n">
        <v>202109100700</v>
      </c>
      <c r="I385" t="n">
        <v>202109101900</v>
      </c>
      <c r="J385" t="n">
        <v>44449</v>
      </c>
      <c r="K385" t="n">
        <v>0.2916666666666667</v>
      </c>
      <c r="L385" t="n">
        <v>44449.29166666666</v>
      </c>
      <c r="M385" t="n">
        <v>44551</v>
      </c>
      <c r="N385" t="inlineStr">
        <is>
          <t>10:20</t>
        </is>
      </c>
      <c r="O385" t="n">
        <v>44551.43055555555</v>
      </c>
      <c r="P385" t="n">
        <v>88307</v>
      </c>
      <c r="Q385" t="inlineStr">
        <is>
          <t>Lightning</t>
        </is>
      </c>
      <c r="R385" t="n">
        <v>4</v>
      </c>
      <c r="S385" t="n">
        <v>1</v>
      </c>
      <c r="U385" t="n">
        <v>36.567</v>
      </c>
      <c r="V385" t="n">
        <v>-118.811</v>
      </c>
      <c r="W385" t="inlineStr">
        <is>
          <t>HFTD</t>
        </is>
      </c>
      <c r="X385" t="inlineStr">
        <is>
          <t>HFRA</t>
        </is>
      </c>
      <c r="AG385" t="b">
        <v>1</v>
      </c>
      <c r="AH385" t="b">
        <v>1</v>
      </c>
      <c r="AI385" t="b">
        <v>0</v>
      </c>
      <c r="AJ385" t="n">
        <v>2021</v>
      </c>
      <c r="AK385" t="n">
        <v>9</v>
      </c>
      <c r="AL385" t="b">
        <v>0</v>
      </c>
      <c r="AM385" t="n">
        <v>0</v>
      </c>
      <c r="AN385" t="b">
        <v>0</v>
      </c>
      <c r="AO385" t="b">
        <v>0</v>
      </c>
      <c r="AP385" t="b">
        <v>0</v>
      </c>
      <c r="AQ385" t="inlineStr">
        <is>
          <t>OEIS CAT - Large</t>
        </is>
      </c>
      <c r="AR385" t="n">
        <v>1</v>
      </c>
      <c r="AS385" t="n">
        <v>0</v>
      </c>
      <c r="AT385" t="inlineStr">
        <is>
          <t xml:space="preserve">structures &lt;= 100 </t>
        </is>
      </c>
      <c r="AU385" t="inlineStr">
        <is>
          <t>fatality = 0</t>
        </is>
      </c>
      <c r="AV385" t="n">
        <v>4</v>
      </c>
      <c r="AW385" t="b">
        <v>1</v>
      </c>
      <c r="AX385" t="b">
        <v>0</v>
      </c>
      <c r="AY385" t="b">
        <v>1</v>
      </c>
      <c r="AZ385" t="b">
        <v>1</v>
      </c>
      <c r="BA385" t="b">
        <v>0</v>
      </c>
      <c r="BB385" t="b">
        <v>1</v>
      </c>
      <c r="BC385" t="b">
        <v>1</v>
      </c>
      <c r="BJ385" t="n">
        <v>0</v>
      </c>
      <c r="BK385" t="n">
        <v>0</v>
      </c>
      <c r="BL385" t="inlineStr">
        <is>
          <t>SHQC1</t>
        </is>
      </c>
      <c r="BM385" t="inlineStr">
        <is>
          <t>2</t>
        </is>
      </c>
      <c r="BN385" t="n">
        <v>8.15</v>
      </c>
      <c r="BO385" t="inlineStr">
        <is>
          <t>2021-09-10T14:55:00Z</t>
        </is>
      </c>
      <c r="BP385" t="n">
        <v>14.99</v>
      </c>
      <c r="BQ385" t="n">
        <v>104</v>
      </c>
    </row>
    <row r="386">
      <c r="C386" t="inlineStr">
        <is>
          <t>20210922-Fawn</t>
        </is>
      </c>
      <c r="D386" t="inlineStr">
        <is>
          <t>Shasta</t>
        </is>
      </c>
      <c r="E386" t="inlineStr">
        <is>
          <t>Fawn</t>
        </is>
      </c>
      <c r="H386" t="n">
        <v>202109221645</v>
      </c>
      <c r="I386" t="n">
        <v>202109230445</v>
      </c>
      <c r="J386" t="n">
        <v>44461</v>
      </c>
      <c r="K386" t="n">
        <v>0.6979166666666666</v>
      </c>
      <c r="L386" t="n">
        <v>44461.69791666666</v>
      </c>
      <c r="M386" t="n">
        <v>44471</v>
      </c>
      <c r="N386" t="inlineStr">
        <is>
          <t>18:53</t>
        </is>
      </c>
      <c r="O386" t="n">
        <v>44471.78680555556</v>
      </c>
      <c r="P386" t="n">
        <v>8578</v>
      </c>
      <c r="R386" t="n">
        <v>185</v>
      </c>
      <c r="S386" t="n">
        <v>26</v>
      </c>
      <c r="U386" t="n">
        <v>40.729811</v>
      </c>
      <c r="V386" t="n">
        <v>-122.320243</v>
      </c>
      <c r="W386" t="inlineStr">
        <is>
          <t>HFTD</t>
        </is>
      </c>
      <c r="X386" t="inlineStr">
        <is>
          <t>HFRA</t>
        </is>
      </c>
      <c r="AG386" t="b">
        <v>1</v>
      </c>
      <c r="AH386" t="b">
        <v>0</v>
      </c>
      <c r="AI386" t="b">
        <v>1</v>
      </c>
      <c r="AJ386" t="n">
        <v>2021</v>
      </c>
      <c r="AK386" t="n">
        <v>9</v>
      </c>
      <c r="AL386" t="b">
        <v>0</v>
      </c>
      <c r="AM386" t="n">
        <v>0</v>
      </c>
      <c r="AN386" t="b">
        <v>0</v>
      </c>
      <c r="AO386" t="b">
        <v>1</v>
      </c>
      <c r="AP386" t="b">
        <v>1</v>
      </c>
      <c r="AQ386" t="inlineStr">
        <is>
          <t>OEIS CAT - Destructive - Non-fatal</t>
        </is>
      </c>
      <c r="AR386" t="n">
        <v>1</v>
      </c>
      <c r="AS386" t="n">
        <v>0</v>
      </c>
      <c r="AT386" t="inlineStr">
        <is>
          <t>100 &lt; structures &lt;= 500</t>
        </is>
      </c>
      <c r="AU386" t="inlineStr">
        <is>
          <t>fatality = 0</t>
        </is>
      </c>
      <c r="AV386" t="n">
        <v>185</v>
      </c>
      <c r="AW386" t="b">
        <v>1</v>
      </c>
      <c r="AX386" t="b">
        <v>0</v>
      </c>
      <c r="AY386" t="b">
        <v>1</v>
      </c>
      <c r="AZ386" t="b">
        <v>1</v>
      </c>
      <c r="BA386" t="b">
        <v>0</v>
      </c>
      <c r="BB386" t="b">
        <v>1</v>
      </c>
      <c r="BC386" t="b">
        <v>1</v>
      </c>
      <c r="BF386" t="inlineStr">
        <is>
          <t>PG519</t>
        </is>
      </c>
      <c r="BG386" t="inlineStr">
        <is>
          <t>229</t>
        </is>
      </c>
      <c r="BH386" t="n">
        <v>1.62</v>
      </c>
      <c r="BI386" t="inlineStr">
        <is>
          <t>2021-09-22T22:50:00Z</t>
        </is>
      </c>
      <c r="BJ386" t="n">
        <v>19.95</v>
      </c>
      <c r="BK386" t="n">
        <v>33</v>
      </c>
      <c r="BL386" t="inlineStr">
        <is>
          <t>PG519</t>
        </is>
      </c>
      <c r="BM386" t="inlineStr">
        <is>
          <t>229</t>
        </is>
      </c>
      <c r="BN386" t="n">
        <v>1.62</v>
      </c>
      <c r="BO386" t="inlineStr">
        <is>
          <t>2021-09-22T22:50:00Z</t>
        </is>
      </c>
      <c r="BP386" t="n">
        <v>19.95</v>
      </c>
      <c r="BQ386" t="n">
        <v>138</v>
      </c>
    </row>
    <row r="387">
      <c r="B387" t="inlineStr">
        <is>
          <t>(6/29/2022) revised acres, cuase and structures destroyed</t>
        </is>
      </c>
      <c r="C387" t="inlineStr">
        <is>
          <t>20211011-Alisal</t>
        </is>
      </c>
      <c r="D387" t="inlineStr">
        <is>
          <t>Santa Barbara</t>
        </is>
      </c>
      <c r="E387" t="inlineStr">
        <is>
          <t>Alisal</t>
        </is>
      </c>
      <c r="H387" t="n">
        <v>202110111430</v>
      </c>
      <c r="I387" t="n">
        <v>202110120230</v>
      </c>
      <c r="J387" t="n">
        <v>44480</v>
      </c>
      <c r="K387" t="n">
        <v>0.6041666666666666</v>
      </c>
      <c r="L387" t="n">
        <v>44480.60416666666</v>
      </c>
      <c r="M387" t="n">
        <v>44520</v>
      </c>
      <c r="N387" t="inlineStr">
        <is>
          <t>08:34</t>
        </is>
      </c>
      <c r="O387" t="n">
        <v>44520.35694444444</v>
      </c>
      <c r="P387" t="n">
        <v>16970</v>
      </c>
      <c r="Q387" t="inlineStr">
        <is>
          <t>Under Investigation</t>
        </is>
      </c>
      <c r="R387" t="n">
        <v>12</v>
      </c>
      <c r="U387" t="n">
        <v>34.553</v>
      </c>
      <c r="V387" t="n">
        <v>-120.136</v>
      </c>
      <c r="W387" t="inlineStr">
        <is>
          <t>HFTD</t>
        </is>
      </c>
      <c r="X387" t="inlineStr">
        <is>
          <t>HFRA</t>
        </is>
      </c>
      <c r="AG387" t="b">
        <v>1</v>
      </c>
      <c r="AH387" t="b">
        <v>1</v>
      </c>
      <c r="AI387" t="b">
        <v>0</v>
      </c>
      <c r="AJ387" t="n">
        <v>2021</v>
      </c>
      <c r="AK387" t="n">
        <v>10</v>
      </c>
      <c r="AL387" t="b">
        <v>0</v>
      </c>
      <c r="AM387" t="n">
        <v>0</v>
      </c>
      <c r="AN387" t="b">
        <v>0</v>
      </c>
      <c r="AO387" t="b">
        <v>0</v>
      </c>
      <c r="AP387" t="b">
        <v>0</v>
      </c>
      <c r="AQ387" t="inlineStr">
        <is>
          <t>OEIS CAT - Large</t>
        </is>
      </c>
      <c r="AR387" t="n">
        <v>1</v>
      </c>
      <c r="AS387" t="n">
        <v>0</v>
      </c>
      <c r="AT387" t="inlineStr">
        <is>
          <t xml:space="preserve">structures &lt;= 100 </t>
        </is>
      </c>
      <c r="AU387" t="inlineStr">
        <is>
          <t>fatality = 0</t>
        </is>
      </c>
      <c r="AV387" t="n">
        <v>12</v>
      </c>
      <c r="AW387" t="b">
        <v>1</v>
      </c>
      <c r="AX387" t="b">
        <v>0</v>
      </c>
      <c r="AY387" t="b">
        <v>1</v>
      </c>
      <c r="AZ387" t="b">
        <v>1</v>
      </c>
      <c r="BA387" t="b">
        <v>0</v>
      </c>
      <c r="BB387" t="b">
        <v>1</v>
      </c>
      <c r="BC387" t="b">
        <v>1</v>
      </c>
      <c r="BF387" t="inlineStr">
        <is>
          <t>RHWC1</t>
        </is>
      </c>
      <c r="BG387" t="inlineStr">
        <is>
          <t>2</t>
        </is>
      </c>
      <c r="BH387" t="n">
        <v>4.27</v>
      </c>
      <c r="BI387" t="inlineStr">
        <is>
          <t>2021-10-11T21:06:00Z</t>
        </is>
      </c>
      <c r="BJ387" t="n">
        <v>43.99</v>
      </c>
      <c r="BK387" t="n">
        <v>63</v>
      </c>
      <c r="BL387" t="inlineStr">
        <is>
          <t>F6726</t>
        </is>
      </c>
      <c r="BM387" t="inlineStr">
        <is>
          <t>65</t>
        </is>
      </c>
      <c r="BN387" t="n">
        <v>9.4</v>
      </c>
      <c r="BO387" t="inlineStr">
        <is>
          <t>2021-10-11T20:37:00Z</t>
        </is>
      </c>
      <c r="BP387" t="n">
        <v>56</v>
      </c>
      <c r="BQ387" t="n">
        <v>217</v>
      </c>
    </row>
    <row r="388">
      <c r="C388" t="inlineStr">
        <is>
          <t>20211011-Kettle</t>
        </is>
      </c>
      <c r="D388" t="inlineStr">
        <is>
          <t>Kings</t>
        </is>
      </c>
      <c r="E388" t="inlineStr">
        <is>
          <t>Kettle</t>
        </is>
      </c>
      <c r="H388" t="n">
        <v>202110111843</v>
      </c>
      <c r="I388" t="n">
        <v>202110120643</v>
      </c>
      <c r="J388" t="n">
        <v>44480</v>
      </c>
      <c r="K388" t="n">
        <v>0.7798611111111111</v>
      </c>
      <c r="L388" t="n">
        <v>44480.77986111111</v>
      </c>
      <c r="M388" t="n">
        <v>44481</v>
      </c>
      <c r="N388" t="inlineStr">
        <is>
          <t>07:46</t>
        </is>
      </c>
      <c r="O388" t="n">
        <v>44481.32361111111</v>
      </c>
      <c r="P388" t="n">
        <v>447</v>
      </c>
      <c r="Q388" t="inlineStr">
        <is>
          <t>Electrical Power</t>
        </is>
      </c>
      <c r="U388" t="n">
        <v>35.983649</v>
      </c>
      <c r="V388" t="n">
        <v>-119.960099</v>
      </c>
      <c r="W388" t="inlineStr">
        <is>
          <t>non-HFTD</t>
        </is>
      </c>
      <c r="X388" t="inlineStr">
        <is>
          <t>non-HFRA</t>
        </is>
      </c>
      <c r="Y388" t="inlineStr">
        <is>
          <t>Yes</t>
        </is>
      </c>
      <c r="Z388" t="inlineStr">
        <is>
          <t>Yes</t>
        </is>
      </c>
      <c r="AA388" t="n">
        <v>20211776</v>
      </c>
      <c r="AC388" t="inlineStr">
        <is>
          <t>1494529</t>
        </is>
      </c>
      <c r="AD388" t="inlineStr">
        <is>
          <t>21-0129248</t>
        </is>
      </c>
      <c r="AF388" t="n">
        <v>91785</v>
      </c>
      <c r="AG388" t="b">
        <v>0</v>
      </c>
      <c r="AH388" t="b">
        <v>0</v>
      </c>
      <c r="AI388" t="b">
        <v>0</v>
      </c>
      <c r="AJ388" t="n">
        <v>2021</v>
      </c>
      <c r="AK388" t="n">
        <v>10</v>
      </c>
      <c r="AL388" t="b">
        <v>1</v>
      </c>
      <c r="AM388" t="n">
        <v>0</v>
      </c>
      <c r="AN388" t="b">
        <v>0</v>
      </c>
      <c r="AO388" t="b">
        <v>0</v>
      </c>
      <c r="AP388" t="b">
        <v>0</v>
      </c>
      <c r="AQ388" t="inlineStr">
        <is>
          <t>OEIS Non-CAT - Large</t>
        </is>
      </c>
      <c r="AR388" t="n">
        <v>0</v>
      </c>
      <c r="AS388" t="n">
        <v>0</v>
      </c>
      <c r="AT388" t="inlineStr">
        <is>
          <t xml:space="preserve">structures &lt;= 100 </t>
        </is>
      </c>
      <c r="AU388" t="inlineStr">
        <is>
          <t>fatality = 0</t>
        </is>
      </c>
      <c r="AV388" t="n">
        <v>0</v>
      </c>
      <c r="AW388" t="b">
        <v>0</v>
      </c>
      <c r="AX388" t="b">
        <v>0</v>
      </c>
      <c r="AY388" t="b">
        <v>0</v>
      </c>
      <c r="AZ388" t="b">
        <v>0</v>
      </c>
      <c r="BA388" t="b">
        <v>0</v>
      </c>
      <c r="BB388" t="b">
        <v>0</v>
      </c>
      <c r="BC388" t="b">
        <v>0</v>
      </c>
      <c r="BF388" t="inlineStr">
        <is>
          <t>CF075</t>
        </is>
      </c>
      <c r="BG388" t="inlineStr">
        <is>
          <t>59</t>
        </is>
      </c>
      <c r="BH388" t="n">
        <v>2.4</v>
      </c>
      <c r="BI388" t="inlineStr">
        <is>
          <t>2021-10-12T02:18:00Z</t>
        </is>
      </c>
      <c r="BJ388" t="n">
        <v>44.29</v>
      </c>
      <c r="BK388" t="n">
        <v>16</v>
      </c>
      <c r="BL388" t="inlineStr">
        <is>
          <t>KTLC1</t>
        </is>
      </c>
      <c r="BM388" t="inlineStr">
        <is>
          <t>2</t>
        </is>
      </c>
      <c r="BN388" t="n">
        <v>6.23</v>
      </c>
      <c r="BO388" t="inlineStr">
        <is>
          <t>2021-10-12T00:50:00Z</t>
        </is>
      </c>
      <c r="BP388" t="n">
        <v>53</v>
      </c>
      <c r="BQ388" t="n">
        <v>26</v>
      </c>
    </row>
    <row r="389">
      <c r="C389" t="inlineStr">
        <is>
          <t>20220121-Colorado</t>
        </is>
      </c>
      <c r="D389" t="inlineStr">
        <is>
          <t>Monterey</t>
        </is>
      </c>
      <c r="E389" t="inlineStr">
        <is>
          <t>Colorado</t>
        </is>
      </c>
      <c r="H389" t="n">
        <v>202201211719</v>
      </c>
      <c r="I389" t="n">
        <v>202201220519</v>
      </c>
      <c r="J389" t="n">
        <v>44582</v>
      </c>
      <c r="K389" t="n">
        <v>0.7215277777777778</v>
      </c>
      <c r="L389" t="n">
        <v>44582.72152777778</v>
      </c>
      <c r="P389" t="n">
        <v>687</v>
      </c>
      <c r="Q389" t="inlineStr">
        <is>
          <t>Fire Escaped into Wildland</t>
        </is>
      </c>
      <c r="R389" t="n">
        <v>1</v>
      </c>
      <c r="U389" t="n">
        <v>36.396461</v>
      </c>
      <c r="V389" t="n">
        <v>-121.880533</v>
      </c>
      <c r="W389" t="inlineStr">
        <is>
          <t>HFTD</t>
        </is>
      </c>
      <c r="X389" t="inlineStr">
        <is>
          <t>HFRA</t>
        </is>
      </c>
      <c r="AG389" t="b">
        <v>0</v>
      </c>
      <c r="AH389" t="b">
        <v>0</v>
      </c>
      <c r="AI389" t="b">
        <v>0</v>
      </c>
      <c r="AJ389" t="n">
        <v>2022</v>
      </c>
      <c r="AK389" t="n">
        <v>1</v>
      </c>
      <c r="AL389" t="b">
        <v>0</v>
      </c>
      <c r="AM389" t="n">
        <v>0</v>
      </c>
      <c r="AN389" t="b">
        <v>0</v>
      </c>
      <c r="AO389" t="b">
        <v>0</v>
      </c>
      <c r="AP389" t="b">
        <v>0</v>
      </c>
      <c r="AQ389" t="inlineStr">
        <is>
          <t>OEIS Non-CAT - Large</t>
        </is>
      </c>
      <c r="AR389" t="n">
        <v>0</v>
      </c>
      <c r="AS389" t="n">
        <v>0</v>
      </c>
      <c r="AT389" t="inlineStr">
        <is>
          <t xml:space="preserve">structures &lt;= 100 </t>
        </is>
      </c>
      <c r="AU389" t="inlineStr">
        <is>
          <t>fatality = 0</t>
        </is>
      </c>
      <c r="AV389" t="n">
        <v>1</v>
      </c>
      <c r="AW389" t="b">
        <v>0</v>
      </c>
      <c r="AX389" t="b">
        <v>1</v>
      </c>
      <c r="AY389" t="b">
        <v>1</v>
      </c>
      <c r="AZ389" t="b">
        <v>1</v>
      </c>
      <c r="BA389" t="b">
        <v>0</v>
      </c>
      <c r="BB389" t="b">
        <v>1</v>
      </c>
      <c r="BC389" t="b">
        <v>1</v>
      </c>
      <c r="BJ389" t="n">
        <v>0</v>
      </c>
      <c r="BK389" t="n">
        <v>0</v>
      </c>
      <c r="BL389" t="inlineStr">
        <is>
          <t>PG622</t>
        </is>
      </c>
      <c r="BM389" t="inlineStr">
        <is>
          <t>229</t>
        </is>
      </c>
      <c r="BN389" t="n">
        <v>5.57</v>
      </c>
      <c r="BO389" t="inlineStr">
        <is>
          <t>2022-01-22T00:30:00Z</t>
        </is>
      </c>
      <c r="BP389" t="n">
        <v>53.56</v>
      </c>
      <c r="BQ389" t="n">
        <v>52</v>
      </c>
    </row>
    <row r="390">
      <c r="C390" t="inlineStr">
        <is>
          <t>20220519-Edmonston</t>
        </is>
      </c>
      <c r="D390" t="inlineStr">
        <is>
          <t>Kern</t>
        </is>
      </c>
      <c r="E390" t="inlineStr">
        <is>
          <t>Edmonston</t>
        </is>
      </c>
      <c r="H390" t="n">
        <v>202205191615</v>
      </c>
      <c r="I390" t="n">
        <v>202205200415</v>
      </c>
      <c r="J390" t="n">
        <v>44700</v>
      </c>
      <c r="K390" t="n">
        <v>0.6770833333333334</v>
      </c>
      <c r="L390" t="n">
        <v>44700.67708333334</v>
      </c>
      <c r="P390" t="n">
        <v>682</v>
      </c>
      <c r="U390" t="n">
        <v>34.935583</v>
      </c>
      <c r="V390" t="n">
        <v>-118.873889</v>
      </c>
      <c r="W390" t="inlineStr">
        <is>
          <t>non-HFTD</t>
        </is>
      </c>
      <c r="X390" t="inlineStr">
        <is>
          <t>non-HFRA</t>
        </is>
      </c>
      <c r="Y390" t="inlineStr">
        <is>
          <t>Yes</t>
        </is>
      </c>
      <c r="AA390" t="n">
        <v>20220634</v>
      </c>
      <c r="AC390" t="inlineStr">
        <is>
          <t>1704981</t>
        </is>
      </c>
      <c r="AD390" t="inlineStr">
        <is>
          <t>22-0064237</t>
        </is>
      </c>
      <c r="AF390" t="n">
        <v>11264</v>
      </c>
      <c r="AG390" t="b">
        <v>0</v>
      </c>
      <c r="AH390" t="b">
        <v>0</v>
      </c>
      <c r="AI390" t="b">
        <v>0</v>
      </c>
      <c r="AJ390" t="n">
        <v>2022</v>
      </c>
      <c r="AK390" t="n">
        <v>5</v>
      </c>
      <c r="AL390" t="b">
        <v>0</v>
      </c>
      <c r="AM390" t="n">
        <v>0</v>
      </c>
      <c r="AN390" t="b">
        <v>0</v>
      </c>
      <c r="AO390" t="b">
        <v>0</v>
      </c>
      <c r="AP390" t="b">
        <v>0</v>
      </c>
      <c r="AQ390" t="inlineStr">
        <is>
          <t>OEIS Non-CAT - Large</t>
        </is>
      </c>
      <c r="AR390" t="n">
        <v>0</v>
      </c>
      <c r="AS390" t="n">
        <v>0</v>
      </c>
      <c r="AT390" t="inlineStr">
        <is>
          <t xml:space="preserve">structures &lt;= 100 </t>
        </is>
      </c>
      <c r="AU390" t="inlineStr">
        <is>
          <t>fatality = 0</t>
        </is>
      </c>
      <c r="AV390" t="n">
        <v>0</v>
      </c>
      <c r="AW390" t="b">
        <v>0</v>
      </c>
      <c r="AX390" t="b">
        <v>0</v>
      </c>
      <c r="AY390" t="b">
        <v>0</v>
      </c>
      <c r="AZ390" t="b">
        <v>0</v>
      </c>
      <c r="BA390" t="b">
        <v>0</v>
      </c>
      <c r="BB390" t="b">
        <v>0</v>
      </c>
      <c r="BC390" t="b">
        <v>0</v>
      </c>
      <c r="BF390" t="inlineStr">
        <is>
          <t>196SE</t>
        </is>
      </c>
      <c r="BG390" t="inlineStr">
        <is>
          <t>231</t>
        </is>
      </c>
      <c r="BH390" t="n">
        <v>2.86</v>
      </c>
      <c r="BI390" t="inlineStr">
        <is>
          <t>2022-05-20T00:10:00Z</t>
        </is>
      </c>
      <c r="BJ390" t="n">
        <v>32.08</v>
      </c>
      <c r="BK390" t="n">
        <v>42</v>
      </c>
      <c r="BL390" t="inlineStr">
        <is>
          <t>437SE</t>
        </is>
      </c>
      <c r="BM390" t="inlineStr">
        <is>
          <t>231</t>
        </is>
      </c>
      <c r="BN390" t="n">
        <v>8.26</v>
      </c>
      <c r="BO390" t="inlineStr">
        <is>
          <t>2022-05-20T00:10:00Z</t>
        </is>
      </c>
      <c r="BP390" t="n">
        <v>35.44</v>
      </c>
      <c r="BQ390" t="n">
        <v>150</v>
      </c>
    </row>
    <row r="391">
      <c r="C391" t="inlineStr">
        <is>
          <t xml:space="preserve">20220524-River </t>
        </is>
      </c>
      <c r="D391" t="inlineStr">
        <is>
          <t>Colusa</t>
        </is>
      </c>
      <c r="E391" t="inlineStr">
        <is>
          <t xml:space="preserve">River </t>
        </is>
      </c>
      <c r="H391" t="n">
        <v>202205241330</v>
      </c>
      <c r="I391" t="n">
        <v>202205250130</v>
      </c>
      <c r="J391" t="n">
        <v>44705</v>
      </c>
      <c r="K391" t="n">
        <v>0.5625</v>
      </c>
      <c r="L391" t="n">
        <v>44705.5625</v>
      </c>
      <c r="M391" t="n">
        <v>44709</v>
      </c>
      <c r="P391" t="n">
        <v>595</v>
      </c>
      <c r="U391" t="n">
        <v>39.2333948</v>
      </c>
      <c r="V391" t="n">
        <v>-122.0246463</v>
      </c>
      <c r="W391" t="inlineStr">
        <is>
          <t>non-HFTD</t>
        </is>
      </c>
      <c r="X391" t="inlineStr">
        <is>
          <t>non-HFRA</t>
        </is>
      </c>
      <c r="AG391" t="b">
        <v>0</v>
      </c>
      <c r="AH391" t="b">
        <v>0</v>
      </c>
      <c r="AI391" t="b">
        <v>0</v>
      </c>
      <c r="AJ391" t="n">
        <v>2022</v>
      </c>
      <c r="AK391" t="n">
        <v>5</v>
      </c>
      <c r="AL391" t="b">
        <v>1</v>
      </c>
      <c r="AM391" t="n">
        <v>0</v>
      </c>
      <c r="AN391" t="b">
        <v>0</v>
      </c>
      <c r="AO391" t="b">
        <v>0</v>
      </c>
      <c r="AP391" t="b">
        <v>0</v>
      </c>
      <c r="AQ391" t="inlineStr">
        <is>
          <t>OEIS Non-CAT - Large</t>
        </is>
      </c>
      <c r="AR391" t="n">
        <v>0</v>
      </c>
      <c r="AS391" t="n">
        <v>0</v>
      </c>
      <c r="AT391" t="inlineStr">
        <is>
          <t xml:space="preserve">structures &lt;= 100 </t>
        </is>
      </c>
      <c r="AU391" t="inlineStr">
        <is>
          <t>fatality = 0</t>
        </is>
      </c>
      <c r="AV391" t="n">
        <v>0</v>
      </c>
      <c r="AW391" t="b">
        <v>0</v>
      </c>
      <c r="AX391" t="b">
        <v>0</v>
      </c>
      <c r="AY391" t="b">
        <v>0</v>
      </c>
      <c r="AZ391" t="b">
        <v>0</v>
      </c>
      <c r="BA391" t="b">
        <v>0</v>
      </c>
      <c r="BB391" t="b">
        <v>0</v>
      </c>
      <c r="BC391" t="b">
        <v>0</v>
      </c>
      <c r="BJ391" t="n">
        <v>0</v>
      </c>
      <c r="BK391" t="n">
        <v>0</v>
      </c>
      <c r="BP391" t="n">
        <v>0</v>
      </c>
      <c r="BQ391" t="n">
        <v>0</v>
      </c>
    </row>
    <row r="392">
      <c r="C392" t="inlineStr">
        <is>
          <t>20220531-Old</t>
        </is>
      </c>
      <c r="D392" t="inlineStr">
        <is>
          <t>Napa</t>
        </is>
      </c>
      <c r="E392" t="inlineStr">
        <is>
          <t>Old</t>
        </is>
      </c>
      <c r="H392" t="n">
        <v>202205311535</v>
      </c>
      <c r="I392" t="n">
        <v>202205320335</v>
      </c>
      <c r="J392" t="n">
        <v>44712</v>
      </c>
      <c r="K392" t="n">
        <v>0.6493055555555556</v>
      </c>
      <c r="L392" t="n">
        <v>44712.64930555555</v>
      </c>
      <c r="M392" t="n">
        <v>44717</v>
      </c>
      <c r="N392" t="inlineStr">
        <is>
          <t>16:03</t>
        </is>
      </c>
      <c r="O392" t="n">
        <v>44717.66875</v>
      </c>
      <c r="P392" t="n">
        <v>570</v>
      </c>
      <c r="U392" t="n">
        <v>38.370078</v>
      </c>
      <c r="V392" t="n">
        <v>-122.270417</v>
      </c>
      <c r="W392" t="inlineStr">
        <is>
          <t>HFTD</t>
        </is>
      </c>
      <c r="X392" t="inlineStr">
        <is>
          <t>HFRA</t>
        </is>
      </c>
      <c r="Y392" t="inlineStr">
        <is>
          <t>Yes</t>
        </is>
      </c>
      <c r="AA392" t="n">
        <v>20220725</v>
      </c>
      <c r="AB392" t="inlineStr">
        <is>
          <t>EI220531A</t>
        </is>
      </c>
      <c r="AC392" t="inlineStr">
        <is>
          <t>1715051</t>
        </is>
      </c>
      <c r="AD392" t="inlineStr">
        <is>
          <t>22-0068511</t>
        </is>
      </c>
      <c r="AF392" t="n">
        <v>16066</v>
      </c>
      <c r="AG392" t="b">
        <v>0</v>
      </c>
      <c r="AH392" t="b">
        <v>0</v>
      </c>
      <c r="AI392" t="b">
        <v>0</v>
      </c>
      <c r="AJ392" t="n">
        <v>2022</v>
      </c>
      <c r="AK392" t="n">
        <v>5</v>
      </c>
      <c r="AL392" t="b">
        <v>0</v>
      </c>
      <c r="AM392" t="n">
        <v>0</v>
      </c>
      <c r="AN392" t="b">
        <v>0</v>
      </c>
      <c r="AO392" t="b">
        <v>0</v>
      </c>
      <c r="AP392" t="b">
        <v>0</v>
      </c>
      <c r="AQ392" t="inlineStr">
        <is>
          <t>OEIS Non-CAT - Large</t>
        </is>
      </c>
      <c r="AR392" t="n">
        <v>0</v>
      </c>
      <c r="AS392" t="n">
        <v>0</v>
      </c>
      <c r="AT392" t="inlineStr">
        <is>
          <t xml:space="preserve">structures &lt;= 100 </t>
        </is>
      </c>
      <c r="AU392" t="inlineStr">
        <is>
          <t>fatality = 0</t>
        </is>
      </c>
      <c r="AV392" t="n">
        <v>0</v>
      </c>
      <c r="AW392" t="b">
        <v>1</v>
      </c>
      <c r="AX392" t="b">
        <v>0</v>
      </c>
      <c r="AY392" t="b">
        <v>1</v>
      </c>
      <c r="AZ392" t="b">
        <v>1</v>
      </c>
      <c r="BA392" t="b">
        <v>0</v>
      </c>
      <c r="BB392" t="b">
        <v>1</v>
      </c>
      <c r="BC392" t="b">
        <v>1</v>
      </c>
      <c r="BF392" t="inlineStr">
        <is>
          <t>PG921</t>
        </is>
      </c>
      <c r="BG392" t="inlineStr">
        <is>
          <t>229</t>
        </is>
      </c>
      <c r="BH392" t="n">
        <v>4.85</v>
      </c>
      <c r="BI392" t="inlineStr">
        <is>
          <t>2022-05-31T22:30:00Z</t>
        </is>
      </c>
      <c r="BJ392" t="n">
        <v>22.94</v>
      </c>
      <c r="BK392" t="n">
        <v>115</v>
      </c>
      <c r="BL392" t="inlineStr">
        <is>
          <t>046PG</t>
        </is>
      </c>
      <c r="BM392" t="inlineStr">
        <is>
          <t>229</t>
        </is>
      </c>
      <c r="BN392" t="n">
        <v>7.92</v>
      </c>
      <c r="BO392" t="inlineStr">
        <is>
          <t>2022-05-31T22:30:00Z</t>
        </is>
      </c>
      <c r="BP392" t="n">
        <v>27.84</v>
      </c>
      <c r="BQ392" t="n">
        <v>319</v>
      </c>
    </row>
    <row r="393">
      <c r="C393" t="inlineStr">
        <is>
          <t>20220611-Plant</t>
        </is>
      </c>
      <c r="D393" t="inlineStr">
        <is>
          <t>Kern</t>
        </is>
      </c>
      <c r="E393" t="inlineStr">
        <is>
          <t>Plant</t>
        </is>
      </c>
      <c r="H393" t="n">
        <v>202206110249</v>
      </c>
      <c r="I393" t="n">
        <v>202206111449</v>
      </c>
      <c r="J393" t="n">
        <v>44723</v>
      </c>
      <c r="K393" t="n">
        <v>0.1173611111111111</v>
      </c>
      <c r="L393" t="n">
        <v>44723.11736111111</v>
      </c>
      <c r="M393" t="n">
        <v>44726</v>
      </c>
      <c r="N393" t="inlineStr">
        <is>
          <t>19:00</t>
        </is>
      </c>
      <c r="O393" t="n">
        <v>44726.79166666666</v>
      </c>
      <c r="P393" t="n">
        <v>517</v>
      </c>
      <c r="U393" t="n">
        <v>34.9324042</v>
      </c>
      <c r="V393" t="n">
        <v>-118.9253809</v>
      </c>
      <c r="W393" t="inlineStr">
        <is>
          <t>non-HFTD</t>
        </is>
      </c>
      <c r="X393" t="inlineStr">
        <is>
          <t>non-HFRA</t>
        </is>
      </c>
      <c r="AG393" t="b">
        <v>0</v>
      </c>
      <c r="AH393" t="b">
        <v>0</v>
      </c>
      <c r="AI393" t="b">
        <v>0</v>
      </c>
      <c r="AJ393" t="n">
        <v>2022</v>
      </c>
      <c r="AK393" t="n">
        <v>6</v>
      </c>
      <c r="AL393" t="b">
        <v>0</v>
      </c>
      <c r="AM393" t="n">
        <v>0</v>
      </c>
      <c r="AN393" t="b">
        <v>0</v>
      </c>
      <c r="AO393" t="b">
        <v>0</v>
      </c>
      <c r="AP393" t="b">
        <v>0</v>
      </c>
      <c r="AQ393" t="inlineStr">
        <is>
          <t>OEIS Non-CAT - Large</t>
        </is>
      </c>
      <c r="AR393" t="n">
        <v>0</v>
      </c>
      <c r="AS393" t="n">
        <v>0</v>
      </c>
      <c r="AT393" t="inlineStr">
        <is>
          <t xml:space="preserve">structures &lt;= 100 </t>
        </is>
      </c>
      <c r="AU393" t="inlineStr">
        <is>
          <t>fatality = 0</t>
        </is>
      </c>
      <c r="AV393" t="n">
        <v>0</v>
      </c>
      <c r="AW393" t="b">
        <v>0</v>
      </c>
      <c r="AX393" t="b">
        <v>0</v>
      </c>
      <c r="AY393" t="b">
        <v>0</v>
      </c>
      <c r="AZ393" t="b">
        <v>0</v>
      </c>
      <c r="BA393" t="b">
        <v>0</v>
      </c>
      <c r="BB393" t="b">
        <v>0</v>
      </c>
      <c r="BC393" t="b">
        <v>0</v>
      </c>
      <c r="BF393" t="inlineStr">
        <is>
          <t>PG654</t>
        </is>
      </c>
      <c r="BG393" t="inlineStr">
        <is>
          <t>229</t>
        </is>
      </c>
      <c r="BH393" t="n">
        <v>2.8</v>
      </c>
      <c r="BI393" t="inlineStr">
        <is>
          <t>2022-06-11T09:40:00Z</t>
        </is>
      </c>
      <c r="BJ393" t="n">
        <v>22.65</v>
      </c>
      <c r="BK393" t="n">
        <v>57</v>
      </c>
      <c r="BL393" t="inlineStr">
        <is>
          <t>426SE</t>
        </is>
      </c>
      <c r="BM393" t="inlineStr">
        <is>
          <t>231</t>
        </is>
      </c>
      <c r="BN393" t="n">
        <v>9.789999999999999</v>
      </c>
      <c r="BO393" t="inlineStr">
        <is>
          <t>2022-06-11T10:40:00Z</t>
        </is>
      </c>
      <c r="BP393" t="n">
        <v>23.75</v>
      </c>
      <c r="BQ393" t="n">
        <v>153</v>
      </c>
    </row>
    <row r="394">
      <c r="C394" t="inlineStr">
        <is>
          <t>20220613-Rancho</t>
        </is>
      </c>
      <c r="D394" t="inlineStr">
        <is>
          <t>Tehama</t>
        </is>
      </c>
      <c r="E394" t="inlineStr">
        <is>
          <t>Rancho</t>
        </is>
      </c>
      <c r="H394" t="n">
        <v>202206131616</v>
      </c>
      <c r="I394" t="n">
        <v>202206140416</v>
      </c>
      <c r="J394" t="n">
        <v>44725</v>
      </c>
      <c r="K394" t="n">
        <v>0.6777777777777778</v>
      </c>
      <c r="L394" t="n">
        <v>44725.67777777778</v>
      </c>
      <c r="M394" t="n">
        <v>44731</v>
      </c>
      <c r="N394" t="inlineStr">
        <is>
          <t>14:01</t>
        </is>
      </c>
      <c r="O394" t="n">
        <v>44731.58402777778</v>
      </c>
      <c r="P394" t="n">
        <v>593</v>
      </c>
      <c r="U394" t="n">
        <v>40.00919</v>
      </c>
      <c r="V394" t="n">
        <v>-122.45621</v>
      </c>
      <c r="W394" t="inlineStr">
        <is>
          <t>HFTD</t>
        </is>
      </c>
      <c r="X394" t="inlineStr">
        <is>
          <t>HFRA</t>
        </is>
      </c>
      <c r="AG394" t="b">
        <v>0</v>
      </c>
      <c r="AH394" t="b">
        <v>0</v>
      </c>
      <c r="AI394" t="b">
        <v>0</v>
      </c>
      <c r="AJ394" t="n">
        <v>2022</v>
      </c>
      <c r="AK394" t="n">
        <v>6</v>
      </c>
      <c r="AL394" t="b">
        <v>0</v>
      </c>
      <c r="AM394" t="n">
        <v>0</v>
      </c>
      <c r="AN394" t="b">
        <v>0</v>
      </c>
      <c r="AO394" t="b">
        <v>0</v>
      </c>
      <c r="AP394" t="b">
        <v>0</v>
      </c>
      <c r="AQ394" t="inlineStr">
        <is>
          <t>OEIS Non-CAT - Large</t>
        </is>
      </c>
      <c r="AR394" t="n">
        <v>0</v>
      </c>
      <c r="AS394" t="n">
        <v>0</v>
      </c>
      <c r="AT394" t="inlineStr">
        <is>
          <t xml:space="preserve">structures &lt;= 100 </t>
        </is>
      </c>
      <c r="AU394" t="inlineStr">
        <is>
          <t>fatality = 0</t>
        </is>
      </c>
      <c r="AV394" t="n">
        <v>0</v>
      </c>
      <c r="AW394" t="b">
        <v>1</v>
      </c>
      <c r="AX394" t="b">
        <v>0</v>
      </c>
      <c r="AY394" t="b">
        <v>1</v>
      </c>
      <c r="AZ394" t="b">
        <v>1</v>
      </c>
      <c r="BA394" t="b">
        <v>0</v>
      </c>
      <c r="BB394" t="b">
        <v>1</v>
      </c>
      <c r="BC394" t="b">
        <v>1</v>
      </c>
      <c r="BF394" t="inlineStr">
        <is>
          <t>PG603</t>
        </is>
      </c>
      <c r="BG394" t="inlineStr">
        <is>
          <t>229</t>
        </is>
      </c>
      <c r="BH394" t="n">
        <v>2.67</v>
      </c>
      <c r="BI394" t="inlineStr">
        <is>
          <t>2022-06-13T22:40:00Z</t>
        </is>
      </c>
      <c r="BJ394" t="n">
        <v>27.84</v>
      </c>
      <c r="BK394" t="n">
        <v>12</v>
      </c>
      <c r="BL394" t="inlineStr">
        <is>
          <t>PG841</t>
        </is>
      </c>
      <c r="BM394" t="inlineStr">
        <is>
          <t>229</t>
        </is>
      </c>
      <c r="BN394" t="n">
        <v>8.460000000000001</v>
      </c>
      <c r="BO394" t="inlineStr">
        <is>
          <t>2022-06-13T23:00:00Z</t>
        </is>
      </c>
      <c r="BP394" t="n">
        <v>31.78</v>
      </c>
      <c r="BQ394" t="n">
        <v>84</v>
      </c>
    </row>
    <row r="395">
      <c r="C395" t="inlineStr">
        <is>
          <t xml:space="preserve">20220622-Thunder </t>
        </is>
      </c>
      <c r="D395" t="inlineStr">
        <is>
          <t>Kern</t>
        </is>
      </c>
      <c r="E395" t="inlineStr">
        <is>
          <t xml:space="preserve">Thunder </t>
        </is>
      </c>
      <c r="H395" t="n">
        <v>202206221841</v>
      </c>
      <c r="I395" t="n">
        <v>202206230641</v>
      </c>
      <c r="J395" t="n">
        <v>44734</v>
      </c>
      <c r="K395" t="n">
        <v>0.7784722222222222</v>
      </c>
      <c r="L395" t="n">
        <v>44734.77847222222</v>
      </c>
      <c r="M395" t="n">
        <v>44739</v>
      </c>
      <c r="P395" t="n">
        <v>2500</v>
      </c>
      <c r="Q395" t="inlineStr">
        <is>
          <t>Likely caused by lightning strike</t>
        </is>
      </c>
      <c r="U395" t="n">
        <v>34.936618</v>
      </c>
      <c r="V395" t="n">
        <v>-118.889446</v>
      </c>
      <c r="W395" t="inlineStr">
        <is>
          <t>non-HFTD</t>
        </is>
      </c>
      <c r="X395" t="inlineStr">
        <is>
          <t>non-HFRA</t>
        </is>
      </c>
      <c r="AG395" t="b">
        <v>0</v>
      </c>
      <c r="AH395" t="b">
        <v>0</v>
      </c>
      <c r="AI395" t="b">
        <v>0</v>
      </c>
      <c r="AJ395" t="n">
        <v>2022</v>
      </c>
      <c r="AK395" t="n">
        <v>6</v>
      </c>
      <c r="AL395" t="b">
        <v>0</v>
      </c>
      <c r="AM395" t="n">
        <v>0</v>
      </c>
      <c r="AN395" t="b">
        <v>0</v>
      </c>
      <c r="AO395" t="b">
        <v>0</v>
      </c>
      <c r="AP395" t="b">
        <v>0</v>
      </c>
      <c r="AQ395" t="inlineStr">
        <is>
          <t>OEIS Non-CAT - Large</t>
        </is>
      </c>
      <c r="AR395" t="n">
        <v>0</v>
      </c>
      <c r="AS395" t="n">
        <v>0</v>
      </c>
      <c r="AT395" t="inlineStr">
        <is>
          <t xml:space="preserve">structures &lt;= 100 </t>
        </is>
      </c>
      <c r="AU395" t="inlineStr">
        <is>
          <t>fatality = 0</t>
        </is>
      </c>
      <c r="AV395" t="n">
        <v>0</v>
      </c>
      <c r="AW395" t="b">
        <v>0</v>
      </c>
      <c r="AX395" t="b">
        <v>0</v>
      </c>
      <c r="AY395" t="b">
        <v>0</v>
      </c>
      <c r="AZ395" t="b">
        <v>0</v>
      </c>
      <c r="BA395" t="b">
        <v>0</v>
      </c>
      <c r="BB395" t="b">
        <v>0</v>
      </c>
      <c r="BC395" t="b">
        <v>0</v>
      </c>
      <c r="BF395" t="inlineStr">
        <is>
          <t>PG654</t>
        </is>
      </c>
      <c r="BG395" t="inlineStr">
        <is>
          <t>229</t>
        </is>
      </c>
      <c r="BH395" t="n">
        <v>4.26</v>
      </c>
      <c r="BI395" t="inlineStr">
        <is>
          <t>2022-06-23T00:50:00Z</t>
        </is>
      </c>
      <c r="BJ395" t="n">
        <v>48.52</v>
      </c>
      <c r="BK395" t="n">
        <v>56</v>
      </c>
      <c r="BL395" t="inlineStr">
        <is>
          <t>PG654</t>
        </is>
      </c>
      <c r="BM395" t="inlineStr">
        <is>
          <t>229</t>
        </is>
      </c>
      <c r="BN395" t="n">
        <v>4.26</v>
      </c>
      <c r="BO395" t="inlineStr">
        <is>
          <t>2022-06-23T00:50:00Z</t>
        </is>
      </c>
      <c r="BP395" t="n">
        <v>48.52</v>
      </c>
      <c r="BQ395" t="n">
        <v>164</v>
      </c>
    </row>
    <row r="396">
      <c r="C396" t="inlineStr">
        <is>
          <t>20220623-Tesla</t>
        </is>
      </c>
      <c r="D396" t="inlineStr">
        <is>
          <t>Alameda</t>
        </is>
      </c>
      <c r="E396" t="inlineStr">
        <is>
          <t>Tesla</t>
        </is>
      </c>
      <c r="H396" t="n">
        <v>202206231739</v>
      </c>
      <c r="I396" t="n">
        <v>202206240539</v>
      </c>
      <c r="J396" t="n">
        <v>44735</v>
      </c>
      <c r="K396" t="n">
        <v>0.7354166666666667</v>
      </c>
      <c r="L396" t="n">
        <v>44735.73541666667</v>
      </c>
      <c r="P396" t="n">
        <v>524</v>
      </c>
      <c r="U396" t="n">
        <v>37.365652</v>
      </c>
      <c r="V396" t="n">
        <v>-121.556086</v>
      </c>
      <c r="W396" t="inlineStr">
        <is>
          <t>HFTD</t>
        </is>
      </c>
      <c r="X396" t="inlineStr">
        <is>
          <t>HFRA</t>
        </is>
      </c>
      <c r="AG396" t="b">
        <v>0</v>
      </c>
      <c r="AH396" t="b">
        <v>0</v>
      </c>
      <c r="AI396" t="b">
        <v>0</v>
      </c>
      <c r="AJ396" t="n">
        <v>2022</v>
      </c>
      <c r="AK396" t="n">
        <v>6</v>
      </c>
      <c r="AL396" t="b">
        <v>0</v>
      </c>
      <c r="AM396" t="n">
        <v>0</v>
      </c>
      <c r="AN396" t="b">
        <v>0</v>
      </c>
      <c r="AO396" t="b">
        <v>0</v>
      </c>
      <c r="AP396" t="b">
        <v>0</v>
      </c>
      <c r="AQ396" t="inlineStr">
        <is>
          <t>OEIS Non-CAT - Large</t>
        </is>
      </c>
      <c r="AR396" t="n">
        <v>0</v>
      </c>
      <c r="AS396" t="n">
        <v>0</v>
      </c>
      <c r="AT396" t="inlineStr">
        <is>
          <t xml:space="preserve">structures &lt;= 100 </t>
        </is>
      </c>
      <c r="AU396" t="inlineStr">
        <is>
          <t>fatality = 0</t>
        </is>
      </c>
      <c r="AV396" t="n">
        <v>0</v>
      </c>
      <c r="AW396" t="b">
        <v>1</v>
      </c>
      <c r="AX396" t="b">
        <v>0</v>
      </c>
      <c r="AY396" t="b">
        <v>1</v>
      </c>
      <c r="AZ396" t="b">
        <v>1</v>
      </c>
      <c r="BA396" t="b">
        <v>0</v>
      </c>
      <c r="BB396" t="b">
        <v>1</v>
      </c>
      <c r="BC396" t="b">
        <v>1</v>
      </c>
      <c r="BF396" t="inlineStr">
        <is>
          <t>121PG</t>
        </is>
      </c>
      <c r="BG396" t="inlineStr">
        <is>
          <t>229</t>
        </is>
      </c>
      <c r="BH396" t="n">
        <v>4.28</v>
      </c>
      <c r="BI396" t="inlineStr">
        <is>
          <t>2022-06-24T00:50:00Z</t>
        </is>
      </c>
      <c r="BJ396" t="n">
        <v>18.34</v>
      </c>
      <c r="BK396" t="n">
        <v>48</v>
      </c>
      <c r="BL396" t="inlineStr">
        <is>
          <t>PG962</t>
        </is>
      </c>
      <c r="BM396" t="inlineStr">
        <is>
          <t>229</t>
        </is>
      </c>
      <c r="BN396" t="n">
        <v>9.289999999999999</v>
      </c>
      <c r="BO396" t="inlineStr">
        <is>
          <t>2022-06-24T01:00:00Z</t>
        </is>
      </c>
      <c r="BP396" t="n">
        <v>19.14</v>
      </c>
      <c r="BQ396" t="n">
        <v>108</v>
      </c>
    </row>
    <row r="397">
      <c r="C397" t="inlineStr">
        <is>
          <t>20220623-Romero</t>
        </is>
      </c>
      <c r="D397" t="inlineStr">
        <is>
          <t>Merced</t>
        </is>
      </c>
      <c r="E397" t="inlineStr">
        <is>
          <t>Romero</t>
        </is>
      </c>
      <c r="H397" t="n">
        <v>202206231834</v>
      </c>
      <c r="I397" t="n">
        <v>202206240634</v>
      </c>
      <c r="J397" t="n">
        <v>44735</v>
      </c>
      <c r="K397" t="n">
        <v>0.7736111111111111</v>
      </c>
      <c r="L397" t="n">
        <v>44735.77361111111</v>
      </c>
      <c r="M397" t="n">
        <v>44736</v>
      </c>
      <c r="N397" t="inlineStr">
        <is>
          <t>07:25</t>
        </is>
      </c>
      <c r="O397" t="n">
        <v>44736.30902777778</v>
      </c>
      <c r="P397" t="n">
        <v>422</v>
      </c>
      <c r="U397" t="n">
        <v>38.42619</v>
      </c>
      <c r="V397" t="n">
        <v>-121.97785</v>
      </c>
      <c r="W397" t="inlineStr">
        <is>
          <t>non-HFTD</t>
        </is>
      </c>
      <c r="X397" t="inlineStr">
        <is>
          <t>non-HFRA</t>
        </is>
      </c>
      <c r="Y397" t="inlineStr">
        <is>
          <t>Yes</t>
        </is>
      </c>
      <c r="AA397" t="n">
        <v>20220961</v>
      </c>
      <c r="AC397" t="inlineStr">
        <is>
          <t>1740555</t>
        </is>
      </c>
      <c r="AF397" t="n">
        <v>2997</v>
      </c>
      <c r="AG397" t="b">
        <v>0</v>
      </c>
      <c r="AH397" t="b">
        <v>0</v>
      </c>
      <c r="AI397" t="b">
        <v>0</v>
      </c>
      <c r="AJ397" t="n">
        <v>2022</v>
      </c>
      <c r="AK397" t="n">
        <v>6</v>
      </c>
      <c r="AL397" t="b">
        <v>0</v>
      </c>
      <c r="AM397" t="n">
        <v>0</v>
      </c>
      <c r="AN397" t="b">
        <v>0</v>
      </c>
      <c r="AO397" t="b">
        <v>0</v>
      </c>
      <c r="AP397" t="b">
        <v>0</v>
      </c>
      <c r="AQ397" t="inlineStr">
        <is>
          <t>OEIS Non-CAT - Large</t>
        </is>
      </c>
      <c r="AR397" t="n">
        <v>0</v>
      </c>
      <c r="AS397" t="n">
        <v>0</v>
      </c>
      <c r="AT397" t="inlineStr">
        <is>
          <t xml:space="preserve">structures &lt;= 100 </t>
        </is>
      </c>
      <c r="AU397" t="inlineStr">
        <is>
          <t>fatality = 0</t>
        </is>
      </c>
      <c r="AV397" t="n">
        <v>0</v>
      </c>
      <c r="AW397" t="b">
        <v>0</v>
      </c>
      <c r="AX397" t="b">
        <v>0</v>
      </c>
      <c r="AY397" t="b">
        <v>0</v>
      </c>
      <c r="AZ397" t="b">
        <v>0</v>
      </c>
      <c r="BA397" t="b">
        <v>0</v>
      </c>
      <c r="BB397" t="b">
        <v>0</v>
      </c>
      <c r="BC397" t="b">
        <v>0</v>
      </c>
      <c r="BF397" t="inlineStr">
        <is>
          <t>PG967</t>
        </is>
      </c>
      <c r="BG397" t="inlineStr">
        <is>
          <t>229</t>
        </is>
      </c>
      <c r="BH397" t="n">
        <v>4.76</v>
      </c>
      <c r="BI397" t="inlineStr">
        <is>
          <t>2022-06-24T01:10:00Z</t>
        </is>
      </c>
      <c r="BJ397" t="n">
        <v>19.36</v>
      </c>
      <c r="BK397" t="n">
        <v>48</v>
      </c>
      <c r="BL397" t="inlineStr">
        <is>
          <t>027PG</t>
        </is>
      </c>
      <c r="BM397" t="inlineStr">
        <is>
          <t>229</t>
        </is>
      </c>
      <c r="BN397" t="n">
        <v>5.76</v>
      </c>
      <c r="BO397" t="inlineStr">
        <is>
          <t>2022-06-24T01:20:00Z</t>
        </is>
      </c>
      <c r="BP397" t="n">
        <v>29.67</v>
      </c>
      <c r="BQ397" t="n">
        <v>157</v>
      </c>
    </row>
    <row r="398">
      <c r="C398" t="inlineStr">
        <is>
          <t>20220628-Camino</t>
        </is>
      </c>
      <c r="D398" t="inlineStr">
        <is>
          <t>San Luis Obispo</t>
        </is>
      </c>
      <c r="E398" t="inlineStr">
        <is>
          <t>Camino</t>
        </is>
      </c>
      <c r="H398" t="n">
        <v>202206281157</v>
      </c>
      <c r="I398" t="n">
        <v>202206282357</v>
      </c>
      <c r="J398" t="n">
        <v>44740</v>
      </c>
      <c r="K398" t="n">
        <v>0.4979166666666667</v>
      </c>
      <c r="L398" t="n">
        <v>44740.49791666667</v>
      </c>
      <c r="P398" t="n">
        <v>387</v>
      </c>
      <c r="U398" t="n">
        <v>35.136141</v>
      </c>
      <c r="V398" t="n">
        <v>-120.437395</v>
      </c>
      <c r="W398" t="inlineStr">
        <is>
          <t>HFTD</t>
        </is>
      </c>
      <c r="X398" t="inlineStr">
        <is>
          <t>HFRA</t>
        </is>
      </c>
      <c r="AG398" t="b">
        <v>0</v>
      </c>
      <c r="AH398" t="b">
        <v>0</v>
      </c>
      <c r="AI398" t="b">
        <v>0</v>
      </c>
      <c r="AJ398" t="n">
        <v>2022</v>
      </c>
      <c r="AK398" t="n">
        <v>6</v>
      </c>
      <c r="AL398" t="b">
        <v>0</v>
      </c>
      <c r="AM398" t="n">
        <v>0</v>
      </c>
      <c r="AN398" t="b">
        <v>0</v>
      </c>
      <c r="AO398" t="b">
        <v>0</v>
      </c>
      <c r="AP398" t="b">
        <v>0</v>
      </c>
      <c r="AQ398" t="inlineStr">
        <is>
          <t>OEIS Non-CAT - Large</t>
        </is>
      </c>
      <c r="AR398" t="n">
        <v>0</v>
      </c>
      <c r="AS398" t="n">
        <v>0</v>
      </c>
      <c r="AT398" t="inlineStr">
        <is>
          <t xml:space="preserve">structures &lt;= 100 </t>
        </is>
      </c>
      <c r="AU398" t="inlineStr">
        <is>
          <t>fatality = 0</t>
        </is>
      </c>
      <c r="AV398" t="n">
        <v>0</v>
      </c>
      <c r="AW398" t="b">
        <v>0</v>
      </c>
      <c r="AX398" t="b">
        <v>1</v>
      </c>
      <c r="AY398" t="b">
        <v>1</v>
      </c>
      <c r="AZ398" t="b">
        <v>1</v>
      </c>
      <c r="BA398" t="b">
        <v>0</v>
      </c>
      <c r="BB398" t="b">
        <v>1</v>
      </c>
      <c r="BC398" t="b">
        <v>1</v>
      </c>
      <c r="BF398" t="inlineStr">
        <is>
          <t>C6335</t>
        </is>
      </c>
      <c r="BG398" t="inlineStr">
        <is>
          <t>65</t>
        </is>
      </c>
      <c r="BH398" t="n">
        <v>3.77</v>
      </c>
      <c r="BI398" t="inlineStr">
        <is>
          <t>2022-06-28T19:53:00Z</t>
        </is>
      </c>
      <c r="BJ398" t="n">
        <v>20</v>
      </c>
      <c r="BK398" t="n">
        <v>55</v>
      </c>
      <c r="BL398" t="inlineStr">
        <is>
          <t>C6335</t>
        </is>
      </c>
      <c r="BM398" t="inlineStr">
        <is>
          <t>65</t>
        </is>
      </c>
      <c r="BN398" t="n">
        <v>3.77</v>
      </c>
      <c r="BO398" t="inlineStr">
        <is>
          <t>2022-06-28T19:53:00Z</t>
        </is>
      </c>
      <c r="BP398" t="n">
        <v>20</v>
      </c>
      <c r="BQ398" t="n">
        <v>221</v>
      </c>
    </row>
    <row r="399">
      <c r="C399" t="inlineStr">
        <is>
          <t xml:space="preserve">20220628-Burrows </t>
        </is>
      </c>
      <c r="D399" t="inlineStr">
        <is>
          <t>Glenn</t>
        </is>
      </c>
      <c r="E399" t="inlineStr">
        <is>
          <t xml:space="preserve">Burrows </t>
        </is>
      </c>
      <c r="H399" t="n">
        <v>202206281309</v>
      </c>
      <c r="I399" t="n">
        <v>202206290109</v>
      </c>
      <c r="J399" t="n">
        <v>44740</v>
      </c>
      <c r="K399" t="n">
        <v>0.5479166666666667</v>
      </c>
      <c r="L399" t="n">
        <v>44740.54791666667</v>
      </c>
      <c r="P399" t="n">
        <v>317</v>
      </c>
      <c r="U399" t="n">
        <v>39.713372</v>
      </c>
      <c r="V399" t="n">
        <v>-122.55002</v>
      </c>
      <c r="W399" t="inlineStr">
        <is>
          <t>non-HFTD</t>
        </is>
      </c>
      <c r="X399" t="inlineStr">
        <is>
          <t>non-HFRA</t>
        </is>
      </c>
      <c r="AG399" t="b">
        <v>0</v>
      </c>
      <c r="AH399" t="b">
        <v>0</v>
      </c>
      <c r="AI399" t="b">
        <v>0</v>
      </c>
      <c r="AJ399" t="n">
        <v>2022</v>
      </c>
      <c r="AK399" t="n">
        <v>6</v>
      </c>
      <c r="AL399" t="b">
        <v>0</v>
      </c>
      <c r="AM399" t="n">
        <v>0</v>
      </c>
      <c r="AN399" t="b">
        <v>0</v>
      </c>
      <c r="AO399" t="b">
        <v>0</v>
      </c>
      <c r="AP399" t="b">
        <v>0</v>
      </c>
      <c r="AQ399" t="inlineStr">
        <is>
          <t>OEIS Non-CAT - Large</t>
        </is>
      </c>
      <c r="AR399" t="n">
        <v>0</v>
      </c>
      <c r="AS399" t="n">
        <v>0</v>
      </c>
      <c r="AT399" t="inlineStr">
        <is>
          <t xml:space="preserve">structures &lt;= 100 </t>
        </is>
      </c>
      <c r="AU399" t="inlineStr">
        <is>
          <t>fatality = 0</t>
        </is>
      </c>
      <c r="AV399" t="n">
        <v>0</v>
      </c>
      <c r="AW399" t="b">
        <v>0</v>
      </c>
      <c r="AX399" t="b">
        <v>0</v>
      </c>
      <c r="AY399" t="b">
        <v>0</v>
      </c>
      <c r="AZ399" t="b">
        <v>0</v>
      </c>
      <c r="BA399" t="b">
        <v>0</v>
      </c>
      <c r="BB399" t="b">
        <v>0</v>
      </c>
      <c r="BC399" t="b">
        <v>0</v>
      </c>
      <c r="BF399" t="inlineStr">
        <is>
          <t>142PG</t>
        </is>
      </c>
      <c r="BG399" t="inlineStr">
        <is>
          <t>229</t>
        </is>
      </c>
      <c r="BH399" t="n">
        <v>3.42</v>
      </c>
      <c r="BI399" t="inlineStr">
        <is>
          <t>2022-06-28T19:30:00Z</t>
        </is>
      </c>
      <c r="BJ399" t="n">
        <v>11.98</v>
      </c>
      <c r="BK399" t="n">
        <v>14</v>
      </c>
      <c r="BL399" t="inlineStr">
        <is>
          <t>PG497</t>
        </is>
      </c>
      <c r="BM399" t="inlineStr">
        <is>
          <t>229</t>
        </is>
      </c>
      <c r="BN399" t="n">
        <v>9.82</v>
      </c>
      <c r="BO399" t="inlineStr">
        <is>
          <t>2022-06-28T19:40:00Z</t>
        </is>
      </c>
      <c r="BP399" t="n">
        <v>27.11</v>
      </c>
      <c r="BQ399" t="n">
        <v>88</v>
      </c>
    </row>
    <row r="400">
      <c r="C400" t="inlineStr">
        <is>
          <t>20220628-Rices</t>
        </is>
      </c>
      <c r="D400" t="inlineStr">
        <is>
          <t>Nevada</t>
        </is>
      </c>
      <c r="E400" t="inlineStr">
        <is>
          <t>Rices</t>
        </is>
      </c>
      <c r="H400" t="n">
        <v>202206281400</v>
      </c>
      <c r="I400" t="n">
        <v>202206290200</v>
      </c>
      <c r="J400" t="n">
        <v>44740</v>
      </c>
      <c r="K400" t="n">
        <v>0.5833333333333334</v>
      </c>
      <c r="L400" t="n">
        <v>44740.58333333334</v>
      </c>
      <c r="P400" t="n">
        <v>904</v>
      </c>
      <c r="R400" t="n">
        <v>1</v>
      </c>
      <c r="U400" t="n">
        <v>39.29988</v>
      </c>
      <c r="V400" t="n">
        <v>-121.189233</v>
      </c>
      <c r="W400" t="inlineStr">
        <is>
          <t>HFTD</t>
        </is>
      </c>
      <c r="X400" t="inlineStr">
        <is>
          <t>HFRA</t>
        </is>
      </c>
      <c r="AG400" t="b">
        <v>0</v>
      </c>
      <c r="AH400" t="b">
        <v>0</v>
      </c>
      <c r="AI400" t="b">
        <v>0</v>
      </c>
      <c r="AJ400" t="n">
        <v>2022</v>
      </c>
      <c r="AK400" t="n">
        <v>6</v>
      </c>
      <c r="AL400" t="b">
        <v>0</v>
      </c>
      <c r="AM400" t="n">
        <v>0</v>
      </c>
      <c r="AN400" t="b">
        <v>0</v>
      </c>
      <c r="AO400" t="b">
        <v>0</v>
      </c>
      <c r="AP400" t="b">
        <v>0</v>
      </c>
      <c r="AQ400" t="inlineStr">
        <is>
          <t>OEIS Non-CAT - Large</t>
        </is>
      </c>
      <c r="AR400" t="n">
        <v>0</v>
      </c>
      <c r="AS400" t="n">
        <v>0</v>
      </c>
      <c r="AT400" t="inlineStr">
        <is>
          <t xml:space="preserve">structures &lt;= 100 </t>
        </is>
      </c>
      <c r="AU400" t="inlineStr">
        <is>
          <t>fatality = 0</t>
        </is>
      </c>
      <c r="AV400" t="n">
        <v>1</v>
      </c>
      <c r="AW400" t="b">
        <v>1</v>
      </c>
      <c r="AX400" t="b">
        <v>0</v>
      </c>
      <c r="AY400" t="b">
        <v>1</v>
      </c>
      <c r="AZ400" t="b">
        <v>1</v>
      </c>
      <c r="BA400" t="b">
        <v>0</v>
      </c>
      <c r="BB400" t="b">
        <v>1</v>
      </c>
      <c r="BC400" t="b">
        <v>1</v>
      </c>
      <c r="BF400" t="inlineStr">
        <is>
          <t>282PG</t>
        </is>
      </c>
      <c r="BG400" t="inlineStr">
        <is>
          <t>229</t>
        </is>
      </c>
      <c r="BH400" t="n">
        <v>3.31</v>
      </c>
      <c r="BI400" t="inlineStr">
        <is>
          <t>2022-06-28T21:30:00Z</t>
        </is>
      </c>
      <c r="BJ400" t="n">
        <v>14.53</v>
      </c>
      <c r="BK400" t="n">
        <v>80</v>
      </c>
      <c r="BL400" t="inlineStr">
        <is>
          <t>116PG</t>
        </is>
      </c>
      <c r="BM400" t="inlineStr">
        <is>
          <t>229</t>
        </is>
      </c>
      <c r="BN400" t="n">
        <v>6.23</v>
      </c>
      <c r="BO400" t="inlineStr">
        <is>
          <t>2022-06-28T21:00:00Z</t>
        </is>
      </c>
      <c r="BP400" t="n">
        <v>15.42</v>
      </c>
      <c r="BQ400" t="n">
        <v>372</v>
      </c>
    </row>
    <row r="401">
      <c r="C401" t="inlineStr">
        <is>
          <t>20220704-Electra</t>
        </is>
      </c>
      <c r="D401" t="inlineStr">
        <is>
          <t>Amador and Calaveras</t>
        </is>
      </c>
      <c r="E401" t="inlineStr">
        <is>
          <t>Electra</t>
        </is>
      </c>
      <c r="H401" t="n">
        <v>202207041842</v>
      </c>
      <c r="I401" t="n">
        <v>202207050642</v>
      </c>
      <c r="J401" t="n">
        <v>44746</v>
      </c>
      <c r="K401" t="n">
        <v>0.7791666666666667</v>
      </c>
      <c r="L401" t="n">
        <v>44746.77916666667</v>
      </c>
      <c r="M401" t="n">
        <v>44770</v>
      </c>
      <c r="P401" t="n">
        <v>4478</v>
      </c>
      <c r="Q401" t="inlineStr">
        <is>
          <t>Unknown cause, possibly fireworks from Fourth of July celebrations</t>
        </is>
      </c>
      <c r="U401" t="n">
        <v>38.334802</v>
      </c>
      <c r="V401" t="n">
        <v>-120.665415</v>
      </c>
      <c r="W401" t="inlineStr">
        <is>
          <t>HFTD</t>
        </is>
      </c>
      <c r="X401" t="inlineStr">
        <is>
          <t>HFRA</t>
        </is>
      </c>
      <c r="AG401" t="b">
        <v>0</v>
      </c>
      <c r="AH401" t="b">
        <v>0</v>
      </c>
      <c r="AI401" t="b">
        <v>0</v>
      </c>
      <c r="AJ401" t="n">
        <v>2022</v>
      </c>
      <c r="AK401" t="n">
        <v>7</v>
      </c>
      <c r="AL401" t="b">
        <v>0</v>
      </c>
      <c r="AM401" t="n">
        <v>0</v>
      </c>
      <c r="AN401" t="b">
        <v>0</v>
      </c>
      <c r="AO401" t="b">
        <v>0</v>
      </c>
      <c r="AP401" t="b">
        <v>0</v>
      </c>
      <c r="AQ401" t="inlineStr">
        <is>
          <t>OEIS Non-CAT - Large</t>
        </is>
      </c>
      <c r="AR401" t="n">
        <v>0</v>
      </c>
      <c r="AS401" t="n">
        <v>0</v>
      </c>
      <c r="AT401" t="inlineStr">
        <is>
          <t xml:space="preserve">structures &lt;= 100 </t>
        </is>
      </c>
      <c r="AU401" t="inlineStr">
        <is>
          <t>fatality = 0</t>
        </is>
      </c>
      <c r="AV401" t="n">
        <v>0</v>
      </c>
      <c r="AW401" t="b">
        <v>1</v>
      </c>
      <c r="AX401" t="b">
        <v>1</v>
      </c>
      <c r="AY401" t="b">
        <v>1</v>
      </c>
      <c r="AZ401" t="b">
        <v>1</v>
      </c>
      <c r="BA401" t="b">
        <v>0</v>
      </c>
      <c r="BB401" t="b">
        <v>1</v>
      </c>
      <c r="BC401" t="b">
        <v>1</v>
      </c>
      <c r="BF401" t="inlineStr">
        <is>
          <t>PG372</t>
        </is>
      </c>
      <c r="BG401" t="inlineStr">
        <is>
          <t>229</t>
        </is>
      </c>
      <c r="BH401" t="n">
        <v>1.35</v>
      </c>
      <c r="BI401" t="inlineStr">
        <is>
          <t>2022-07-05T02:30:00Z</t>
        </is>
      </c>
      <c r="BJ401" t="n">
        <v>22.07</v>
      </c>
      <c r="BK401" t="n">
        <v>74</v>
      </c>
      <c r="BL401" t="inlineStr">
        <is>
          <t>PG372</t>
        </is>
      </c>
      <c r="BM401" t="inlineStr">
        <is>
          <t>229</t>
        </is>
      </c>
      <c r="BN401" t="n">
        <v>1.35</v>
      </c>
      <c r="BO401" t="inlineStr">
        <is>
          <t>2022-07-05T02:30:00Z</t>
        </is>
      </c>
      <c r="BP401" t="n">
        <v>22.07</v>
      </c>
      <c r="BQ401" t="n">
        <v>293</v>
      </c>
    </row>
    <row r="402">
      <c r="C402" t="inlineStr">
        <is>
          <t>20220707-Washburn</t>
        </is>
      </c>
      <c r="D402" t="inlineStr">
        <is>
          <t>Mariposa</t>
        </is>
      </c>
      <c r="E402" t="inlineStr">
        <is>
          <t>Washburn</t>
        </is>
      </c>
      <c r="H402" t="n">
        <v>202207071413</v>
      </c>
      <c r="I402" t="n">
        <v>202207080213</v>
      </c>
      <c r="J402" t="n">
        <v>44749</v>
      </c>
      <c r="K402" t="n">
        <v>0.5923611111111111</v>
      </c>
      <c r="L402" t="n">
        <v>44749.59236111111</v>
      </c>
      <c r="M402" t="n">
        <v>44772</v>
      </c>
      <c r="P402" t="n">
        <v>4886</v>
      </c>
      <c r="Q402" t="inlineStr">
        <is>
          <t>Human caused</t>
        </is>
      </c>
      <c r="U402" t="n">
        <v>37.499</v>
      </c>
      <c r="V402" t="n">
        <v>-119.614</v>
      </c>
      <c r="W402" t="inlineStr">
        <is>
          <t>HFTD</t>
        </is>
      </c>
      <c r="X402" t="inlineStr">
        <is>
          <t>HFRA</t>
        </is>
      </c>
      <c r="AG402" t="b">
        <v>0</v>
      </c>
      <c r="AH402" t="b">
        <v>0</v>
      </c>
      <c r="AI402" t="b">
        <v>0</v>
      </c>
      <c r="AJ402" t="n">
        <v>2022</v>
      </c>
      <c r="AK402" t="n">
        <v>7</v>
      </c>
      <c r="AL402" t="b">
        <v>0</v>
      </c>
      <c r="AM402" t="n">
        <v>0</v>
      </c>
      <c r="AN402" t="b">
        <v>0</v>
      </c>
      <c r="AO402" t="b">
        <v>0</v>
      </c>
      <c r="AP402" t="b">
        <v>0</v>
      </c>
      <c r="AQ402" t="inlineStr">
        <is>
          <t>OEIS Non-CAT - Large</t>
        </is>
      </c>
      <c r="AR402" t="n">
        <v>0</v>
      </c>
      <c r="AS402" t="n">
        <v>0</v>
      </c>
      <c r="AT402" t="inlineStr">
        <is>
          <t xml:space="preserve">structures &lt;= 100 </t>
        </is>
      </c>
      <c r="AU402" t="inlineStr">
        <is>
          <t>fatality = 0</t>
        </is>
      </c>
      <c r="AV402" t="n">
        <v>0</v>
      </c>
      <c r="AW402" t="b">
        <v>1</v>
      </c>
      <c r="AX402" t="b">
        <v>0</v>
      </c>
      <c r="AY402" t="b">
        <v>1</v>
      </c>
      <c r="AZ402" t="b">
        <v>1</v>
      </c>
      <c r="BA402" t="b">
        <v>0</v>
      </c>
      <c r="BB402" t="b">
        <v>1</v>
      </c>
      <c r="BC402" t="b">
        <v>1</v>
      </c>
      <c r="BF402" t="inlineStr">
        <is>
          <t>WWNC1</t>
        </is>
      </c>
      <c r="BG402" t="inlineStr">
        <is>
          <t>2</t>
        </is>
      </c>
      <c r="BH402" t="n">
        <v>2.98</v>
      </c>
      <c r="BI402" t="inlineStr">
        <is>
          <t>2022-07-07T21:51:00Z</t>
        </is>
      </c>
      <c r="BJ402" t="n">
        <v>14.99</v>
      </c>
      <c r="BK402" t="n">
        <v>10</v>
      </c>
      <c r="BL402" t="inlineStr">
        <is>
          <t>WWNC1</t>
        </is>
      </c>
      <c r="BM402" t="inlineStr">
        <is>
          <t>2</t>
        </is>
      </c>
      <c r="BN402" t="n">
        <v>2.98</v>
      </c>
      <c r="BO402" t="inlineStr">
        <is>
          <t>2022-07-07T21:51:00Z</t>
        </is>
      </c>
      <c r="BP402" t="n">
        <v>14.99</v>
      </c>
      <c r="BQ402" t="n">
        <v>48</v>
      </c>
    </row>
    <row r="403">
      <c r="C403" t="inlineStr">
        <is>
          <t>20220714-Peter</t>
        </is>
      </c>
      <c r="D403" t="inlineStr">
        <is>
          <t>Shasta</t>
        </is>
      </c>
      <c r="E403" t="inlineStr">
        <is>
          <t>Peter</t>
        </is>
      </c>
      <c r="H403" t="n">
        <v>202207141656</v>
      </c>
      <c r="I403" t="n">
        <v>202207150456</v>
      </c>
      <c r="J403" t="n">
        <v>44756</v>
      </c>
      <c r="K403" t="n">
        <v>0.7055555555555556</v>
      </c>
      <c r="L403" t="n">
        <v>44756.70555555556</v>
      </c>
      <c r="M403" t="n">
        <v>44761</v>
      </c>
      <c r="P403" t="n">
        <v>304</v>
      </c>
      <c r="R403" t="n">
        <v>16</v>
      </c>
      <c r="U403" t="n">
        <v>40.4411992</v>
      </c>
      <c r="V403" t="n">
        <v>-122.3182313</v>
      </c>
      <c r="W403" t="inlineStr">
        <is>
          <t>HFTD</t>
        </is>
      </c>
      <c r="X403" t="inlineStr">
        <is>
          <t>HFRA</t>
        </is>
      </c>
      <c r="AG403" t="b">
        <v>0</v>
      </c>
      <c r="AH403" t="b">
        <v>0</v>
      </c>
      <c r="AI403" t="b">
        <v>0</v>
      </c>
      <c r="AJ403" t="n">
        <v>2022</v>
      </c>
      <c r="AK403" t="n">
        <v>7</v>
      </c>
      <c r="AL403" t="b">
        <v>0</v>
      </c>
      <c r="AM403" t="n">
        <v>0</v>
      </c>
      <c r="AN403" t="b">
        <v>0</v>
      </c>
      <c r="AO403" t="b">
        <v>0</v>
      </c>
      <c r="AP403" t="b">
        <v>0</v>
      </c>
      <c r="AQ403" t="inlineStr">
        <is>
          <t>OEIS Non-CAT - Large</t>
        </is>
      </c>
      <c r="AR403" t="n">
        <v>0</v>
      </c>
      <c r="AS403" t="n">
        <v>0</v>
      </c>
      <c r="AT403" t="inlineStr">
        <is>
          <t xml:space="preserve">structures &lt;= 100 </t>
        </is>
      </c>
      <c r="AU403" t="inlineStr">
        <is>
          <t>fatality = 0</t>
        </is>
      </c>
      <c r="AV403" t="n">
        <v>16</v>
      </c>
      <c r="AW403" t="b">
        <v>1</v>
      </c>
      <c r="AX403" t="b">
        <v>0</v>
      </c>
      <c r="AY403" t="b">
        <v>1</v>
      </c>
      <c r="AZ403" t="b">
        <v>1</v>
      </c>
      <c r="BA403" t="b">
        <v>0</v>
      </c>
      <c r="BB403" t="b">
        <v>1</v>
      </c>
      <c r="BC403" t="b">
        <v>1</v>
      </c>
      <c r="BF403" t="inlineStr">
        <is>
          <t>103PG</t>
        </is>
      </c>
      <c r="BG403" t="inlineStr">
        <is>
          <t>229</t>
        </is>
      </c>
      <c r="BH403" t="n">
        <v>4.88</v>
      </c>
      <c r="BI403" t="inlineStr">
        <is>
          <t>2022-07-15T00:50:00Z</t>
        </is>
      </c>
      <c r="BJ403" t="n">
        <v>14.91</v>
      </c>
      <c r="BK403" t="n">
        <v>64</v>
      </c>
      <c r="BL403" t="inlineStr">
        <is>
          <t>293PG</t>
        </is>
      </c>
      <c r="BM403" t="inlineStr">
        <is>
          <t>229</t>
        </is>
      </c>
      <c r="BN403" t="n">
        <v>9.44</v>
      </c>
      <c r="BO403" t="inlineStr">
        <is>
          <t>2022-07-14T23:30:00Z</t>
        </is>
      </c>
      <c r="BP403" t="n">
        <v>19</v>
      </c>
      <c r="BQ403" t="n">
        <v>137</v>
      </c>
    </row>
    <row r="404">
      <c r="C404" t="inlineStr">
        <is>
          <t>20220718-Agua</t>
        </is>
      </c>
      <c r="D404" t="inlineStr">
        <is>
          <t>Mariposa</t>
        </is>
      </c>
      <c r="E404" t="inlineStr">
        <is>
          <t>Agua</t>
        </is>
      </c>
      <c r="H404" t="n">
        <v>202207181313</v>
      </c>
      <c r="I404" t="n">
        <v>202207190113</v>
      </c>
      <c r="J404" t="n">
        <v>44760</v>
      </c>
      <c r="K404" t="n">
        <v>0.5506944444444445</v>
      </c>
      <c r="L404" t="n">
        <v>44760.55069444444</v>
      </c>
      <c r="P404" t="n">
        <v>421</v>
      </c>
      <c r="Q404" t="inlineStr">
        <is>
          <t>Vehicle</t>
        </is>
      </c>
      <c r="U404" t="n">
        <v>37.481701</v>
      </c>
      <c r="V404" t="n">
        <v>-120.02107</v>
      </c>
      <c r="W404" t="inlineStr">
        <is>
          <t>HFTD</t>
        </is>
      </c>
      <c r="X404" t="inlineStr">
        <is>
          <t>HFRA</t>
        </is>
      </c>
      <c r="AG404" t="b">
        <v>0</v>
      </c>
      <c r="AH404" t="b">
        <v>0</v>
      </c>
      <c r="AI404" t="b">
        <v>0</v>
      </c>
      <c r="AJ404" t="n">
        <v>2022</v>
      </c>
      <c r="AK404" t="n">
        <v>7</v>
      </c>
      <c r="AL404" t="b">
        <v>0</v>
      </c>
      <c r="AM404" t="n">
        <v>0</v>
      </c>
      <c r="AN404" t="b">
        <v>0</v>
      </c>
      <c r="AO404" t="b">
        <v>0</v>
      </c>
      <c r="AP404" t="b">
        <v>0</v>
      </c>
      <c r="AQ404" t="inlineStr">
        <is>
          <t>OEIS Non-CAT - Large</t>
        </is>
      </c>
      <c r="AR404" t="n">
        <v>0</v>
      </c>
      <c r="AS404" t="n">
        <v>0</v>
      </c>
      <c r="AT404" t="inlineStr">
        <is>
          <t xml:space="preserve">structures &lt;= 100 </t>
        </is>
      </c>
      <c r="AU404" t="inlineStr">
        <is>
          <t>fatality = 0</t>
        </is>
      </c>
      <c r="AV404" t="n">
        <v>0</v>
      </c>
      <c r="AW404" t="b">
        <v>1</v>
      </c>
      <c r="AX404" t="b">
        <v>0</v>
      </c>
      <c r="AY404" t="b">
        <v>1</v>
      </c>
      <c r="AZ404" t="b">
        <v>1</v>
      </c>
      <c r="BA404" t="b">
        <v>0</v>
      </c>
      <c r="BB404" t="b">
        <v>1</v>
      </c>
      <c r="BC404" t="b">
        <v>1</v>
      </c>
      <c r="BF404" t="inlineStr">
        <is>
          <t>PG908</t>
        </is>
      </c>
      <c r="BG404" t="inlineStr">
        <is>
          <t>229</t>
        </is>
      </c>
      <c r="BH404" t="n">
        <v>3.7</v>
      </c>
      <c r="BI404" t="inlineStr">
        <is>
          <t>2022-07-18T19:40:00Z</t>
        </is>
      </c>
      <c r="BJ404" t="n">
        <v>18.71</v>
      </c>
      <c r="BK404" t="n">
        <v>74</v>
      </c>
      <c r="BL404" t="inlineStr">
        <is>
          <t>PG908</t>
        </is>
      </c>
      <c r="BM404" t="inlineStr">
        <is>
          <t>229</t>
        </is>
      </c>
      <c r="BN404" t="n">
        <v>3.7</v>
      </c>
      <c r="BO404" t="inlineStr">
        <is>
          <t>2022-07-18T19:40:00Z</t>
        </is>
      </c>
      <c r="BP404" t="n">
        <v>18.71</v>
      </c>
      <c r="BQ404" t="n">
        <v>209</v>
      </c>
    </row>
    <row r="405">
      <c r="C405" t="inlineStr">
        <is>
          <t>20220722-Oak</t>
        </is>
      </c>
      <c r="D405" t="inlineStr">
        <is>
          <t>Mariposa</t>
        </is>
      </c>
      <c r="E405" t="inlineStr">
        <is>
          <t>Oak</t>
        </is>
      </c>
      <c r="H405" t="n">
        <v>202207221410</v>
      </c>
      <c r="I405" t="n">
        <v>202207230210</v>
      </c>
      <c r="J405" t="n">
        <v>44764</v>
      </c>
      <c r="K405" t="n">
        <v>0.5902777777777778</v>
      </c>
      <c r="L405" t="n">
        <v>44764.59027777778</v>
      </c>
      <c r="M405" t="n">
        <v>44783</v>
      </c>
      <c r="P405" t="n">
        <v>19244</v>
      </c>
      <c r="R405" t="n">
        <v>193</v>
      </c>
      <c r="U405" t="n">
        <v>37.5509366</v>
      </c>
      <c r="V405" t="n">
        <v>-119.9234728</v>
      </c>
      <c r="W405" t="inlineStr">
        <is>
          <t>HFTD</t>
        </is>
      </c>
      <c r="X405" t="inlineStr">
        <is>
          <t>HFRA</t>
        </is>
      </c>
      <c r="AG405" t="b">
        <v>1</v>
      </c>
      <c r="AH405" t="b">
        <v>0</v>
      </c>
      <c r="AI405" t="b">
        <v>1</v>
      </c>
      <c r="AJ405" t="n">
        <v>2022</v>
      </c>
      <c r="AK405" t="n">
        <v>7</v>
      </c>
      <c r="AL405" t="b">
        <v>0</v>
      </c>
      <c r="AM405" t="n">
        <v>0</v>
      </c>
      <c r="AN405" t="b">
        <v>0</v>
      </c>
      <c r="AO405" t="b">
        <v>1</v>
      </c>
      <c r="AP405" t="b">
        <v>1</v>
      </c>
      <c r="AQ405" t="inlineStr">
        <is>
          <t>OEIS CAT - Destructive - Non-fatal</t>
        </is>
      </c>
      <c r="AR405" t="n">
        <v>1</v>
      </c>
      <c r="AS405" t="n">
        <v>0</v>
      </c>
      <c r="AT405" t="inlineStr">
        <is>
          <t>100 &lt; structures &lt;= 500</t>
        </is>
      </c>
      <c r="AU405" t="inlineStr">
        <is>
          <t>fatality = 0</t>
        </is>
      </c>
      <c r="AV405" t="n">
        <v>193</v>
      </c>
      <c r="AW405" t="b">
        <v>0</v>
      </c>
      <c r="AX405" t="b">
        <v>1</v>
      </c>
      <c r="AY405" t="b">
        <v>1</v>
      </c>
      <c r="AZ405" t="b">
        <v>1</v>
      </c>
      <c r="BA405" t="b">
        <v>0</v>
      </c>
      <c r="BB405" t="b">
        <v>1</v>
      </c>
      <c r="BC405" t="b">
        <v>1</v>
      </c>
      <c r="BF405" t="inlineStr">
        <is>
          <t>MPOC1</t>
        </is>
      </c>
      <c r="BG405" t="inlineStr">
        <is>
          <t>2</t>
        </is>
      </c>
      <c r="BH405" t="n">
        <v>4.75</v>
      </c>
      <c r="BI405" t="inlineStr">
        <is>
          <t>2022-07-22T21:07:00Z</t>
        </is>
      </c>
      <c r="BJ405" t="n">
        <v>23</v>
      </c>
      <c r="BK405" t="n">
        <v>43</v>
      </c>
      <c r="BL405" t="inlineStr">
        <is>
          <t>PG522</t>
        </is>
      </c>
      <c r="BM405" t="inlineStr">
        <is>
          <t>229</t>
        </is>
      </c>
      <c r="BN405" t="n">
        <v>6.41</v>
      </c>
      <c r="BO405" t="inlineStr">
        <is>
          <t>2022-07-22T21:10:00Z</t>
        </is>
      </c>
      <c r="BP405" t="n">
        <v>25.35</v>
      </c>
      <c r="BQ405" t="n">
        <v>209</v>
      </c>
    </row>
    <row r="406">
      <c r="B406" t="inlineStr">
        <is>
          <t>(2/17/2023) no time information, assume noon</t>
        </is>
      </c>
      <c r="C406" t="inlineStr">
        <is>
          <t>20220804-Red</t>
        </is>
      </c>
      <c r="D406" t="inlineStr">
        <is>
          <t>Mariposa</t>
        </is>
      </c>
      <c r="E406" t="inlineStr">
        <is>
          <t>Red</t>
        </is>
      </c>
      <c r="H406" t="n">
        <v>202208041200</v>
      </c>
      <c r="I406" t="n">
        <v>202208050000</v>
      </c>
      <c r="J406" t="n">
        <v>44777</v>
      </c>
      <c r="K406" t="n">
        <v>0.5</v>
      </c>
      <c r="L406" t="n">
        <v>44777.5</v>
      </c>
      <c r="M406" t="n">
        <v>44832</v>
      </c>
      <c r="P406" t="n">
        <v>8364</v>
      </c>
      <c r="Q406" t="inlineStr">
        <is>
          <t>Lightning</t>
        </is>
      </c>
      <c r="U406" t="n">
        <v>37.661</v>
      </c>
      <c r="V406" t="n">
        <v>-119.471</v>
      </c>
      <c r="W406" t="inlineStr">
        <is>
          <t>non-HFTD</t>
        </is>
      </c>
      <c r="X406" t="inlineStr">
        <is>
          <t>non-HFRA</t>
        </is>
      </c>
      <c r="AG406" t="b">
        <v>1</v>
      </c>
      <c r="AH406" t="b">
        <v>1</v>
      </c>
      <c r="AI406" t="b">
        <v>0</v>
      </c>
      <c r="AJ406" t="n">
        <v>2022</v>
      </c>
      <c r="AK406" t="n">
        <v>8</v>
      </c>
      <c r="AL406" t="b">
        <v>0</v>
      </c>
      <c r="AM406" t="n">
        <v>0</v>
      </c>
      <c r="AN406" t="b">
        <v>0</v>
      </c>
      <c r="AO406" t="b">
        <v>0</v>
      </c>
      <c r="AP406" t="b">
        <v>0</v>
      </c>
      <c r="AQ406" t="inlineStr">
        <is>
          <t>OEIS CAT - Large</t>
        </is>
      </c>
      <c r="AR406" t="n">
        <v>1</v>
      </c>
      <c r="AS406" t="n">
        <v>0</v>
      </c>
      <c r="AT406" t="inlineStr">
        <is>
          <t xml:space="preserve">structures &lt;= 100 </t>
        </is>
      </c>
      <c r="AU406" t="inlineStr">
        <is>
          <t>fatality = 0</t>
        </is>
      </c>
      <c r="AV406" t="n">
        <v>0</v>
      </c>
      <c r="AW406" t="b">
        <v>0</v>
      </c>
      <c r="AX406" t="b">
        <v>0</v>
      </c>
      <c r="AY406" t="b">
        <v>0</v>
      </c>
      <c r="AZ406" t="b">
        <v>0</v>
      </c>
      <c r="BA406" t="b">
        <v>0</v>
      </c>
      <c r="BB406" t="b">
        <v>0</v>
      </c>
      <c r="BC406" t="b">
        <v>0</v>
      </c>
      <c r="BJ406" t="n">
        <v>0</v>
      </c>
      <c r="BK406" t="n">
        <v>0</v>
      </c>
      <c r="BL406" t="inlineStr">
        <is>
          <t>YNWC1</t>
        </is>
      </c>
      <c r="BM406" t="inlineStr">
        <is>
          <t>2</t>
        </is>
      </c>
      <c r="BN406" t="n">
        <v>9.029999999999999</v>
      </c>
      <c r="BO406" t="inlineStr">
        <is>
          <t>2022-08-04T19:02:00Z</t>
        </is>
      </c>
      <c r="BP406" t="n">
        <v>11</v>
      </c>
      <c r="BQ406" t="n">
        <v>15</v>
      </c>
    </row>
    <row r="407">
      <c r="C407" t="inlineStr">
        <is>
          <t>20220805-Six Rivers Lightning Complex</t>
        </is>
      </c>
      <c r="D407" t="inlineStr">
        <is>
          <t>Humboldt and Trinity</t>
        </is>
      </c>
      <c r="E407" t="inlineStr">
        <is>
          <t>Six Rivers Lightning Complex</t>
        </is>
      </c>
      <c r="H407" t="n">
        <v>202208052144</v>
      </c>
      <c r="I407" t="n">
        <v>202208060944</v>
      </c>
      <c r="J407" t="n">
        <v>44778</v>
      </c>
      <c r="K407" t="n">
        <v>0.9055555555555556</v>
      </c>
      <c r="L407" t="n">
        <v>44778.90555555555</v>
      </c>
      <c r="M407" t="n">
        <v>44868</v>
      </c>
      <c r="P407" t="n">
        <v>41596</v>
      </c>
      <c r="Q407" t="inlineStr">
        <is>
          <t>Lightning</t>
        </is>
      </c>
      <c r="R407" t="n">
        <v>8</v>
      </c>
      <c r="U407" t="n">
        <v>40.9269568</v>
      </c>
      <c r="V407" t="n">
        <v>-123.5862017</v>
      </c>
      <c r="W407" t="inlineStr">
        <is>
          <t>HFTD</t>
        </is>
      </c>
      <c r="X407" t="inlineStr">
        <is>
          <t>HFRA</t>
        </is>
      </c>
      <c r="AG407" t="b">
        <v>1</v>
      </c>
      <c r="AH407" t="b">
        <v>1</v>
      </c>
      <c r="AI407" t="b">
        <v>0</v>
      </c>
      <c r="AJ407" t="n">
        <v>2022</v>
      </c>
      <c r="AK407" t="n">
        <v>8</v>
      </c>
      <c r="AL407" t="b">
        <v>0</v>
      </c>
      <c r="AM407" t="n">
        <v>0</v>
      </c>
      <c r="AN407" t="b">
        <v>0</v>
      </c>
      <c r="AO407" t="b">
        <v>0</v>
      </c>
      <c r="AP407" t="b">
        <v>0</v>
      </c>
      <c r="AQ407" t="inlineStr">
        <is>
          <t>OEIS CAT - Large</t>
        </is>
      </c>
      <c r="AR407" t="n">
        <v>1</v>
      </c>
      <c r="AS407" t="n">
        <v>0</v>
      </c>
      <c r="AT407" t="inlineStr">
        <is>
          <t xml:space="preserve">structures &lt;= 100 </t>
        </is>
      </c>
      <c r="AU407" t="inlineStr">
        <is>
          <t>fatality = 0</t>
        </is>
      </c>
      <c r="AV407" t="n">
        <v>8</v>
      </c>
      <c r="AW407" t="b">
        <v>1</v>
      </c>
      <c r="AX407" t="b">
        <v>0</v>
      </c>
      <c r="AY407" t="b">
        <v>1</v>
      </c>
      <c r="AZ407" t="b">
        <v>1</v>
      </c>
      <c r="BA407" t="b">
        <v>0</v>
      </c>
      <c r="BB407" t="b">
        <v>1</v>
      </c>
      <c r="BC407" t="b">
        <v>1</v>
      </c>
      <c r="BF407" t="inlineStr">
        <is>
          <t>D8984</t>
        </is>
      </c>
      <c r="BG407" t="inlineStr">
        <is>
          <t>65</t>
        </is>
      </c>
      <c r="BH407" t="n">
        <v>1.73</v>
      </c>
      <c r="BI407" t="inlineStr">
        <is>
          <t>2022-08-06T04:30:00Z</t>
        </is>
      </c>
      <c r="BJ407" t="n">
        <v>9</v>
      </c>
      <c r="BK407" t="n">
        <v>10</v>
      </c>
      <c r="BL407" t="inlineStr">
        <is>
          <t>HOAC1</t>
        </is>
      </c>
      <c r="BM407" t="inlineStr">
        <is>
          <t>2</t>
        </is>
      </c>
      <c r="BN407" t="n">
        <v>9.460000000000001</v>
      </c>
      <c r="BO407" t="inlineStr">
        <is>
          <t>2022-08-06T04:40:00Z</t>
        </is>
      </c>
      <c r="BP407" t="n">
        <v>11</v>
      </c>
      <c r="BQ407" t="n">
        <v>24</v>
      </c>
    </row>
    <row r="408">
      <c r="C408" t="inlineStr">
        <is>
          <t>20220808-Rodgers</t>
        </is>
      </c>
      <c r="D408" t="inlineStr">
        <is>
          <t>Tuolumne</t>
        </is>
      </c>
      <c r="E408" t="inlineStr">
        <is>
          <t>Rodgers</t>
        </is>
      </c>
      <c r="H408" t="n">
        <v>202208081009</v>
      </c>
      <c r="I408" t="n">
        <v>202208082209</v>
      </c>
      <c r="J408" t="n">
        <v>44781</v>
      </c>
      <c r="K408" t="n">
        <v>0.4229166666666667</v>
      </c>
      <c r="L408" t="n">
        <v>44781.42291666667</v>
      </c>
      <c r="M408" t="n">
        <v>44830</v>
      </c>
      <c r="P408" t="n">
        <v>2790</v>
      </c>
      <c r="Q408" t="inlineStr">
        <is>
          <t>Lightning</t>
        </is>
      </c>
      <c r="U408" t="n">
        <v>37.954</v>
      </c>
      <c r="V408" t="n">
        <v>-119.552</v>
      </c>
      <c r="W408" t="inlineStr">
        <is>
          <t>HFTD</t>
        </is>
      </c>
      <c r="X408" t="inlineStr">
        <is>
          <t>HFRA</t>
        </is>
      </c>
      <c r="AG408" t="b">
        <v>0</v>
      </c>
      <c r="AH408" t="b">
        <v>0</v>
      </c>
      <c r="AI408" t="b">
        <v>0</v>
      </c>
      <c r="AJ408" t="n">
        <v>2022</v>
      </c>
      <c r="AK408" t="n">
        <v>8</v>
      </c>
      <c r="AL408" t="b">
        <v>0</v>
      </c>
      <c r="AM408" t="n">
        <v>0</v>
      </c>
      <c r="AN408" t="b">
        <v>0</v>
      </c>
      <c r="AO408" t="b">
        <v>0</v>
      </c>
      <c r="AP408" t="b">
        <v>0</v>
      </c>
      <c r="AQ408" t="inlineStr">
        <is>
          <t>OEIS Non-CAT - Large</t>
        </is>
      </c>
      <c r="AR408" t="n">
        <v>0</v>
      </c>
      <c r="AS408" t="n">
        <v>0</v>
      </c>
      <c r="AT408" t="inlineStr">
        <is>
          <t xml:space="preserve">structures &lt;= 100 </t>
        </is>
      </c>
      <c r="AU408" t="inlineStr">
        <is>
          <t>fatality = 0</t>
        </is>
      </c>
      <c r="AV408" t="n">
        <v>0</v>
      </c>
      <c r="AW408" t="b">
        <v>1</v>
      </c>
      <c r="AX408" t="b">
        <v>0</v>
      </c>
      <c r="AY408" t="b">
        <v>1</v>
      </c>
      <c r="AZ408" t="b">
        <v>1</v>
      </c>
      <c r="BA408" t="b">
        <v>0</v>
      </c>
      <c r="BB408" t="b">
        <v>1</v>
      </c>
      <c r="BC408" t="b">
        <v>1</v>
      </c>
      <c r="BJ408" t="n">
        <v>0</v>
      </c>
      <c r="BK408" t="n">
        <v>0</v>
      </c>
      <c r="BL408" t="inlineStr">
        <is>
          <t>WWRC1</t>
        </is>
      </c>
      <c r="BM408" t="inlineStr">
        <is>
          <t>2</t>
        </is>
      </c>
      <c r="BN408" t="n">
        <v>8.5</v>
      </c>
      <c r="BO408" t="inlineStr">
        <is>
          <t>2022-08-08T16:53:00Z</t>
        </is>
      </c>
      <c r="BP408" t="n">
        <v>7</v>
      </c>
      <c r="BQ408" t="n">
        <v>2</v>
      </c>
    </row>
    <row r="409">
      <c r="C409" t="inlineStr">
        <is>
          <t>20220906-Mosquito</t>
        </is>
      </c>
      <c r="D409" t="inlineStr">
        <is>
          <t>El Dorado and Palcer</t>
        </is>
      </c>
      <c r="E409" t="inlineStr">
        <is>
          <t>Mosquito</t>
        </is>
      </c>
      <c r="H409" t="n">
        <v>202209061800</v>
      </c>
      <c r="I409" t="n">
        <v>202209070600</v>
      </c>
      <c r="J409" t="n">
        <v>44810</v>
      </c>
      <c r="K409" t="n">
        <v>0.75</v>
      </c>
      <c r="L409" t="n">
        <v>44810.75</v>
      </c>
      <c r="M409" t="n">
        <v>44861</v>
      </c>
      <c r="P409" t="n">
        <v>76788</v>
      </c>
      <c r="Q409" t="inlineStr">
        <is>
          <t>Electrical Power</t>
        </is>
      </c>
      <c r="R409" t="n">
        <v>78</v>
      </c>
      <c r="U409" t="n">
        <v>39.00591</v>
      </c>
      <c r="V409" t="n">
        <v>-120.7447</v>
      </c>
      <c r="W409" t="inlineStr">
        <is>
          <t>HFTD</t>
        </is>
      </c>
      <c r="X409" t="inlineStr">
        <is>
          <t>HFRA</t>
        </is>
      </c>
      <c r="Y409" t="inlineStr">
        <is>
          <t>Yes</t>
        </is>
      </c>
      <c r="Z409" t="inlineStr">
        <is>
          <t>Yes</t>
        </is>
      </c>
      <c r="AA409" t="n">
        <v>20221563</v>
      </c>
      <c r="AB409" t="inlineStr">
        <is>
          <t>EI220906A</t>
        </is>
      </c>
      <c r="AC409" t="inlineStr">
        <is>
          <t>1803069, 1804400, 1805384, 7766974</t>
        </is>
      </c>
      <c r="AD409" t="inlineStr">
        <is>
          <t>22-0106866</t>
        </is>
      </c>
      <c r="AF409" t="n">
        <v>1150842</v>
      </c>
      <c r="AG409" t="b">
        <v>1</v>
      </c>
      <c r="AH409" t="b">
        <v>1</v>
      </c>
      <c r="AI409" t="b">
        <v>0</v>
      </c>
      <c r="AJ409" t="n">
        <v>2022</v>
      </c>
      <c r="AK409" t="n">
        <v>9</v>
      </c>
      <c r="AL409" t="b">
        <v>0</v>
      </c>
      <c r="AM409" t="n">
        <v>0</v>
      </c>
      <c r="AN409" t="b">
        <v>0</v>
      </c>
      <c r="AO409" t="b">
        <v>0</v>
      </c>
      <c r="AP409" t="b">
        <v>0</v>
      </c>
      <c r="AQ409" t="inlineStr">
        <is>
          <t>OEIS CAT - Large</t>
        </is>
      </c>
      <c r="AR409" t="n">
        <v>1</v>
      </c>
      <c r="AS409" t="n">
        <v>0</v>
      </c>
      <c r="AT409" t="inlineStr">
        <is>
          <t xml:space="preserve">structures &lt;= 100 </t>
        </is>
      </c>
      <c r="AU409" t="inlineStr">
        <is>
          <t>fatality = 0</t>
        </is>
      </c>
      <c r="AV409" t="n">
        <v>78</v>
      </c>
      <c r="AW409" t="b">
        <v>0</v>
      </c>
      <c r="AX409" t="b">
        <v>1</v>
      </c>
      <c r="AY409" t="b">
        <v>1</v>
      </c>
      <c r="AZ409" t="b">
        <v>1</v>
      </c>
      <c r="BA409" t="b">
        <v>0</v>
      </c>
      <c r="BB409" t="b">
        <v>1</v>
      </c>
      <c r="BC409" t="b">
        <v>1</v>
      </c>
      <c r="BF409" t="inlineStr">
        <is>
          <t>PG928</t>
        </is>
      </c>
      <c r="BG409" t="inlineStr">
        <is>
          <t>229</t>
        </is>
      </c>
      <c r="BH409" t="n">
        <v>2.34</v>
      </c>
      <c r="BI409" t="inlineStr">
        <is>
          <t>2022-09-07T00:00:00Z</t>
        </is>
      </c>
      <c r="BJ409" t="n">
        <v>11.02</v>
      </c>
      <c r="BK409" t="n">
        <v>26</v>
      </c>
      <c r="BL409" t="inlineStr">
        <is>
          <t>PG481</t>
        </is>
      </c>
      <c r="BM409" t="inlineStr">
        <is>
          <t>229</t>
        </is>
      </c>
      <c r="BN409" t="n">
        <v>5.17</v>
      </c>
      <c r="BO409" t="inlineStr">
        <is>
          <t>2022-09-07T00:20:00Z</t>
        </is>
      </c>
      <c r="BP409" t="n">
        <v>14.98</v>
      </c>
      <c r="BQ409" t="n">
        <v>149</v>
      </c>
    </row>
    <row r="410">
      <c r="C410" t="inlineStr">
        <is>
          <t>20220907-Fork</t>
        </is>
      </c>
      <c r="D410" t="inlineStr">
        <is>
          <t>Madera</t>
        </is>
      </c>
      <c r="E410" t="inlineStr">
        <is>
          <t>Fork</t>
        </is>
      </c>
      <c r="H410" t="n">
        <v>202209071530</v>
      </c>
      <c r="I410" t="n">
        <v>202209080330</v>
      </c>
      <c r="J410" t="n">
        <v>44811</v>
      </c>
      <c r="K410" t="n">
        <v>0.6458333333333334</v>
      </c>
      <c r="L410" t="n">
        <v>44811.64583333334</v>
      </c>
      <c r="M410" t="n">
        <v>44817</v>
      </c>
      <c r="P410" t="n">
        <v>819</v>
      </c>
      <c r="Q410" t="inlineStr">
        <is>
          <t>Vehicle</t>
        </is>
      </c>
      <c r="R410" t="n">
        <v>43</v>
      </c>
      <c r="U410" t="n">
        <v>37.21945</v>
      </c>
      <c r="V410" t="n">
        <v>-119.50881</v>
      </c>
      <c r="W410" t="inlineStr">
        <is>
          <t>HFTD</t>
        </is>
      </c>
      <c r="X410" t="inlineStr">
        <is>
          <t>HFRA</t>
        </is>
      </c>
      <c r="AG410" t="b">
        <v>0</v>
      </c>
      <c r="AH410" t="b">
        <v>0</v>
      </c>
      <c r="AI410" t="b">
        <v>0</v>
      </c>
      <c r="AJ410" t="n">
        <v>2022</v>
      </c>
      <c r="AK410" t="n">
        <v>9</v>
      </c>
      <c r="AL410" t="b">
        <v>0</v>
      </c>
      <c r="AM410" t="n">
        <v>0</v>
      </c>
      <c r="AN410" t="b">
        <v>0</v>
      </c>
      <c r="AO410" t="b">
        <v>0</v>
      </c>
      <c r="AP410" t="b">
        <v>0</v>
      </c>
      <c r="AQ410" t="inlineStr">
        <is>
          <t>OEIS Non-CAT - Large</t>
        </is>
      </c>
      <c r="AR410" t="n">
        <v>0</v>
      </c>
      <c r="AS410" t="n">
        <v>0</v>
      </c>
      <c r="AT410" t="inlineStr">
        <is>
          <t xml:space="preserve">structures &lt;= 100 </t>
        </is>
      </c>
      <c r="AU410" t="inlineStr">
        <is>
          <t>fatality = 0</t>
        </is>
      </c>
      <c r="AV410" t="n">
        <v>43</v>
      </c>
      <c r="AW410" t="b">
        <v>1</v>
      </c>
      <c r="AX410" t="b">
        <v>0</v>
      </c>
      <c r="AY410" t="b">
        <v>1</v>
      </c>
      <c r="AZ410" t="b">
        <v>1</v>
      </c>
      <c r="BA410" t="b">
        <v>0</v>
      </c>
      <c r="BB410" t="b">
        <v>1</v>
      </c>
      <c r="BC410" t="b">
        <v>1</v>
      </c>
      <c r="BF410" t="inlineStr">
        <is>
          <t>PG573</t>
        </is>
      </c>
      <c r="BG410" t="inlineStr">
        <is>
          <t>229</t>
        </is>
      </c>
      <c r="BH410" t="n">
        <v>1.09</v>
      </c>
      <c r="BI410" t="inlineStr">
        <is>
          <t>2022-09-07T23:20:00Z</t>
        </is>
      </c>
      <c r="BJ410" t="n">
        <v>18.92</v>
      </c>
      <c r="BK410" t="n">
        <v>83</v>
      </c>
      <c r="BL410" t="inlineStr">
        <is>
          <t>SE381</t>
        </is>
      </c>
      <c r="BM410" t="inlineStr">
        <is>
          <t>231</t>
        </is>
      </c>
      <c r="BN410" t="n">
        <v>9.26</v>
      </c>
      <c r="BO410" t="inlineStr">
        <is>
          <t>2022-09-07T23:30:00Z</t>
        </is>
      </c>
      <c r="BP410" t="n">
        <v>27.55</v>
      </c>
      <c r="BQ410" t="n">
        <v>304</v>
      </c>
    </row>
    <row r="411">
      <c r="C411" t="inlineStr">
        <is>
          <t>20240617-Sites</t>
        </is>
      </c>
      <c r="D411" t="inlineStr">
        <is>
          <t>Colusa</t>
        </is>
      </c>
      <c r="E411" t="inlineStr">
        <is>
          <t>Sites</t>
        </is>
      </c>
      <c r="H411" t="n">
        <v>202406171339</v>
      </c>
      <c r="I411" t="n">
        <v>202406180139</v>
      </c>
      <c r="J411" t="n">
        <v>45460</v>
      </c>
      <c r="K411" t="n">
        <v>0.56875</v>
      </c>
      <c r="L411" t="n">
        <v>45460.56875</v>
      </c>
      <c r="M411" t="n">
        <v>45471</v>
      </c>
      <c r="P411" t="n">
        <v>19195</v>
      </c>
      <c r="Q411" t="inlineStr">
        <is>
          <t>Electrical Power</t>
        </is>
      </c>
      <c r="T411" t="n">
        <v>0</v>
      </c>
      <c r="U411" t="n">
        <v>39.31646</v>
      </c>
      <c r="V411" t="n">
        <v>-122.46934</v>
      </c>
      <c r="Y411" t="inlineStr">
        <is>
          <t>Yes</t>
        </is>
      </c>
      <c r="Z411" t="inlineStr">
        <is>
          <t>Yes</t>
        </is>
      </c>
      <c r="AG411" t="b">
        <v>1</v>
      </c>
      <c r="AH411" t="b">
        <v>1</v>
      </c>
      <c r="AI411" t="b">
        <v>0</v>
      </c>
      <c r="AJ411" t="n">
        <v>2024</v>
      </c>
      <c r="AK411" t="n">
        <v>6</v>
      </c>
      <c r="AM411" t="n">
        <v>0</v>
      </c>
      <c r="AN411" t="b">
        <v>0</v>
      </c>
      <c r="AO411" t="b">
        <v>0</v>
      </c>
      <c r="AP411" t="b">
        <v>0</v>
      </c>
      <c r="AQ411" t="inlineStr">
        <is>
          <t>OEIS CAT - Large</t>
        </is>
      </c>
      <c r="AR411" t="n">
        <v>1</v>
      </c>
      <c r="AS411" t="n">
        <v>0</v>
      </c>
      <c r="AT411" t="inlineStr">
        <is>
          <t xml:space="preserve">structures &lt;= 100 </t>
        </is>
      </c>
      <c r="AU411" t="inlineStr">
        <is>
          <t>fatality = 0</t>
        </is>
      </c>
      <c r="AV411" t="n">
        <v>0</v>
      </c>
      <c r="BF411" t="inlineStr">
        <is>
          <t>PG289</t>
        </is>
      </c>
      <c r="BG411" t="inlineStr">
        <is>
          <t>229</t>
        </is>
      </c>
      <c r="BH411" t="n">
        <v>3.06</v>
      </c>
      <c r="BI411" t="inlineStr">
        <is>
          <t>2024-06-17T20:00:00Z</t>
        </is>
      </c>
      <c r="BJ411" t="n">
        <v>27.4</v>
      </c>
      <c r="BK411" t="n">
        <v>24</v>
      </c>
      <c r="BL411" t="inlineStr">
        <is>
          <t>PG324</t>
        </is>
      </c>
      <c r="BM411" t="inlineStr">
        <is>
          <t>229</t>
        </is>
      </c>
      <c r="BN411" t="n">
        <v>9.699999999999999</v>
      </c>
      <c r="BO411" t="inlineStr">
        <is>
          <t>2024-06-17T20:40:00Z</t>
        </is>
      </c>
      <c r="BP411" t="n">
        <v>30.54</v>
      </c>
      <c r="BQ411" t="n">
        <v>84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C31"/>
  <sheetViews>
    <sheetView tabSelected="1" topLeftCell="E7" workbookViewId="0">
      <selection activeCell="AC34" sqref="AC34"/>
    </sheetView>
  </sheetViews>
  <sheetFormatPr baseColWidth="10" defaultRowHeight="15"/>
  <cols>
    <col width="20.83203125" bestFit="1" customWidth="1" min="1" max="1"/>
    <col width="27" bestFit="1" customWidth="1" min="2" max="2"/>
    <col width="12.83203125" bestFit="1" customWidth="1" min="3" max="3"/>
    <col width="16" bestFit="1" customWidth="1" min="4" max="4"/>
    <col width="25.5" bestFit="1" customWidth="1" min="5" max="5"/>
    <col width="28.83203125" bestFit="1" customWidth="1" min="6" max="6"/>
    <col width="27.33203125" bestFit="1" customWidth="1" min="7" max="7"/>
    <col width="16.33203125" customWidth="1" min="8" max="9"/>
    <col width="15.1640625" bestFit="1" customWidth="1" min="10" max="274"/>
    <col width="15.6640625" bestFit="1" customWidth="1" min="275" max="275"/>
    <col width="16.33203125" bestFit="1" customWidth="1" min="276" max="276"/>
  </cols>
  <sheetData>
    <row r="1">
      <c r="A1" s="41" t="inlineStr">
        <is>
          <t>x_electrical_power_caused</t>
        </is>
      </c>
      <c r="B1" t="inlineStr">
        <is>
          <t>Yes</t>
        </is>
      </c>
    </row>
    <row r="3">
      <c r="A3" s="41" t="inlineStr">
        <is>
          <t>Row Labels</t>
        </is>
      </c>
      <c r="B3" t="inlineStr">
        <is>
          <t>Count of x_structures_destroyed</t>
        </is>
      </c>
      <c r="C3" t="inlineStr">
        <is>
          <t>Sum of acreage</t>
        </is>
      </c>
      <c r="D3" t="inlineStr">
        <is>
          <t>StdDev of acreage2</t>
        </is>
      </c>
      <c r="E3" t="inlineStr">
        <is>
          <t>Sum of x_structures_destroyed</t>
        </is>
      </c>
      <c r="F3" t="inlineStr">
        <is>
          <t>StdDev of x_structures_destroyed2</t>
        </is>
      </c>
    </row>
    <row r="4">
      <c r="A4" s="42" t="inlineStr">
        <is>
          <t>&lt;50</t>
        </is>
      </c>
      <c r="B4" t="n">
        <v>50</v>
      </c>
      <c r="C4" t="n">
        <v>1803058</v>
      </c>
      <c r="D4" t="n">
        <v>138676.8586081574</v>
      </c>
      <c r="E4" t="n">
        <v>31696</v>
      </c>
      <c r="F4" t="n">
        <v>2763.104811177278</v>
      </c>
    </row>
    <row r="5">
      <c r="A5" s="42" t="inlineStr">
        <is>
          <t>50-100</t>
        </is>
      </c>
      <c r="B5" t="n">
        <v>5</v>
      </c>
      <c r="C5" t="n">
        <v>370915</v>
      </c>
      <c r="D5" t="n">
        <v>120489.8214228073</v>
      </c>
      <c r="E5" t="n">
        <v>1443</v>
      </c>
      <c r="F5" t="n">
        <v>461.9067005359415</v>
      </c>
    </row>
    <row r="6">
      <c r="A6" s="42" t="inlineStr">
        <is>
          <t>Grand Total</t>
        </is>
      </c>
      <c r="B6" t="n">
        <v>55</v>
      </c>
      <c r="C6" t="n">
        <v>2173973</v>
      </c>
      <c r="D6" t="n">
        <v>136500.3035952025</v>
      </c>
      <c r="E6" t="n">
        <v>33139</v>
      </c>
      <c r="F6" t="n">
        <v>2636.981016902034</v>
      </c>
    </row>
    <row r="18">
      <c r="N18" s="43" t="n"/>
    </row>
    <row r="20">
      <c r="D20" t="inlineStr">
        <is>
          <t>x_electrical_power_caused</t>
        </is>
      </c>
      <c r="E20" t="inlineStr">
        <is>
          <t>Yes</t>
        </is>
      </c>
      <c r="G20" s="43" t="n"/>
      <c r="I20" s="43" t="n"/>
      <c r="P20" t="inlineStr">
        <is>
          <t>x_electrical_power_caused</t>
        </is>
      </c>
      <c r="Q20" t="inlineStr">
        <is>
          <t>(blank)</t>
        </is>
      </c>
    </row>
    <row r="21">
      <c r="D21" t="inlineStr">
        <is>
          <t>cause</t>
        </is>
      </c>
      <c r="E21" t="inlineStr">
        <is>
          <t>(Multiple Items)</t>
        </is>
      </c>
      <c r="G21" s="43" t="n"/>
      <c r="I21" s="43" t="n"/>
      <c r="P21" t="inlineStr">
        <is>
          <t>cause</t>
        </is>
      </c>
      <c r="Q21" t="inlineStr">
        <is>
          <t>(Multiple Items)</t>
        </is>
      </c>
    </row>
    <row r="22">
      <c r="D22" t="inlineStr">
        <is>
          <t>Ct10</t>
        </is>
      </c>
      <c r="E22" t="inlineStr">
        <is>
          <t>(Multiple Items)</t>
        </is>
      </c>
      <c r="G22" s="43" t="n"/>
      <c r="I22" s="43" t="n"/>
      <c r="P22" t="inlineStr">
        <is>
          <t>Ct10</t>
        </is>
      </c>
      <c r="Q22" t="inlineStr">
        <is>
          <t>(Multiple Items)</t>
        </is>
      </c>
    </row>
    <row r="23">
      <c r="G23" s="43" t="n"/>
      <c r="I23" s="43" t="n"/>
    </row>
    <row r="24">
      <c r="D24" t="inlineStr">
        <is>
          <t>Row Labels</t>
        </is>
      </c>
      <c r="E24" t="inlineStr">
        <is>
          <t>Count of WG10</t>
        </is>
      </c>
      <c r="F24" t="inlineStr">
        <is>
          <t>Sum of acreage</t>
        </is>
      </c>
      <c r="G24" s="43" t="inlineStr">
        <is>
          <t>Acreage per Fire</t>
        </is>
      </c>
      <c r="H24" s="43" t="inlineStr">
        <is>
          <t>StdDev Acreage</t>
        </is>
      </c>
      <c r="I24" s="43" t="inlineStr">
        <is>
          <t>StdErr Acreage</t>
        </is>
      </c>
      <c r="J24" t="inlineStr">
        <is>
          <t>Structures Destroyed</t>
        </is>
      </c>
      <c r="K24" s="43" t="inlineStr">
        <is>
          <t>Structures per Fire</t>
        </is>
      </c>
      <c r="L24" s="43" t="inlineStr">
        <is>
          <t>StdDev Structures</t>
        </is>
      </c>
      <c r="M24" s="43" t="inlineStr">
        <is>
          <t>StdErr Strucures</t>
        </is>
      </c>
      <c r="N24" s="43" t="inlineStr">
        <is>
          <t>Acre/Structure</t>
        </is>
      </c>
      <c r="P24" t="inlineStr">
        <is>
          <t>Row Labels</t>
        </is>
      </c>
      <c r="Q24" t="inlineStr">
        <is>
          <t>Count of WG10</t>
        </is>
      </c>
      <c r="R24" t="inlineStr">
        <is>
          <t>Sum of acreage</t>
        </is>
      </c>
      <c r="S24" t="inlineStr">
        <is>
          <t>Acreage per Fire</t>
        </is>
      </c>
      <c r="T24" s="43" t="inlineStr">
        <is>
          <t>StdDev Acreage</t>
        </is>
      </c>
      <c r="U24" s="43" t="inlineStr">
        <is>
          <t>StdErr Acreage</t>
        </is>
      </c>
      <c r="V24" t="inlineStr">
        <is>
          <t>Structures Destroyed</t>
        </is>
      </c>
      <c r="W24" t="inlineStr">
        <is>
          <t>Structures per Fire</t>
        </is>
      </c>
      <c r="X24" s="43" t="inlineStr">
        <is>
          <t>StdDev Structures</t>
        </is>
      </c>
      <c r="Y24" s="43" t="inlineStr">
        <is>
          <t>StdErr Strucures</t>
        </is>
      </c>
      <c r="Z24" s="43" t="inlineStr">
        <is>
          <t>Acre/Structure</t>
        </is>
      </c>
      <c r="AB24" s="43" t="inlineStr">
        <is>
          <t>Acres: PL/Non-PL</t>
        </is>
      </c>
      <c r="AC24" s="43" t="inlineStr">
        <is>
          <t>Structures: Pl/Non</t>
        </is>
      </c>
    </row>
    <row r="25">
      <c r="D25" t="inlineStr">
        <is>
          <t>0-10</t>
        </is>
      </c>
      <c r="E25" t="n">
        <v>5</v>
      </c>
      <c r="F25" t="n">
        <v>4737</v>
      </c>
      <c r="G25" s="43">
        <f>IF(E25&lt;&gt;0,F25/E25,0)</f>
        <v/>
      </c>
      <c r="H25" s="43" t="n">
        <v>744.4960040188262</v>
      </c>
      <c r="I25" s="43">
        <f>H25/SQRT(E25)</f>
        <v/>
      </c>
      <c r="J25" t="n">
        <v>213</v>
      </c>
      <c r="K25" s="43">
        <f>IF(G25&lt;&gt;0,J25/$E25,0)</f>
        <v/>
      </c>
      <c r="L25" s="43" t="n">
        <v>69.79111691325767</v>
      </c>
      <c r="M25" s="43">
        <f>L25/SQRT(E25)</f>
        <v/>
      </c>
      <c r="N25" s="44">
        <f>G25/K25</f>
        <v/>
      </c>
      <c r="P25" t="inlineStr">
        <is>
          <t>0-10</t>
        </is>
      </c>
      <c r="Q25" t="n">
        <v>50</v>
      </c>
      <c r="R25" t="n">
        <v>1161824</v>
      </c>
      <c r="S25" s="43">
        <f>IF(Q25&lt;&gt;0,R25/Q25,0)</f>
        <v/>
      </c>
      <c r="T25" s="43" t="n">
        <v>60072.02083867705</v>
      </c>
      <c r="U25" s="43">
        <f>T25/SQRT(Q25)</f>
        <v/>
      </c>
      <c r="V25" t="n">
        <v>696</v>
      </c>
      <c r="W25" s="43">
        <f>IF(S25&lt;&gt;0,V25/$Q25,0)</f>
        <v/>
      </c>
      <c r="X25" s="44" t="n">
        <v>53.08324300408452</v>
      </c>
      <c r="Y25" s="43">
        <f>X25/SQRT(Q25)</f>
        <v/>
      </c>
      <c r="Z25" s="44">
        <f>S25/W25</f>
        <v/>
      </c>
      <c r="AB25">
        <f>G25/S25</f>
        <v/>
      </c>
      <c r="AC25">
        <f>K25/W25</f>
        <v/>
      </c>
    </row>
    <row r="26">
      <c r="D26" t="inlineStr">
        <is>
          <t>10-20</t>
        </is>
      </c>
      <c r="E26" t="n">
        <v>16</v>
      </c>
      <c r="F26" t="n">
        <v>197149</v>
      </c>
      <c r="G26" s="43">
        <f>IF(E26&lt;&gt;0,F26/E26,0)</f>
        <v/>
      </c>
      <c r="H26" s="43" t="n">
        <v>25055.0608245881</v>
      </c>
      <c r="I26" s="43">
        <f>H26/SQRT(E26)</f>
        <v/>
      </c>
      <c r="J26" t="n">
        <v>1153</v>
      </c>
      <c r="K26" s="43">
        <f>IF(G26&lt;&gt;0,J26/$E26,0)</f>
        <v/>
      </c>
      <c r="L26" s="43" t="n">
        <v>239.806719046819</v>
      </c>
      <c r="M26" s="43">
        <f>L26/SQRT(E26)</f>
        <v/>
      </c>
      <c r="N26" s="44">
        <f>G26/K26</f>
        <v/>
      </c>
      <c r="P26" t="inlineStr">
        <is>
          <t>10-20</t>
        </is>
      </c>
      <c r="Q26" t="n">
        <v>130</v>
      </c>
      <c r="R26" t="n">
        <v>1420876</v>
      </c>
      <c r="S26" s="43">
        <f>IF(Q26&lt;&gt;0,R26/Q26,0)</f>
        <v/>
      </c>
      <c r="T26" s="43" t="n">
        <v>44040.85795951998</v>
      </c>
      <c r="U26" s="43">
        <f>T26/SQRT(Q26)</f>
        <v/>
      </c>
      <c r="V26" t="n">
        <v>6121</v>
      </c>
      <c r="W26" s="43">
        <f>IF(S26&lt;&gt;0,V26/$Q26,0)</f>
        <v/>
      </c>
      <c r="X26" s="44" t="n">
        <v>273.3274259785478</v>
      </c>
      <c r="Y26" s="43">
        <f>X26/SQRT(Q26)</f>
        <v/>
      </c>
      <c r="Z26" s="44">
        <f>S26/W26</f>
        <v/>
      </c>
      <c r="AB26">
        <f>G26/S26</f>
        <v/>
      </c>
      <c r="AC26">
        <f>K26/W26</f>
        <v/>
      </c>
    </row>
    <row r="27">
      <c r="D27" t="inlineStr">
        <is>
          <t>20-30</t>
        </is>
      </c>
      <c r="E27" t="n">
        <v>16</v>
      </c>
      <c r="F27" t="n">
        <v>1205972</v>
      </c>
      <c r="G27" s="43">
        <f>IF(E27&lt;&gt;0,F27/E27,0)</f>
        <v/>
      </c>
      <c r="H27" s="43" t="n">
        <v>245927.3470693172</v>
      </c>
      <c r="I27" s="43">
        <f>H27/SQRT(E27)</f>
        <v/>
      </c>
      <c r="J27" t="n">
        <v>4209</v>
      </c>
      <c r="K27" s="43">
        <f>IF(G27&lt;&gt;0,J27/$E27,0)</f>
        <v/>
      </c>
      <c r="L27" s="43" t="n">
        <v>585.1210863695528</v>
      </c>
      <c r="M27" s="43">
        <f>L27/SQRT(E27)</f>
        <v/>
      </c>
      <c r="N27" s="44">
        <f>G27/K27</f>
        <v/>
      </c>
      <c r="P27" t="inlineStr">
        <is>
          <t>20-30</t>
        </is>
      </c>
      <c r="Q27" t="n">
        <v>86</v>
      </c>
      <c r="R27" t="n">
        <v>1162010</v>
      </c>
      <c r="S27" s="43">
        <f>IF(Q27&lt;&gt;0,R27/Q27,0)</f>
        <v/>
      </c>
      <c r="T27" s="43" t="n">
        <v>48003.35668194246</v>
      </c>
      <c r="U27" s="43">
        <f>T27/SQRT(Q27)</f>
        <v/>
      </c>
      <c r="V27" t="n">
        <v>1168</v>
      </c>
      <c r="W27" s="43">
        <f>IF(S27&lt;&gt;0,V27/$Q27,0)</f>
        <v/>
      </c>
      <c r="X27" s="44" t="n">
        <v>48.44225835750266</v>
      </c>
      <c r="Y27" s="43">
        <f>X27/SQRT(Q27)</f>
        <v/>
      </c>
      <c r="Z27" s="44">
        <f>S27/W27</f>
        <v/>
      </c>
      <c r="AB27">
        <f>G27/S27</f>
        <v/>
      </c>
      <c r="AC27">
        <f>K27/W27</f>
        <v/>
      </c>
    </row>
    <row r="28">
      <c r="D28" t="inlineStr">
        <is>
          <t>30-40</t>
        </is>
      </c>
      <c r="E28" t="n">
        <v>10</v>
      </c>
      <c r="F28" t="n">
        <v>171489</v>
      </c>
      <c r="G28" s="43">
        <f>IF(E28&lt;&gt;0,F28/E28,0)</f>
        <v/>
      </c>
      <c r="H28" s="43" t="n">
        <v>23228.55213417315</v>
      </c>
      <c r="I28" s="43">
        <f>H28/SQRT(E28)</f>
        <v/>
      </c>
      <c r="J28" t="n">
        <v>5962</v>
      </c>
      <c r="K28" s="43">
        <f>IF(G28&lt;&gt;0,J28/$E28,0)</f>
        <v/>
      </c>
      <c r="L28" s="43" t="n">
        <v>1866.514874780744</v>
      </c>
      <c r="M28" s="43">
        <f>L28/SQRT(E28)</f>
        <v/>
      </c>
      <c r="N28" s="44">
        <f>G28/K28</f>
        <v/>
      </c>
      <c r="P28" t="inlineStr">
        <is>
          <t>30-40</t>
        </is>
      </c>
      <c r="Q28" t="n">
        <v>25</v>
      </c>
      <c r="R28" t="n">
        <v>99143</v>
      </c>
      <c r="S28" s="43">
        <f>IF(Q28&lt;&gt;0,R28/Q28,0)</f>
        <v/>
      </c>
      <c r="T28" s="43" t="n">
        <v>8340.822888660326</v>
      </c>
      <c r="U28" s="43">
        <f>T28/SQRT(Q28)</f>
        <v/>
      </c>
      <c r="V28" t="n">
        <v>38</v>
      </c>
      <c r="W28" s="43">
        <f>IF(S28&lt;&gt;0,V28/$Q28,0)</f>
        <v/>
      </c>
      <c r="X28" s="44" t="n">
        <v>3.947573094109004</v>
      </c>
      <c r="Y28" s="43">
        <f>X28/SQRT(Q28)</f>
        <v/>
      </c>
      <c r="Z28" s="44">
        <f>S28/W28</f>
        <v/>
      </c>
      <c r="AB28">
        <f>G28/S28</f>
        <v/>
      </c>
      <c r="AC28">
        <f>K28/W28</f>
        <v/>
      </c>
    </row>
    <row r="29">
      <c r="D29" t="inlineStr">
        <is>
          <t>40-50</t>
        </is>
      </c>
      <c r="E29" t="n">
        <v>5</v>
      </c>
      <c r="F29" t="n">
        <v>223711</v>
      </c>
      <c r="G29" s="43">
        <f>IF(E29&lt;&gt;0,F29/E29,0)</f>
        <v/>
      </c>
      <c r="H29" s="43" t="n">
        <v>64782.05135838166</v>
      </c>
      <c r="I29" s="43">
        <f>H29/SQRT(E29)</f>
        <v/>
      </c>
      <c r="J29" t="n">
        <v>20159</v>
      </c>
      <c r="K29" s="43">
        <f>IF(G29&lt;&gt;0,J29/$E29,0)</f>
        <v/>
      </c>
      <c r="L29" s="43" t="n">
        <v>8278.72853764393</v>
      </c>
      <c r="M29" s="43">
        <f>L29/SQRT(E29)</f>
        <v/>
      </c>
      <c r="N29" s="44">
        <f>G29/K29</f>
        <v/>
      </c>
      <c r="P29" t="inlineStr">
        <is>
          <t>40-50</t>
        </is>
      </c>
      <c r="Q29" t="n">
        <v>8</v>
      </c>
      <c r="R29" t="n">
        <v>442867</v>
      </c>
      <c r="S29" s="43">
        <f>IF(Q29&lt;&gt;0,R29/Q29,0)</f>
        <v/>
      </c>
      <c r="T29" s="43" t="n">
        <v>125600.6949707087</v>
      </c>
      <c r="U29" s="43">
        <f>T29/SQRT(Q29)</f>
        <v/>
      </c>
      <c r="V29" t="n">
        <v>1827</v>
      </c>
      <c r="W29" s="43">
        <f>IF(S29&lt;&gt;0,V29/$Q29,0)</f>
        <v/>
      </c>
      <c r="X29" s="44" t="n">
        <v>546.8653094379517</v>
      </c>
      <c r="Y29" s="43">
        <f>X29/SQRT(Q29)</f>
        <v/>
      </c>
      <c r="Z29" s="44">
        <f>S29/W29</f>
        <v/>
      </c>
      <c r="AB29">
        <f>G29/S29</f>
        <v/>
      </c>
      <c r="AC29">
        <f>K29/W29</f>
        <v/>
      </c>
    </row>
    <row r="30">
      <c r="D30" t="inlineStr">
        <is>
          <t>&gt;50</t>
        </is>
      </c>
      <c r="E30" t="n">
        <v>5</v>
      </c>
      <c r="F30" t="n">
        <v>370915</v>
      </c>
      <c r="G30" s="43">
        <f>IF(E30&lt;&gt;0,F30/E30,0)</f>
        <v/>
      </c>
      <c r="H30" s="43" t="n">
        <v>120489.8214228073</v>
      </c>
      <c r="I30" s="43">
        <f>H30/SQRT(E30)</f>
        <v/>
      </c>
      <c r="J30" t="n">
        <v>1443</v>
      </c>
      <c r="K30" s="43">
        <f>IF(G30&lt;&gt;0,J30/$E30,0)</f>
        <v/>
      </c>
      <c r="L30" s="43" t="n">
        <v>536.562205154258</v>
      </c>
      <c r="M30" s="43">
        <f>L30/SQRT(E30)</f>
        <v/>
      </c>
      <c r="N30" s="44">
        <f>G30/K30</f>
        <v/>
      </c>
      <c r="P30" t="inlineStr">
        <is>
          <t>&gt;50</t>
        </is>
      </c>
      <c r="Q30" t="n">
        <v>7</v>
      </c>
      <c r="R30" t="n">
        <v>32068</v>
      </c>
      <c r="S30" s="43">
        <f>IF(Q30&lt;&gt;0,R30/Q30,0)</f>
        <v/>
      </c>
      <c r="T30" s="49" t="n">
        <v>5889.211165</v>
      </c>
      <c r="U30" s="43">
        <f>T30/SQRT(Q30)</f>
        <v/>
      </c>
      <c r="V30" t="n">
        <v>13</v>
      </c>
      <c r="W30" s="43">
        <f>IF(S30&lt;&gt;0,V30/$Q30,0)</f>
        <v/>
      </c>
      <c r="X30" s="46" t="n">
        <v>5.272570530585627</v>
      </c>
      <c r="Y30" s="43">
        <f>X30/SQRT(Q30)</f>
        <v/>
      </c>
      <c r="Z30" s="44">
        <f>S30/W30</f>
        <v/>
      </c>
      <c r="AB30">
        <f>G30/S30</f>
        <v/>
      </c>
      <c r="AC30">
        <f>K30/W30</f>
        <v/>
      </c>
    </row>
    <row r="31">
      <c r="D31" t="inlineStr">
        <is>
          <t>Grand Total</t>
        </is>
      </c>
      <c r="E31">
        <f>SUM(E25:E30)</f>
        <v/>
      </c>
      <c r="F31">
        <f>SUM(F25:F30)</f>
        <v/>
      </c>
      <c r="G31" s="45">
        <f>IF(E31&lt;&gt;0,F31/E31,0)</f>
        <v/>
      </c>
      <c r="J31">
        <f>SUM(J25:J30)</f>
        <v/>
      </c>
      <c r="K31" s="45">
        <f>IF(G31&lt;&gt;0,J31/$E31,0)</f>
        <v/>
      </c>
      <c r="N31" s="44">
        <f>G31/K31</f>
        <v/>
      </c>
      <c r="P31" s="45" t="inlineStr">
        <is>
          <t>Grand Total</t>
        </is>
      </c>
      <c r="Q31" s="45" t="n">
        <v>279</v>
      </c>
      <c r="R31" s="45" t="n">
        <v>3939907</v>
      </c>
      <c r="S31" s="47">
        <f>IF(Q31&lt;&gt;0,R31/Q31,0)</f>
        <v/>
      </c>
      <c r="T31" s="45" t="n"/>
      <c r="U31" s="45" t="n"/>
      <c r="V31" s="45" t="n">
        <v>9584</v>
      </c>
      <c r="W31" s="43">
        <f>IF(S31&lt;&gt;0,V31/$Q31,0)</f>
        <v/>
      </c>
      <c r="Z31" s="44">
        <f>S31/W31</f>
        <v/>
      </c>
      <c r="AB31">
        <f>G31/S31</f>
        <v/>
      </c>
      <c r="AC31">
        <f>K31/W31</f>
        <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AB62"/>
  <sheetViews>
    <sheetView topLeftCell="A29" workbookViewId="0">
      <selection activeCell="S61" sqref="S61"/>
    </sheetView>
  </sheetViews>
  <sheetFormatPr baseColWidth="10" defaultRowHeight="15"/>
  <cols>
    <col width="20.83203125" bestFit="1" customWidth="1" min="1" max="1"/>
    <col width="26.1640625" bestFit="1" customWidth="1" min="2" max="2"/>
    <col width="15" bestFit="1" customWidth="1" min="3" max="3"/>
    <col width="12" bestFit="1" customWidth="1" min="4" max="4"/>
    <col width="10.6640625" bestFit="1" customWidth="1" min="5" max="5"/>
    <col width="15.1640625" customWidth="1" min="6" max="7"/>
    <col width="16.33203125" customWidth="1" min="8" max="9"/>
    <col width="15.1640625" bestFit="1" customWidth="1" min="10" max="276"/>
    <col width="15.6640625" bestFit="1" customWidth="1" min="277" max="277"/>
    <col width="16.33203125" bestFit="1" customWidth="1" min="278" max="278"/>
  </cols>
  <sheetData>
    <row r="2">
      <c r="A2" s="41" t="inlineStr">
        <is>
          <t>x_electrical_power_caused</t>
        </is>
      </c>
      <c r="B2" t="inlineStr">
        <is>
          <t>(blank)</t>
        </is>
      </c>
    </row>
    <row r="3">
      <c r="A3" s="41" t="inlineStr">
        <is>
          <t>cause</t>
        </is>
      </c>
      <c r="B3" t="inlineStr">
        <is>
          <t>(Multiple Items)</t>
        </is>
      </c>
    </row>
    <row r="4">
      <c r="A4" s="41" t="inlineStr">
        <is>
          <t>Ct10</t>
        </is>
      </c>
      <c r="B4" t="inlineStr">
        <is>
          <t>(Multiple Items)</t>
        </is>
      </c>
    </row>
    <row r="6">
      <c r="A6" s="41" t="inlineStr">
        <is>
          <t>Row Labels</t>
        </is>
      </c>
      <c r="B6" t="inlineStr">
        <is>
          <t>StdDev of structures_destroyed</t>
        </is>
      </c>
      <c r="C6" t="inlineStr">
        <is>
          <t>StdDev of acreage</t>
        </is>
      </c>
      <c r="D6" t="inlineStr">
        <is>
          <t>Count of Ct10</t>
        </is>
      </c>
    </row>
    <row r="7">
      <c r="A7" s="42" t="inlineStr">
        <is>
          <t>0-10</t>
        </is>
      </c>
      <c r="B7" t="n">
        <v>67.55530904540205</v>
      </c>
      <c r="C7" t="n">
        <v>87219.67685398168</v>
      </c>
      <c r="D7" t="n">
        <v>22</v>
      </c>
    </row>
    <row r="8">
      <c r="A8" s="42" t="inlineStr">
        <is>
          <t>10-20</t>
        </is>
      </c>
      <c r="B8" t="n">
        <v>273.3274259785478</v>
      </c>
      <c r="C8" t="n">
        <v>44040.85795951998</v>
      </c>
      <c r="D8" t="n">
        <v>130</v>
      </c>
    </row>
    <row r="9">
      <c r="A9" s="42" t="inlineStr">
        <is>
          <t>20-30</t>
        </is>
      </c>
      <c r="B9" t="n">
        <v>48.44225835750266</v>
      </c>
      <c r="C9" t="n">
        <v>48003.35668194246</v>
      </c>
      <c r="D9" t="n">
        <v>86</v>
      </c>
    </row>
    <row r="10">
      <c r="A10" s="42" t="inlineStr">
        <is>
          <t>30-40</t>
        </is>
      </c>
      <c r="B10" t="n">
        <v>3.947573094109004</v>
      </c>
      <c r="C10" t="n">
        <v>8340.822888660326</v>
      </c>
      <c r="D10" t="n">
        <v>25</v>
      </c>
    </row>
    <row r="11">
      <c r="A11" s="42" t="inlineStr">
        <is>
          <t>40-50</t>
        </is>
      </c>
      <c r="B11" t="n">
        <v>546.8653094379517</v>
      </c>
      <c r="C11" t="n">
        <v>118802.517090104</v>
      </c>
      <c r="D11" t="n">
        <v>9</v>
      </c>
    </row>
    <row r="12">
      <c r="A12" s="42" t="inlineStr">
        <is>
          <t>50-60</t>
        </is>
      </c>
      <c r="B12" t="n">
        <v>5.852349955359813</v>
      </c>
      <c r="C12" t="n">
        <v>7070.056385913765</v>
      </c>
      <c r="D12" t="n">
        <v>5</v>
      </c>
    </row>
    <row r="13">
      <c r="A13" s="42" t="inlineStr">
        <is>
          <t>70-80</t>
        </is>
      </c>
      <c r="B13" t="e">
        <v>#DIV/0!</v>
      </c>
      <c r="C13" t="e">
        <v>#DIV/0!</v>
      </c>
      <c r="D13" t="n">
        <v>1</v>
      </c>
    </row>
    <row r="14">
      <c r="A14" s="42" t="inlineStr">
        <is>
          <t>80-90</t>
        </is>
      </c>
      <c r="C14" t="e">
        <v>#DIV/0!</v>
      </c>
      <c r="D14" t="n">
        <v>1</v>
      </c>
    </row>
    <row r="15">
      <c r="A15" s="42" t="inlineStr">
        <is>
          <t>Grand Total</t>
        </is>
      </c>
      <c r="B15" t="n">
        <v>221.3174182654739</v>
      </c>
      <c r="C15" t="n">
        <v>51818.6001464229</v>
      </c>
      <c r="D15" t="n">
        <v>279</v>
      </c>
    </row>
    <row r="18">
      <c r="D18" t="inlineStr">
        <is>
          <t>x_electrical_power_caused</t>
        </is>
      </c>
      <c r="E18" t="inlineStr">
        <is>
          <t>Yes</t>
        </is>
      </c>
      <c r="K18" t="inlineStr">
        <is>
          <t>x_electrical_power_caused</t>
        </is>
      </c>
      <c r="L18" t="inlineStr">
        <is>
          <t>(blank)</t>
        </is>
      </c>
    </row>
    <row r="19">
      <c r="D19" t="inlineStr">
        <is>
          <t>Ct5</t>
        </is>
      </c>
      <c r="E19" t="inlineStr">
        <is>
          <t>(Multiple Items)</t>
        </is>
      </c>
      <c r="K19" t="inlineStr">
        <is>
          <t>Ct5</t>
        </is>
      </c>
      <c r="L19" t="inlineStr">
        <is>
          <t>(Multiple Items)</t>
        </is>
      </c>
    </row>
    <row r="20">
      <c r="D20" t="inlineStr">
        <is>
          <t>cause</t>
        </is>
      </c>
      <c r="E20" t="inlineStr">
        <is>
          <t>(Multiple Items)</t>
        </is>
      </c>
      <c r="K20" t="inlineStr">
        <is>
          <t>cause</t>
        </is>
      </c>
      <c r="L20" t="inlineStr">
        <is>
          <t>(Multiple Items)</t>
        </is>
      </c>
    </row>
    <row r="22">
      <c r="D22" t="inlineStr">
        <is>
          <t>Row Labels</t>
        </is>
      </c>
      <c r="E22" t="inlineStr">
        <is>
          <t>Count of WG5</t>
        </is>
      </c>
      <c r="F22" t="inlineStr">
        <is>
          <t>Sum of acreage</t>
        </is>
      </c>
      <c r="G22" t="inlineStr">
        <is>
          <t>Acreage per Fire</t>
        </is>
      </c>
      <c r="H22" t="inlineStr">
        <is>
          <t>Structures Destroyed</t>
        </is>
      </c>
      <c r="I22" t="inlineStr">
        <is>
          <t>Structures per Fire</t>
        </is>
      </c>
      <c r="K22" t="inlineStr">
        <is>
          <t>Row Labels</t>
        </is>
      </c>
      <c r="L22" t="inlineStr">
        <is>
          <t>Count of WG5</t>
        </is>
      </c>
      <c r="M22" t="inlineStr">
        <is>
          <t>Sum of acreage</t>
        </is>
      </c>
      <c r="N22" t="inlineStr">
        <is>
          <t>Acreage per Fire</t>
        </is>
      </c>
      <c r="O22" t="inlineStr">
        <is>
          <t>Structures Destroyed</t>
        </is>
      </c>
      <c r="P22" t="inlineStr">
        <is>
          <t>Structures per Fire</t>
        </is>
      </c>
    </row>
    <row r="23">
      <c r="D23" t="inlineStr">
        <is>
          <t>0-10</t>
        </is>
      </c>
      <c r="E23" t="n">
        <v>5</v>
      </c>
      <c r="F23" t="n">
        <v>38974</v>
      </c>
      <c r="G23" s="43">
        <f>IF(E23&lt;&gt;0,F23/E23,0)</f>
        <v/>
      </c>
      <c r="H23" t="n">
        <v>602</v>
      </c>
      <c r="I23" s="43">
        <f>IF(G23&lt;&gt;0,H23/$E23,0)</f>
        <v/>
      </c>
      <c r="K23" t="inlineStr">
        <is>
          <t>0-10</t>
        </is>
      </c>
      <c r="L23" t="n">
        <v>26</v>
      </c>
      <c r="M23" t="n">
        <v>978000</v>
      </c>
      <c r="N23" s="43">
        <f>IF(L23&lt;&gt;0,M23/L23,0)</f>
        <v/>
      </c>
      <c r="O23" t="n">
        <v>3656</v>
      </c>
      <c r="P23" s="43">
        <f>IF(N23&lt;&gt;0,O23/$L23,0)</f>
        <v/>
      </c>
    </row>
    <row r="24">
      <c r="D24" t="inlineStr">
        <is>
          <t>10-20</t>
        </is>
      </c>
      <c r="E24" t="n">
        <v>7</v>
      </c>
      <c r="F24" t="n">
        <v>103167</v>
      </c>
      <c r="G24" s="43">
        <f>IF(E24&lt;&gt;0,F24/E24,0)</f>
        <v/>
      </c>
      <c r="H24" t="n">
        <v>93</v>
      </c>
      <c r="I24" s="43">
        <f>IF(G24&lt;&gt;0,H24/$E24,0)</f>
        <v/>
      </c>
      <c r="K24" t="inlineStr">
        <is>
          <t>10-20</t>
        </is>
      </c>
      <c r="L24" t="n">
        <v>74</v>
      </c>
      <c r="M24" t="n">
        <v>795748</v>
      </c>
      <c r="N24" s="43">
        <f>IF(L24&lt;&gt;0,M24/L24,0)</f>
        <v/>
      </c>
      <c r="O24" t="n">
        <v>3790</v>
      </c>
      <c r="P24" s="43">
        <f>IF(N24&lt;&gt;0,O24/$L24,0)</f>
        <v/>
      </c>
    </row>
    <row r="25">
      <c r="D25" t="inlineStr">
        <is>
          <t>20-30</t>
        </is>
      </c>
      <c r="E25" t="n">
        <v>12</v>
      </c>
      <c r="F25" t="n">
        <v>374311</v>
      </c>
      <c r="G25" s="43">
        <f>IF(E25&lt;&gt;0,F25/E25,0)</f>
        <v/>
      </c>
      <c r="H25" t="n">
        <v>1953</v>
      </c>
      <c r="I25" s="43">
        <f>IF(G25&lt;&gt;0,H25/$E25,0)</f>
        <v/>
      </c>
      <c r="K25" t="inlineStr">
        <is>
          <t>20-30</t>
        </is>
      </c>
      <c r="L25" t="n">
        <v>46</v>
      </c>
      <c r="M25" t="n">
        <v>429544</v>
      </c>
      <c r="N25" s="43">
        <f>IF(L25&lt;&gt;0,M25/L25,0)</f>
        <v/>
      </c>
      <c r="O25" t="n">
        <v>450</v>
      </c>
      <c r="P25" s="43">
        <f>IF(N25&lt;&gt;0,O25/$L25,0)</f>
        <v/>
      </c>
    </row>
    <row r="26">
      <c r="D26" t="inlineStr">
        <is>
          <t>30-40</t>
        </is>
      </c>
      <c r="E26" t="n">
        <v>8</v>
      </c>
      <c r="F26" t="n">
        <v>211205</v>
      </c>
      <c r="G26" s="43">
        <f>IF(E26&lt;&gt;0,F26/E26,0)</f>
        <v/>
      </c>
      <c r="H26" t="n">
        <v>6082</v>
      </c>
      <c r="I26" s="43">
        <f>IF(G26&lt;&gt;0,H26/$E26,0)</f>
        <v/>
      </c>
      <c r="K26" t="inlineStr">
        <is>
          <t>30-40</t>
        </is>
      </c>
      <c r="L26" t="n">
        <v>15</v>
      </c>
      <c r="M26" t="n">
        <v>57811</v>
      </c>
      <c r="N26" s="43">
        <f>IF(L26&lt;&gt;0,M26/L26,0)</f>
        <v/>
      </c>
      <c r="O26" t="n">
        <v>64</v>
      </c>
      <c r="P26" s="43">
        <f>IF(N26&lt;&gt;0,O26/$L26,0)</f>
        <v/>
      </c>
    </row>
    <row r="27">
      <c r="D27" t="inlineStr">
        <is>
          <t>40-50</t>
        </is>
      </c>
      <c r="E27" t="n">
        <v>5</v>
      </c>
      <c r="F27" t="n">
        <v>215875</v>
      </c>
      <c r="G27" s="43">
        <f>IF(E27&lt;&gt;0,F27/E27,0)</f>
        <v/>
      </c>
      <c r="H27" t="n">
        <v>20159</v>
      </c>
      <c r="I27" s="43">
        <f>IF(G27&lt;&gt;0,H27/$E27,0)</f>
        <v/>
      </c>
      <c r="K27" t="inlineStr">
        <is>
          <t>40-50</t>
        </is>
      </c>
      <c r="L27" t="n">
        <v>6</v>
      </c>
      <c r="M27" t="n">
        <v>95109</v>
      </c>
      <c r="N27" s="43">
        <f>IF(L27&lt;&gt;0,M27/L27,0)</f>
        <v/>
      </c>
      <c r="O27" t="n">
        <v>316</v>
      </c>
      <c r="P27" s="43">
        <f>IF(N27&lt;&gt;0,O27/$L27,0)</f>
        <v/>
      </c>
    </row>
    <row r="28">
      <c r="D28" t="inlineStr">
        <is>
          <t>50-60</t>
        </is>
      </c>
      <c r="E28" t="n">
        <v>0</v>
      </c>
      <c r="F28" t="n">
        <v>0</v>
      </c>
      <c r="G28" s="43">
        <f>IF(E28&lt;&gt;0,F28/E28,0)</f>
        <v/>
      </c>
      <c r="H28" t="n">
        <v>0</v>
      </c>
      <c r="I28" s="43">
        <f>IF(G28&lt;&gt;0,H28/$E28,0)</f>
        <v/>
      </c>
      <c r="K28" t="inlineStr">
        <is>
          <t>50-60</t>
        </is>
      </c>
      <c r="L28" t="n">
        <v>3</v>
      </c>
      <c r="M28" t="n">
        <v>5738</v>
      </c>
      <c r="N28" s="43">
        <f>IF(L28&lt;&gt;0,M28/L28,0)</f>
        <v/>
      </c>
      <c r="O28" t="n">
        <v>0</v>
      </c>
      <c r="P28" s="43">
        <f>IF(N28&lt;&gt;0,O28/$L28,0)</f>
        <v/>
      </c>
    </row>
    <row r="29">
      <c r="D29" t="inlineStr">
        <is>
          <t>60-70</t>
        </is>
      </c>
      <c r="E29" t="n">
        <v>0</v>
      </c>
      <c r="F29" t="n">
        <v>0</v>
      </c>
      <c r="G29" s="43">
        <f>IF(E29&lt;&gt;0,F29/E29,0)</f>
        <v/>
      </c>
      <c r="H29" t="n">
        <v>0</v>
      </c>
      <c r="I29" s="43">
        <f>IF(G29&lt;&gt;0,H29/$E29,0)</f>
        <v/>
      </c>
      <c r="K29" t="inlineStr">
        <is>
          <t>60-70</t>
        </is>
      </c>
      <c r="L29" t="n">
        <v>0</v>
      </c>
      <c r="M29" t="n">
        <v>0</v>
      </c>
      <c r="N29" s="43">
        <f>IF(L29&lt;&gt;0,M29/L29,0)</f>
        <v/>
      </c>
      <c r="O29" t="n">
        <v>0</v>
      </c>
      <c r="P29" s="43">
        <f>IF(N29&lt;&gt;0,O29/$L29,0)</f>
        <v/>
      </c>
    </row>
    <row r="30">
      <c r="D30" t="inlineStr">
        <is>
          <t>70-80</t>
        </is>
      </c>
      <c r="E30" t="n">
        <v>1</v>
      </c>
      <c r="F30" t="n">
        <v>77758</v>
      </c>
      <c r="G30" s="43">
        <f>IF(E30&lt;&gt;0,F30/E30,0)</f>
        <v/>
      </c>
      <c r="H30" t="n">
        <v>374</v>
      </c>
      <c r="I30" s="43">
        <f>IF(G30&lt;&gt;0,H30/$E30,0)</f>
        <v/>
      </c>
      <c r="K30" t="inlineStr">
        <is>
          <t>70-80</t>
        </is>
      </c>
      <c r="L30" t="n">
        <v>0</v>
      </c>
      <c r="M30" t="n">
        <v>0</v>
      </c>
      <c r="N30" s="43">
        <f>IF(L30&lt;&gt;0,M30/L30,0)</f>
        <v/>
      </c>
      <c r="O30" t="n">
        <v>0</v>
      </c>
      <c r="P30" s="43">
        <f>IF(N30&lt;&gt;0,O30/$L30,0)</f>
        <v/>
      </c>
    </row>
    <row r="31">
      <c r="D31" t="inlineStr">
        <is>
          <t>Grand Total</t>
        </is>
      </c>
      <c r="E31" s="45" t="n">
        <v>38</v>
      </c>
      <c r="F31" s="45" t="n">
        <v>1021290</v>
      </c>
      <c r="G31" s="45">
        <f>IF(E31&lt;&gt;0,F31/E31,0)</f>
        <v/>
      </c>
      <c r="H31" s="45" t="n">
        <v>29263</v>
      </c>
      <c r="I31" s="45">
        <f>IF(G31&lt;&gt;0,H31/$E31,0)</f>
        <v/>
      </c>
      <c r="J31" s="45" t="n"/>
      <c r="K31" s="45" t="inlineStr">
        <is>
          <t>Grand Total</t>
        </is>
      </c>
      <c r="L31" s="45" t="n">
        <v>170</v>
      </c>
      <c r="M31" s="45" t="n">
        <v>2361950</v>
      </c>
      <c r="N31" s="47">
        <f>IF(L31&lt;&gt;0,M31/L31,0)</f>
        <v/>
      </c>
      <c r="O31" s="45" t="n">
        <v>8276</v>
      </c>
      <c r="P31" s="45">
        <f>IF(N31&lt;&gt;0,O31/$L31,0)</f>
        <v/>
      </c>
    </row>
    <row r="32">
      <c r="G32" s="43" t="n"/>
      <c r="I32" s="43" t="n"/>
    </row>
    <row r="33">
      <c r="G33" s="43" t="n"/>
      <c r="I33" s="43" t="n"/>
    </row>
    <row r="34">
      <c r="D34" t="inlineStr">
        <is>
          <t>x_electrical_power_caused</t>
        </is>
      </c>
      <c r="E34" t="inlineStr">
        <is>
          <t>Yes</t>
        </is>
      </c>
      <c r="G34" s="43" t="n"/>
      <c r="I34" s="43" t="n"/>
      <c r="K34" t="inlineStr">
        <is>
          <t>x_electrical_power_caused</t>
        </is>
      </c>
      <c r="L34" t="inlineStr">
        <is>
          <t>(blank)</t>
        </is>
      </c>
    </row>
    <row r="35">
      <c r="D35" t="inlineStr">
        <is>
          <t>cause</t>
        </is>
      </c>
      <c r="E35" t="inlineStr">
        <is>
          <t>(Multiple Items)</t>
        </is>
      </c>
      <c r="G35" s="43" t="n"/>
      <c r="I35" s="43" t="n"/>
      <c r="K35" t="inlineStr">
        <is>
          <t>cause</t>
        </is>
      </c>
      <c r="L35" t="inlineStr">
        <is>
          <t>(Multiple Items)</t>
        </is>
      </c>
    </row>
    <row r="36">
      <c r="D36" t="inlineStr">
        <is>
          <t>Ct10</t>
        </is>
      </c>
      <c r="E36" t="inlineStr">
        <is>
          <t>(Multiple Items)</t>
        </is>
      </c>
      <c r="G36" s="43" t="n"/>
      <c r="I36" s="43" t="n"/>
      <c r="K36" t="inlineStr">
        <is>
          <t>Ct10</t>
        </is>
      </c>
      <c r="L36" t="inlineStr">
        <is>
          <t>(Multiple Items)</t>
        </is>
      </c>
    </row>
    <row r="37">
      <c r="G37" s="43" t="n"/>
      <c r="I37" s="43" t="n"/>
    </row>
    <row r="38">
      <c r="D38" t="inlineStr">
        <is>
          <t>Row Labels</t>
        </is>
      </c>
      <c r="E38" t="inlineStr">
        <is>
          <t>Count of WG10</t>
        </is>
      </c>
      <c r="F38" t="inlineStr">
        <is>
          <t>Sum of acreage</t>
        </is>
      </c>
      <c r="G38" s="43" t="inlineStr">
        <is>
          <t>Acreage per Fire</t>
        </is>
      </c>
      <c r="H38" t="inlineStr">
        <is>
          <t>Structures Destroyed</t>
        </is>
      </c>
      <c r="I38" s="43" t="inlineStr">
        <is>
          <t>Structures per Fire</t>
        </is>
      </c>
      <c r="K38" t="inlineStr">
        <is>
          <t>Row Labels</t>
        </is>
      </c>
      <c r="L38" t="inlineStr">
        <is>
          <t>Count of WG10</t>
        </is>
      </c>
      <c r="M38" t="inlineStr">
        <is>
          <t>Sum of acreage</t>
        </is>
      </c>
      <c r="N38" t="inlineStr">
        <is>
          <t>Acreage per Fire</t>
        </is>
      </c>
      <c r="O38" t="inlineStr">
        <is>
          <t>Structures Destroyed</t>
        </is>
      </c>
      <c r="P38" t="inlineStr">
        <is>
          <t>Structures per Fire</t>
        </is>
      </c>
    </row>
    <row r="39">
      <c r="D39" t="inlineStr">
        <is>
          <t>0-10</t>
        </is>
      </c>
      <c r="E39" t="n">
        <v>3</v>
      </c>
      <c r="F39" t="n">
        <v>3948</v>
      </c>
      <c r="G39" s="43">
        <f>IF(E39&lt;&gt;0,F39/E39,0)</f>
        <v/>
      </c>
      <c r="H39" t="n">
        <v>213</v>
      </c>
      <c r="I39" s="43">
        <f>IF(G39&lt;&gt;0,H39/$E39,0)</f>
        <v/>
      </c>
      <c r="K39" t="inlineStr">
        <is>
          <t>0-10</t>
        </is>
      </c>
      <c r="L39" t="n">
        <v>22</v>
      </c>
      <c r="M39" t="n">
        <v>780443</v>
      </c>
      <c r="N39" s="43">
        <f>IF(L39&lt;&gt;0,M39/L39,0)</f>
        <v/>
      </c>
      <c r="O39" t="n">
        <v>417</v>
      </c>
      <c r="P39" s="43">
        <f>IF(N39&lt;&gt;0,O39/$L39,0)</f>
        <v/>
      </c>
    </row>
    <row r="40">
      <c r="D40" t="inlineStr">
        <is>
          <t>10-20</t>
        </is>
      </c>
      <c r="E40" t="n">
        <v>16</v>
      </c>
      <c r="F40" t="n">
        <v>197149</v>
      </c>
      <c r="G40" s="43">
        <f>IF(E40&lt;&gt;0,F40/E40,0)</f>
        <v/>
      </c>
      <c r="H40" t="n">
        <v>1153</v>
      </c>
      <c r="I40" s="43">
        <f>IF(G40&lt;&gt;0,H40/$E40,0)</f>
        <v/>
      </c>
      <c r="K40" t="inlineStr">
        <is>
          <t>10-20</t>
        </is>
      </c>
      <c r="L40" t="n">
        <v>130</v>
      </c>
      <c r="M40" t="n">
        <v>1420876</v>
      </c>
      <c r="N40" s="43">
        <f>IF(L40&lt;&gt;0,M40/L40,0)</f>
        <v/>
      </c>
      <c r="O40" t="n">
        <v>6121</v>
      </c>
      <c r="P40" s="43">
        <f>IF(N40&lt;&gt;0,O40/$L40,0)</f>
        <v/>
      </c>
    </row>
    <row r="41">
      <c r="D41" t="inlineStr">
        <is>
          <t>20-30</t>
        </is>
      </c>
      <c r="E41" t="n">
        <v>16</v>
      </c>
      <c r="F41" t="n">
        <v>1242495</v>
      </c>
      <c r="G41" s="43">
        <f>IF(E41&lt;&gt;0,F41/E41,0)</f>
        <v/>
      </c>
      <c r="H41" t="n">
        <v>4755</v>
      </c>
      <c r="I41" s="43">
        <f>IF(G41&lt;&gt;0,H41/$E41,0)</f>
        <v/>
      </c>
      <c r="K41" t="inlineStr">
        <is>
          <t>20-30</t>
        </is>
      </c>
      <c r="L41" t="n">
        <v>86</v>
      </c>
      <c r="M41" t="n">
        <v>1162010</v>
      </c>
      <c r="N41" s="43">
        <f>IF(L41&lt;&gt;0,M41/L41,0)</f>
        <v/>
      </c>
      <c r="O41" t="n">
        <v>1168</v>
      </c>
      <c r="P41" s="43">
        <f>IF(N41&lt;&gt;0,O41/$L41,0)</f>
        <v/>
      </c>
    </row>
    <row r="42">
      <c r="D42" t="inlineStr">
        <is>
          <t>30-40</t>
        </is>
      </c>
      <c r="E42" t="n">
        <v>10</v>
      </c>
      <c r="F42" t="n">
        <v>223113</v>
      </c>
      <c r="G42" s="43">
        <f>IF(E42&lt;&gt;0,F42/E42,0)</f>
        <v/>
      </c>
      <c r="H42" t="n">
        <v>6082</v>
      </c>
      <c r="I42" s="43">
        <f>IF(G42&lt;&gt;0,H42/$E42,0)</f>
        <v/>
      </c>
      <c r="K42" t="inlineStr">
        <is>
          <t>30-40</t>
        </is>
      </c>
      <c r="L42" t="n">
        <v>25</v>
      </c>
      <c r="M42" t="n">
        <v>99143</v>
      </c>
      <c r="N42" s="43">
        <f>IF(L42&lt;&gt;0,M42/L42,0)</f>
        <v/>
      </c>
      <c r="O42" t="n">
        <v>38</v>
      </c>
      <c r="P42" s="43">
        <f>IF(N42&lt;&gt;0,O42/$L42,0)</f>
        <v/>
      </c>
    </row>
    <row r="43">
      <c r="D43" t="inlineStr">
        <is>
          <t>40-50</t>
        </is>
      </c>
      <c r="E43" t="n">
        <v>6</v>
      </c>
      <c r="F43" t="n">
        <v>377047</v>
      </c>
      <c r="G43" s="43">
        <f>IF(E43&lt;&gt;0,F43/E43,0)</f>
        <v/>
      </c>
      <c r="H43" t="n">
        <v>38963</v>
      </c>
      <c r="I43" s="43">
        <f>IF(G43&lt;&gt;0,H43/$E43,0)</f>
        <v/>
      </c>
      <c r="K43" t="inlineStr">
        <is>
          <t>40-50</t>
        </is>
      </c>
      <c r="L43" t="n">
        <v>9</v>
      </c>
      <c r="M43" t="n">
        <v>445367</v>
      </c>
      <c r="N43" s="43">
        <f>IF(L43&lt;&gt;0,M43/L43,0)</f>
        <v/>
      </c>
      <c r="O43" t="n">
        <v>1827</v>
      </c>
      <c r="P43" s="43">
        <f>IF(N43&lt;&gt;0,O43/$L43,0)</f>
        <v/>
      </c>
    </row>
    <row r="44">
      <c r="D44" t="inlineStr">
        <is>
          <t>50-60</t>
        </is>
      </c>
      <c r="E44" t="n">
        <v>2</v>
      </c>
      <c r="F44" t="n">
        <v>2847</v>
      </c>
      <c r="G44" s="43">
        <f>IF(E44&lt;&gt;0,F44/E44,0)</f>
        <v/>
      </c>
      <c r="H44" t="n">
        <v>0</v>
      </c>
      <c r="I44" s="43">
        <f>IF(G44&lt;&gt;0,H44/$E44,0)</f>
        <v/>
      </c>
      <c r="K44" t="inlineStr">
        <is>
          <t>50-60</t>
        </is>
      </c>
      <c r="L44" t="n">
        <v>5</v>
      </c>
      <c r="M44" t="n">
        <v>21942</v>
      </c>
      <c r="N44" s="43">
        <f>IF(L44&lt;&gt;0,M44/L44,0)</f>
        <v/>
      </c>
      <c r="O44" t="n">
        <v>13</v>
      </c>
      <c r="P44" s="43">
        <f>IF(N44&lt;&gt;0,O44/$L44,0)</f>
        <v/>
      </c>
    </row>
    <row r="45">
      <c r="D45" t="inlineStr">
        <is>
          <t>60-70</t>
        </is>
      </c>
      <c r="E45" t="n">
        <v>2</v>
      </c>
      <c r="F45" t="n">
        <v>290310</v>
      </c>
      <c r="G45" s="43">
        <f>IF(E45&lt;&gt;0,F45/E45,0)</f>
        <v/>
      </c>
      <c r="H45" t="n">
        <v>1069</v>
      </c>
      <c r="I45" s="43">
        <f>IF(G45&lt;&gt;0,H45/$E45,0)</f>
        <v/>
      </c>
      <c r="K45" t="inlineStr">
        <is>
          <t>60-70</t>
        </is>
      </c>
      <c r="L45" t="n">
        <v>0</v>
      </c>
      <c r="M45" t="n">
        <v>0</v>
      </c>
      <c r="N45" s="43">
        <f>IF(L45&lt;&gt;0,M45/L45,0)</f>
        <v/>
      </c>
      <c r="O45" t="n">
        <v>0</v>
      </c>
      <c r="P45" s="43">
        <f>IF(N45&lt;&gt;0,O45/$L45,0)</f>
        <v/>
      </c>
    </row>
    <row r="46">
      <c r="D46" t="inlineStr">
        <is>
          <t>70-80</t>
        </is>
      </c>
      <c r="E46" t="n">
        <v>1</v>
      </c>
      <c r="F46" t="n">
        <v>77758</v>
      </c>
      <c r="G46" s="43">
        <f>IF(E46&lt;&gt;0,F46/E46,0)</f>
        <v/>
      </c>
      <c r="H46" t="n">
        <v>374</v>
      </c>
      <c r="I46" s="43">
        <f>IF(G46&lt;&gt;0,H46/$E46,0)</f>
        <v/>
      </c>
      <c r="K46" t="inlineStr">
        <is>
          <t>70-80</t>
        </is>
      </c>
      <c r="L46" t="n">
        <v>1</v>
      </c>
      <c r="M46" t="n">
        <v>7000</v>
      </c>
      <c r="N46" s="43">
        <f>IF(L46&lt;&gt;0,M46/L46,0)</f>
        <v/>
      </c>
      <c r="O46" t="n">
        <v>0</v>
      </c>
      <c r="P46" s="43">
        <f>IF(N46&lt;&gt;0,O46/$L46,0)</f>
        <v/>
      </c>
    </row>
    <row r="47">
      <c r="D47" t="inlineStr">
        <is>
          <t>80-90</t>
        </is>
      </c>
      <c r="E47" t="n">
        <v>0</v>
      </c>
      <c r="F47" t="n">
        <v>0</v>
      </c>
      <c r="G47" s="43">
        <f>IF(E47&lt;&gt;0,F47/E47,0)</f>
        <v/>
      </c>
      <c r="H47" t="n">
        <v>0</v>
      </c>
      <c r="I47" s="43">
        <f>IF(G47&lt;&gt;0,H47/$E47,0)</f>
        <v/>
      </c>
      <c r="K47" t="inlineStr">
        <is>
          <t>80-90</t>
        </is>
      </c>
      <c r="L47" t="n">
        <v>1</v>
      </c>
      <c r="M47" t="n">
        <v>3126</v>
      </c>
      <c r="N47" s="43">
        <f>IF(L47&lt;&gt;0,M47/L47,0)</f>
        <v/>
      </c>
      <c r="O47" t="n">
        <v>0</v>
      </c>
      <c r="P47" s="43">
        <f>IF(N47&lt;&gt;0,O47/$L47,0)</f>
        <v/>
      </c>
    </row>
    <row r="48">
      <c r="D48" t="inlineStr">
        <is>
          <t>Grand Total</t>
        </is>
      </c>
      <c r="E48" t="n">
        <v>56</v>
      </c>
      <c r="F48" s="45" t="n">
        <v>2414667</v>
      </c>
      <c r="G48" s="45">
        <f>IF(E48&lt;&gt;0,F48/E48,0)</f>
        <v/>
      </c>
      <c r="H48" s="45" t="n">
        <v>52609</v>
      </c>
      <c r="I48" s="45">
        <f>IF(G48&lt;&gt;0,H48/$E48,0)</f>
        <v/>
      </c>
      <c r="J48" s="45" t="n"/>
      <c r="K48" s="45" t="inlineStr">
        <is>
          <t>Grand Total</t>
        </is>
      </c>
      <c r="L48" s="45" t="n">
        <v>279</v>
      </c>
      <c r="M48" s="45" t="n">
        <v>3939907</v>
      </c>
      <c r="N48" s="47">
        <f>IF(L48&lt;&gt;0,M48/L48,0)</f>
        <v/>
      </c>
      <c r="O48" s="45" t="n">
        <v>9584</v>
      </c>
      <c r="P48" s="43">
        <f>IF(N48&lt;&gt;0,O48/$L48,0)</f>
        <v/>
      </c>
    </row>
    <row r="49">
      <c r="N49" s="43" t="n"/>
    </row>
    <row r="51">
      <c r="D51" t="inlineStr">
        <is>
          <t>x_electrical_power_caused</t>
        </is>
      </c>
      <c r="E51" t="inlineStr">
        <is>
          <t>Yes</t>
        </is>
      </c>
      <c r="G51" s="43" t="n"/>
      <c r="I51" s="43" t="n"/>
      <c r="O51" t="inlineStr">
        <is>
          <t>x_electrical_power_caused</t>
        </is>
      </c>
      <c r="P51" t="inlineStr">
        <is>
          <t>(blank)</t>
        </is>
      </c>
    </row>
    <row r="52">
      <c r="D52" t="inlineStr">
        <is>
          <t>cause</t>
        </is>
      </c>
      <c r="E52" t="inlineStr">
        <is>
          <t>(Multiple Items)</t>
        </is>
      </c>
      <c r="G52" s="43" t="n"/>
      <c r="I52" s="43" t="n"/>
      <c r="O52" t="inlineStr">
        <is>
          <t>cause</t>
        </is>
      </c>
      <c r="P52" t="inlineStr">
        <is>
          <t>(Multiple Items)</t>
        </is>
      </c>
    </row>
    <row r="53">
      <c r="D53" t="inlineStr">
        <is>
          <t>Ct10</t>
        </is>
      </c>
      <c r="E53" t="inlineStr">
        <is>
          <t>(Multiple Items)</t>
        </is>
      </c>
      <c r="G53" s="43" t="n"/>
      <c r="I53" s="43" t="n"/>
      <c r="O53" t="inlineStr">
        <is>
          <t>Ct10</t>
        </is>
      </c>
      <c r="P53" t="inlineStr">
        <is>
          <t>(Multiple Items)</t>
        </is>
      </c>
    </row>
    <row r="54">
      <c r="G54" s="43" t="n"/>
      <c r="I54" s="43" t="n"/>
    </row>
    <row r="55">
      <c r="D55" t="inlineStr">
        <is>
          <t>Row Labels</t>
        </is>
      </c>
      <c r="E55" t="inlineStr">
        <is>
          <t>Count of WG10</t>
        </is>
      </c>
      <c r="F55" t="inlineStr">
        <is>
          <t>Sum of acreage</t>
        </is>
      </c>
      <c r="G55" s="43" t="inlineStr">
        <is>
          <t>Acreage per Fire</t>
        </is>
      </c>
      <c r="H55" s="43" t="inlineStr">
        <is>
          <t>StdDev Acreage</t>
        </is>
      </c>
      <c r="I55" s="43" t="inlineStr">
        <is>
          <t>StdErr Acreage</t>
        </is>
      </c>
      <c r="J55" t="inlineStr">
        <is>
          <t>Structures Destroyed</t>
        </is>
      </c>
      <c r="K55" s="43" t="inlineStr">
        <is>
          <t>Structures per Fire</t>
        </is>
      </c>
      <c r="L55" s="43" t="inlineStr">
        <is>
          <t>StdDev Structures</t>
        </is>
      </c>
      <c r="M55" s="43" t="inlineStr">
        <is>
          <t>StdErr Strucures</t>
        </is>
      </c>
      <c r="N55" s="43" t="inlineStr">
        <is>
          <t>Str/Acre-Fire</t>
        </is>
      </c>
      <c r="O55" s="43" t="inlineStr">
        <is>
          <t>log10StAF</t>
        </is>
      </c>
      <c r="Q55" t="inlineStr">
        <is>
          <t>Row Labels</t>
        </is>
      </c>
      <c r="R55" t="inlineStr">
        <is>
          <t>Count of WG10</t>
        </is>
      </c>
      <c r="S55" t="inlineStr">
        <is>
          <t>Sum of acreage</t>
        </is>
      </c>
      <c r="T55" t="inlineStr">
        <is>
          <t>Acreage per Fire</t>
        </is>
      </c>
      <c r="U55" s="43" t="inlineStr">
        <is>
          <t>StdDev Acreage</t>
        </is>
      </c>
      <c r="V55" s="43" t="inlineStr">
        <is>
          <t>StdErr Acreage</t>
        </is>
      </c>
      <c r="W55" t="inlineStr">
        <is>
          <t>Structures Destroyed</t>
        </is>
      </c>
      <c r="X55" t="inlineStr">
        <is>
          <t>Structures per Fire</t>
        </is>
      </c>
      <c r="Y55" s="43" t="inlineStr">
        <is>
          <t>Stat</t>
        </is>
      </c>
      <c r="Z55" s="43" t="inlineStr">
        <is>
          <t>StdErr Strucures</t>
        </is>
      </c>
      <c r="AA55" s="43" t="inlineStr">
        <is>
          <t>Str/Acre-Fire</t>
        </is>
      </c>
      <c r="AB55" s="43" t="inlineStr">
        <is>
          <t>log10StAF</t>
        </is>
      </c>
    </row>
    <row r="56">
      <c r="D56" t="inlineStr">
        <is>
          <t>0-10</t>
        </is>
      </c>
      <c r="E56" t="n">
        <v>3</v>
      </c>
      <c r="F56" t="n">
        <v>3948</v>
      </c>
      <c r="G56" s="43">
        <f>IF(E56&lt;&gt;0,F56/E56,0)</f>
        <v/>
      </c>
      <c r="H56" s="43" t="n">
        <v>773.2147179147588</v>
      </c>
      <c r="I56" s="43">
        <f>H56/SQRT(E56)</f>
        <v/>
      </c>
      <c r="J56" t="n">
        <v>213</v>
      </c>
      <c r="K56" s="43">
        <f>IF(G56&lt;&gt;0,J56/$E56,0)</f>
        <v/>
      </c>
      <c r="L56" s="43" t="n">
        <v>81.95730595865142</v>
      </c>
      <c r="M56" s="43">
        <f>L56/SQRT(E56)</f>
        <v/>
      </c>
      <c r="N56">
        <f>K56/G56</f>
        <v/>
      </c>
      <c r="O56">
        <f>LOG10(N56)</f>
        <v/>
      </c>
      <c r="Q56" t="inlineStr">
        <is>
          <t>0-10</t>
        </is>
      </c>
      <c r="R56" t="n">
        <v>22</v>
      </c>
      <c r="S56" t="n">
        <v>780443</v>
      </c>
      <c r="T56" s="43">
        <f>IF(R56&lt;&gt;0,S56/R56,0)</f>
        <v/>
      </c>
      <c r="U56" s="43" t="n">
        <v>87219.67685398168</v>
      </c>
      <c r="V56" s="43">
        <f>U56/SQRT(R56)</f>
        <v/>
      </c>
      <c r="W56" t="n">
        <v>417</v>
      </c>
      <c r="X56" s="43">
        <f>IF(T56&lt;&gt;0,W56/$R56,0)</f>
        <v/>
      </c>
      <c r="Y56" s="48" t="n">
        <v>67.55530905000001</v>
      </c>
      <c r="Z56" s="43">
        <f>Y56/SQRT(R56)</f>
        <v/>
      </c>
      <c r="AA56">
        <f>X56/T56</f>
        <v/>
      </c>
      <c r="AB56">
        <f>LOG10(AA56)</f>
        <v/>
      </c>
    </row>
    <row r="57">
      <c r="D57" t="inlineStr">
        <is>
          <t>10-20</t>
        </is>
      </c>
      <c r="E57" t="n">
        <v>16</v>
      </c>
      <c r="F57" t="n">
        <v>197149</v>
      </c>
      <c r="G57" s="43">
        <f>IF(E57&lt;&gt;0,F57/E57,0)</f>
        <v/>
      </c>
      <c r="H57" s="43" t="n">
        <v>25055.0608245881</v>
      </c>
      <c r="I57" s="43">
        <f>H57/SQRT(E57)</f>
        <v/>
      </c>
      <c r="J57" t="n">
        <v>1153</v>
      </c>
      <c r="K57" s="43">
        <f>IF(G57&lt;&gt;0,J57/$E57,0)</f>
        <v/>
      </c>
      <c r="L57" s="43" t="n">
        <v>300.5099554645958</v>
      </c>
      <c r="M57" s="43">
        <f>L57/SQRT(E57)</f>
        <v/>
      </c>
      <c r="N57">
        <f>K57/G57</f>
        <v/>
      </c>
      <c r="O57">
        <f>LOG10(N57)</f>
        <v/>
      </c>
      <c r="Q57" t="inlineStr">
        <is>
          <t>10-20</t>
        </is>
      </c>
      <c r="R57" t="n">
        <v>130</v>
      </c>
      <c r="S57" t="n">
        <v>1420876</v>
      </c>
      <c r="T57" s="43">
        <f>IF(R57&lt;&gt;0,S57/R57,0)</f>
        <v/>
      </c>
      <c r="U57" s="43" t="n">
        <v>44040.85795951998</v>
      </c>
      <c r="V57" s="43">
        <f>U57/SQRT(R57)</f>
        <v/>
      </c>
      <c r="W57" t="n">
        <v>6121</v>
      </c>
      <c r="X57" s="43">
        <f>IF(T57&lt;&gt;0,W57/$R57,0)</f>
        <v/>
      </c>
      <c r="Y57" s="48" t="n">
        <v>273.327426</v>
      </c>
      <c r="Z57" s="43">
        <f>Y57/SQRT(R57)</f>
        <v/>
      </c>
      <c r="AA57">
        <f>X57/T57</f>
        <v/>
      </c>
      <c r="AB57">
        <f>LOG10(AA57)</f>
        <v/>
      </c>
    </row>
    <row r="58">
      <c r="D58" t="inlineStr">
        <is>
          <t>20-30</t>
        </is>
      </c>
      <c r="E58" t="n">
        <v>16</v>
      </c>
      <c r="F58" t="n">
        <v>1242495</v>
      </c>
      <c r="G58" s="43">
        <f>IF(E58&lt;&gt;0,F58/E58,0)</f>
        <v/>
      </c>
      <c r="H58" s="43" t="n">
        <v>237841.4533015551</v>
      </c>
      <c r="I58" s="43">
        <f>H58/SQRT(E58)</f>
        <v/>
      </c>
      <c r="J58" t="n">
        <v>4755</v>
      </c>
      <c r="K58" s="43">
        <f>IF(G58&lt;&gt;0,J58/$E58,0)</f>
        <v/>
      </c>
      <c r="L58" s="43" t="n">
        <v>631.6015897556134</v>
      </c>
      <c r="M58" s="43">
        <f>L58/SQRT(E58)</f>
        <v/>
      </c>
      <c r="N58">
        <f>K58/G58</f>
        <v/>
      </c>
      <c r="O58">
        <f>LOG10(N58)</f>
        <v/>
      </c>
      <c r="Q58" t="inlineStr">
        <is>
          <t>20-30</t>
        </is>
      </c>
      <c r="R58" t="n">
        <v>86</v>
      </c>
      <c r="S58" t="n">
        <v>1162010</v>
      </c>
      <c r="T58" s="43">
        <f>IF(R58&lt;&gt;0,S58/R58,0)</f>
        <v/>
      </c>
      <c r="U58" s="43" t="n">
        <v>48003.35668194246</v>
      </c>
      <c r="V58" s="43">
        <f>U58/SQRT(R58)</f>
        <v/>
      </c>
      <c r="W58" t="n">
        <v>1168</v>
      </c>
      <c r="X58" s="43">
        <f>IF(T58&lt;&gt;0,W58/$R58,0)</f>
        <v/>
      </c>
      <c r="Y58" s="48" t="n">
        <v>48.44225836</v>
      </c>
      <c r="Z58" s="43">
        <f>Y58/SQRT(R58)</f>
        <v/>
      </c>
      <c r="AA58">
        <f>X58/T58</f>
        <v/>
      </c>
      <c r="AB58">
        <f>LOG10(AA58)</f>
        <v/>
      </c>
    </row>
    <row r="59">
      <c r="D59" t="inlineStr">
        <is>
          <t>30-40</t>
        </is>
      </c>
      <c r="E59" t="n">
        <v>10</v>
      </c>
      <c r="F59" t="n">
        <v>223113</v>
      </c>
      <c r="G59" s="43">
        <f>IF(E59&lt;&gt;0,F59/E59,0)</f>
        <v/>
      </c>
      <c r="H59" s="43" t="n">
        <v>24201.07881456711</v>
      </c>
      <c r="I59" s="43">
        <f>H59/SQRT(E59)</f>
        <v/>
      </c>
      <c r="J59" t="n">
        <v>6082</v>
      </c>
      <c r="K59" s="43">
        <f>IF(G59&lt;&gt;0,J59/$E59,0)</f>
        <v/>
      </c>
      <c r="L59" s="43" t="n">
        <v>2265.824147339476</v>
      </c>
      <c r="M59" s="43">
        <f>L59/SQRT(E59)</f>
        <v/>
      </c>
      <c r="N59">
        <f>K59/G59</f>
        <v/>
      </c>
      <c r="O59">
        <f>LOG10(N59)</f>
        <v/>
      </c>
      <c r="Q59" t="inlineStr">
        <is>
          <t>30-40</t>
        </is>
      </c>
      <c r="R59" t="n">
        <v>25</v>
      </c>
      <c r="S59" t="n">
        <v>99143</v>
      </c>
      <c r="T59" s="43">
        <f>IF(R59&lt;&gt;0,S59/R59,0)</f>
        <v/>
      </c>
      <c r="U59" s="43" t="n">
        <v>8340.822888660326</v>
      </c>
      <c r="V59" s="43">
        <f>U59/SQRT(R59)</f>
        <v/>
      </c>
      <c r="W59" t="n">
        <v>38</v>
      </c>
      <c r="X59" s="43">
        <f>IF(T59&lt;&gt;0,W59/$R59,0)</f>
        <v/>
      </c>
      <c r="Y59" s="48" t="n">
        <v>3.947573094</v>
      </c>
      <c r="Z59" s="43">
        <f>Y59/SQRT(R59)</f>
        <v/>
      </c>
      <c r="AA59">
        <f>X59/T59</f>
        <v/>
      </c>
      <c r="AB59">
        <f>LOG10(AA59)</f>
        <v/>
      </c>
    </row>
    <row r="60">
      <c r="D60" t="inlineStr">
        <is>
          <t>40-50</t>
        </is>
      </c>
      <c r="E60" t="n">
        <v>6</v>
      </c>
      <c r="F60" t="n">
        <v>377047</v>
      </c>
      <c r="G60" s="43">
        <f>IF(E60&lt;&gt;0,F60/E60,0)</f>
        <v/>
      </c>
      <c r="H60" s="43" t="n">
        <v>72957.56923696585</v>
      </c>
      <c r="I60" s="43">
        <f>H60/SQRT(E60)</f>
        <v/>
      </c>
      <c r="J60" t="n">
        <v>38963</v>
      </c>
      <c r="K60" s="43">
        <f>IF(G60&lt;&gt;0,J60/$E60,0)</f>
        <v/>
      </c>
      <c r="L60" s="43" t="n">
        <v>10074.18484708978</v>
      </c>
      <c r="M60" s="43">
        <f>L60/SQRT(E60)</f>
        <v/>
      </c>
      <c r="N60">
        <f>K60/G60</f>
        <v/>
      </c>
      <c r="O60">
        <f>LOG10(N60)</f>
        <v/>
      </c>
      <c r="Q60" t="inlineStr">
        <is>
          <t>40-50</t>
        </is>
      </c>
      <c r="R60" t="n">
        <v>9</v>
      </c>
      <c r="S60" t="n">
        <v>445367</v>
      </c>
      <c r="T60" s="43">
        <f>IF(R60&lt;&gt;0,S60/R60,0)</f>
        <v/>
      </c>
      <c r="U60" s="43" t="n">
        <v>118802.517090104</v>
      </c>
      <c r="V60" s="43">
        <f>U60/SQRT(R60)</f>
        <v/>
      </c>
      <c r="W60" t="n">
        <v>1827</v>
      </c>
      <c r="X60" s="43">
        <f>IF(T60&lt;&gt;0,W60/$R60,0)</f>
        <v/>
      </c>
      <c r="Y60" s="48" t="n">
        <v>546.8653094</v>
      </c>
      <c r="Z60" s="43">
        <f>Y60/SQRT(R60)</f>
        <v/>
      </c>
      <c r="AA60">
        <f>X60/T60</f>
        <v/>
      </c>
      <c r="AB60">
        <f>LOG10(AA60)</f>
        <v/>
      </c>
    </row>
    <row r="61">
      <c r="D61" t="inlineStr">
        <is>
          <t>&gt;50</t>
        </is>
      </c>
      <c r="E61" t="n">
        <v>5</v>
      </c>
      <c r="F61">
        <f>SUM(F44:F47)</f>
        <v/>
      </c>
      <c r="G61" s="43">
        <f>IF(E61&lt;&gt;0,F61/E61,0)</f>
        <v/>
      </c>
      <c r="H61" s="43" t="n">
        <v>120489.8214228073</v>
      </c>
      <c r="I61" s="43">
        <f>H61/SQRT(E61)</f>
        <v/>
      </c>
      <c r="J61">
        <f>SUM(H44:H47)</f>
        <v/>
      </c>
      <c r="K61" s="43">
        <f>IF(G61&lt;&gt;0,J61/$E61,0)</f>
        <v/>
      </c>
      <c r="L61" s="43" t="n">
        <v>536.562205154258</v>
      </c>
      <c r="M61" s="43">
        <f>L61/SQRT(E61)</f>
        <v/>
      </c>
      <c r="N61">
        <f>K61/G61</f>
        <v/>
      </c>
      <c r="O61">
        <f>LOG10(N61)</f>
        <v/>
      </c>
      <c r="Q61" t="inlineStr">
        <is>
          <t>&gt;50</t>
        </is>
      </c>
      <c r="R61" t="n">
        <v>7</v>
      </c>
      <c r="S61">
        <f>SUM(M44:M47)</f>
        <v/>
      </c>
      <c r="T61" s="43">
        <f>IF(R61&lt;&gt;0,S61/R61,0)</f>
        <v/>
      </c>
      <c r="U61" s="49" t="n">
        <v>5889.211165</v>
      </c>
      <c r="V61" s="43">
        <f>U61/SQRT(R61)</f>
        <v/>
      </c>
      <c r="W61">
        <f>SUM(O44:O47)</f>
        <v/>
      </c>
      <c r="X61" s="43">
        <f>IF(T61&lt;&gt;0,W61/$R61,0)</f>
        <v/>
      </c>
      <c r="Y61" s="46" t="n">
        <v>5.272570530585627</v>
      </c>
      <c r="Z61" s="43">
        <f>Y61/SQRT(R61)</f>
        <v/>
      </c>
      <c r="AA61">
        <f>X61/T61</f>
        <v/>
      </c>
      <c r="AB61">
        <f>LOG10(AA61)</f>
        <v/>
      </c>
    </row>
    <row r="62">
      <c r="D62" t="inlineStr">
        <is>
          <t>Grand Total</t>
        </is>
      </c>
      <c r="E62" t="n">
        <v>56</v>
      </c>
      <c r="F62" s="45" t="n">
        <v>2414667</v>
      </c>
      <c r="G62" s="45">
        <f>IF(E62&lt;&gt;0,F62/E62,0)</f>
        <v/>
      </c>
      <c r="J62" s="45" t="n">
        <v>52609</v>
      </c>
      <c r="K62" s="45">
        <f>IF(G62&lt;&gt;0,J62/$E62,0)</f>
        <v/>
      </c>
      <c r="N62">
        <f>K62/G62</f>
        <v/>
      </c>
      <c r="O62">
        <f>LOG10(N62)</f>
        <v/>
      </c>
      <c r="Q62" s="45" t="inlineStr">
        <is>
          <t>Grand Total</t>
        </is>
      </c>
      <c r="R62" s="45" t="n">
        <v>279</v>
      </c>
      <c r="S62" s="45" t="n">
        <v>3939907</v>
      </c>
      <c r="T62" s="47">
        <f>IF(R62&lt;&gt;0,S62/R62,0)</f>
        <v/>
      </c>
      <c r="U62" s="45" t="n"/>
      <c r="V62" s="45" t="n"/>
      <c r="W62" s="45" t="n">
        <v>9584</v>
      </c>
      <c r="X62" s="43">
        <f>IF(T62&lt;&gt;0,W62/$R62,0)</f>
        <v/>
      </c>
      <c r="AA62">
        <f>X62/T62</f>
        <v/>
      </c>
      <c r="AB62">
        <f>LOG10(AA62)</f>
        <v/>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tabColor theme="4" tint="-0.499984740745262"/>
    <outlinePr summaryBelow="1" summaryRight="1"/>
    <pageSetUpPr/>
  </sheetPr>
  <dimension ref="A1:BE422"/>
  <sheetViews>
    <sheetView workbookViewId="0">
      <pane xSplit="5" ySplit="1" topLeftCell="BD369" activePane="bottomRight" state="frozen"/>
      <selection pane="topRight" activeCell="F1" sqref="F1"/>
      <selection pane="bottomLeft" activeCell="A2" sqref="A2"/>
      <selection pane="bottomRight" activeCell="A1" sqref="A1"/>
    </sheetView>
  </sheetViews>
  <sheetFormatPr baseColWidth="10" defaultColWidth="8.83203125" defaultRowHeight="15"/>
  <cols>
    <col width="27.6640625" customWidth="1" min="2" max="2"/>
    <col width="21.1640625" customWidth="1" min="3" max="3"/>
    <col width="20.6640625" customWidth="1" min="4" max="4"/>
    <col width="25.5" customWidth="1" min="5" max="5"/>
    <col outlineLevel="1" width="10.5" customWidth="1" min="6" max="6"/>
    <col outlineLevel="1" width="9.1640625" customWidth="1" min="7" max="7"/>
    <col outlineLevel="2" width="21.5" customWidth="1" min="8" max="8"/>
    <col outlineLevel="2" width="15.1640625" customWidth="1" min="9" max="9"/>
    <col outlineLevel="1" width="9.1640625" customWidth="1" min="10" max="11"/>
    <col outlineLevel="2" width="52.33203125" customWidth="1" min="12" max="12"/>
    <col outlineLevel="2" width="14.6640625" customWidth="1" min="13" max="13"/>
    <col outlineLevel="2" width="9.1640625" customWidth="1" min="14" max="14"/>
    <col outlineLevel="2" width="17.5" customWidth="1" min="15" max="15"/>
    <col outlineLevel="1" width="9.1640625" customWidth="1" min="16" max="16"/>
    <col outlineLevel="1" width="25.83203125" customWidth="1" min="17" max="17"/>
    <col outlineLevel="1" width="9.1640625" customWidth="1" min="18" max="21"/>
    <col outlineLevel="1" width="20.1640625" customWidth="1" min="22" max="22"/>
    <col outlineLevel="1" width="15.6640625" customWidth="1" min="23" max="23"/>
    <col outlineLevel="1" width="18.83203125" customWidth="1" min="24" max="24"/>
    <col outlineLevel="1" width="9.1640625" customWidth="1" min="25" max="31"/>
    <col outlineLevel="1" width="17.5" customWidth="1" min="32" max="32"/>
    <col outlineLevel="1" width="10.5" customWidth="1" min="33" max="33"/>
    <col outlineLevel="1" width="9.1640625" customWidth="1" min="34" max="37"/>
    <col width="9.1640625" customWidth="1" min="38" max="38"/>
    <col outlineLevel="1" width="9.1640625" customWidth="1" min="39" max="42"/>
    <col width="25.83203125" customWidth="1" min="43" max="43"/>
    <col width="13.1640625" customWidth="1" min="45" max="45"/>
    <col width="35.33203125" customWidth="1" min="46" max="46"/>
    <col width="23.83203125" customWidth="1" min="56" max="56"/>
  </cols>
  <sheetData>
    <row r="1" ht="56" customHeight="1">
      <c r="A1" s="1" t="inlineStr">
        <is>
          <t>x_exclude</t>
        </is>
      </c>
      <c r="B1" s="1" t="inlineStr">
        <is>
          <t>x_notes</t>
        </is>
      </c>
      <c r="C1" s="2" t="inlineStr">
        <is>
          <t>x_fire_id</t>
        </is>
      </c>
      <c r="D1" s="1" t="inlineStr">
        <is>
          <t>county</t>
        </is>
      </c>
      <c r="E1" s="1" t="inlineStr">
        <is>
          <t>fire_name</t>
        </is>
      </c>
      <c r="F1" s="1" t="inlineStr">
        <is>
          <t>x_fire_name_merged_into</t>
        </is>
      </c>
      <c r="G1" s="1" t="inlineStr">
        <is>
          <t>x_complex_name_if_applicable</t>
        </is>
      </c>
      <c r="H1" s="1" t="inlineStr">
        <is>
          <t>datetime_started_gis</t>
        </is>
      </c>
      <c r="I1" s="1" t="inlineStr">
        <is>
          <t>datetime_started_add12hrs_gis</t>
        </is>
      </c>
      <c r="J1" s="3" t="inlineStr">
        <is>
          <t>date_started</t>
        </is>
      </c>
      <c r="K1" s="3" t="inlineStr">
        <is>
          <t>time_started</t>
        </is>
      </c>
      <c r="L1" s="3" t="inlineStr">
        <is>
          <t>datetime_started</t>
        </is>
      </c>
      <c r="M1" s="3" t="inlineStr">
        <is>
          <t>date_contained</t>
        </is>
      </c>
      <c r="N1" s="3" t="inlineStr">
        <is>
          <t>time_contained</t>
        </is>
      </c>
      <c r="O1" s="3" t="inlineStr">
        <is>
          <t>datetime_contained</t>
        </is>
      </c>
      <c r="P1" s="3" t="inlineStr">
        <is>
          <t>acreage</t>
        </is>
      </c>
      <c r="Q1" s="3" t="inlineStr">
        <is>
          <t>cause</t>
        </is>
      </c>
      <c r="R1" s="3" t="inlineStr">
        <is>
          <t>structures_destroyed</t>
        </is>
      </c>
      <c r="S1" s="3" t="inlineStr">
        <is>
          <t>structures_damaged</t>
        </is>
      </c>
      <c r="T1" s="4" t="inlineStr">
        <is>
          <t>fatalities</t>
        </is>
      </c>
      <c r="U1" s="5" t="inlineStr">
        <is>
          <t>latitude</t>
        </is>
      </c>
      <c r="V1" s="5" t="inlineStr">
        <is>
          <t>longitude</t>
        </is>
      </c>
      <c r="W1" s="6" t="inlineStr">
        <is>
          <t>x_hftd_info</t>
        </is>
      </c>
      <c r="X1" s="6" t="inlineStr">
        <is>
          <t>x_hfra_info</t>
        </is>
      </c>
      <c r="Y1" s="7" t="inlineStr">
        <is>
          <t>x_electrical_power_caused</t>
        </is>
      </c>
      <c r="Z1" s="3" t="inlineStr">
        <is>
          <t>x_pge_caused</t>
        </is>
      </c>
      <c r="AA1" s="3" t="inlineStr">
        <is>
          <t>x_eii_index_no</t>
        </is>
      </c>
      <c r="AB1" s="3" t="inlineStr">
        <is>
          <t>x_eir_number</t>
        </is>
      </c>
      <c r="AC1" s="3" t="inlineStr">
        <is>
          <t>x_ois_number</t>
        </is>
      </c>
      <c r="AD1" s="3" t="inlineStr">
        <is>
          <t>x_ilis_number</t>
        </is>
      </c>
      <c r="AE1" s="3" t="inlineStr">
        <is>
          <t>x_totl_number</t>
        </is>
      </c>
      <c r="AF1" s="3" t="inlineStr">
        <is>
          <t>x_cmi</t>
        </is>
      </c>
      <c r="AG1" s="3" t="inlineStr">
        <is>
          <t>x_catastrophic_fire</t>
        </is>
      </c>
      <c r="AH1" s="3" t="inlineStr">
        <is>
          <t>x_catastrophic_tier1</t>
        </is>
      </c>
      <c r="AI1" s="3" t="inlineStr">
        <is>
          <t>x_catastrophic_tier2</t>
        </is>
      </c>
      <c r="AJ1" s="8" t="inlineStr">
        <is>
          <t>x_year_started</t>
        </is>
      </c>
      <c r="AK1" s="3" t="inlineStr">
        <is>
          <t>x_month_started</t>
        </is>
      </c>
      <c r="AL1" s="9" t="inlineStr">
        <is>
          <t>x_rfw_gis_either</t>
        </is>
      </c>
      <c r="AM1" s="3" t="inlineStr">
        <is>
          <t>x_has_fatalities</t>
        </is>
      </c>
      <c r="AN1" s="3" t="inlineStr">
        <is>
          <t>x_grc_catastrophic</t>
        </is>
      </c>
      <c r="AO1" s="3" t="inlineStr">
        <is>
          <t>x_grc_destructive+</t>
        </is>
      </c>
      <c r="AP1" s="3" t="inlineStr">
        <is>
          <t>x_grc_destructive</t>
        </is>
      </c>
      <c r="AQ1" s="3" t="inlineStr">
        <is>
          <t>x_new_outcome</t>
        </is>
      </c>
      <c r="AR1" s="3" t="inlineStr">
        <is>
          <t>x_larger_than_5k_acres</t>
        </is>
      </c>
      <c r="AS1" s="3" t="inlineStr">
        <is>
          <t>x_larger_than_500_structures</t>
        </is>
      </c>
      <c r="AT1" s="3" t="inlineStr">
        <is>
          <t>x_structure_bucket</t>
        </is>
      </c>
      <c r="AU1" s="3" t="inlineStr">
        <is>
          <t>x_fatality_bucket</t>
        </is>
      </c>
      <c r="AV1" s="3" t="inlineStr">
        <is>
          <t>x_structures_destroyed</t>
        </is>
      </c>
      <c r="AW1" s="10" t="inlineStr">
        <is>
          <t>x_tier_2</t>
        </is>
      </c>
      <c r="AX1" s="10" t="inlineStr">
        <is>
          <t>x_tier_3</t>
        </is>
      </c>
      <c r="AY1" s="10" t="inlineStr">
        <is>
          <t>x_hfra_v4_1</t>
        </is>
      </c>
      <c r="AZ1" s="9" t="inlineStr">
        <is>
          <t>x_hfra_v6_0</t>
        </is>
      </c>
      <c r="BA1" t="inlineStr">
        <is>
          <t>x_hfra_add</t>
        </is>
      </c>
      <c r="BB1" t="inlineStr">
        <is>
          <t>x_fia_regions</t>
        </is>
      </c>
      <c r="BC1" s="10" t="inlineStr">
        <is>
          <t>x_hftd</t>
        </is>
      </c>
      <c r="BD1" t="inlineStr">
        <is>
          <t>x_actual_suppression_costs</t>
        </is>
      </c>
      <c r="BE1" t="inlineStr">
        <is>
          <t>x_source_suppression_costs</t>
        </is>
      </c>
    </row>
    <row r="2">
      <c r="A2" s="11" t="n"/>
      <c r="C2">
        <f>LEFT(H2,8)&amp;"-"&amp;E2</f>
        <v/>
      </c>
      <c r="D2" s="12" t="inlineStr">
        <is>
          <t>Merced</t>
        </is>
      </c>
      <c r="E2" s="12" t="inlineStr">
        <is>
          <t>Forebay</t>
        </is>
      </c>
      <c r="F2" s="12" t="n"/>
      <c r="G2" s="12" t="n"/>
      <c r="H2" s="13">
        <f>YEAR(L2)*10^8+MONTH(L2)*10^6+DAY(L2)*10^4+HOUR(L2)*100+MINUTE(L2)</f>
        <v/>
      </c>
      <c r="I2" s="13">
        <f>IF(HOUR(L2)&lt;12, YEAR(L2)*10^8+MONTH(L2)*10^6+DAY(L2)*10^4+(HOUR(L2)+12)*10^2 + MINUTE(L2), YEAR(L2)*10^8+MONTH(L2)*10^6+(DAY(L2)+1)*10^4+(HOUR(L2)-12)*10^2+MINUTE(L2))</f>
        <v/>
      </c>
      <c r="J2" s="14" t="n">
        <v>42135</v>
      </c>
      <c r="K2" s="15" t="n">
        <v>0.4347222222222222</v>
      </c>
      <c r="L2" s="16" t="n">
        <v>42135.43472222222</v>
      </c>
      <c r="M2" s="17" t="n">
        <v>42135</v>
      </c>
      <c r="N2" s="18" t="inlineStr">
        <is>
          <t>12:15</t>
        </is>
      </c>
      <c r="O2" s="16" t="n">
        <v>42135.51041666666</v>
      </c>
      <c r="P2" s="19" t="n">
        <v>692</v>
      </c>
      <c r="Q2" s="12" t="inlineStr">
        <is>
          <t>Vehicle</t>
        </is>
      </c>
      <c r="R2" s="19" t="n"/>
      <c r="S2" s="19" t="n"/>
      <c r="T2" s="19" t="n">
        <v>0</v>
      </c>
      <c r="U2" s="20" t="n">
        <v>37.08312</v>
      </c>
      <c r="V2" s="20" t="n">
        <v>-121.06963</v>
      </c>
      <c r="W2" s="11" t="inlineStr">
        <is>
          <t>non-HFTD</t>
        </is>
      </c>
      <c r="X2" s="11">
        <f>IF(OR(ISNUMBER(FIND("Redwood Valley", E2)), AZ2, BC2), "HFRA", "non-HFRA")</f>
        <v/>
      </c>
      <c r="Y2" s="11" t="n"/>
      <c r="Z2" s="21" t="n"/>
      <c r="AA2" s="11" t="n"/>
      <c r="AB2" s="11" t="n"/>
      <c r="AC2" s="21" t="n"/>
      <c r="AD2" s="21" t="n"/>
      <c r="AE2" s="21" t="n"/>
      <c r="AF2" s="11" t="n"/>
      <c r="AG2" s="11">
        <f>OR(AND(P2&gt;5000, P2&lt;&gt;""), AND(R2&gt;500, R2&lt;&gt;""), AND(T2&gt;0, T2&lt;&gt;""))</f>
        <v/>
      </c>
      <c r="AH2" s="11">
        <f>AND(OR(R2="", R2&lt;100),OR(AND(P2&gt;5000,P2&lt;&gt;""),AND(T2&gt;0,T2&lt;&gt;"")))</f>
        <v/>
      </c>
      <c r="AI2" s="11">
        <f>AND(AG2,AH2=FALSE)</f>
        <v/>
      </c>
      <c r="AJ2" s="19">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row>
    <row r="3">
      <c r="A3" s="11" t="n"/>
      <c r="B3" t="inlineStr">
        <is>
          <t>(2/17/2023): add lat/lon based on google map&amp;cal fire loc</t>
        </is>
      </c>
      <c r="C3">
        <f>LEFT(H3,8)&amp;"-"&amp;E3</f>
        <v/>
      </c>
      <c r="D3" s="12" t="inlineStr">
        <is>
          <t>Alameda</t>
        </is>
      </c>
      <c r="E3" s="12" t="inlineStr">
        <is>
          <t>Site</t>
        </is>
      </c>
      <c r="F3" s="12" t="n"/>
      <c r="G3" s="12" t="n"/>
      <c r="H3" s="13">
        <f>YEAR(L3)*10^8+MONTH(L3)*10^6+DAY(L3)*10^4+HOUR(L3)*100+MINUTE(L3)</f>
        <v/>
      </c>
      <c r="I3" s="13">
        <f>IF(HOUR(L3)&lt;12, YEAR(L3)*10^8+MONTH(L3)*10^6+DAY(L3)*10^4+(HOUR(L3)+12)*10^2 + MINUTE(L3), YEAR(L3)*10^8+MONTH(L3)*10^6+(DAY(L3)+1)*10^4+(HOUR(L3)-12)*10^2+MINUTE(L3))</f>
        <v/>
      </c>
      <c r="J3" s="14" t="n">
        <v>42160</v>
      </c>
      <c r="K3" s="15" t="n">
        <v>0.8486111111111111</v>
      </c>
      <c r="L3" s="16" t="n">
        <v>42160.84861111111</v>
      </c>
      <c r="M3" s="17" t="n">
        <v>42161</v>
      </c>
      <c r="N3" s="18" t="n"/>
      <c r="O3" s="16" t="n"/>
      <c r="P3" s="19" t="n">
        <v>300</v>
      </c>
      <c r="Q3" s="12" t="inlineStr">
        <is>
          <t>Undetermined</t>
        </is>
      </c>
      <c r="R3" s="19" t="n"/>
      <c r="S3" s="19" t="n"/>
      <c r="T3" s="19" t="n"/>
      <c r="U3" s="22" t="n">
        <v>37.636</v>
      </c>
      <c r="V3" s="22" t="n">
        <v>-121.556</v>
      </c>
      <c r="W3" s="11" t="inlineStr">
        <is>
          <t>non-HFTD</t>
        </is>
      </c>
      <c r="X3" s="11">
        <f>IF(OR(ISNUMBER(FIND("Redwood Valley", E3)), AZ3, BC3), "HFRA", "non-HFRA")</f>
        <v/>
      </c>
      <c r="Y3" s="11" t="n"/>
      <c r="Z3" s="21" t="n"/>
      <c r="AA3" s="11" t="n"/>
      <c r="AB3" s="11" t="n"/>
      <c r="AC3" s="21" t="n"/>
      <c r="AD3" s="21" t="n"/>
      <c r="AE3" s="21" t="n"/>
      <c r="AF3" s="11" t="n"/>
      <c r="AG3" s="11">
        <f>OR(AND(P3&gt;5000, P3&lt;&gt;""), AND(R3&gt;500, R3&lt;&gt;""), AND(T3&gt;0, T3&lt;&gt;""))</f>
        <v/>
      </c>
      <c r="AH3" s="11">
        <f>AND(OR(R3="", R3&lt;100),OR(AND(P3&gt;5000,P3&lt;&gt;""),AND(T3&gt;0,T3&lt;&gt;"")))</f>
        <v/>
      </c>
      <c r="AI3" s="11">
        <f>AND(AG3,AH3=FALSE)</f>
        <v/>
      </c>
      <c r="AJ3" s="19">
        <f>YEAR(J3)</f>
        <v/>
      </c>
      <c r="AK3">
        <f>MONTH(J3)</f>
        <v/>
      </c>
      <c r="AL3" t="b">
        <v>0</v>
      </c>
      <c r="AM3">
        <f>IF(AND(T3&gt;0, T3&lt;&gt;""),1,0)</f>
        <v/>
      </c>
      <c r="AN3">
        <f>AND(AO3,AND(T3&gt;0,T3&lt;&gt;""))</f>
        <v/>
      </c>
      <c r="AO3">
        <f>AND(R3&gt;100, R3&lt;&gt;"")</f>
        <v/>
      </c>
      <c r="AP3">
        <f>AND(NOT(AN3),AO3)</f>
        <v/>
      </c>
      <c r="AQ3">
        <f>IF(AN3, "OEIS CAT - Destructive - Fatal", IF(AO3, IF(AG3, "OEIS CAT - Destructive - Non-fatal", "OEIS Non-CAT - Destructive - Non-fatal"), IF(AG3, "OEIS CAT - Large", "OEIS Non-CAT - Large")))</f>
        <v/>
      </c>
      <c r="AR3">
        <f>IF(AND(P3&lt;&gt;"", P3&gt;5000),1,0)</f>
        <v/>
      </c>
      <c r="AS3">
        <f>IF(AND(R3&lt;&gt;"", R3&gt;500),1,0)</f>
        <v/>
      </c>
      <c r="AT3">
        <f>IF(OR(R3="", R3&lt;=100),"structures &lt;= 100 ", IF(R3&gt;500, "structures &gt; 500", "100 &lt; structures &lt;= 500"))</f>
        <v/>
      </c>
      <c r="AU3">
        <f>IF(AND(T3&gt;0, T3&lt;&gt;""),"fatality &gt; 0", "fatality = 0")</f>
        <v/>
      </c>
      <c r="AV3">
        <f>IF(R3="",0, R3)</f>
        <v/>
      </c>
      <c r="AW3" t="b">
        <v>0</v>
      </c>
      <c r="AX3" t="b">
        <v>0</v>
      </c>
      <c r="AY3" t="b">
        <v>0</v>
      </c>
      <c r="AZ3" t="b">
        <v>0</v>
      </c>
      <c r="BA3" t="b">
        <v>0</v>
      </c>
      <c r="BB3" t="b">
        <v>0</v>
      </c>
      <c r="BC3" t="b">
        <v>0</v>
      </c>
    </row>
    <row r="4">
      <c r="A4" s="11" t="n"/>
      <c r="B4" s="23" t="n"/>
      <c r="C4">
        <f>LEFT(H4,8)&amp;"-"&amp;E4</f>
        <v/>
      </c>
      <c r="D4" s="12" t="inlineStr">
        <is>
          <t>Trinity</t>
        </is>
      </c>
      <c r="E4" s="12" t="inlineStr">
        <is>
          <t>Saddle</t>
        </is>
      </c>
      <c r="F4" s="12" t="n"/>
      <c r="G4" s="12" t="n"/>
      <c r="H4" s="13">
        <f>YEAR(L4)*10^8+MONTH(L4)*10^6+DAY(L4)*10^4+HOUR(L4)*100+MINUTE(L4)</f>
        <v/>
      </c>
      <c r="I4" s="13">
        <f>IF(HOUR(L4)&lt;12, YEAR(L4)*10^8+MONTH(L4)*10^6+DAY(L4)*10^4+(HOUR(L4)+12)*10^2 + MINUTE(L4), YEAR(L4)*10^8+MONTH(L4)*10^6+(DAY(L4)+1)*10^4+(HOUR(L4)-12)*10^2+MINUTE(L4))</f>
        <v/>
      </c>
      <c r="J4" s="14" t="n">
        <v>42165</v>
      </c>
      <c r="K4" s="15" t="n">
        <v>0.625</v>
      </c>
      <c r="L4" s="16" t="n">
        <v>42165.625</v>
      </c>
      <c r="M4" s="17" t="n">
        <v>42184</v>
      </c>
      <c r="N4" s="18" t="inlineStr">
        <is>
          <t>09:00</t>
        </is>
      </c>
      <c r="O4" s="16" t="n">
        <v>42184.375</v>
      </c>
      <c r="P4" s="19" t="n">
        <v>1542</v>
      </c>
      <c r="Q4" s="12" t="inlineStr">
        <is>
          <t>Lightning</t>
        </is>
      </c>
      <c r="R4" s="19" t="n"/>
      <c r="S4" s="19" t="n"/>
      <c r="T4" s="19" t="n">
        <v>0</v>
      </c>
      <c r="U4" s="20" t="n">
        <v>40.924</v>
      </c>
      <c r="V4" s="20" t="n">
        <v>-123.168</v>
      </c>
      <c r="W4" s="11" t="inlineStr">
        <is>
          <t>HFTD</t>
        </is>
      </c>
      <c r="X4" s="11">
        <f>IF(OR(ISNUMBER(FIND("Redwood Valley", E4)), AZ4, BC4), "HFRA", "non-HFRA")</f>
        <v/>
      </c>
      <c r="Y4" s="11" t="n"/>
      <c r="Z4" s="21" t="n"/>
      <c r="AA4" s="11" t="n"/>
      <c r="AB4" s="11" t="n"/>
      <c r="AC4" s="21" t="n"/>
      <c r="AD4" s="21" t="n"/>
      <c r="AE4" s="21" t="n"/>
      <c r="AF4" s="11" t="n"/>
      <c r="AG4" s="11">
        <f>OR(AND(P4&gt;5000, P4&lt;&gt;""), AND(R4&gt;500, R4&lt;&gt;""), AND(T4&gt;0, T4&lt;&gt;""))</f>
        <v/>
      </c>
      <c r="AH4" s="11">
        <f>AND(OR(R4="", R4&lt;100),OR(AND(P4&gt;5000,P4&lt;&gt;""),AND(T4&gt;0,T4&lt;&gt;"")))</f>
        <v/>
      </c>
      <c r="AI4" s="11">
        <f>AND(AG4,AH4=FALSE)</f>
        <v/>
      </c>
      <c r="AJ4" s="19">
        <f>YEAR(J4)</f>
        <v/>
      </c>
      <c r="AK4">
        <f>MONTH(J4)</f>
        <v/>
      </c>
      <c r="AL4" t="b">
        <v>0</v>
      </c>
      <c r="AM4">
        <f>IF(AND(T4&gt;0, T4&lt;&gt;""),1,0)</f>
        <v/>
      </c>
      <c r="AN4">
        <f>AND(AO4,AND(T4&gt;0,T4&lt;&gt;""))</f>
        <v/>
      </c>
      <c r="AO4">
        <f>AND(R4&gt;100, R4&lt;&gt;"")</f>
        <v/>
      </c>
      <c r="AP4">
        <f>AND(NOT(AN4),AO4)</f>
        <v/>
      </c>
      <c r="AQ4">
        <f>IF(AN4, "OEIS CAT - Destructive - Fatal", IF(AO4, IF(AG4, "OEIS CAT - Destructive - Non-fatal", "OEIS Non-CAT - Destructive - Non-fatal"), IF(AG4, "OEIS CAT - Large", "OEIS Non-CAT - Large")))</f>
        <v/>
      </c>
      <c r="AR4">
        <f>IF(AND(P4&lt;&gt;"", P4&gt;5000),1,0)</f>
        <v/>
      </c>
      <c r="AS4">
        <f>IF(AND(R4&lt;&gt;"", R4&gt;500),1,0)</f>
        <v/>
      </c>
      <c r="AT4">
        <f>IF(OR(R4="", R4&lt;=100),"structures &lt;= 100 ", IF(R4&gt;500, "structures &gt; 500", "100 &lt; structures &lt;= 500"))</f>
        <v/>
      </c>
      <c r="AU4">
        <f>IF(AND(T4&gt;0, T4&lt;&gt;""),"fatality &gt; 0", "fatality = 0")</f>
        <v/>
      </c>
      <c r="AV4">
        <f>IF(R4="",0, R4)</f>
        <v/>
      </c>
      <c r="AW4" t="b">
        <v>1</v>
      </c>
      <c r="AX4" t="b">
        <v>0</v>
      </c>
      <c r="AY4" t="b">
        <v>1</v>
      </c>
      <c r="AZ4" t="b">
        <v>1</v>
      </c>
      <c r="BA4" t="b">
        <v>0</v>
      </c>
      <c r="BB4" t="b">
        <v>1</v>
      </c>
      <c r="BC4" t="b">
        <v>1</v>
      </c>
    </row>
    <row r="5">
      <c r="A5" s="11" t="n"/>
      <c r="B5" t="inlineStr">
        <is>
          <t>(2/17/2023): add lat/lon based on google map&amp;cal fire loc</t>
        </is>
      </c>
      <c r="C5">
        <f>LEFT(H5,8)&amp;"-"&amp;E5</f>
        <v/>
      </c>
      <c r="D5" s="12" t="inlineStr">
        <is>
          <t>Madera</t>
        </is>
      </c>
      <c r="E5" s="12" t="inlineStr">
        <is>
          <t>Sky</t>
        </is>
      </c>
      <c r="F5" s="12" t="n"/>
      <c r="G5" s="12" t="n"/>
      <c r="H5" s="13">
        <f>YEAR(L5)*10^8+MONTH(L5)*10^6+DAY(L5)*10^4+HOUR(L5)*100+MINUTE(L5)</f>
        <v/>
      </c>
      <c r="I5" s="13">
        <f>IF(HOUR(L5)&lt;12, YEAR(L5)*10^8+MONTH(L5)*10^6+DAY(L5)*10^4+(HOUR(L5)+12)*10^2 + MINUTE(L5), YEAR(L5)*10^8+MONTH(L5)*10^6+(DAY(L5)+1)*10^4+(HOUR(L5)-12)*10^2+MINUTE(L5))</f>
        <v/>
      </c>
      <c r="J5" s="14" t="n">
        <v>42173</v>
      </c>
      <c r="K5" s="15" t="n">
        <v>0.6048611111111111</v>
      </c>
      <c r="L5" s="16" t="n">
        <v>42173.60486111111</v>
      </c>
      <c r="M5" s="17" t="n">
        <v>42181</v>
      </c>
      <c r="N5" s="18" t="inlineStr">
        <is>
          <t>08:15</t>
        </is>
      </c>
      <c r="O5" s="16" t="n">
        <v>42181.34375</v>
      </c>
      <c r="P5" s="19" t="n">
        <v>500</v>
      </c>
      <c r="Q5" s="12" t="inlineStr">
        <is>
          <t>Vehicle</t>
        </is>
      </c>
      <c r="R5" s="19" t="n"/>
      <c r="S5" s="19" t="n"/>
      <c r="T5" s="19" t="n">
        <v>0</v>
      </c>
      <c r="U5" s="22" t="n">
        <v>37.389</v>
      </c>
      <c r="V5" s="22" t="n">
        <v>-119.607</v>
      </c>
      <c r="W5" s="11" t="inlineStr">
        <is>
          <t>non-HFTD</t>
        </is>
      </c>
      <c r="X5" s="11">
        <f>IF(OR(ISNUMBER(FIND("Redwood Valley", E5)), AZ5, BC5), "HFRA", "non-HFRA")</f>
        <v/>
      </c>
      <c r="Y5" s="11" t="n"/>
      <c r="Z5" s="21" t="n"/>
      <c r="AA5" s="11" t="n"/>
      <c r="AB5" s="11" t="n"/>
      <c r="AC5" s="21" t="n"/>
      <c r="AD5" s="21" t="n"/>
      <c r="AE5" s="21" t="n"/>
      <c r="AF5" s="11" t="n"/>
      <c r="AG5" s="11">
        <f>OR(AND(P5&gt;5000, P5&lt;&gt;""), AND(R5&gt;500, R5&lt;&gt;""), AND(T5&gt;0, T5&lt;&gt;""))</f>
        <v/>
      </c>
      <c r="AH5" s="11">
        <f>AND(OR(R5="", R5&lt;100),OR(AND(P5&gt;5000,P5&lt;&gt;""),AND(T5&gt;0,T5&lt;&gt;"")))</f>
        <v/>
      </c>
      <c r="AI5" s="11">
        <f>AND(AG5,AH5=FALSE)</f>
        <v/>
      </c>
      <c r="AJ5" s="19">
        <f>YEAR(J5)</f>
        <v/>
      </c>
      <c r="AK5">
        <f>MONTH(J5)</f>
        <v/>
      </c>
      <c r="AL5" t="b">
        <v>0</v>
      </c>
      <c r="AM5">
        <f>IF(AND(T5&gt;0, T5&lt;&gt;""),1,0)</f>
        <v/>
      </c>
      <c r="AN5">
        <f>AND(AO5,AND(T5&gt;0,T5&lt;&gt;""))</f>
        <v/>
      </c>
      <c r="AO5">
        <f>AND(R5&gt;100, R5&lt;&gt;"")</f>
        <v/>
      </c>
      <c r="AP5">
        <f>AND(NOT(AN5),AO5)</f>
        <v/>
      </c>
      <c r="AQ5">
        <f>IF(AN5, "OEIS CAT - Destructive - Fatal", IF(AO5, IF(AG5, "OEIS CAT - Destructive - Non-fatal", "OEIS Non-CAT - Destructive - Non-fatal"), IF(AG5, "OEIS CAT - Large", "OEIS Non-CAT - Large")))</f>
        <v/>
      </c>
      <c r="AR5">
        <f>IF(AND(P5&lt;&gt;"", P5&gt;5000),1,0)</f>
        <v/>
      </c>
      <c r="AS5">
        <f>IF(AND(R5&lt;&gt;"", R5&gt;500),1,0)</f>
        <v/>
      </c>
      <c r="AT5">
        <f>IF(OR(R5="", R5&lt;=100),"structures &lt;= 100 ", IF(R5&gt;500, "structures &gt; 500", "100 &lt; structures &lt;= 500"))</f>
        <v/>
      </c>
      <c r="AU5">
        <f>IF(AND(T5&gt;0, T5&lt;&gt;""),"fatality &gt; 0", "fatality = 0")</f>
        <v/>
      </c>
      <c r="AV5">
        <f>IF(R5="",0, R5)</f>
        <v/>
      </c>
      <c r="AW5" t="b">
        <v>0</v>
      </c>
      <c r="AX5" t="b">
        <v>1</v>
      </c>
      <c r="AY5" t="b">
        <v>1</v>
      </c>
      <c r="AZ5" t="b">
        <v>1</v>
      </c>
      <c r="BA5" t="b">
        <v>0</v>
      </c>
      <c r="BB5" t="b">
        <v>1</v>
      </c>
      <c r="BC5" t="b">
        <v>1</v>
      </c>
    </row>
    <row r="6">
      <c r="A6" s="11" t="n"/>
      <c r="C6">
        <f>LEFT(H6,8)&amp;"-"&amp;E6</f>
        <v/>
      </c>
      <c r="D6" s="12" t="inlineStr">
        <is>
          <t>Madera</t>
        </is>
      </c>
      <c r="E6" s="12" t="inlineStr">
        <is>
          <t>Corrine</t>
        </is>
      </c>
      <c r="F6" s="12" t="n"/>
      <c r="G6" s="12" t="n"/>
      <c r="H6" s="13">
        <f>YEAR(L6)*10^8+MONTH(L6)*10^6+DAY(L6)*10^4+HOUR(L6)*100+MINUTE(L6)</f>
        <v/>
      </c>
      <c r="I6" s="13">
        <f>IF(HOUR(L6)&lt;12, YEAR(L6)*10^8+MONTH(L6)*10^6+DAY(L6)*10^4+(HOUR(L6)+12)*10^2 + MINUTE(L6), YEAR(L6)*10^8+MONTH(L6)*10^6+(DAY(L6)+1)*10^4+(HOUR(L6)-12)*10^2+MINUTE(L6))</f>
        <v/>
      </c>
      <c r="J6" s="14" t="n">
        <v>42173</v>
      </c>
      <c r="K6" s="15" t="n">
        <v>0.875</v>
      </c>
      <c r="L6" s="16" t="n">
        <v>42173.875</v>
      </c>
      <c r="M6" s="17" t="n">
        <v>42180</v>
      </c>
      <c r="N6" s="18" t="inlineStr">
        <is>
          <t>18:45</t>
        </is>
      </c>
      <c r="O6" s="16" t="n">
        <v>42180.78125</v>
      </c>
      <c r="P6" s="19" t="n">
        <v>920</v>
      </c>
      <c r="Q6" s="12" t="inlineStr">
        <is>
          <t>Electrical Power</t>
        </is>
      </c>
      <c r="R6" s="19" t="n">
        <v>3</v>
      </c>
      <c r="S6" s="19" t="n"/>
      <c r="T6" s="19" t="n">
        <v>0</v>
      </c>
      <c r="U6" s="20" t="n">
        <v>37.165767</v>
      </c>
      <c r="V6" s="20" t="n">
        <v>-119.523943</v>
      </c>
      <c r="W6" s="11" t="inlineStr">
        <is>
          <t>HFTD</t>
        </is>
      </c>
      <c r="X6" s="11">
        <f>IF(OR(ISNUMBER(FIND("Redwood Valley", E6)), AZ6, BC6), "HFRA", "non-HFRA")</f>
        <v/>
      </c>
      <c r="Y6" s="11" t="inlineStr">
        <is>
          <t>Yes</t>
        </is>
      </c>
      <c r="Z6" s="21" t="n"/>
      <c r="AA6" s="11" t="n"/>
      <c r="AB6" s="11" t="n"/>
      <c r="AC6" s="21" t="n"/>
      <c r="AD6" s="21" t="n"/>
      <c r="AE6" s="21" t="n"/>
      <c r="AF6" s="11" t="n"/>
      <c r="AG6" s="11">
        <f>OR(AND(P6&gt;5000, P6&lt;&gt;""), AND(R6&gt;500, R6&lt;&gt;""), AND(T6&gt;0, T6&lt;&gt;""))</f>
        <v/>
      </c>
      <c r="AH6" s="11">
        <f>AND(OR(R6="", R6&lt;100),OR(AND(P6&gt;5000,P6&lt;&gt;""),AND(T6&gt;0,T6&lt;&gt;"")))</f>
        <v/>
      </c>
      <c r="AI6" s="11">
        <f>AND(AG6,AH6=FALSE)</f>
        <v/>
      </c>
      <c r="AJ6" s="19">
        <f>YEAR(J6)</f>
        <v/>
      </c>
      <c r="AK6">
        <f>MONTH(J6)</f>
        <v/>
      </c>
      <c r="AL6" t="b">
        <v>0</v>
      </c>
      <c r="AM6">
        <f>IF(AND(T6&gt;0, T6&lt;&gt;""),1,0)</f>
        <v/>
      </c>
      <c r="AN6">
        <f>AND(AO6,AND(T6&gt;0,T6&lt;&gt;""))</f>
        <v/>
      </c>
      <c r="AO6">
        <f>AND(R6&gt;100, R6&lt;&gt;"")</f>
        <v/>
      </c>
      <c r="AP6">
        <f>AND(NOT(AN6),AO6)</f>
        <v/>
      </c>
      <c r="AQ6">
        <f>IF(AN6, "OEIS CAT - Destructive - Fatal", IF(AO6, IF(AG6, "OEIS CAT - Destructive - Non-fatal", "OEIS Non-CAT - Destructive - Non-fatal"), IF(AG6, "OEIS CAT - Large", "OEIS Non-CAT - Large")))</f>
        <v/>
      </c>
      <c r="AR6">
        <f>IF(AND(P6&lt;&gt;"", P6&gt;5000),1,0)</f>
        <v/>
      </c>
      <c r="AS6">
        <f>IF(AND(R6&lt;&gt;"", R6&gt;500),1,0)</f>
        <v/>
      </c>
      <c r="AT6">
        <f>IF(OR(R6="", R6&lt;=100),"structures &lt;= 100 ", IF(R6&gt;500, "structures &gt; 500", "100 &lt; structures &lt;= 500"))</f>
        <v/>
      </c>
      <c r="AU6">
        <f>IF(AND(T6&gt;0, T6&lt;&gt;""),"fatality &gt; 0", "fatality = 0")</f>
        <v/>
      </c>
      <c r="AV6">
        <f>IF(R6="",0, R6)</f>
        <v/>
      </c>
      <c r="AW6" t="b">
        <v>1</v>
      </c>
      <c r="AX6" t="b">
        <v>0</v>
      </c>
      <c r="AY6" t="b">
        <v>1</v>
      </c>
      <c r="AZ6" t="b">
        <v>1</v>
      </c>
      <c r="BA6" t="b">
        <v>0</v>
      </c>
      <c r="BB6" t="b">
        <v>1</v>
      </c>
      <c r="BC6" t="b">
        <v>1</v>
      </c>
    </row>
    <row r="7">
      <c r="A7" s="11" t="n"/>
      <c r="B7" t="inlineStr">
        <is>
          <t>(2/17/2023): add lat/lon based on google map&amp;cal fire loc</t>
        </is>
      </c>
      <c r="C7">
        <f>LEFT(H7,8)&amp;"-"&amp;E7</f>
        <v/>
      </c>
      <c r="D7" s="12" t="inlineStr">
        <is>
          <t>San Luis Obispo</t>
        </is>
      </c>
      <c r="E7" s="12" t="inlineStr">
        <is>
          <t>Park Hill</t>
        </is>
      </c>
      <c r="F7" s="12" t="n"/>
      <c r="G7" s="12" t="n"/>
      <c r="H7" s="13">
        <f>YEAR(L7)*10^8+MONTH(L7)*10^6+DAY(L7)*10^4+HOUR(L7)*100+MINUTE(L7)</f>
        <v/>
      </c>
      <c r="I7" s="13">
        <f>IF(HOUR(L7)&lt;12, YEAR(L7)*10^8+MONTH(L7)*10^6+DAY(L7)*10^4+(HOUR(L7)+12)*10^2 + MINUTE(L7), YEAR(L7)*10^8+MONTH(L7)*10^6+(DAY(L7)+1)*10^4+(HOUR(L7)-12)*10^2+MINUTE(L7))</f>
        <v/>
      </c>
      <c r="J7" s="14" t="n">
        <v>42175</v>
      </c>
      <c r="K7" s="15" t="n">
        <v>0.6118055555555556</v>
      </c>
      <c r="L7" s="16" t="n">
        <v>42175.61180555556</v>
      </c>
      <c r="M7" s="17" t="n">
        <v>42175</v>
      </c>
      <c r="N7" s="18" t="n"/>
      <c r="O7" s="16" t="n"/>
      <c r="P7" s="19" t="n">
        <v>1791</v>
      </c>
      <c r="Q7" s="12" t="inlineStr">
        <is>
          <t>Vehicle</t>
        </is>
      </c>
      <c r="R7" s="19" t="n">
        <v>23</v>
      </c>
      <c r="S7" s="19" t="n">
        <v>3</v>
      </c>
      <c r="T7" s="19" t="n">
        <v>0</v>
      </c>
      <c r="U7" s="20" t="n">
        <v>35.376</v>
      </c>
      <c r="V7" s="20" t="n">
        <v>-120.435</v>
      </c>
      <c r="W7" s="11" t="inlineStr">
        <is>
          <t>non-HFTD</t>
        </is>
      </c>
      <c r="X7" s="11">
        <f>IF(OR(ISNUMBER(FIND("Redwood Valley", E7)), AZ7, BC7), "HFRA", "non-HFRA")</f>
        <v/>
      </c>
      <c r="Y7" s="11" t="n"/>
      <c r="Z7" s="21" t="n"/>
      <c r="AA7" s="11" t="n"/>
      <c r="AB7" s="11" t="n"/>
      <c r="AC7" s="21" t="n"/>
      <c r="AD7" s="21" t="n"/>
      <c r="AE7" s="21" t="n"/>
      <c r="AF7" s="11" t="n"/>
      <c r="AG7" s="11">
        <f>OR(AND(P7&gt;5000, P7&lt;&gt;""), AND(R7&gt;500, R7&lt;&gt;""), AND(T7&gt;0, T7&lt;&gt;""))</f>
        <v/>
      </c>
      <c r="AH7" s="11">
        <f>AND(OR(R7="", R7&lt;100),OR(AND(P7&gt;5000,P7&lt;&gt;""),AND(T7&gt;0,T7&lt;&gt;"")))</f>
        <v/>
      </c>
      <c r="AI7" s="11">
        <f>AND(AG7,AH7=FALSE)</f>
        <v/>
      </c>
      <c r="AJ7" s="19">
        <f>YEAR(J7)</f>
        <v/>
      </c>
      <c r="AK7">
        <f>MONTH(J7)</f>
        <v/>
      </c>
      <c r="AL7" t="b">
        <v>0</v>
      </c>
      <c r="AM7">
        <f>IF(AND(T7&gt;0, T7&lt;&gt;""),1,0)</f>
        <v/>
      </c>
      <c r="AN7">
        <f>AND(AO7,AND(T7&gt;0,T7&lt;&gt;""))</f>
        <v/>
      </c>
      <c r="AO7">
        <f>AND(R7&gt;100, R7&lt;&gt;"")</f>
        <v/>
      </c>
      <c r="AP7">
        <f>AND(NOT(AN7),AO7)</f>
        <v/>
      </c>
      <c r="AQ7">
        <f>IF(AN7, "OEIS CAT - Destructive - Fatal", IF(AO7, IF(AG7, "OEIS CAT - Destructive - Non-fatal", "OEIS Non-CAT - Destructive - Non-fatal"), IF(AG7, "OEIS CAT - Large", "OEIS Non-CAT - Large")))</f>
        <v/>
      </c>
      <c r="AR7">
        <f>IF(AND(P7&lt;&gt;"", P7&gt;5000),1,0)</f>
        <v/>
      </c>
      <c r="AS7">
        <f>IF(AND(R7&lt;&gt;"", R7&gt;500),1,0)</f>
        <v/>
      </c>
      <c r="AT7">
        <f>IF(OR(R7="", R7&lt;=100),"structures &lt;= 100 ", IF(R7&gt;500, "structures &gt; 500", "100 &lt; structures &lt;= 500"))</f>
        <v/>
      </c>
      <c r="AU7">
        <f>IF(AND(T7&gt;0, T7&lt;&gt;""),"fatality &gt; 0", "fatality = 0")</f>
        <v/>
      </c>
      <c r="AV7">
        <f>IF(R7="",0, R7)</f>
        <v/>
      </c>
      <c r="AW7" t="b">
        <v>0</v>
      </c>
      <c r="AX7" t="b">
        <v>1</v>
      </c>
      <c r="AY7" t="b">
        <v>1</v>
      </c>
      <c r="AZ7" t="b">
        <v>1</v>
      </c>
      <c r="BA7" t="b">
        <v>0</v>
      </c>
      <c r="BB7" t="b">
        <v>1</v>
      </c>
      <c r="BC7" t="b">
        <v>1</v>
      </c>
    </row>
    <row r="8">
      <c r="A8" s="11" t="n"/>
      <c r="C8">
        <f>LEFT(H8,8)&amp;"-"&amp;E8</f>
        <v/>
      </c>
      <c r="D8" s="12" t="inlineStr">
        <is>
          <t>Contra Costa</t>
        </is>
      </c>
      <c r="E8" s="12" t="inlineStr">
        <is>
          <t>Loma</t>
        </is>
      </c>
      <c r="F8" s="12" t="n"/>
      <c r="G8" s="12" t="n"/>
      <c r="H8" s="13">
        <f>YEAR(L8)*10^8+MONTH(L8)*10^6+DAY(L8)*10^4+HOUR(L8)*100+MINUTE(L8)</f>
        <v/>
      </c>
      <c r="I8" s="13">
        <f>IF(HOUR(L8)&lt;12, YEAR(L8)*10^8+MONTH(L8)*10^6+DAY(L8)*10^4+(HOUR(L8)+12)*10^2 + MINUTE(L8), YEAR(L8)*10^8+MONTH(L8)*10^6+(DAY(L8)+1)*10^4+(HOUR(L8)-12)*10^2+MINUTE(L8))</f>
        <v/>
      </c>
      <c r="J8" s="14" t="n">
        <v>42179</v>
      </c>
      <c r="K8" s="15" t="n">
        <v>0.6770833333333334</v>
      </c>
      <c r="L8" s="16" t="n">
        <v>42179.67708333334</v>
      </c>
      <c r="M8" s="17" t="n">
        <v>42180</v>
      </c>
      <c r="N8" s="18" t="inlineStr">
        <is>
          <t>09:00</t>
        </is>
      </c>
      <c r="O8" s="16" t="n">
        <v>42180.375</v>
      </c>
      <c r="P8" s="19" t="n">
        <v>533</v>
      </c>
      <c r="Q8" s="12" t="inlineStr">
        <is>
          <t>Undetermined</t>
        </is>
      </c>
      <c r="R8" s="19" t="n"/>
      <c r="S8" s="19" t="n"/>
      <c r="T8" s="19" t="n"/>
      <c r="U8" s="20" t="n">
        <v>37.974123</v>
      </c>
      <c r="V8" s="20" t="n">
        <v>-121.833751</v>
      </c>
      <c r="W8" s="11" t="inlineStr">
        <is>
          <t>non-HFTD</t>
        </is>
      </c>
      <c r="X8" s="11">
        <f>IF(OR(ISNUMBER(FIND("Redwood Valley", E8)), AZ8, BC8), "HFRA", "non-HFRA")</f>
        <v/>
      </c>
      <c r="Y8" s="11" t="n"/>
      <c r="Z8" s="21" t="n"/>
      <c r="AA8" s="11" t="n"/>
      <c r="AB8" s="11" t="n"/>
      <c r="AC8" s="21" t="n"/>
      <c r="AD8" s="21" t="n"/>
      <c r="AE8" s="21" t="n"/>
      <c r="AF8" s="11" t="n"/>
      <c r="AG8" s="11">
        <f>OR(AND(P8&gt;5000, P8&lt;&gt;""), AND(R8&gt;500, R8&lt;&gt;""), AND(T8&gt;0, T8&lt;&gt;""))</f>
        <v/>
      </c>
      <c r="AH8" s="11">
        <f>AND(OR(R8="", R8&lt;100),OR(AND(P8&gt;5000,P8&lt;&gt;""),AND(T8&gt;0,T8&lt;&gt;"")))</f>
        <v/>
      </c>
      <c r="AI8" s="11">
        <f>AND(AG8,AH8=FALSE)</f>
        <v/>
      </c>
      <c r="AJ8" s="19">
        <f>YEAR(J8)</f>
        <v/>
      </c>
      <c r="AK8">
        <f>MONTH(J8)</f>
        <v/>
      </c>
      <c r="AL8" t="b">
        <v>0</v>
      </c>
      <c r="AM8">
        <f>IF(AND(T8&gt;0, T8&lt;&gt;""),1,0)</f>
        <v/>
      </c>
      <c r="AN8">
        <f>AND(AO8,AND(T8&gt;0,T8&lt;&gt;""))</f>
        <v/>
      </c>
      <c r="AO8">
        <f>AND(R8&gt;100, R8&lt;&gt;"")</f>
        <v/>
      </c>
      <c r="AP8">
        <f>AND(NOT(AN8),AO8)</f>
        <v/>
      </c>
      <c r="AQ8">
        <f>IF(AN8, "OEIS CAT - Destructive - Fatal", IF(AO8, IF(AG8, "OEIS CAT - Destructive - Non-fatal", "OEIS Non-CAT - Destructive - Non-fatal"), IF(AG8, "OEIS CAT - Large", "OEIS Non-CAT - Large")))</f>
        <v/>
      </c>
      <c r="AR8">
        <f>IF(AND(P8&lt;&gt;"", P8&gt;5000),1,0)</f>
        <v/>
      </c>
      <c r="AS8">
        <f>IF(AND(R8&lt;&gt;"", R8&gt;500),1,0)</f>
        <v/>
      </c>
      <c r="AT8">
        <f>IF(OR(R8="", R8&lt;=100),"structures &lt;= 100 ", IF(R8&gt;500, "structures &gt; 500", "100 &lt; structures &lt;= 500"))</f>
        <v/>
      </c>
      <c r="AU8">
        <f>IF(AND(T8&gt;0, T8&lt;&gt;""),"fatality &gt; 0", "fatality = 0")</f>
        <v/>
      </c>
      <c r="AV8">
        <f>IF(R8="",0, R8)</f>
        <v/>
      </c>
      <c r="AW8" t="b">
        <v>0</v>
      </c>
      <c r="AX8" t="b">
        <v>0</v>
      </c>
      <c r="AY8" t="b">
        <v>0</v>
      </c>
      <c r="AZ8" t="b">
        <v>0</v>
      </c>
      <c r="BA8" t="b">
        <v>0</v>
      </c>
      <c r="BB8" t="b">
        <v>0</v>
      </c>
      <c r="BC8" t="b">
        <v>0</v>
      </c>
    </row>
    <row r="9">
      <c r="A9" s="11" t="n"/>
      <c r="B9" t="inlineStr">
        <is>
          <t>(2/17/2023): add lat/lon based on google map&amp;cal fire loc</t>
        </is>
      </c>
      <c r="C9">
        <f>LEFT(H9,8)&amp;"-"&amp;E9</f>
        <v/>
      </c>
      <c r="D9" s="12" t="inlineStr">
        <is>
          <t>Amador</t>
        </is>
      </c>
      <c r="E9" s="12" t="inlineStr">
        <is>
          <t>Ione</t>
        </is>
      </c>
      <c r="F9" s="12" t="n"/>
      <c r="G9" s="12" t="n"/>
      <c r="H9" s="13">
        <f>YEAR(L9)*10^8+MONTH(L9)*10^6+DAY(L9)*10^4+HOUR(L9)*100+MINUTE(L9)</f>
        <v/>
      </c>
      <c r="I9" s="13">
        <f>IF(HOUR(L9)&lt;12, YEAR(L9)*10^8+MONTH(L9)*10^6+DAY(L9)*10^4+(HOUR(L9)+12)*10^2 + MINUTE(L9), YEAR(L9)*10^8+MONTH(L9)*10^6+(DAY(L9)+1)*10^4+(HOUR(L9)-12)*10^2+MINUTE(L9))</f>
        <v/>
      </c>
      <c r="J9" s="14" t="n">
        <v>42187</v>
      </c>
      <c r="K9" s="15" t="n">
        <v>0.3736111111111111</v>
      </c>
      <c r="L9" s="16" t="n">
        <v>42187.37361111111</v>
      </c>
      <c r="M9" s="17" t="n">
        <v>42187</v>
      </c>
      <c r="N9" s="18" t="n"/>
      <c r="O9" s="16" t="n"/>
      <c r="P9" s="19" t="n">
        <v>355</v>
      </c>
      <c r="Q9" s="12" t="inlineStr">
        <is>
          <t>Arson</t>
        </is>
      </c>
      <c r="R9" s="19" t="n"/>
      <c r="S9" s="19" t="n"/>
      <c r="T9" s="19" t="n">
        <v>0</v>
      </c>
      <c r="U9" s="20" t="n">
        <v>38.482</v>
      </c>
      <c r="V9" s="20" t="n">
        <v>-121.043</v>
      </c>
      <c r="W9" s="11" t="inlineStr">
        <is>
          <t>non-HFTD</t>
        </is>
      </c>
      <c r="X9" s="11">
        <f>IF(OR(ISNUMBER(FIND("Redwood Valley", E9)), AZ9, BC9), "HFRA", "non-HFRA")</f>
        <v/>
      </c>
      <c r="Y9" s="11" t="n"/>
      <c r="Z9" s="21" t="n"/>
      <c r="AA9" s="11" t="n"/>
      <c r="AB9" s="11" t="n"/>
      <c r="AC9" s="21" t="n"/>
      <c r="AD9" s="21" t="n"/>
      <c r="AE9" s="21" t="n"/>
      <c r="AF9" s="11" t="n"/>
      <c r="AG9" s="11">
        <f>OR(AND(P9&gt;5000, P9&lt;&gt;""), AND(R9&gt;500, R9&lt;&gt;""), AND(T9&gt;0, T9&lt;&gt;""))</f>
        <v/>
      </c>
      <c r="AH9" s="11">
        <f>AND(OR(R9="", R9&lt;100),OR(AND(P9&gt;5000,P9&lt;&gt;""),AND(T9&gt;0,T9&lt;&gt;"")))</f>
        <v/>
      </c>
      <c r="AI9" s="11">
        <f>AND(AG9,AH9=FALSE)</f>
        <v/>
      </c>
      <c r="AJ9" s="19">
        <f>YEAR(J9)</f>
        <v/>
      </c>
      <c r="AK9">
        <f>MONTH(J9)</f>
        <v/>
      </c>
      <c r="AL9" t="b">
        <v>0</v>
      </c>
      <c r="AM9">
        <f>IF(AND(T9&gt;0, T9&lt;&gt;""),1,0)</f>
        <v/>
      </c>
      <c r="AN9">
        <f>AND(AO9,AND(T9&gt;0,T9&lt;&gt;""))</f>
        <v/>
      </c>
      <c r="AO9">
        <f>AND(R9&gt;100, R9&lt;&gt;"")</f>
        <v/>
      </c>
      <c r="AP9">
        <f>AND(NOT(AN9),AO9)</f>
        <v/>
      </c>
      <c r="AQ9">
        <f>IF(AN9, "OEIS CAT - Destructive - Fatal", IF(AO9, IF(AG9, "OEIS CAT - Destructive - Non-fatal", "OEIS Non-CAT - Destructive - Non-fatal"), IF(AG9, "OEIS CAT - Large", "OEIS Non-CAT - Large")))</f>
        <v/>
      </c>
      <c r="AR9">
        <f>IF(AND(P9&lt;&gt;"", P9&gt;5000),1,0)</f>
        <v/>
      </c>
      <c r="AS9">
        <f>IF(AND(R9&lt;&gt;"", R9&gt;500),1,0)</f>
        <v/>
      </c>
      <c r="AT9">
        <f>IF(OR(R9="", R9&lt;=100),"structures &lt;= 100 ", IF(R9&gt;500, "structures &gt; 500", "100 &lt; structures &lt;= 500"))</f>
        <v/>
      </c>
      <c r="AU9">
        <f>IF(AND(T9&gt;0, T9&lt;&gt;""),"fatality &gt; 0", "fatality = 0")</f>
        <v/>
      </c>
      <c r="AV9">
        <f>IF(R9="",0, R9)</f>
        <v/>
      </c>
      <c r="AW9" t="b">
        <v>0</v>
      </c>
      <c r="AX9" t="b">
        <v>0</v>
      </c>
      <c r="AY9" t="b">
        <v>0</v>
      </c>
      <c r="AZ9" t="b">
        <v>0</v>
      </c>
      <c r="BA9" t="b">
        <v>0</v>
      </c>
      <c r="BB9" t="b">
        <v>0</v>
      </c>
      <c r="BC9" t="b">
        <v>0</v>
      </c>
    </row>
    <row r="10">
      <c r="A10" s="11" t="n"/>
      <c r="B10" t="inlineStr">
        <is>
          <t>(2/17/2023): add lat/lon based on google map&amp;cal fire loc</t>
        </is>
      </c>
      <c r="C10">
        <f>LEFT(H10,8)&amp;"-"&amp;E10</f>
        <v/>
      </c>
      <c r="D10" s="12" t="inlineStr">
        <is>
          <t>Merced</t>
        </is>
      </c>
      <c r="E10" s="12" t="inlineStr">
        <is>
          <t>Mccabe</t>
        </is>
      </c>
      <c r="F10" s="12" t="n"/>
      <c r="G10" s="12" t="n"/>
      <c r="H10" s="13">
        <f>YEAR(L10)*10^8+MONTH(L10)*10^6+DAY(L10)*10^4+HOUR(L10)*100+MINUTE(L10)</f>
        <v/>
      </c>
      <c r="I10" s="13">
        <f>IF(HOUR(L10)&lt;12, YEAR(L10)*10^8+MONTH(L10)*10^6+DAY(L10)*10^4+(HOUR(L10)+12)*10^2 + MINUTE(L10), YEAR(L10)*10^8+MONTH(L10)*10^6+(DAY(L10)+1)*10^4+(HOUR(L10)-12)*10^2+MINUTE(L10))</f>
        <v/>
      </c>
      <c r="J10" s="14" t="n">
        <v>42203</v>
      </c>
      <c r="K10" s="15" t="n">
        <v>0.9354166666666667</v>
      </c>
      <c r="L10" s="16" t="n">
        <v>42203.93541666667</v>
      </c>
      <c r="M10" s="17" t="n">
        <v>42207</v>
      </c>
      <c r="N10" s="18" t="n"/>
      <c r="O10" s="16" t="n"/>
      <c r="P10" s="19" t="n">
        <v>1333</v>
      </c>
      <c r="Q10" s="12" t="inlineStr">
        <is>
          <t>Lightning</t>
        </is>
      </c>
      <c r="R10" s="19" t="n"/>
      <c r="S10" s="19" t="n"/>
      <c r="T10" s="19" t="n">
        <v>0</v>
      </c>
      <c r="U10" s="20" t="n">
        <v>37.115</v>
      </c>
      <c r="V10" s="20" t="n">
        <v>-121.023</v>
      </c>
      <c r="W10" s="11" t="inlineStr">
        <is>
          <t>non-HFTD</t>
        </is>
      </c>
      <c r="X10" s="11">
        <f>IF(OR(ISNUMBER(FIND("Redwood Valley", E10)), AZ10, BC10), "HFRA", "non-HFRA")</f>
        <v/>
      </c>
      <c r="Y10" s="11" t="n"/>
      <c r="Z10" s="21" t="n"/>
      <c r="AA10" s="11" t="n"/>
      <c r="AB10" s="11" t="n"/>
      <c r="AC10" s="21" t="n"/>
      <c r="AD10" s="21" t="n"/>
      <c r="AE10" s="21" t="n"/>
      <c r="AF10" s="11" t="n"/>
      <c r="AG10" s="11">
        <f>OR(AND(P10&gt;5000, P10&lt;&gt;""), AND(R10&gt;500, R10&lt;&gt;""), AND(T10&gt;0, T10&lt;&gt;""))</f>
        <v/>
      </c>
      <c r="AH10" s="11">
        <f>AND(OR(R10="", R10&lt;100),OR(AND(P10&gt;5000,P10&lt;&gt;""),AND(T10&gt;0,T10&lt;&gt;"")))</f>
        <v/>
      </c>
      <c r="AI10" s="11">
        <f>AND(AG10,AH10=FALSE)</f>
        <v/>
      </c>
      <c r="AJ10" s="19">
        <f>YEAR(J10)</f>
        <v/>
      </c>
      <c r="AK10">
        <f>MONTH(J10)</f>
        <v/>
      </c>
      <c r="AL10" t="b">
        <v>0</v>
      </c>
      <c r="AM10">
        <f>IF(AND(T10&gt;0, T10&lt;&gt;""),1,0)</f>
        <v/>
      </c>
      <c r="AN10">
        <f>AND(AO10,AND(T10&gt;0,T10&lt;&gt;""))</f>
        <v/>
      </c>
      <c r="AO10">
        <f>AND(R10&gt;100, R10&lt;&gt;"")</f>
        <v/>
      </c>
      <c r="AP10">
        <f>AND(NOT(AN10),AO10)</f>
        <v/>
      </c>
      <c r="AQ10">
        <f>IF(AN10, "OEIS CAT - Destructive - Fatal", IF(AO10, IF(AG10, "OEIS CAT - Destructive - Non-fatal", "OEIS Non-CAT - Destructive - Non-fatal"), IF(AG10, "OEIS CAT - Large", "OEIS Non-CAT - Large")))</f>
        <v/>
      </c>
      <c r="AR10">
        <f>IF(AND(P10&lt;&gt;"", P10&gt;5000),1,0)</f>
        <v/>
      </c>
      <c r="AS10">
        <f>IF(AND(R10&lt;&gt;"", R10&gt;500),1,0)</f>
        <v/>
      </c>
      <c r="AT10">
        <f>IF(OR(R10="", R10&lt;=100),"structures &lt;= 100 ", IF(R10&gt;500, "structures &gt; 500", "100 &lt; structures &lt;= 500"))</f>
        <v/>
      </c>
      <c r="AU10">
        <f>IF(AND(T10&gt;0, T10&lt;&gt;""),"fatality &gt; 0", "fatality = 0")</f>
        <v/>
      </c>
      <c r="AV10">
        <f>IF(R10="",0, R10)</f>
        <v/>
      </c>
      <c r="AW10" t="b">
        <v>0</v>
      </c>
      <c r="AX10" t="b">
        <v>0</v>
      </c>
      <c r="AY10" t="b">
        <v>0</v>
      </c>
      <c r="AZ10" t="b">
        <v>0</v>
      </c>
      <c r="BA10" t="b">
        <v>0</v>
      </c>
      <c r="BB10" t="b">
        <v>0</v>
      </c>
      <c r="BC10" t="b">
        <v>0</v>
      </c>
    </row>
    <row r="11">
      <c r="A11" s="11" t="n"/>
      <c r="C11">
        <f>LEFT(H11,8)&amp;"-"&amp;E11</f>
        <v/>
      </c>
      <c r="D11" s="12" t="inlineStr">
        <is>
          <t>Tulare</t>
        </is>
      </c>
      <c r="E11" s="12" t="inlineStr">
        <is>
          <t>Cabin</t>
        </is>
      </c>
      <c r="F11" s="12" t="n"/>
      <c r="G11" s="12" t="n"/>
      <c r="H11" s="13">
        <f>YEAR(L11)*10^8+MONTH(L11)*10^6+DAY(L11)*10^4+HOUR(L11)*100+MINUTE(L11)</f>
        <v/>
      </c>
      <c r="I11" s="13">
        <f>IF(HOUR(L11)&lt;12, YEAR(L11)*10^8+MONTH(L11)*10^6+DAY(L11)*10^4+(HOUR(L11)+12)*10^2 + MINUTE(L11), YEAR(L11)*10^8+MONTH(L11)*10^6+(DAY(L11)+1)*10^4+(HOUR(L11)-12)*10^2+MINUTE(L11))</f>
        <v/>
      </c>
      <c r="J11" s="14" t="n">
        <v>42204</v>
      </c>
      <c r="K11" s="15" t="n">
        <v>0.3333333333333333</v>
      </c>
      <c r="L11" s="16" t="n">
        <v>42204.33333333334</v>
      </c>
      <c r="M11" s="17" t="n">
        <v>42252</v>
      </c>
      <c r="N11" s="18" t="inlineStr">
        <is>
          <t>18:00</t>
        </is>
      </c>
      <c r="O11" s="16" t="n">
        <v>42252.75</v>
      </c>
      <c r="P11" s="19" t="n">
        <v>6980</v>
      </c>
      <c r="Q11" s="12" t="inlineStr">
        <is>
          <t>Lightning</t>
        </is>
      </c>
      <c r="R11" s="19" t="n"/>
      <c r="S11" s="19" t="n"/>
      <c r="T11" s="19" t="n">
        <v>0</v>
      </c>
      <c r="U11" s="20" t="n">
        <v>36.24</v>
      </c>
      <c r="V11" s="20" t="n">
        <v>-118.54</v>
      </c>
      <c r="W11" s="11" t="inlineStr">
        <is>
          <t>HFTD</t>
        </is>
      </c>
      <c r="X11" s="11">
        <f>IF(OR(ISNUMBER(FIND("Redwood Valley", E11)), AZ11, BC11), "HFRA", "non-HFRA")</f>
        <v/>
      </c>
      <c r="Y11" s="11" t="n"/>
      <c r="Z11" s="21" t="n"/>
      <c r="AA11" s="11" t="n"/>
      <c r="AB11" s="11" t="n"/>
      <c r="AC11" s="21" t="n"/>
      <c r="AD11" s="21" t="n"/>
      <c r="AE11" s="21" t="n"/>
      <c r="AF11" s="11" t="n"/>
      <c r="AG11" s="11">
        <f>OR(AND(P11&gt;5000, P11&lt;&gt;""), AND(R11&gt;500, R11&lt;&gt;""), AND(T11&gt;0, T11&lt;&gt;""))</f>
        <v/>
      </c>
      <c r="AH11" s="11">
        <f>AND(OR(R11="", R11&lt;100),OR(AND(P11&gt;5000,P11&lt;&gt;""),AND(T11&gt;0,T11&lt;&gt;"")))</f>
        <v/>
      </c>
      <c r="AI11" s="11">
        <f>AND(AG11,AH11=FALSE)</f>
        <v/>
      </c>
      <c r="AJ11" s="19">
        <f>YEAR(J11)</f>
        <v/>
      </c>
      <c r="AK11">
        <f>MONTH(J11)</f>
        <v/>
      </c>
      <c r="AL11" t="b">
        <v>0</v>
      </c>
      <c r="AM11">
        <f>IF(AND(T11&gt;0, T11&lt;&gt;""),1,0)</f>
        <v/>
      </c>
      <c r="AN11">
        <f>AND(AO11,AND(T11&gt;0,T11&lt;&gt;""))</f>
        <v/>
      </c>
      <c r="AO11">
        <f>AND(R11&gt;100, R11&lt;&gt;"")</f>
        <v/>
      </c>
      <c r="AP11">
        <f>AND(NOT(AN11),AO11)</f>
        <v/>
      </c>
      <c r="AQ11">
        <f>IF(AN11, "OEIS CAT - Destructive - Fatal", IF(AO11, IF(AG11, "OEIS CAT - Destructive - Non-fatal", "OEIS Non-CAT - Destructive - Non-fatal"), IF(AG11, "OEIS CAT - Large", "OEIS Non-CAT - Large")))</f>
        <v/>
      </c>
      <c r="AR11">
        <f>IF(AND(P11&lt;&gt;"", P11&gt;5000),1,0)</f>
        <v/>
      </c>
      <c r="AS11">
        <f>IF(AND(R11&lt;&gt;"", R11&gt;500),1,0)</f>
        <v/>
      </c>
      <c r="AT11">
        <f>IF(OR(R11="", R11&lt;=100),"structures &lt;= 100 ", IF(R11&gt;500, "structures &gt; 500", "100 &lt; structures &lt;= 500"))</f>
        <v/>
      </c>
      <c r="AU11">
        <f>IF(AND(T11&gt;0, T11&lt;&gt;""),"fatality &gt; 0", "fatality = 0")</f>
        <v/>
      </c>
      <c r="AV11">
        <f>IF(R11="",0, R11)</f>
        <v/>
      </c>
      <c r="AW11" t="b">
        <v>1</v>
      </c>
      <c r="AX11" t="b">
        <v>0</v>
      </c>
      <c r="AY11" t="b">
        <v>1</v>
      </c>
      <c r="AZ11" t="b">
        <v>1</v>
      </c>
      <c r="BA11" t="b">
        <v>0</v>
      </c>
      <c r="BB11" t="b">
        <v>1</v>
      </c>
      <c r="BC11" t="b">
        <v>1</v>
      </c>
    </row>
    <row r="12">
      <c r="A12" s="11" t="n"/>
      <c r="C12">
        <f>LEFT(H12,8)&amp;"-"&amp;E12</f>
        <v/>
      </c>
      <c r="D12" s="12" t="inlineStr">
        <is>
          <t>Tulare</t>
        </is>
      </c>
      <c r="E12" s="12" t="inlineStr">
        <is>
          <t>Triple</t>
        </is>
      </c>
      <c r="F12" s="12" t="n"/>
      <c r="G12" s="12" t="n"/>
      <c r="H12" s="13">
        <f>YEAR(L12)*10^8+MONTH(L12)*10^6+DAY(L12)*10^4+HOUR(L12)*100+MINUTE(L12)</f>
        <v/>
      </c>
      <c r="I12" s="13">
        <f>IF(HOUR(L12)&lt;12, YEAR(L12)*10^8+MONTH(L12)*10^6+DAY(L12)*10^4+(HOUR(L12)+12)*10^2 + MINUTE(L12), YEAR(L12)*10^8+MONTH(L12)*10^6+(DAY(L12)+1)*10^4+(HOUR(L12)-12)*10^2+MINUTE(L12))</f>
        <v/>
      </c>
      <c r="J12" s="14" t="n">
        <v>42206</v>
      </c>
      <c r="K12" s="15" t="n">
        <v>0.5243055555555556</v>
      </c>
      <c r="L12" s="16" t="n">
        <v>42206.52430555555</v>
      </c>
      <c r="M12" s="17" t="n">
        <v>42211</v>
      </c>
      <c r="N12" s="18" t="inlineStr">
        <is>
          <t>10:30</t>
        </is>
      </c>
      <c r="O12" s="16" t="n">
        <v>42211.4375</v>
      </c>
      <c r="P12" s="19" t="n">
        <v>430</v>
      </c>
      <c r="Q12" s="12" t="inlineStr">
        <is>
          <t>Lightning</t>
        </is>
      </c>
      <c r="R12" s="19" t="n"/>
      <c r="S12" s="19" t="n"/>
      <c r="T12" s="19" t="n">
        <v>0</v>
      </c>
      <c r="U12" s="20" t="n">
        <v>36.085212</v>
      </c>
      <c r="V12" s="20" t="n">
        <v>-118.824235</v>
      </c>
      <c r="W12" s="11" t="inlineStr">
        <is>
          <t>HFTD</t>
        </is>
      </c>
      <c r="X12" s="11">
        <f>IF(OR(ISNUMBER(FIND("Redwood Valley", E12)), AZ12, BC12), "HFRA", "non-HFRA")</f>
        <v/>
      </c>
      <c r="Y12" s="11" t="n"/>
      <c r="Z12" s="21" t="n"/>
      <c r="AA12" s="11" t="n"/>
      <c r="AB12" s="11" t="n"/>
      <c r="AC12" s="21" t="n"/>
      <c r="AD12" s="21" t="n"/>
      <c r="AE12" s="21" t="n"/>
      <c r="AF12" s="11" t="n"/>
      <c r="AG12" s="11">
        <f>OR(AND(P12&gt;5000, P12&lt;&gt;""), AND(R12&gt;500, R12&lt;&gt;""), AND(T12&gt;0, T12&lt;&gt;""))</f>
        <v/>
      </c>
      <c r="AH12" s="11">
        <f>AND(OR(R12="", R12&lt;100),OR(AND(P12&gt;5000,P12&lt;&gt;""),AND(T12&gt;0,T12&lt;&gt;"")))</f>
        <v/>
      </c>
      <c r="AI12" s="11">
        <f>AND(AG12,AH12=FALSE)</f>
        <v/>
      </c>
      <c r="AJ12" s="19">
        <f>YEAR(J12)</f>
        <v/>
      </c>
      <c r="AK12">
        <f>MONTH(J12)</f>
        <v/>
      </c>
      <c r="AL12" t="b">
        <v>0</v>
      </c>
      <c r="AM12">
        <f>IF(AND(T12&gt;0, T12&lt;&gt;""),1,0)</f>
        <v/>
      </c>
      <c r="AN12">
        <f>AND(AO12,AND(T12&gt;0,T12&lt;&gt;""))</f>
        <v/>
      </c>
      <c r="AO12">
        <f>AND(R12&gt;100, R12&lt;&gt;"")</f>
        <v/>
      </c>
      <c r="AP12">
        <f>AND(NOT(AN12),AO12)</f>
        <v/>
      </c>
      <c r="AQ12">
        <f>IF(AN12, "OEIS CAT - Destructive - Fatal", IF(AO12, IF(AG12, "OEIS CAT - Destructive - Non-fatal", "OEIS Non-CAT - Destructive - Non-fatal"), IF(AG12, "OEIS CAT - Large", "OEIS Non-CAT - Large")))</f>
        <v/>
      </c>
      <c r="AR12">
        <f>IF(AND(P12&lt;&gt;"", P12&gt;5000),1,0)</f>
        <v/>
      </c>
      <c r="AS12">
        <f>IF(AND(R12&lt;&gt;"", R12&gt;500),1,0)</f>
        <v/>
      </c>
      <c r="AT12">
        <f>IF(OR(R12="", R12&lt;=100),"structures &lt;= 100 ", IF(R12&gt;500, "structures &gt; 500", "100 &lt; structures &lt;= 500"))</f>
        <v/>
      </c>
      <c r="AU12">
        <f>IF(AND(T12&gt;0, T12&lt;&gt;""),"fatality &gt; 0", "fatality = 0")</f>
        <v/>
      </c>
      <c r="AV12">
        <f>IF(R12="",0, R12)</f>
        <v/>
      </c>
      <c r="AW12" t="b">
        <v>1</v>
      </c>
      <c r="AX12" t="b">
        <v>0</v>
      </c>
      <c r="AY12" t="b">
        <v>1</v>
      </c>
      <c r="AZ12" t="b">
        <v>1</v>
      </c>
      <c r="BA12" t="b">
        <v>0</v>
      </c>
      <c r="BB12" t="b">
        <v>1</v>
      </c>
      <c r="BC12" t="b">
        <v>1</v>
      </c>
    </row>
    <row r="13">
      <c r="A13" s="11" t="n"/>
      <c r="C13">
        <f>LEFT(H13,8)&amp;"-"&amp;E13</f>
        <v/>
      </c>
      <c r="D13" s="12" t="inlineStr">
        <is>
          <t>Napa</t>
        </is>
      </c>
      <c r="E13" s="12" t="inlineStr">
        <is>
          <t>Wragg</t>
        </is>
      </c>
      <c r="F13" s="12" t="n"/>
      <c r="G13" s="12" t="n"/>
      <c r="H13" s="13">
        <f>YEAR(L13)*10^8+MONTH(L13)*10^6+DAY(L13)*10^4+HOUR(L13)*100+MINUTE(L13)</f>
        <v/>
      </c>
      <c r="I13" s="13">
        <f>IF(HOUR(L13)&lt;12, YEAR(L13)*10^8+MONTH(L13)*10^6+DAY(L13)*10^4+(HOUR(L13)+12)*10^2 + MINUTE(L13), YEAR(L13)*10^8+MONTH(L13)*10^6+(DAY(L13)+1)*10^4+(HOUR(L13)-12)*10^2+MINUTE(L13))</f>
        <v/>
      </c>
      <c r="J13" s="14" t="n">
        <v>42207</v>
      </c>
      <c r="K13" s="15" t="n">
        <v>0.6</v>
      </c>
      <c r="L13" s="16" t="n">
        <v>42207.6</v>
      </c>
      <c r="M13" s="17" t="n">
        <v>42221</v>
      </c>
      <c r="N13" s="18" t="inlineStr">
        <is>
          <t>17:30</t>
        </is>
      </c>
      <c r="O13" s="16" t="n">
        <v>42221.72916666666</v>
      </c>
      <c r="P13" s="19" t="n">
        <v>8051</v>
      </c>
      <c r="Q13" s="12" t="inlineStr">
        <is>
          <t>Vehicle</t>
        </is>
      </c>
      <c r="R13" s="19" t="n">
        <v>2</v>
      </c>
      <c r="S13" s="19" t="n">
        <v>5</v>
      </c>
      <c r="T13" s="19" t="n">
        <v>0</v>
      </c>
      <c r="U13" s="20" t="n">
        <v>38.4994</v>
      </c>
      <c r="V13" s="20" t="n">
        <v>-122.1145</v>
      </c>
      <c r="W13" s="11" t="inlineStr">
        <is>
          <t>HFTD</t>
        </is>
      </c>
      <c r="X13" s="11">
        <f>IF(OR(ISNUMBER(FIND("Redwood Valley", E13)), AZ13, BC13), "HFRA", "non-HFRA")</f>
        <v/>
      </c>
      <c r="Y13" s="11" t="n"/>
      <c r="Z13" s="21" t="n"/>
      <c r="AA13" s="11" t="n"/>
      <c r="AB13" s="11" t="n"/>
      <c r="AC13" s="21" t="n"/>
      <c r="AD13" s="21" t="n"/>
      <c r="AE13" s="21" t="n"/>
      <c r="AF13" s="11" t="n"/>
      <c r="AG13" s="11">
        <f>OR(AND(P13&gt;5000, P13&lt;&gt;""), AND(R13&gt;500, R13&lt;&gt;""), AND(T13&gt;0, T13&lt;&gt;""))</f>
        <v/>
      </c>
      <c r="AH13" s="11">
        <f>AND(OR(R13="", R13&lt;100),OR(AND(P13&gt;5000,P13&lt;&gt;""),AND(T13&gt;0,T13&lt;&gt;"")))</f>
        <v/>
      </c>
      <c r="AI13" s="11">
        <f>AND(AG13,AH13=FALSE)</f>
        <v/>
      </c>
      <c r="AJ13" s="19">
        <f>YEAR(J13)</f>
        <v/>
      </c>
      <c r="AK13">
        <f>MONTH(J13)</f>
        <v/>
      </c>
      <c r="AL13" t="b">
        <v>0</v>
      </c>
      <c r="AM13">
        <f>IF(AND(T13&gt;0, T13&lt;&gt;""),1,0)</f>
        <v/>
      </c>
      <c r="AN13">
        <f>AND(AO13,AND(T13&gt;0,T13&lt;&gt;""))</f>
        <v/>
      </c>
      <c r="AO13">
        <f>AND(R13&gt;100, R13&lt;&gt;"")</f>
        <v/>
      </c>
      <c r="AP13">
        <f>AND(NOT(AN13),AO13)</f>
        <v/>
      </c>
      <c r="AQ13">
        <f>IF(AN13, "OEIS CAT - Destructive - Fatal", IF(AO13, IF(AG13, "OEIS CAT - Destructive - Non-fatal", "OEIS Non-CAT - Destructive - Non-fatal"), IF(AG13, "OEIS CAT - Large", "OEIS Non-CAT - Large")))</f>
        <v/>
      </c>
      <c r="AR13">
        <f>IF(AND(P13&lt;&gt;"", P13&gt;5000),1,0)</f>
        <v/>
      </c>
      <c r="AS13">
        <f>IF(AND(R13&lt;&gt;"", R13&gt;500),1,0)</f>
        <v/>
      </c>
      <c r="AT13">
        <f>IF(OR(R13="", R13&lt;=100),"structures &lt;= 100 ", IF(R13&gt;500, "structures &gt; 500", "100 &lt; structures &lt;= 500"))</f>
        <v/>
      </c>
      <c r="AU13">
        <f>IF(AND(T13&gt;0, T13&lt;&gt;""),"fatality &gt; 0", "fatality = 0")</f>
        <v/>
      </c>
      <c r="AV13">
        <f>IF(R13="",0, R13)</f>
        <v/>
      </c>
      <c r="AW13" t="b">
        <v>1</v>
      </c>
      <c r="AX13" t="b">
        <v>0</v>
      </c>
      <c r="AY13" t="b">
        <v>1</v>
      </c>
      <c r="AZ13" t="b">
        <v>1</v>
      </c>
      <c r="BA13" t="b">
        <v>0</v>
      </c>
      <c r="BB13" t="b">
        <v>1</v>
      </c>
      <c r="BC13" t="b">
        <v>1</v>
      </c>
    </row>
    <row r="14">
      <c r="A14" s="11" t="n"/>
      <c r="C14">
        <f>LEFT(H14,8)&amp;"-"&amp;E14</f>
        <v/>
      </c>
      <c r="D14" s="12" t="inlineStr">
        <is>
          <t>Madera</t>
        </is>
      </c>
      <c r="E14" s="12" t="inlineStr">
        <is>
          <t>Willow</t>
        </is>
      </c>
      <c r="F14" s="12" t="n"/>
      <c r="G14" s="12" t="n"/>
      <c r="H14" s="13">
        <f>YEAR(L14)*10^8+MONTH(L14)*10^6+DAY(L14)*10^4+HOUR(L14)*100+MINUTE(L14)</f>
        <v/>
      </c>
      <c r="I14" s="13">
        <f>IF(HOUR(L14)&lt;12, YEAR(L14)*10^8+MONTH(L14)*10^6+DAY(L14)*10^4+(HOUR(L14)+12)*10^2 + MINUTE(L14), YEAR(L14)*10^8+MONTH(L14)*10^6+(DAY(L14)+1)*10^4+(HOUR(L14)-12)*10^2+MINUTE(L14))</f>
        <v/>
      </c>
      <c r="J14" s="14" t="n">
        <v>42210</v>
      </c>
      <c r="K14" s="15" t="n">
        <v>0.6041666666666666</v>
      </c>
      <c r="L14" s="16" t="n">
        <v>42210.60416666666</v>
      </c>
      <c r="M14" s="17" t="n">
        <v>42229</v>
      </c>
      <c r="N14" s="18" t="inlineStr">
        <is>
          <t>10:30</t>
        </is>
      </c>
      <c r="O14" s="16" t="n">
        <v>42229.4375</v>
      </c>
      <c r="P14" s="19" t="n">
        <v>5702</v>
      </c>
      <c r="Q14" s="12" t="inlineStr">
        <is>
          <t>Undetermined</t>
        </is>
      </c>
      <c r="R14" s="19" t="n"/>
      <c r="S14" s="19" t="n"/>
      <c r="T14" s="19" t="n">
        <v>0</v>
      </c>
      <c r="U14" s="20" t="n">
        <v>37.279722</v>
      </c>
      <c r="V14" s="20" t="n">
        <v>-119.50014</v>
      </c>
      <c r="W14" s="11" t="inlineStr">
        <is>
          <t>HFTD</t>
        </is>
      </c>
      <c r="X14" s="11">
        <f>IF(OR(ISNUMBER(FIND("Redwood Valley", E14)), AZ14, BC14), "HFRA", "non-HFRA")</f>
        <v/>
      </c>
      <c r="Y14" s="11" t="n"/>
      <c r="Z14" s="21" t="n"/>
      <c r="AA14" s="11" t="n"/>
      <c r="AB14" s="11" t="n"/>
      <c r="AC14" s="21" t="n"/>
      <c r="AD14" s="21" t="n"/>
      <c r="AE14" s="21" t="n"/>
      <c r="AF14" s="11" t="n"/>
      <c r="AG14" s="11">
        <f>OR(AND(P14&gt;5000, P14&lt;&gt;""), AND(R14&gt;500, R14&lt;&gt;""), AND(T14&gt;0, T14&lt;&gt;""))</f>
        <v/>
      </c>
      <c r="AH14" s="11">
        <f>AND(OR(R14="", R14&lt;100),OR(AND(P14&gt;5000,P14&lt;&gt;""),AND(T14&gt;0,T14&lt;&gt;"")))</f>
        <v/>
      </c>
      <c r="AI14" s="11">
        <f>AND(AG14,AH14=FALSE)</f>
        <v/>
      </c>
      <c r="AJ14" s="19">
        <f>YEAR(J14)</f>
        <v/>
      </c>
      <c r="AK14">
        <f>MONTH(J14)</f>
        <v/>
      </c>
      <c r="AL14" t="b">
        <v>0</v>
      </c>
      <c r="AM14">
        <f>IF(AND(T14&gt;0, T14&lt;&gt;""),1,0)</f>
        <v/>
      </c>
      <c r="AN14">
        <f>AND(AO14,AND(T14&gt;0,T14&lt;&gt;""))</f>
        <v/>
      </c>
      <c r="AO14">
        <f>AND(R14&gt;100, R14&lt;&gt;"")</f>
        <v/>
      </c>
      <c r="AP14">
        <f>AND(NOT(AN14),AO14)</f>
        <v/>
      </c>
      <c r="AQ14">
        <f>IF(AN14, "OEIS CAT - Destructive - Fatal", IF(AO14, IF(AG14, "OEIS CAT - Destructive - Non-fatal", "OEIS Non-CAT - Destructive - Non-fatal"), IF(AG14, "OEIS CAT - Large", "OEIS Non-CAT - Large")))</f>
        <v/>
      </c>
      <c r="AR14">
        <f>IF(AND(P14&lt;&gt;"", P14&gt;5000),1,0)</f>
        <v/>
      </c>
      <c r="AS14">
        <f>IF(AND(R14&lt;&gt;"", R14&gt;500),1,0)</f>
        <v/>
      </c>
      <c r="AT14">
        <f>IF(OR(R14="", R14&lt;=100),"structures &lt;= 100 ", IF(R14&gt;500, "structures &gt; 500", "100 &lt; structures &lt;= 500"))</f>
        <v/>
      </c>
      <c r="AU14">
        <f>IF(AND(T14&gt;0, T14&lt;&gt;""),"fatality &gt; 0", "fatality = 0")</f>
        <v/>
      </c>
      <c r="AV14">
        <f>IF(R14="",0, R14)</f>
        <v/>
      </c>
      <c r="AW14" t="b">
        <v>0</v>
      </c>
      <c r="AX14" t="b">
        <v>1</v>
      </c>
      <c r="AY14" t="b">
        <v>1</v>
      </c>
      <c r="AZ14" t="b">
        <v>1</v>
      </c>
      <c r="BA14" t="b">
        <v>0</v>
      </c>
      <c r="BB14" t="b">
        <v>1</v>
      </c>
      <c r="BC14" t="b">
        <v>1</v>
      </c>
    </row>
    <row r="15">
      <c r="A15" s="11" t="n"/>
      <c r="C15">
        <f>LEFT(H15,8)&amp;"-"&amp;E15</f>
        <v/>
      </c>
      <c r="D15" s="12" t="inlineStr">
        <is>
          <t>Nevada</t>
        </is>
      </c>
      <c r="E15" s="12" t="inlineStr">
        <is>
          <t>Lowell</t>
        </is>
      </c>
      <c r="F15" s="12" t="n"/>
      <c r="G15" s="12" t="n"/>
      <c r="H15" s="13">
        <f>YEAR(L15)*10^8+MONTH(L15)*10^6+DAY(L15)*10^4+HOUR(L15)*100+MINUTE(L15)</f>
        <v/>
      </c>
      <c r="I15" s="13">
        <f>IF(HOUR(L15)&lt;12, YEAR(L15)*10^8+MONTH(L15)*10^6+DAY(L15)*10^4+(HOUR(L15)+12)*10^2 + MINUTE(L15), YEAR(L15)*10^8+MONTH(L15)*10^6+(DAY(L15)+1)*10^4+(HOUR(L15)-12)*10^2+MINUTE(L15))</f>
        <v/>
      </c>
      <c r="J15" s="14" t="n">
        <v>42210</v>
      </c>
      <c r="K15" s="15" t="n">
        <v>0.6090277777777777</v>
      </c>
      <c r="L15" s="16" t="n">
        <v>42210.60902777778</v>
      </c>
      <c r="M15" s="17" t="n">
        <v>42228</v>
      </c>
      <c r="N15" s="18" t="inlineStr">
        <is>
          <t>19:15</t>
        </is>
      </c>
      <c r="O15" s="16" t="n">
        <v>42228.80208333334</v>
      </c>
      <c r="P15" s="19" t="n">
        <v>2304</v>
      </c>
      <c r="Q15" s="12" t="inlineStr">
        <is>
          <t>Undetermined</t>
        </is>
      </c>
      <c r="R15" s="19" t="n">
        <v>3</v>
      </c>
      <c r="S15" s="19" t="n">
        <v>1</v>
      </c>
      <c r="T15" s="19" t="n">
        <v>0</v>
      </c>
      <c r="U15" s="20" t="n">
        <v>39.192088</v>
      </c>
      <c r="V15" s="20" t="n">
        <v>-120.882313</v>
      </c>
      <c r="W15" s="11" t="inlineStr">
        <is>
          <t>HFTD</t>
        </is>
      </c>
      <c r="X15" s="11">
        <f>IF(OR(ISNUMBER(FIND("Redwood Valley", E15)), AZ15, BC15), "HFRA", "non-HFRA")</f>
        <v/>
      </c>
      <c r="Y15" s="11" t="n"/>
      <c r="Z15" s="21" t="n"/>
      <c r="AA15" s="11" t="n"/>
      <c r="AB15" s="11" t="n"/>
      <c r="AC15" s="21" t="n"/>
      <c r="AD15" s="21" t="n"/>
      <c r="AE15" s="21" t="n"/>
      <c r="AF15" s="11" t="n"/>
      <c r="AG15" s="11">
        <f>OR(AND(P15&gt;5000, P15&lt;&gt;""), AND(R15&gt;500, R15&lt;&gt;""), AND(T15&gt;0, T15&lt;&gt;""))</f>
        <v/>
      </c>
      <c r="AH15" s="11">
        <f>AND(OR(R15="", R15&lt;100),OR(AND(P15&gt;5000,P15&lt;&gt;""),AND(T15&gt;0,T15&lt;&gt;"")))</f>
        <v/>
      </c>
      <c r="AI15" s="11">
        <f>AND(AG15,AH15=FALSE)</f>
        <v/>
      </c>
      <c r="AJ15" s="19">
        <f>YEAR(J15)</f>
        <v/>
      </c>
      <c r="AK15">
        <f>MONTH(J15)</f>
        <v/>
      </c>
      <c r="AL15" t="b">
        <v>0</v>
      </c>
      <c r="AM15">
        <f>IF(AND(T15&gt;0, T15&lt;&gt;""),1,0)</f>
        <v/>
      </c>
      <c r="AN15">
        <f>AND(AO15,AND(T15&gt;0,T15&lt;&gt;""))</f>
        <v/>
      </c>
      <c r="AO15">
        <f>AND(R15&gt;100, R15&lt;&gt;"")</f>
        <v/>
      </c>
      <c r="AP15">
        <f>AND(NOT(AN15),AO15)</f>
        <v/>
      </c>
      <c r="AQ15">
        <f>IF(AN15, "OEIS CAT - Destructive - Fatal", IF(AO15, IF(AG15, "OEIS CAT - Destructive - Non-fatal", "OEIS Non-CAT - Destructive - Non-fatal"), IF(AG15, "OEIS CAT - Large", "OEIS Non-CAT - Large")))</f>
        <v/>
      </c>
      <c r="AR15">
        <f>IF(AND(P15&lt;&gt;"", P15&gt;5000),1,0)</f>
        <v/>
      </c>
      <c r="AS15">
        <f>IF(AND(R15&lt;&gt;"", R15&gt;500),1,0)</f>
        <v/>
      </c>
      <c r="AT15">
        <f>IF(OR(R15="", R15&lt;=100),"structures &lt;= 100 ", IF(R15&gt;500, "structures &gt; 500", "100 &lt; structures &lt;= 500"))</f>
        <v/>
      </c>
      <c r="AU15">
        <f>IF(AND(T15&gt;0, T15&lt;&gt;""),"fatality &gt; 0", "fatality = 0")</f>
        <v/>
      </c>
      <c r="AV15">
        <f>IF(R15="",0, R15)</f>
        <v/>
      </c>
      <c r="AW15" t="b">
        <v>0</v>
      </c>
      <c r="AX15" t="b">
        <v>1</v>
      </c>
      <c r="AY15" t="b">
        <v>1</v>
      </c>
      <c r="AZ15" t="b">
        <v>1</v>
      </c>
      <c r="BA15" t="b">
        <v>0</v>
      </c>
      <c r="BB15" t="b">
        <v>1</v>
      </c>
      <c r="BC15" t="b">
        <v>1</v>
      </c>
    </row>
    <row r="16">
      <c r="A16" s="11" t="n"/>
      <c r="C16">
        <f>LEFT(H16,8)&amp;"-"&amp;E16</f>
        <v/>
      </c>
      <c r="D16" s="12" t="inlineStr">
        <is>
          <t>Butte</t>
        </is>
      </c>
      <c r="E16" s="12" t="inlineStr">
        <is>
          <t>Swedes</t>
        </is>
      </c>
      <c r="F16" s="12" t="n"/>
      <c r="G16" s="12" t="n"/>
      <c r="H16" s="13">
        <f>YEAR(L16)*10^8+MONTH(L16)*10^6+DAY(L16)*10^4+HOUR(L16)*100+MINUTE(L16)</f>
        <v/>
      </c>
      <c r="I16" s="13">
        <f>IF(HOUR(L16)&lt;12, YEAR(L16)*10^8+MONTH(L16)*10^6+DAY(L16)*10^4+(HOUR(L16)+12)*10^2 + MINUTE(L16), YEAR(L16)*10^8+MONTH(L16)*10^6+(DAY(L16)+1)*10^4+(HOUR(L16)-12)*10^2+MINUTE(L16))</f>
        <v/>
      </c>
      <c r="J16" s="14" t="n">
        <v>42214</v>
      </c>
      <c r="K16" s="15" t="n">
        <v>0.4756944444444444</v>
      </c>
      <c r="L16" s="16" t="n">
        <v>42214.47569444445</v>
      </c>
      <c r="M16" s="17" t="n">
        <v>42219</v>
      </c>
      <c r="N16" s="18" t="inlineStr">
        <is>
          <t>17:00</t>
        </is>
      </c>
      <c r="O16" s="16" t="n">
        <v>42219.70833333334</v>
      </c>
      <c r="P16" s="19" t="n">
        <v>400</v>
      </c>
      <c r="Q16" s="12" t="inlineStr">
        <is>
          <t>Debris Burning</t>
        </is>
      </c>
      <c r="R16" s="19" t="n">
        <v>16</v>
      </c>
      <c r="S16" s="19" t="n"/>
      <c r="T16" s="19" t="n">
        <v>0</v>
      </c>
      <c r="U16" s="20" t="n">
        <v>39.43963</v>
      </c>
      <c r="V16" s="20" t="n">
        <v>-121.38794</v>
      </c>
      <c r="W16" s="11" t="inlineStr">
        <is>
          <t>HFTD</t>
        </is>
      </c>
      <c r="X16" s="11">
        <f>IF(OR(ISNUMBER(FIND("Redwood Valley", E16)), AZ16, BC16), "HFRA", "non-HFRA")</f>
        <v/>
      </c>
      <c r="Y16" s="11" t="n"/>
      <c r="Z16" s="21" t="n"/>
      <c r="AA16" s="11" t="n"/>
      <c r="AB16" s="11" t="n"/>
      <c r="AC16" s="21" t="n"/>
      <c r="AD16" s="21" t="n"/>
      <c r="AE16" s="21" t="n"/>
      <c r="AF16" s="11" t="n"/>
      <c r="AG16" s="11">
        <f>OR(AND(P16&gt;5000, P16&lt;&gt;""), AND(R16&gt;500, R16&lt;&gt;""), AND(T16&gt;0, T16&lt;&gt;""))</f>
        <v/>
      </c>
      <c r="AH16" s="11">
        <f>AND(OR(R16="", R16&lt;100),OR(AND(P16&gt;5000,P16&lt;&gt;""),AND(T16&gt;0,T16&lt;&gt;"")))</f>
        <v/>
      </c>
      <c r="AI16" s="11">
        <f>AND(AG16,AH16=FALSE)</f>
        <v/>
      </c>
      <c r="AJ16" s="19">
        <f>YEAR(J16)</f>
        <v/>
      </c>
      <c r="AK16">
        <f>MONTH(J16)</f>
        <v/>
      </c>
      <c r="AL16" t="b">
        <v>0</v>
      </c>
      <c r="AM16">
        <f>IF(AND(T16&gt;0, T16&lt;&gt;""),1,0)</f>
        <v/>
      </c>
      <c r="AN16">
        <f>AND(AO16,AND(T16&gt;0,T16&lt;&gt;""))</f>
        <v/>
      </c>
      <c r="AO16">
        <f>AND(R16&gt;100, R16&lt;&gt;"")</f>
        <v/>
      </c>
      <c r="AP16">
        <f>AND(NOT(AN16),AO16)</f>
        <v/>
      </c>
      <c r="AQ16">
        <f>IF(AN16, "OEIS CAT - Destructive - Fatal", IF(AO16, IF(AG16, "OEIS CAT - Destructive - Non-fatal", "OEIS Non-CAT - Destructive - Non-fatal"), IF(AG16, "OEIS CAT - Large", "OEIS Non-CAT - Large")))</f>
        <v/>
      </c>
      <c r="AR16">
        <f>IF(AND(P16&lt;&gt;"", P16&gt;5000),1,0)</f>
        <v/>
      </c>
      <c r="AS16">
        <f>IF(AND(R16&lt;&gt;"", R16&gt;500),1,0)</f>
        <v/>
      </c>
      <c r="AT16">
        <f>IF(OR(R16="", R16&lt;=100),"structures &lt;= 100 ", IF(R16&gt;500, "structures &gt; 500", "100 &lt; structures &lt;= 500"))</f>
        <v/>
      </c>
      <c r="AU16">
        <f>IF(AND(T16&gt;0, T16&lt;&gt;""),"fatality &gt; 0", "fatality = 0")</f>
        <v/>
      </c>
      <c r="AV16">
        <f>IF(R16="",0, R16)</f>
        <v/>
      </c>
      <c r="AW16" t="b">
        <v>1</v>
      </c>
      <c r="AX16" t="b">
        <v>0</v>
      </c>
      <c r="AY16" t="b">
        <v>1</v>
      </c>
      <c r="AZ16" t="b">
        <v>1</v>
      </c>
      <c r="BA16" t="b">
        <v>0</v>
      </c>
      <c r="BB16" t="b">
        <v>1</v>
      </c>
      <c r="BC16" t="b">
        <v>1</v>
      </c>
    </row>
    <row r="17">
      <c r="A17" s="11" t="n"/>
      <c r="C17">
        <f>LEFT(H17,8)&amp;"-"&amp;E17</f>
        <v/>
      </c>
      <c r="D17" s="12" t="inlineStr">
        <is>
          <t>Lake</t>
        </is>
      </c>
      <c r="E17" s="12" t="inlineStr">
        <is>
          <t>Rocky</t>
        </is>
      </c>
      <c r="F17" s="12" t="n"/>
      <c r="G17" s="12" t="n"/>
      <c r="H17" s="13">
        <f>YEAR(L17)*10^8+MONTH(L17)*10^6+DAY(L17)*10^4+HOUR(L17)*100+MINUTE(L17)</f>
        <v/>
      </c>
      <c r="I17" s="13">
        <f>IF(HOUR(L17)&lt;12, YEAR(L17)*10^8+MONTH(L17)*10^6+DAY(L17)*10^4+(HOUR(L17)+12)*10^2 + MINUTE(L17), YEAR(L17)*10^8+MONTH(L17)*10^6+(DAY(L17)+1)*10^4+(HOUR(L17)-12)*10^2+MINUTE(L17))</f>
        <v/>
      </c>
      <c r="J17" s="14" t="n">
        <v>42214</v>
      </c>
      <c r="K17" s="15" t="n">
        <v>0.6451388888888889</v>
      </c>
      <c r="L17" s="16" t="n">
        <v>42214.64513888889</v>
      </c>
      <c r="M17" s="17" t="n">
        <v>42230</v>
      </c>
      <c r="N17" s="18" t="inlineStr">
        <is>
          <t>18:15</t>
        </is>
      </c>
      <c r="O17" s="16" t="n">
        <v>42230.76041666666</v>
      </c>
      <c r="P17" s="19" t="n">
        <v>69636</v>
      </c>
      <c r="Q17" s="12" t="inlineStr">
        <is>
          <t>Equipment</t>
        </is>
      </c>
      <c r="R17" s="19" t="n">
        <v>96</v>
      </c>
      <c r="S17" s="19" t="n">
        <v>8</v>
      </c>
      <c r="T17" s="19" t="n">
        <v>0</v>
      </c>
      <c r="U17" s="20" t="n">
        <v>38.8863538</v>
      </c>
      <c r="V17" s="20" t="n">
        <v>-122.4762475</v>
      </c>
      <c r="W17" s="11" t="inlineStr">
        <is>
          <t>HFTD</t>
        </is>
      </c>
      <c r="X17" s="11">
        <f>IF(OR(ISNUMBER(FIND("Redwood Valley", E17)), AZ17, BC17), "HFRA", "non-HFRA")</f>
        <v/>
      </c>
      <c r="Y17" s="11" t="n"/>
      <c r="Z17" s="21" t="n"/>
      <c r="AA17" s="11" t="n"/>
      <c r="AB17" s="11" t="n"/>
      <c r="AC17" s="21" t="n"/>
      <c r="AD17" s="21" t="n"/>
      <c r="AE17" s="21" t="n"/>
      <c r="AF17" s="11" t="n"/>
      <c r="AG17" s="11">
        <f>OR(AND(P17&gt;5000, P17&lt;&gt;""), AND(R17&gt;500, R17&lt;&gt;""), AND(T17&gt;0, T17&lt;&gt;""))</f>
        <v/>
      </c>
      <c r="AH17" s="11">
        <f>AND(OR(R17="", R17&lt;100),OR(AND(P17&gt;5000,P17&lt;&gt;""),AND(T17&gt;0,T17&lt;&gt;"")))</f>
        <v/>
      </c>
      <c r="AI17" s="11">
        <f>AND(AG17,AH17=FALSE)</f>
        <v/>
      </c>
      <c r="AJ17" s="19">
        <f>YEAR(J17)</f>
        <v/>
      </c>
      <c r="AK17">
        <f>MONTH(J17)</f>
        <v/>
      </c>
      <c r="AL17" t="b">
        <v>0</v>
      </c>
      <c r="AM17">
        <f>IF(AND(T17&gt;0, T17&lt;&gt;""),1,0)</f>
        <v/>
      </c>
      <c r="AN17">
        <f>AND(AO17,AND(T17&gt;0,T17&lt;&gt;""))</f>
        <v/>
      </c>
      <c r="AO17">
        <f>AND(R17&gt;100, R17&lt;&gt;"")</f>
        <v/>
      </c>
      <c r="AP17">
        <f>AND(NOT(AN17),AO17)</f>
        <v/>
      </c>
      <c r="AQ17">
        <f>IF(AN17, "OEIS CAT - Destructive - Fatal", IF(AO17, IF(AG17, "OEIS CAT - Destructive - Non-fatal", "OEIS Non-CAT - Destructive - Non-fatal"), IF(AG17, "OEIS CAT - Large", "OEIS Non-CAT - Large")))</f>
        <v/>
      </c>
      <c r="AR17">
        <f>IF(AND(P17&lt;&gt;"", P17&gt;5000),1,0)</f>
        <v/>
      </c>
      <c r="AS17">
        <f>IF(AND(R17&lt;&gt;"", R17&gt;500),1,0)</f>
        <v/>
      </c>
      <c r="AT17">
        <f>IF(OR(R17="", R17&lt;=100),"structures &lt;= 100 ", IF(R17&gt;500, "structures &gt; 500", "100 &lt; structures &lt;= 500"))</f>
        <v/>
      </c>
      <c r="AU17">
        <f>IF(AND(T17&gt;0, T17&lt;&gt;""),"fatality &gt; 0", "fatality = 0")</f>
        <v/>
      </c>
      <c r="AV17">
        <f>IF(R17="",0, R17)</f>
        <v/>
      </c>
      <c r="AW17" t="b">
        <v>1</v>
      </c>
      <c r="AX17" t="b">
        <v>0</v>
      </c>
      <c r="AY17" t="b">
        <v>1</v>
      </c>
      <c r="AZ17" t="b">
        <v>1</v>
      </c>
      <c r="BA17" t="b">
        <v>0</v>
      </c>
      <c r="BB17" t="b">
        <v>1</v>
      </c>
      <c r="BC17" t="b">
        <v>1</v>
      </c>
    </row>
    <row r="18">
      <c r="A18" s="11" t="n"/>
      <c r="C18">
        <f>LEFT(H18,8)&amp;"-"&amp;E18</f>
        <v/>
      </c>
      <c r="D18" s="12" t="inlineStr">
        <is>
          <t>Trinity</t>
        </is>
      </c>
      <c r="E18" s="12" t="inlineStr">
        <is>
          <t>Mad River Complex</t>
        </is>
      </c>
      <c r="F18" s="12" t="n"/>
      <c r="G18" s="12" t="n"/>
      <c r="H18" s="13">
        <f>YEAR(L18)*10^8+MONTH(L18)*10^6+DAY(L18)*10^4+HOUR(L18)*100+MINUTE(L18)</f>
        <v/>
      </c>
      <c r="I18" s="13">
        <f>IF(HOUR(L18)&lt;12, YEAR(L18)*10^8+MONTH(L18)*10^6+DAY(L18)*10^4+(HOUR(L18)+12)*10^2 + MINUTE(L18), YEAR(L18)*10^8+MONTH(L18)*10^6+(DAY(L18)+1)*10^4+(HOUR(L18)-12)*10^2+MINUTE(L18))</f>
        <v/>
      </c>
      <c r="J18" s="14" t="n">
        <v>42215</v>
      </c>
      <c r="K18" s="15" t="n">
        <v>0.6666666666666666</v>
      </c>
      <c r="L18" s="16" t="n">
        <v>42215.66666666666</v>
      </c>
      <c r="M18" s="17" t="n">
        <v>42216</v>
      </c>
      <c r="N18" s="18" t="n"/>
      <c r="O18" s="16" t="n"/>
      <c r="P18" s="19" t="n">
        <v>73137</v>
      </c>
      <c r="Q18" s="12" t="inlineStr">
        <is>
          <t>Lightning</t>
        </is>
      </c>
      <c r="R18" s="19" t="n">
        <v>4</v>
      </c>
      <c r="S18" s="19" t="n"/>
      <c r="T18" s="19" t="n">
        <v>0</v>
      </c>
      <c r="U18" s="24" t="n">
        <v>40.32695775</v>
      </c>
      <c r="V18" s="24" t="n">
        <v>-123.39242</v>
      </c>
      <c r="W18" s="11" t="inlineStr">
        <is>
          <t>HFTD</t>
        </is>
      </c>
      <c r="X18" s="11">
        <f>IF(OR(ISNUMBER(FIND("Redwood Valley", E18)), AZ18, BC18), "HFRA", "non-HFRA")</f>
        <v/>
      </c>
      <c r="Y18" s="11" t="n"/>
      <c r="Z18" s="21" t="n"/>
      <c r="AA18" s="11" t="n"/>
      <c r="AB18" s="11" t="n"/>
      <c r="AC18" s="21" t="n"/>
      <c r="AD18" s="21" t="n"/>
      <c r="AE18" s="21" t="n"/>
      <c r="AF18" s="11" t="n"/>
      <c r="AG18" s="11">
        <f>OR(AND(P18&gt;5000, P18&lt;&gt;""), AND(R18&gt;500, R18&lt;&gt;""), AND(T18&gt;0, T18&lt;&gt;""))</f>
        <v/>
      </c>
      <c r="AH18" s="11">
        <f>AND(OR(R18="", R18&lt;100),OR(AND(P18&gt;5000,P18&lt;&gt;""),AND(T18&gt;0,T18&lt;&gt;"")))</f>
        <v/>
      </c>
      <c r="AI18" s="11">
        <f>AND(AG18,AH18=FALSE)</f>
        <v/>
      </c>
      <c r="AJ18" s="19">
        <f>YEAR(J18)</f>
        <v/>
      </c>
      <c r="AK18">
        <f>MONTH(J18)</f>
        <v/>
      </c>
      <c r="AL18" t="b">
        <v>0</v>
      </c>
      <c r="AM18">
        <f>IF(AND(T18&gt;0, T18&lt;&gt;""),1,0)</f>
        <v/>
      </c>
      <c r="AN18">
        <f>AND(AO18,AND(T18&gt;0,T18&lt;&gt;""))</f>
        <v/>
      </c>
      <c r="AO18">
        <f>AND(R18&gt;100, R18&lt;&gt;"")</f>
        <v/>
      </c>
      <c r="AP18">
        <f>AND(NOT(AN18),AO18)</f>
        <v/>
      </c>
      <c r="AQ18">
        <f>IF(AN18, "OEIS CAT - Destructive - Fatal", IF(AO18, IF(AG18, "OEIS CAT - Destructive - Non-fatal", "OEIS Non-CAT - Destructive - Non-fatal"), IF(AG18, "OEIS CAT - Large", "OEIS Non-CAT - Large")))</f>
        <v/>
      </c>
      <c r="AR18">
        <f>IF(AND(P18&lt;&gt;"", P18&gt;5000),1,0)</f>
        <v/>
      </c>
      <c r="AS18">
        <f>IF(AND(R18&lt;&gt;"", R18&gt;500),1,0)</f>
        <v/>
      </c>
      <c r="AT18">
        <f>IF(OR(R18="", R18&lt;=100),"structures &lt;= 100 ", IF(R18&gt;500, "structures &gt; 500", "100 &lt; structures &lt;= 500"))</f>
        <v/>
      </c>
      <c r="AU18">
        <f>IF(AND(T18&gt;0, T18&lt;&gt;""),"fatality &gt; 0", "fatality = 0")</f>
        <v/>
      </c>
      <c r="AV18">
        <f>IF(R18="",0, R18)</f>
        <v/>
      </c>
      <c r="AW18" t="b">
        <v>1</v>
      </c>
      <c r="AX18" t="b">
        <v>0</v>
      </c>
      <c r="AY18" t="b">
        <v>1</v>
      </c>
      <c r="AZ18" t="b">
        <v>1</v>
      </c>
      <c r="BA18" t="b">
        <v>0</v>
      </c>
      <c r="BB18" t="b">
        <v>1</v>
      </c>
      <c r="BC18" t="b">
        <v>1</v>
      </c>
    </row>
    <row r="19">
      <c r="A19" s="11" t="n"/>
      <c r="C19">
        <f>LEFT(H19,8)&amp;"-"&amp;E19</f>
        <v/>
      </c>
      <c r="D19" s="12" t="inlineStr">
        <is>
          <t>Trinity</t>
        </is>
      </c>
      <c r="E19" s="12" t="inlineStr">
        <is>
          <t>South Complex</t>
        </is>
      </c>
      <c r="F19" s="12" t="n"/>
      <c r="G19" s="12" t="n"/>
      <c r="H19" s="13">
        <f>YEAR(L19)*10^8+MONTH(L19)*10^6+DAY(L19)*10^4+HOUR(L19)*100+MINUTE(L19)</f>
        <v/>
      </c>
      <c r="I19" s="13">
        <f>IF(HOUR(L19)&lt;12, YEAR(L19)*10^8+MONTH(L19)*10^6+DAY(L19)*10^4+(HOUR(L19)+12)*10^2 + MINUTE(L19), YEAR(L19)*10^8+MONTH(L19)*10^6+(DAY(L19)+1)*10^4+(HOUR(L19)-12)*10^2+MINUTE(L19))</f>
        <v/>
      </c>
      <c r="J19" s="14" t="n">
        <v>42215</v>
      </c>
      <c r="K19" s="15" t="n">
        <v>0.6666666666666666</v>
      </c>
      <c r="L19" s="16" t="n">
        <v>42215.66666666666</v>
      </c>
      <c r="M19" s="17" t="n">
        <v>42278</v>
      </c>
      <c r="N19" s="18" t="n"/>
      <c r="O19" s="16" t="n"/>
      <c r="P19" s="19" t="n">
        <v>29416</v>
      </c>
      <c r="Q19" s="12" t="inlineStr">
        <is>
          <t>Lightning</t>
        </is>
      </c>
      <c r="R19" s="19" t="n">
        <v>3</v>
      </c>
      <c r="S19" s="19" t="n"/>
      <c r="T19" s="19" t="n">
        <v>0</v>
      </c>
      <c r="U19" s="25" t="n">
        <v>40.48</v>
      </c>
      <c r="V19" s="25" t="n">
        <v>-123.15</v>
      </c>
      <c r="W19" s="11" t="inlineStr">
        <is>
          <t>HFTD</t>
        </is>
      </c>
      <c r="X19" s="11">
        <f>IF(OR(ISNUMBER(FIND("Redwood Valley", E19)), AZ19, BC19), "HFRA", "non-HFRA")</f>
        <v/>
      </c>
      <c r="Y19" s="11" t="n"/>
      <c r="Z19" s="21" t="n"/>
      <c r="AA19" s="11" t="n"/>
      <c r="AB19" s="11" t="n"/>
      <c r="AC19" s="21" t="n"/>
      <c r="AD19" s="21" t="n"/>
      <c r="AE19" s="21" t="n"/>
      <c r="AF19" s="11" t="n"/>
      <c r="AG19" s="11">
        <f>OR(AND(P19&gt;5000, P19&lt;&gt;""), AND(R19&gt;500, R19&lt;&gt;""), AND(T19&gt;0, T19&lt;&gt;""))</f>
        <v/>
      </c>
      <c r="AH19" s="11">
        <f>AND(OR(R19="", R19&lt;100),OR(AND(P19&gt;5000,P19&lt;&gt;""),AND(T19&gt;0,T19&lt;&gt;"")))</f>
        <v/>
      </c>
      <c r="AI19" s="11">
        <f>AND(AG19,AH19=FALSE)</f>
        <v/>
      </c>
      <c r="AJ19" s="19">
        <f>YEAR(J19)</f>
        <v/>
      </c>
      <c r="AK19">
        <f>MONTH(J19)</f>
        <v/>
      </c>
      <c r="AL19" t="b">
        <v>0</v>
      </c>
      <c r="AM19">
        <f>IF(AND(T19&gt;0, T19&lt;&gt;""),1,0)</f>
        <v/>
      </c>
      <c r="AN19">
        <f>AND(AO19,AND(T19&gt;0,T19&lt;&gt;""))</f>
        <v/>
      </c>
      <c r="AO19">
        <f>AND(R19&gt;100, R19&lt;&gt;"")</f>
        <v/>
      </c>
      <c r="AP19">
        <f>AND(NOT(AN19),AO19)</f>
        <v/>
      </c>
      <c r="AQ19">
        <f>IF(AN19, "OEIS CAT - Destructive - Fatal", IF(AO19, IF(AG19, "OEIS CAT - Destructive - Non-fatal", "OEIS Non-CAT - Destructive - Non-fatal"), IF(AG19, "OEIS CAT - Large", "OEIS Non-CAT - Large")))</f>
        <v/>
      </c>
      <c r="AR19">
        <f>IF(AND(P19&lt;&gt;"", P19&gt;5000),1,0)</f>
        <v/>
      </c>
      <c r="AS19">
        <f>IF(AND(R19&lt;&gt;"", R19&gt;500),1,0)</f>
        <v/>
      </c>
      <c r="AT19">
        <f>IF(OR(R19="", R19&lt;=100),"structures &lt;= 100 ", IF(R19&gt;500, "structures &gt; 500", "100 &lt; structures &lt;= 500"))</f>
        <v/>
      </c>
      <c r="AU19">
        <f>IF(AND(T19&gt;0, T19&lt;&gt;""),"fatality &gt; 0", "fatality = 0")</f>
        <v/>
      </c>
      <c r="AV19">
        <f>IF(R19="",0, R19)</f>
        <v/>
      </c>
      <c r="AW19" t="b">
        <v>1</v>
      </c>
      <c r="AX19" t="b">
        <v>0</v>
      </c>
      <c r="AY19" t="b">
        <v>1</v>
      </c>
      <c r="AZ19" t="b">
        <v>1</v>
      </c>
      <c r="BA19" t="b">
        <v>0</v>
      </c>
      <c r="BB19" t="b">
        <v>1</v>
      </c>
      <c r="BC19" t="b">
        <v>1</v>
      </c>
    </row>
    <row r="20">
      <c r="A20" s="11" t="n"/>
      <c r="B20" t="inlineStr">
        <is>
          <t>(2/17/2023): add lat/lon based on google map&amp;cal fire loc</t>
        </is>
      </c>
      <c r="C20">
        <f>LEFT(H20,8)&amp;"-"&amp;E20</f>
        <v/>
      </c>
      <c r="D20" s="12" t="inlineStr">
        <is>
          <t>Humboldt</t>
        </is>
      </c>
      <c r="E20" s="12" t="inlineStr">
        <is>
          <t>Humboldt Complex</t>
        </is>
      </c>
      <c r="F20" s="12" t="n"/>
      <c r="G20" s="12" t="n"/>
      <c r="H20" s="13">
        <f>YEAR(L20)*10^8+MONTH(L20)*10^6+DAY(L20)*10^4+HOUR(L20)*100+MINUTE(L20)</f>
        <v/>
      </c>
      <c r="I20" s="13">
        <f>IF(HOUR(L20)&lt;12, YEAR(L20)*10^8+MONTH(L20)*10^6+DAY(L20)*10^4+(HOUR(L20)+12)*10^2 + MINUTE(L20), YEAR(L20)*10^8+MONTH(L20)*10^6+(DAY(L20)+1)*10^4+(HOUR(L20)-12)*10^2+MINUTE(L20))</f>
        <v/>
      </c>
      <c r="J20" s="14" t="n">
        <v>42215</v>
      </c>
      <c r="K20" s="15" t="n">
        <v>0.6680555555555555</v>
      </c>
      <c r="L20" s="16" t="n">
        <v>42215.66805555556</v>
      </c>
      <c r="M20" s="17" t="n">
        <v>42237</v>
      </c>
      <c r="N20" s="18" t="n"/>
      <c r="O20" s="16" t="n"/>
      <c r="P20" s="19" t="n">
        <v>4883</v>
      </c>
      <c r="Q20" s="12" t="inlineStr">
        <is>
          <t>Lightning</t>
        </is>
      </c>
      <c r="R20" s="19" t="n">
        <v>7</v>
      </c>
      <c r="S20" s="19" t="n"/>
      <c r="T20" s="19" t="n">
        <v>0</v>
      </c>
      <c r="U20" s="20" t="n">
        <v>40.292</v>
      </c>
      <c r="V20" s="20" t="n">
        <v>-123.649</v>
      </c>
      <c r="W20" s="11" t="inlineStr">
        <is>
          <t>non-HFTD</t>
        </is>
      </c>
      <c r="X20" s="11">
        <f>IF(OR(ISNUMBER(FIND("Redwood Valley", E20)), AZ20, BC20), "HFRA", "non-HFRA")</f>
        <v/>
      </c>
      <c r="Y20" s="11" t="n"/>
      <c r="Z20" s="21" t="n"/>
      <c r="AA20" s="11" t="n"/>
      <c r="AB20" s="11" t="n"/>
      <c r="AC20" s="21" t="n"/>
      <c r="AD20" s="21" t="n"/>
      <c r="AE20" s="21" t="n"/>
      <c r="AF20" s="11" t="n"/>
      <c r="AG20" s="11">
        <f>OR(AND(P20&gt;5000, P20&lt;&gt;""), AND(R20&gt;500, R20&lt;&gt;""), AND(T20&gt;0, T20&lt;&gt;""))</f>
        <v/>
      </c>
      <c r="AH20" s="11">
        <f>AND(OR(R20="", R20&lt;100),OR(AND(P20&gt;5000,P20&lt;&gt;""),AND(T20&gt;0,T20&lt;&gt;"")))</f>
        <v/>
      </c>
      <c r="AI20" s="11">
        <f>AND(AG20,AH20=FALSE)</f>
        <v/>
      </c>
      <c r="AJ20" s="19">
        <f>YEAR(J20)</f>
        <v/>
      </c>
      <c r="AK20">
        <f>MONTH(J20)</f>
        <v/>
      </c>
      <c r="AL20" t="b">
        <v>0</v>
      </c>
      <c r="AM20">
        <f>IF(AND(T20&gt;0, T20&lt;&gt;""),1,0)</f>
        <v/>
      </c>
      <c r="AN20">
        <f>AND(AO20,AND(T20&gt;0,T20&lt;&gt;""))</f>
        <v/>
      </c>
      <c r="AO20">
        <f>AND(R20&gt;100, R20&lt;&gt;"")</f>
        <v/>
      </c>
      <c r="AP20">
        <f>AND(NOT(AN20),AO20)</f>
        <v/>
      </c>
      <c r="AQ20">
        <f>IF(AN20, "OEIS CAT - Destructive - Fatal", IF(AO20, IF(AG20, "OEIS CAT - Destructive - Non-fatal", "OEIS Non-CAT - Destructive - Non-fatal"), IF(AG20, "OEIS CAT - Large", "OEIS Non-CAT - Large")))</f>
        <v/>
      </c>
      <c r="AR20">
        <f>IF(AND(P20&lt;&gt;"", P20&gt;5000),1,0)</f>
        <v/>
      </c>
      <c r="AS20">
        <f>IF(AND(R20&lt;&gt;"", R20&gt;500),1,0)</f>
        <v/>
      </c>
      <c r="AT20">
        <f>IF(OR(R20="", R20&lt;=100),"structures &lt;= 100 ", IF(R20&gt;500, "structures &gt; 500", "100 &lt; structures &lt;= 500"))</f>
        <v/>
      </c>
      <c r="AU20">
        <f>IF(AND(T20&gt;0, T20&lt;&gt;""),"fatality &gt; 0", "fatality = 0")</f>
        <v/>
      </c>
      <c r="AV20">
        <f>IF(R20="",0, R20)</f>
        <v/>
      </c>
      <c r="AW20" t="b">
        <v>1</v>
      </c>
      <c r="AX20" t="b">
        <v>0</v>
      </c>
      <c r="AY20" t="b">
        <v>1</v>
      </c>
      <c r="AZ20" t="b">
        <v>1</v>
      </c>
      <c r="BA20" t="b">
        <v>0</v>
      </c>
      <c r="BB20" t="b">
        <v>1</v>
      </c>
      <c r="BC20" t="b">
        <v>1</v>
      </c>
    </row>
    <row r="21">
      <c r="A21" s="11" t="n"/>
      <c r="C21">
        <f>LEFT(H21,8)&amp;"-"&amp;E21</f>
        <v/>
      </c>
      <c r="D21" s="12" t="inlineStr">
        <is>
          <t>Trinity</t>
        </is>
      </c>
      <c r="E21" s="12" t="inlineStr">
        <is>
          <t>Fork Complex</t>
        </is>
      </c>
      <c r="F21" s="12" t="n"/>
      <c r="G21" s="12" t="n"/>
      <c r="H21" s="13">
        <f>YEAR(L21)*10^8+MONTH(L21)*10^6+DAY(L21)*10^4+HOUR(L21)*100+MINUTE(L21)</f>
        <v/>
      </c>
      <c r="I21" s="13">
        <f>IF(HOUR(L21)&lt;12, YEAR(L21)*10^8+MONTH(L21)*10^6+DAY(L21)*10^4+(HOUR(L21)+12)*10^2 + MINUTE(L21), YEAR(L21)*10^8+MONTH(L21)*10^6+(DAY(L21)+1)*10^4+(HOUR(L21)-12)*10^2+MINUTE(L21))</f>
        <v/>
      </c>
      <c r="J21" s="14" t="n">
        <v>42215</v>
      </c>
      <c r="K21" s="15" t="n">
        <v>0.8958333333333334</v>
      </c>
      <c r="L21" s="16" t="n">
        <v>42215.89583333334</v>
      </c>
      <c r="M21" s="17" t="n">
        <v>42240</v>
      </c>
      <c r="N21" s="18" t="n"/>
      <c r="O21" s="16" t="n"/>
      <c r="P21" s="19" t="n">
        <v>36503</v>
      </c>
      <c r="Q21" s="12" t="inlineStr">
        <is>
          <t>Undetermined</t>
        </is>
      </c>
      <c r="R21" s="19" t="n">
        <v>12</v>
      </c>
      <c r="S21" s="19" t="n"/>
      <c r="T21" s="19" t="n">
        <v>0</v>
      </c>
      <c r="U21" s="25" t="n">
        <v>40.34</v>
      </c>
      <c r="V21" s="25" t="n">
        <v>-122.5</v>
      </c>
      <c r="W21" s="11" t="inlineStr">
        <is>
          <t>HFTD</t>
        </is>
      </c>
      <c r="X21" s="11">
        <f>IF(OR(ISNUMBER(FIND("Redwood Valley", E21)), AZ21, BC21), "HFRA", "non-HFRA")</f>
        <v/>
      </c>
      <c r="Y21" s="11" t="n"/>
      <c r="Z21" s="21" t="n"/>
      <c r="AA21" s="11" t="n"/>
      <c r="AB21" s="11" t="n"/>
      <c r="AC21" s="21" t="n"/>
      <c r="AD21" s="21" t="n"/>
      <c r="AE21" s="21" t="n"/>
      <c r="AF21" s="11" t="n"/>
      <c r="AG21" s="11">
        <f>OR(AND(P21&gt;5000, P21&lt;&gt;""), AND(R21&gt;500, R21&lt;&gt;""), AND(T21&gt;0, T21&lt;&gt;""))</f>
        <v/>
      </c>
      <c r="AH21" s="11">
        <f>AND(OR(R21="", R21&lt;100),OR(AND(P21&gt;5000,P21&lt;&gt;""),AND(T21&gt;0,T21&lt;&gt;"")))</f>
        <v/>
      </c>
      <c r="AI21" s="11">
        <f>AND(AG21,AH21=FALSE)</f>
        <v/>
      </c>
      <c r="AJ21" s="19">
        <f>YEAR(J21)</f>
        <v/>
      </c>
      <c r="AK21">
        <f>MONTH(J21)</f>
        <v/>
      </c>
      <c r="AL21" t="b">
        <v>0</v>
      </c>
      <c r="AM21">
        <f>IF(AND(T21&gt;0, T21&lt;&gt;""),1,0)</f>
        <v/>
      </c>
      <c r="AN21">
        <f>AND(AO21,AND(T21&gt;0,T21&lt;&gt;""))</f>
        <v/>
      </c>
      <c r="AO21">
        <f>AND(R21&gt;100, R21&lt;&gt;"")</f>
        <v/>
      </c>
      <c r="AP21">
        <f>AND(NOT(AN21),AO21)</f>
        <v/>
      </c>
      <c r="AQ21">
        <f>IF(AN21, "OEIS CAT - Destructive - Fatal", IF(AO21, IF(AG21, "OEIS CAT - Destructive - Non-fatal", "OEIS Non-CAT - Destructive - Non-fatal"), IF(AG21, "OEIS CAT - Large", "OEIS Non-CAT - Large")))</f>
        <v/>
      </c>
      <c r="AR21">
        <f>IF(AND(P21&lt;&gt;"", P21&gt;5000),1,0)</f>
        <v/>
      </c>
      <c r="AS21">
        <f>IF(AND(R21&lt;&gt;"", R21&gt;500),1,0)</f>
        <v/>
      </c>
      <c r="AT21">
        <f>IF(OR(R21="", R21&lt;=100),"structures &lt;= 100 ", IF(R21&gt;500, "structures &gt; 500", "100 &lt; structures &lt;= 500"))</f>
        <v/>
      </c>
      <c r="AU21">
        <f>IF(AND(T21&gt;0, T21&lt;&gt;""),"fatality &gt; 0", "fatality = 0")</f>
        <v/>
      </c>
      <c r="AV21">
        <f>IF(R21="",0, R21)</f>
        <v/>
      </c>
      <c r="AW21" t="b">
        <v>1</v>
      </c>
      <c r="AX21" t="b">
        <v>0</v>
      </c>
      <c r="AY21" t="b">
        <v>1</v>
      </c>
      <c r="AZ21" t="b">
        <v>1</v>
      </c>
      <c r="BA21" t="b">
        <v>0</v>
      </c>
      <c r="BB21" t="b">
        <v>1</v>
      </c>
      <c r="BC21" t="b">
        <v>1</v>
      </c>
    </row>
    <row r="22">
      <c r="A22" s="11" t="n"/>
      <c r="C22">
        <f>LEFT(H22,8)&amp;"-"&amp;E22</f>
        <v/>
      </c>
      <c r="D22" s="12" t="inlineStr">
        <is>
          <t>Trinity</t>
        </is>
      </c>
      <c r="E22" s="12" t="inlineStr">
        <is>
          <t>River Complex</t>
        </is>
      </c>
      <c r="F22" s="12" t="n"/>
      <c r="G22" s="12" t="n"/>
      <c r="H22" s="13">
        <f>YEAR(L22)*10^8+MONTH(L22)*10^6+DAY(L22)*10^4+HOUR(L22)*100+MINUTE(L22)</f>
        <v/>
      </c>
      <c r="I22" s="13">
        <f>IF(HOUR(L22)&lt;12, YEAR(L22)*10^8+MONTH(L22)*10^6+DAY(L22)*10^4+(HOUR(L22)+12)*10^2 + MINUTE(L22), YEAR(L22)*10^8+MONTH(L22)*10^6+(DAY(L22)+1)*10^4+(HOUR(L22)-12)*10^2+MINUTE(L22))</f>
        <v/>
      </c>
      <c r="J22" s="14" t="n">
        <v>42215</v>
      </c>
      <c r="K22" s="15" t="n">
        <v>0.9375</v>
      </c>
      <c r="L22" s="16" t="n">
        <v>42215.9375</v>
      </c>
      <c r="M22" s="17" t="n">
        <v>42292</v>
      </c>
      <c r="N22" s="18" t="n"/>
      <c r="O22" s="16" t="n"/>
      <c r="P22" s="26" t="n">
        <v>77081</v>
      </c>
      <c r="Q22" s="12" t="inlineStr">
        <is>
          <t>Lightning</t>
        </is>
      </c>
      <c r="R22" s="19" t="n">
        <v>30</v>
      </c>
      <c r="S22" s="19" t="n"/>
      <c r="T22" s="19" t="n">
        <v>0</v>
      </c>
      <c r="U22" s="20" t="n">
        <v>40.913</v>
      </c>
      <c r="V22" s="20" t="n">
        <v>-123.437</v>
      </c>
      <c r="W22" s="11" t="inlineStr">
        <is>
          <t>HFTD</t>
        </is>
      </c>
      <c r="X22" s="11">
        <f>IF(OR(ISNUMBER(FIND("Redwood Valley", E22)), AZ22, BC22), "HFRA", "non-HFRA")</f>
        <v/>
      </c>
      <c r="Y22" s="11" t="n"/>
      <c r="Z22" s="21" t="n"/>
      <c r="AA22" s="11" t="n"/>
      <c r="AB22" s="11" t="n"/>
      <c r="AC22" s="21" t="n"/>
      <c r="AD22" s="21" t="n"/>
      <c r="AE22" s="21" t="n"/>
      <c r="AF22" s="11" t="n"/>
      <c r="AG22" s="11">
        <f>OR(AND(P22&gt;5000, P22&lt;&gt;""), AND(R22&gt;500, R22&lt;&gt;""), AND(T22&gt;0, T22&lt;&gt;""))</f>
        <v/>
      </c>
      <c r="AH22" s="11">
        <f>AND(OR(R22="", R22&lt;100),OR(AND(P22&gt;5000,P22&lt;&gt;""),AND(T22&gt;0,T22&lt;&gt;"")))</f>
        <v/>
      </c>
      <c r="AI22" s="11">
        <f>AND(AG22,AH22=FALSE)</f>
        <v/>
      </c>
      <c r="AJ22" s="19">
        <f>YEAR(J22)</f>
        <v/>
      </c>
      <c r="AK22">
        <f>MONTH(J22)</f>
        <v/>
      </c>
      <c r="AL22" t="b">
        <v>0</v>
      </c>
      <c r="AM22">
        <f>IF(AND(T22&gt;0, T22&lt;&gt;""),1,0)</f>
        <v/>
      </c>
      <c r="AN22">
        <f>AND(AO22,AND(T22&gt;0,T22&lt;&gt;""))</f>
        <v/>
      </c>
      <c r="AO22">
        <f>AND(R22&gt;100, R22&lt;&gt;"")</f>
        <v/>
      </c>
      <c r="AP22">
        <f>AND(NOT(AN22),AO22)</f>
        <v/>
      </c>
      <c r="AQ22">
        <f>IF(AN22, "OEIS CAT - Destructive - Fatal", IF(AO22, IF(AG22, "OEIS CAT - Destructive - Non-fatal", "OEIS Non-CAT - Destructive - Non-fatal"), IF(AG22, "OEIS CAT - Large", "OEIS Non-CAT - Large")))</f>
        <v/>
      </c>
      <c r="AR22">
        <f>IF(AND(P22&lt;&gt;"", P22&gt;5000),1,0)</f>
        <v/>
      </c>
      <c r="AS22">
        <f>IF(AND(R22&lt;&gt;"", R22&gt;500),1,0)</f>
        <v/>
      </c>
      <c r="AT22">
        <f>IF(OR(R22="", R22&lt;=100),"structures &lt;= 100 ", IF(R22&gt;500, "structures &gt; 500", "100 &lt; structures &lt;= 500"))</f>
        <v/>
      </c>
      <c r="AU22">
        <f>IF(AND(T22&gt;0, T22&lt;&gt;""),"fatality &gt; 0", "fatality = 0")</f>
        <v/>
      </c>
      <c r="AV22">
        <f>IF(R22="",0, R22)</f>
        <v/>
      </c>
      <c r="AW22" t="b">
        <v>1</v>
      </c>
      <c r="AX22" t="b">
        <v>0</v>
      </c>
      <c r="AY22" t="b">
        <v>1</v>
      </c>
      <c r="AZ22" t="b">
        <v>1</v>
      </c>
      <c r="BA22" t="b">
        <v>0</v>
      </c>
      <c r="BB22" t="b">
        <v>1</v>
      </c>
      <c r="BC22" t="b">
        <v>1</v>
      </c>
    </row>
    <row r="23">
      <c r="A23" s="11" t="n"/>
      <c r="C23">
        <f>LEFT(H23,8)&amp;"-"&amp;E23</f>
        <v/>
      </c>
      <c r="D23" s="12" t="inlineStr">
        <is>
          <t>Fresno</t>
        </is>
      </c>
      <c r="E23" s="12" t="inlineStr">
        <is>
          <t>Rough</t>
        </is>
      </c>
      <c r="F23" s="12" t="n"/>
      <c r="G23" s="12" t="n"/>
      <c r="H23" s="13">
        <f>YEAR(L23)*10^8+MONTH(L23)*10^6+DAY(L23)*10^4+HOUR(L23)*100+MINUTE(L23)</f>
        <v/>
      </c>
      <c r="I23" s="13">
        <f>IF(HOUR(L23)&lt;12, YEAR(L23)*10^8+MONTH(L23)*10^6+DAY(L23)*10^4+(HOUR(L23)+12)*10^2 + MINUTE(L23), YEAR(L23)*10^8+MONTH(L23)*10^6+(DAY(L23)+1)*10^4+(HOUR(L23)-12)*10^2+MINUTE(L23))</f>
        <v/>
      </c>
      <c r="J23" s="14" t="n">
        <v>42216</v>
      </c>
      <c r="K23" s="15" t="n">
        <v>0.7916666666666666</v>
      </c>
      <c r="L23" s="16" t="n">
        <v>42216.79166666666</v>
      </c>
      <c r="M23" s="17" t="n">
        <v>42317</v>
      </c>
      <c r="N23" s="18" t="inlineStr">
        <is>
          <t>12:00</t>
        </is>
      </c>
      <c r="O23" s="16" t="n">
        <v>42317.5</v>
      </c>
      <c r="P23" s="19" t="n">
        <v>151623</v>
      </c>
      <c r="Q23" s="12" t="inlineStr">
        <is>
          <t>Lightning</t>
        </is>
      </c>
      <c r="R23" s="19" t="n">
        <v>4</v>
      </c>
      <c r="S23" s="19" t="n"/>
      <c r="T23" s="19" t="n">
        <v>0</v>
      </c>
      <c r="U23" s="20" t="n">
        <v>36.874</v>
      </c>
      <c r="V23" s="20" t="n">
        <v>-118.905</v>
      </c>
      <c r="W23" s="11" t="inlineStr">
        <is>
          <t>HFTD</t>
        </is>
      </c>
      <c r="X23" s="11">
        <f>IF(OR(ISNUMBER(FIND("Redwood Valley", E23)), AZ23, BC23), "HFRA", "non-HFRA")</f>
        <v/>
      </c>
      <c r="Y23" s="11" t="n"/>
      <c r="Z23" s="21" t="n"/>
      <c r="AA23" s="11" t="n"/>
      <c r="AB23" s="11" t="n"/>
      <c r="AC23" s="21" t="n"/>
      <c r="AD23" s="21" t="n"/>
      <c r="AE23" s="21" t="n"/>
      <c r="AF23" s="11" t="n"/>
      <c r="AG23" s="11">
        <f>OR(AND(P23&gt;5000, P23&lt;&gt;""), AND(R23&gt;500, R23&lt;&gt;""), AND(T23&gt;0, T23&lt;&gt;""))</f>
        <v/>
      </c>
      <c r="AH23" s="11">
        <f>AND(OR(R23="", R23&lt;100),OR(AND(P23&gt;5000,P23&lt;&gt;""),AND(T23&gt;0,T23&lt;&gt;"")))</f>
        <v/>
      </c>
      <c r="AI23" s="11">
        <f>AND(AG23,AH23=FALSE)</f>
        <v/>
      </c>
      <c r="AJ23" s="19">
        <f>YEAR(J23)</f>
        <v/>
      </c>
      <c r="AK23">
        <f>MONTH(J23)</f>
        <v/>
      </c>
      <c r="AL23" t="b">
        <v>0</v>
      </c>
      <c r="AM23">
        <f>IF(AND(T23&gt;0, T23&lt;&gt;""),1,0)</f>
        <v/>
      </c>
      <c r="AN23">
        <f>AND(AO23,AND(T23&gt;0,T23&lt;&gt;""))</f>
        <v/>
      </c>
      <c r="AO23">
        <f>AND(R23&gt;100, R23&lt;&gt;"")</f>
        <v/>
      </c>
      <c r="AP23">
        <f>AND(NOT(AN23),AO23)</f>
        <v/>
      </c>
      <c r="AQ23">
        <f>IF(AN23, "OEIS CAT - Destructive - Fatal", IF(AO23, IF(AG23, "OEIS CAT - Destructive - Non-fatal", "OEIS Non-CAT - Destructive - Non-fatal"), IF(AG23, "OEIS CAT - Large", "OEIS Non-CAT - Large")))</f>
        <v/>
      </c>
      <c r="AR23">
        <f>IF(AND(P23&lt;&gt;"", P23&gt;5000),1,0)</f>
        <v/>
      </c>
      <c r="AS23">
        <f>IF(AND(R23&lt;&gt;"", R23&gt;500),1,0)</f>
        <v/>
      </c>
      <c r="AT23">
        <f>IF(OR(R23="", R23&lt;=100),"structures &lt;= 100 ", IF(R23&gt;500, "structures &gt; 500", "100 &lt; structures &lt;= 500"))</f>
        <v/>
      </c>
      <c r="AU23">
        <f>IF(AND(T23&gt;0, T23&lt;&gt;""),"fatality &gt; 0", "fatality = 0")</f>
        <v/>
      </c>
      <c r="AV23">
        <f>IF(R23="",0, R23)</f>
        <v/>
      </c>
      <c r="AW23" t="b">
        <v>1</v>
      </c>
      <c r="AX23" t="b">
        <v>0</v>
      </c>
      <c r="AY23" t="b">
        <v>1</v>
      </c>
      <c r="AZ23" t="b">
        <v>1</v>
      </c>
      <c r="BA23" t="b">
        <v>0</v>
      </c>
      <c r="BB23" t="b">
        <v>1</v>
      </c>
      <c r="BC23" t="b">
        <v>1</v>
      </c>
    </row>
    <row r="24">
      <c r="A24" s="11" t="n"/>
      <c r="B24" t="inlineStr">
        <is>
          <t>(2/17/2023): add lat/lon based on https://abc30.com/pacheco-pass-fire-bay-area-grass-chp/897122/</t>
        </is>
      </c>
      <c r="C24">
        <f>LEFT(H24,8)&amp;"-"&amp;E24</f>
        <v/>
      </c>
      <c r="D24" s="12" t="inlineStr">
        <is>
          <t>Merced</t>
        </is>
      </c>
      <c r="E24" s="12" t="inlineStr">
        <is>
          <t>Creek</t>
        </is>
      </c>
      <c r="F24" s="12" t="n"/>
      <c r="G24" s="12" t="n"/>
      <c r="H24" s="13">
        <f>YEAR(L24)*10^8+MONTH(L24)*10^6+DAY(L24)*10^4+HOUR(L24)*100+MINUTE(L24)</f>
        <v/>
      </c>
      <c r="I24" s="13">
        <f>IF(HOUR(L24)&lt;12, YEAR(L24)*10^8+MONTH(L24)*10^6+DAY(L24)*10^4+(HOUR(L24)+12)*10^2 + MINUTE(L24), YEAR(L24)*10^8+MONTH(L24)*10^6+(DAY(L24)+1)*10^4+(HOUR(L24)-12)*10^2+MINUTE(L24))</f>
        <v/>
      </c>
      <c r="J24" s="14" t="n">
        <v>42216</v>
      </c>
      <c r="K24" s="15" t="n">
        <v>0.9006944444444445</v>
      </c>
      <c r="L24" s="16" t="n">
        <v>42216.90069444444</v>
      </c>
      <c r="M24" s="17" t="n">
        <v>42217</v>
      </c>
      <c r="N24" s="18" t="inlineStr">
        <is>
          <t>19:00</t>
        </is>
      </c>
      <c r="O24" s="16" t="n">
        <v>42217.79166666666</v>
      </c>
      <c r="P24" s="19" t="n">
        <v>1450</v>
      </c>
      <c r="Q24" s="12" t="inlineStr">
        <is>
          <t>Vehicle</t>
        </is>
      </c>
      <c r="R24" s="19" t="n"/>
      <c r="S24" s="19" t="n"/>
      <c r="T24" s="19" t="n">
        <v>0</v>
      </c>
      <c r="U24" s="20" t="n">
        <v>37.068</v>
      </c>
      <c r="V24" s="20" t="n">
        <v>-121.219</v>
      </c>
      <c r="W24" s="11" t="inlineStr">
        <is>
          <t>non-HFTD</t>
        </is>
      </c>
      <c r="X24" s="11">
        <f>IF(OR(ISNUMBER(FIND("Redwood Valley", E24)), AZ24, BC24), "HFRA", "non-HFRA")</f>
        <v/>
      </c>
      <c r="Y24" s="11" t="n"/>
      <c r="Z24" s="21" t="n"/>
      <c r="AA24" s="11" t="n"/>
      <c r="AB24" s="11" t="n"/>
      <c r="AC24" s="21" t="n"/>
      <c r="AD24" s="21" t="n"/>
      <c r="AE24" s="21" t="n"/>
      <c r="AF24" s="11" t="n"/>
      <c r="AG24" s="11">
        <f>OR(AND(P24&gt;5000, P24&lt;&gt;""), AND(R24&gt;500, R24&lt;&gt;""), AND(T24&gt;0, T24&lt;&gt;""))</f>
        <v/>
      </c>
      <c r="AH24" s="11">
        <f>AND(OR(R24="", R24&lt;100),OR(AND(P24&gt;5000,P24&lt;&gt;""),AND(T24&gt;0,T24&lt;&gt;"")))</f>
        <v/>
      </c>
      <c r="AI24" s="11">
        <f>AND(AG24,AH24=FALSE)</f>
        <v/>
      </c>
      <c r="AJ24" s="19">
        <f>YEAR(J24)</f>
        <v/>
      </c>
      <c r="AK24">
        <f>MONTH(J24)</f>
        <v/>
      </c>
      <c r="AL24" t="b">
        <v>0</v>
      </c>
      <c r="AM24">
        <f>IF(AND(T24&gt;0, T24&lt;&gt;""),1,0)</f>
        <v/>
      </c>
      <c r="AN24">
        <f>AND(AO24,AND(T24&gt;0,T24&lt;&gt;""))</f>
        <v/>
      </c>
      <c r="AO24">
        <f>AND(R24&gt;100, R24&lt;&gt;"")</f>
        <v/>
      </c>
      <c r="AP24">
        <f>AND(NOT(AN24),AO24)</f>
        <v/>
      </c>
      <c r="AQ24">
        <f>IF(AN24, "OEIS CAT - Destructive - Fatal", IF(AO24, IF(AG24, "OEIS CAT - Destructive - Non-fatal", "OEIS Non-CAT - Destructive - Non-fatal"), IF(AG24, "OEIS CAT - Large", "OEIS Non-CAT - Large")))</f>
        <v/>
      </c>
      <c r="AR24">
        <f>IF(AND(P24&lt;&gt;"", P24&gt;5000),1,0)</f>
        <v/>
      </c>
      <c r="AS24">
        <f>IF(AND(R24&lt;&gt;"", R24&gt;500),1,0)</f>
        <v/>
      </c>
      <c r="AT24">
        <f>IF(OR(R24="", R24&lt;=100),"structures &lt;= 100 ", IF(R24&gt;500, "structures &gt; 500", "100 &lt; structures &lt;= 500"))</f>
        <v/>
      </c>
      <c r="AU24">
        <f>IF(AND(T24&gt;0, T24&lt;&gt;""),"fatality &gt; 0", "fatality = 0")</f>
        <v/>
      </c>
      <c r="AV24">
        <f>IF(R24="",0, R24)</f>
        <v/>
      </c>
      <c r="AW24" t="b">
        <v>1</v>
      </c>
      <c r="AX24" t="b">
        <v>0</v>
      </c>
      <c r="AY24" t="b">
        <v>1</v>
      </c>
      <c r="AZ24" t="b">
        <v>1</v>
      </c>
      <c r="BA24" t="b">
        <v>0</v>
      </c>
      <c r="BB24" t="b">
        <v>1</v>
      </c>
      <c r="BC24" t="b">
        <v>1</v>
      </c>
    </row>
    <row r="25">
      <c r="A25" s="11" t="n"/>
      <c r="C25">
        <f>LEFT(H25,8)&amp;"-"&amp;E25</f>
        <v/>
      </c>
      <c r="D25" s="12" t="inlineStr">
        <is>
          <t>Lassen</t>
        </is>
      </c>
      <c r="E25" s="12" t="inlineStr">
        <is>
          <t>Dodge</t>
        </is>
      </c>
      <c r="F25" s="12" t="n"/>
      <c r="G25" s="12" t="n"/>
      <c r="H25" s="13">
        <f>YEAR(L25)*10^8+MONTH(L25)*10^6+DAY(L25)*10^4+HOUR(L25)*100+MINUTE(L25)</f>
        <v/>
      </c>
      <c r="I25" s="13">
        <f>IF(HOUR(L25)&lt;12, YEAR(L25)*10^8+MONTH(L25)*10^6+DAY(L25)*10^4+(HOUR(L25)+12)*10^2 + MINUTE(L25), YEAR(L25)*10^8+MONTH(L25)*10^6+(DAY(L25)+1)*10^4+(HOUR(L25)-12)*10^2+MINUTE(L25))</f>
        <v/>
      </c>
      <c r="J25" s="14" t="n">
        <v>42219</v>
      </c>
      <c r="K25" s="15" t="n">
        <v>0.59375</v>
      </c>
      <c r="L25" s="16" t="n">
        <v>42219.59375</v>
      </c>
      <c r="M25" s="17" t="n">
        <v>42220</v>
      </c>
      <c r="N25" s="18" t="inlineStr">
        <is>
          <t>10:37</t>
        </is>
      </c>
      <c r="O25" s="16" t="n">
        <v>42220.44236111111</v>
      </c>
      <c r="P25" s="19" t="n">
        <v>10570</v>
      </c>
      <c r="Q25" s="12" t="inlineStr">
        <is>
          <t>Human</t>
        </is>
      </c>
      <c r="R25" s="19" t="n"/>
      <c r="S25" s="19" t="n"/>
      <c r="T25" s="19" t="n">
        <v>0</v>
      </c>
      <c r="U25" s="20" t="n">
        <v>40.938</v>
      </c>
      <c r="V25" s="20" t="n">
        <v>-120.105</v>
      </c>
      <c r="W25" s="11" t="inlineStr">
        <is>
          <t>HFTD</t>
        </is>
      </c>
      <c r="X25" s="11">
        <f>IF(OR(ISNUMBER(FIND("Redwood Valley", E25)), AZ25, BC25), "HFRA", "non-HFRA")</f>
        <v/>
      </c>
      <c r="Y25" s="11" t="n"/>
      <c r="Z25" s="21" t="n"/>
      <c r="AA25" s="11" t="n"/>
      <c r="AB25" s="11" t="n"/>
      <c r="AC25" s="21" t="n"/>
      <c r="AD25" s="21" t="n"/>
      <c r="AE25" s="21" t="n"/>
      <c r="AF25" s="11" t="n"/>
      <c r="AG25" s="11">
        <f>OR(AND(P25&gt;5000, P25&lt;&gt;""), AND(R25&gt;500, R25&lt;&gt;""), AND(T25&gt;0, T25&lt;&gt;""))</f>
        <v/>
      </c>
      <c r="AH25" s="11">
        <f>AND(OR(R25="", R25&lt;100),OR(AND(P25&gt;5000,P25&lt;&gt;""),AND(T25&gt;0,T25&lt;&gt;"")))</f>
        <v/>
      </c>
      <c r="AI25" s="11">
        <f>AND(AG25,AH25=FALSE)</f>
        <v/>
      </c>
      <c r="AJ25" s="19">
        <f>YEAR(J25)</f>
        <v/>
      </c>
      <c r="AK25">
        <f>MONTH(J25)</f>
        <v/>
      </c>
      <c r="AL25" t="b">
        <v>0</v>
      </c>
      <c r="AM25">
        <f>IF(AND(T25&gt;0, T25&lt;&gt;""),1,0)</f>
        <v/>
      </c>
      <c r="AN25">
        <f>AND(AO25,AND(T25&gt;0,T25&lt;&gt;""))</f>
        <v/>
      </c>
      <c r="AO25">
        <f>AND(R25&gt;100, R25&lt;&gt;"")</f>
        <v/>
      </c>
      <c r="AP25">
        <f>AND(NOT(AN25),AO25)</f>
        <v/>
      </c>
      <c r="AQ25">
        <f>IF(AN25, "OEIS CAT - Destructive - Fatal", IF(AO25, IF(AG25, "OEIS CAT - Destructive - Non-fatal", "OEIS Non-CAT - Destructive - Non-fatal"), IF(AG25, "OEIS CAT - Large", "OEIS Non-CAT - Large")))</f>
        <v/>
      </c>
      <c r="AR25">
        <f>IF(AND(P25&lt;&gt;"", P25&gt;5000),1,0)</f>
        <v/>
      </c>
      <c r="AS25">
        <f>IF(AND(R25&lt;&gt;"", R25&gt;500),1,0)</f>
        <v/>
      </c>
      <c r="AT25">
        <f>IF(OR(R25="", R25&lt;=100),"structures &lt;= 100 ", IF(R25&gt;500, "structures &gt; 500", "100 &lt; structures &lt;= 500"))</f>
        <v/>
      </c>
      <c r="AU25">
        <f>IF(AND(T25&gt;0, T25&lt;&gt;""),"fatality &gt; 0", "fatality = 0")</f>
        <v/>
      </c>
      <c r="AV25">
        <f>IF(R25="",0, R25)</f>
        <v/>
      </c>
      <c r="AW25" t="b">
        <v>1</v>
      </c>
      <c r="AX25" t="b">
        <v>0</v>
      </c>
      <c r="AY25" t="b">
        <v>1</v>
      </c>
      <c r="AZ25" t="b">
        <v>1</v>
      </c>
      <c r="BA25" t="b">
        <v>0</v>
      </c>
      <c r="BB25" t="b">
        <v>0</v>
      </c>
      <c r="BC25" t="b">
        <v>1</v>
      </c>
    </row>
    <row r="26">
      <c r="A26" s="11" t="n"/>
      <c r="C26">
        <f>LEFT(H26,8)&amp;"-"&amp;E26</f>
        <v/>
      </c>
      <c r="D26" s="12" t="inlineStr">
        <is>
          <t>Lake</t>
        </is>
      </c>
      <c r="E26" s="12" t="inlineStr">
        <is>
          <t>Jerusalem</t>
        </is>
      </c>
      <c r="F26" s="12" t="n"/>
      <c r="G26" s="12" t="n"/>
      <c r="H26" s="13">
        <f>YEAR(L26)*10^8+MONTH(L26)*10^6+DAY(L26)*10^4+HOUR(L26)*100+MINUTE(L26)</f>
        <v/>
      </c>
      <c r="I26" s="13">
        <f>IF(HOUR(L26)&lt;12, YEAR(L26)*10^8+MONTH(L26)*10^6+DAY(L26)*10^4+(HOUR(L26)+12)*10^2 + MINUTE(L26), YEAR(L26)*10^8+MONTH(L26)*10^6+(DAY(L26)+1)*10^4+(HOUR(L26)-12)*10^2+MINUTE(L26))</f>
        <v/>
      </c>
      <c r="J26" s="14" t="n">
        <v>42225</v>
      </c>
      <c r="K26" s="15" t="n">
        <v>0.6486111111111111</v>
      </c>
      <c r="L26" s="16" t="n">
        <v>42225.64861111111</v>
      </c>
      <c r="M26" s="17" t="n">
        <v>42241</v>
      </c>
      <c r="N26" s="18" t="inlineStr">
        <is>
          <t>06:45</t>
        </is>
      </c>
      <c r="O26" s="16" t="n">
        <v>42241.28125</v>
      </c>
      <c r="P26" s="19" t="n">
        <v>25118</v>
      </c>
      <c r="Q26" s="12" t="inlineStr">
        <is>
          <t>Under Investigation</t>
        </is>
      </c>
      <c r="R26" s="19" t="n">
        <v>27</v>
      </c>
      <c r="S26" s="19" t="n"/>
      <c r="T26" s="19" t="n">
        <v>0</v>
      </c>
      <c r="U26" s="20" t="n">
        <v>38.8142503</v>
      </c>
      <c r="V26" s="20" t="n">
        <v>-122.4867319</v>
      </c>
      <c r="W26" s="11" t="inlineStr">
        <is>
          <t>HFTD</t>
        </is>
      </c>
      <c r="X26" s="11">
        <f>IF(OR(ISNUMBER(FIND("Redwood Valley", E26)), AZ26, BC26), "HFRA", "non-HFRA")</f>
        <v/>
      </c>
      <c r="Y26" s="11" t="n"/>
      <c r="Z26" s="21" t="n"/>
      <c r="AA26" s="11" t="n"/>
      <c r="AB26" s="11" t="n"/>
      <c r="AC26" s="21" t="n"/>
      <c r="AD26" s="21" t="n"/>
      <c r="AE26" s="21" t="n"/>
      <c r="AF26" s="11" t="n"/>
      <c r="AG26" s="11">
        <f>OR(AND(P26&gt;5000, P26&lt;&gt;""), AND(R26&gt;500, R26&lt;&gt;""), AND(T26&gt;0, T26&lt;&gt;""))</f>
        <v/>
      </c>
      <c r="AH26" s="11">
        <f>AND(OR(R26="", R26&lt;100),OR(AND(P26&gt;5000,P26&lt;&gt;""),AND(T26&gt;0,T26&lt;&gt;"")))</f>
        <v/>
      </c>
      <c r="AI26" s="11">
        <f>AND(AG26,AH26=FALSE)</f>
        <v/>
      </c>
      <c r="AJ26" s="19">
        <f>YEAR(J26)</f>
        <v/>
      </c>
      <c r="AK26">
        <f>MONTH(J26)</f>
        <v/>
      </c>
      <c r="AL26" t="b">
        <v>0</v>
      </c>
      <c r="AM26">
        <f>IF(AND(T26&gt;0, T26&lt;&gt;""),1,0)</f>
        <v/>
      </c>
      <c r="AN26">
        <f>AND(AO26,AND(T26&gt;0,T26&lt;&gt;""))</f>
        <v/>
      </c>
      <c r="AO26">
        <f>AND(R26&gt;100, R26&lt;&gt;"")</f>
        <v/>
      </c>
      <c r="AP26">
        <f>AND(NOT(AN26),AO26)</f>
        <v/>
      </c>
      <c r="AQ26">
        <f>IF(AN26, "OEIS CAT - Destructive - Fatal", IF(AO26, IF(AG26, "OEIS CAT - Destructive - Non-fatal", "OEIS Non-CAT - Destructive - Non-fatal"), IF(AG26, "OEIS CAT - Large", "OEIS Non-CAT - Large")))</f>
        <v/>
      </c>
      <c r="AR26">
        <f>IF(AND(P26&lt;&gt;"", P26&gt;5000),1,0)</f>
        <v/>
      </c>
      <c r="AS26">
        <f>IF(AND(R26&lt;&gt;"", R26&gt;500),1,0)</f>
        <v/>
      </c>
      <c r="AT26">
        <f>IF(OR(R26="", R26&lt;=100),"structures &lt;= 100 ", IF(R26&gt;500, "structures &gt; 500", "100 &lt; structures &lt;= 500"))</f>
        <v/>
      </c>
      <c r="AU26">
        <f>IF(AND(T26&gt;0, T26&lt;&gt;""),"fatality &gt; 0", "fatality = 0")</f>
        <v/>
      </c>
      <c r="AV26">
        <f>IF(R26="",0, R26)</f>
        <v/>
      </c>
      <c r="AW26" t="b">
        <v>1</v>
      </c>
      <c r="AX26" t="b">
        <v>0</v>
      </c>
      <c r="AY26" t="b">
        <v>1</v>
      </c>
      <c r="AZ26" t="b">
        <v>1</v>
      </c>
      <c r="BA26" t="b">
        <v>0</v>
      </c>
      <c r="BB26" t="b">
        <v>1</v>
      </c>
      <c r="BC26" t="b">
        <v>1</v>
      </c>
    </row>
    <row r="27">
      <c r="A27" s="11" t="n"/>
      <c r="C27">
        <f>LEFT(H27,8)&amp;"-"&amp;E27</f>
        <v/>
      </c>
      <c r="D27" s="12" t="inlineStr">
        <is>
          <t>San Luis Obispo</t>
        </is>
      </c>
      <c r="E27" s="12" t="inlineStr">
        <is>
          <t>Cuesta</t>
        </is>
      </c>
      <c r="F27" s="12" t="n"/>
      <c r="G27" s="12" t="n"/>
      <c r="H27" s="13">
        <f>YEAR(L27)*10^8+MONTH(L27)*10^6+DAY(L27)*10^4+HOUR(L27)*100+MINUTE(L27)</f>
        <v/>
      </c>
      <c r="I27" s="13">
        <f>IF(HOUR(L27)&lt;12, YEAR(L27)*10^8+MONTH(L27)*10^6+DAY(L27)*10^4+(HOUR(L27)+12)*10^2 + MINUTE(L27), YEAR(L27)*10^8+MONTH(L27)*10^6+(DAY(L27)+1)*10^4+(HOUR(L27)-12)*10^2+MINUTE(L27))</f>
        <v/>
      </c>
      <c r="J27" s="14" t="n">
        <v>42232</v>
      </c>
      <c r="K27" s="15" t="n">
        <v>0.7590277777777777</v>
      </c>
      <c r="L27" s="16" t="n">
        <v>42232.75902777778</v>
      </c>
      <c r="M27" s="17" t="n">
        <v>42244</v>
      </c>
      <c r="N27" s="18" t="inlineStr">
        <is>
          <t>18:15</t>
        </is>
      </c>
      <c r="O27" s="16" t="n">
        <v>42244.76041666666</v>
      </c>
      <c r="P27" s="19" t="n">
        <v>2446</v>
      </c>
      <c r="Q27" s="12" t="inlineStr">
        <is>
          <t>Vehicle</t>
        </is>
      </c>
      <c r="R27" s="19" t="n">
        <v>1</v>
      </c>
      <c r="S27" s="19" t="n"/>
      <c r="T27" s="19" t="n">
        <v>0</v>
      </c>
      <c r="U27" s="20" t="n">
        <v>35.3477</v>
      </c>
      <c r="V27" s="20" t="n">
        <v>-120.6269</v>
      </c>
      <c r="W27" s="11" t="inlineStr">
        <is>
          <t>HFTD</t>
        </is>
      </c>
      <c r="X27" s="11">
        <f>IF(OR(ISNUMBER(FIND("Redwood Valley", E27)), AZ27, BC27), "HFRA", "non-HFRA")</f>
        <v/>
      </c>
      <c r="Y27" s="11" t="n"/>
      <c r="Z27" s="21" t="n"/>
      <c r="AA27" s="11" t="n"/>
      <c r="AB27" s="11" t="n"/>
      <c r="AC27" s="21" t="n"/>
      <c r="AD27" s="21" t="n"/>
      <c r="AE27" s="21" t="n"/>
      <c r="AF27" s="11" t="n"/>
      <c r="AG27" s="11">
        <f>OR(AND(P27&gt;5000, P27&lt;&gt;""), AND(R27&gt;500, R27&lt;&gt;""), AND(T27&gt;0, T27&lt;&gt;""))</f>
        <v/>
      </c>
      <c r="AH27" s="11">
        <f>AND(OR(R27="", R27&lt;100),OR(AND(P27&gt;5000,P27&lt;&gt;""),AND(T27&gt;0,T27&lt;&gt;"")))</f>
        <v/>
      </c>
      <c r="AI27" s="11">
        <f>AND(AG27,AH27=FALSE)</f>
        <v/>
      </c>
      <c r="AJ27" s="19">
        <f>YEAR(J27)</f>
        <v/>
      </c>
      <c r="AK27">
        <f>MONTH(J27)</f>
        <v/>
      </c>
      <c r="AL27" t="b">
        <v>0</v>
      </c>
      <c r="AM27">
        <f>IF(AND(T27&gt;0, T27&lt;&gt;""),1,0)</f>
        <v/>
      </c>
      <c r="AN27">
        <f>AND(AO27,AND(T27&gt;0,T27&lt;&gt;""))</f>
        <v/>
      </c>
      <c r="AO27">
        <f>AND(R27&gt;100, R27&lt;&gt;"")</f>
        <v/>
      </c>
      <c r="AP27">
        <f>AND(NOT(AN27),AO27)</f>
        <v/>
      </c>
      <c r="AQ27">
        <f>IF(AN27, "OEIS CAT - Destructive - Fatal", IF(AO27, IF(AG27, "OEIS CAT - Destructive - Non-fatal", "OEIS Non-CAT - Destructive - Non-fatal"), IF(AG27, "OEIS CAT - Large", "OEIS Non-CAT - Large")))</f>
        <v/>
      </c>
      <c r="AR27">
        <f>IF(AND(P27&lt;&gt;"", P27&gt;5000),1,0)</f>
        <v/>
      </c>
      <c r="AS27">
        <f>IF(AND(R27&lt;&gt;"", R27&gt;500),1,0)</f>
        <v/>
      </c>
      <c r="AT27">
        <f>IF(OR(R27="", R27&lt;=100),"structures &lt;= 100 ", IF(R27&gt;500, "structures &gt; 500", "100 &lt; structures &lt;= 500"))</f>
        <v/>
      </c>
      <c r="AU27">
        <f>IF(AND(T27&gt;0, T27&lt;&gt;""),"fatality &gt; 0", "fatality = 0")</f>
        <v/>
      </c>
      <c r="AV27">
        <f>IF(R27="",0, R27)</f>
        <v/>
      </c>
      <c r="AW27" t="b">
        <v>0</v>
      </c>
      <c r="AX27" t="b">
        <v>1</v>
      </c>
      <c r="AY27" t="b">
        <v>1</v>
      </c>
      <c r="AZ27" t="b">
        <v>1</v>
      </c>
      <c r="BA27" t="b">
        <v>0</v>
      </c>
      <c r="BB27" t="b">
        <v>1</v>
      </c>
      <c r="BC27" t="b">
        <v>1</v>
      </c>
    </row>
    <row r="28">
      <c r="A28" s="11" t="n"/>
      <c r="C28">
        <f>LEFT(H28,8)&amp;"-"&amp;E28</f>
        <v/>
      </c>
      <c r="D28" s="12" t="inlineStr">
        <is>
          <t>Alameda</t>
        </is>
      </c>
      <c r="E28" s="12" t="inlineStr">
        <is>
          <t>Tesla</t>
        </is>
      </c>
      <c r="F28" s="12" t="n"/>
      <c r="G28" s="12" t="n"/>
      <c r="H28" s="13">
        <f>YEAR(L28)*10^8+MONTH(L28)*10^6+DAY(L28)*10^4+HOUR(L28)*100+MINUTE(L28)</f>
        <v/>
      </c>
      <c r="I28" s="13">
        <f>IF(HOUR(L28)&lt;12, YEAR(L28)*10^8+MONTH(L28)*10^6+DAY(L28)*10^4+(HOUR(L28)+12)*10^2 + MINUTE(L28), YEAR(L28)*10^8+MONTH(L28)*10^6+(DAY(L28)+1)*10^4+(HOUR(L28)-12)*10^2+MINUTE(L28))</f>
        <v/>
      </c>
      <c r="J28" s="14" t="n">
        <v>42235</v>
      </c>
      <c r="K28" s="15" t="n">
        <v>0.6145833333333334</v>
      </c>
      <c r="L28" s="16" t="n">
        <v>42235.61458333334</v>
      </c>
      <c r="M28" s="17" t="n">
        <v>42238</v>
      </c>
      <c r="N28" s="18" t="inlineStr">
        <is>
          <t>18:30</t>
        </is>
      </c>
      <c r="O28" s="16" t="n">
        <v>42238.77083333334</v>
      </c>
      <c r="P28" s="19" t="n">
        <v>2850</v>
      </c>
      <c r="Q28" s="12" t="inlineStr">
        <is>
          <t>Undetermined</t>
        </is>
      </c>
      <c r="R28" s="19" t="n">
        <v>1</v>
      </c>
      <c r="S28" s="19" t="n"/>
      <c r="T28" s="19" t="n">
        <v>0</v>
      </c>
      <c r="U28" s="20" t="n">
        <v>37.3845</v>
      </c>
      <c r="V28" s="20" t="n">
        <v>-121.3732</v>
      </c>
      <c r="W28" s="11" t="inlineStr">
        <is>
          <t>HFTD</t>
        </is>
      </c>
      <c r="X28" s="11">
        <f>IF(OR(ISNUMBER(FIND("Redwood Valley", E28)), AZ28, BC28), "HFRA", "non-HFRA")</f>
        <v/>
      </c>
      <c r="Y28" s="11" t="n"/>
      <c r="Z28" s="21" t="n"/>
      <c r="AA28" s="11" t="n"/>
      <c r="AB28" s="11" t="n"/>
      <c r="AC28" s="21" t="n"/>
      <c r="AD28" s="21" t="n"/>
      <c r="AE28" s="21" t="n"/>
      <c r="AF28" s="11" t="n"/>
      <c r="AG28" s="11">
        <f>OR(AND(P28&gt;5000, P28&lt;&gt;""), AND(R28&gt;500, R28&lt;&gt;""), AND(T28&gt;0, T28&lt;&gt;""))</f>
        <v/>
      </c>
      <c r="AH28" s="11">
        <f>AND(OR(R28="", R28&lt;100),OR(AND(P28&gt;5000,P28&lt;&gt;""),AND(T28&gt;0,T28&lt;&gt;"")))</f>
        <v/>
      </c>
      <c r="AI28" s="11">
        <f>AND(AG28,AH28=FALSE)</f>
        <v/>
      </c>
      <c r="AJ28" s="19">
        <f>YEAR(J28)</f>
        <v/>
      </c>
      <c r="AK28">
        <f>MONTH(J28)</f>
        <v/>
      </c>
      <c r="AL28" t="b">
        <v>0</v>
      </c>
      <c r="AM28">
        <f>IF(AND(T28&gt;0, T28&lt;&gt;""),1,0)</f>
        <v/>
      </c>
      <c r="AN28">
        <f>AND(AO28,AND(T28&gt;0,T28&lt;&gt;""))</f>
        <v/>
      </c>
      <c r="AO28">
        <f>AND(R28&gt;100, R28&lt;&gt;"")</f>
        <v/>
      </c>
      <c r="AP28">
        <f>AND(NOT(AN28),AO28)</f>
        <v/>
      </c>
      <c r="AQ28">
        <f>IF(AN28, "OEIS CAT - Destructive - Fatal", IF(AO28, IF(AG28, "OEIS CAT - Destructive - Non-fatal", "OEIS Non-CAT - Destructive - Non-fatal"), IF(AG28, "OEIS CAT - Large", "OEIS Non-CAT - Large")))</f>
        <v/>
      </c>
      <c r="AR28">
        <f>IF(AND(P28&lt;&gt;"", P28&gt;5000),1,0)</f>
        <v/>
      </c>
      <c r="AS28">
        <f>IF(AND(R28&lt;&gt;"", R28&gt;500),1,0)</f>
        <v/>
      </c>
      <c r="AT28">
        <f>IF(OR(R28="", R28&lt;=100),"structures &lt;= 100 ", IF(R28&gt;500, "structures &gt; 500", "100 &lt; structures &lt;= 500"))</f>
        <v/>
      </c>
      <c r="AU28">
        <f>IF(AND(T28&gt;0, T28&lt;&gt;""),"fatality &gt; 0", "fatality = 0")</f>
        <v/>
      </c>
      <c r="AV28">
        <f>IF(R28="",0, R28)</f>
        <v/>
      </c>
      <c r="AW28" t="b">
        <v>1</v>
      </c>
      <c r="AX28" t="b">
        <v>0</v>
      </c>
      <c r="AY28" t="b">
        <v>1</v>
      </c>
      <c r="AZ28" t="b">
        <v>1</v>
      </c>
      <c r="BA28" t="b">
        <v>0</v>
      </c>
      <c r="BB28" t="b">
        <v>1</v>
      </c>
      <c r="BC28" t="b">
        <v>1</v>
      </c>
    </row>
    <row r="29">
      <c r="A29" s="11" t="n"/>
      <c r="C29">
        <f>LEFT(H29,8)&amp;"-"&amp;E29</f>
        <v/>
      </c>
      <c r="D29" s="12" t="inlineStr">
        <is>
          <t>Lake</t>
        </is>
      </c>
      <c r="E29" s="12" t="inlineStr">
        <is>
          <t>Elk</t>
        </is>
      </c>
      <c r="F29" s="12" t="n"/>
      <c r="G29" s="12" t="n"/>
      <c r="H29" s="13">
        <f>YEAR(L29)*10^8+MONTH(L29)*10^6+DAY(L29)*10^4+HOUR(L29)*100+MINUTE(L29)</f>
        <v/>
      </c>
      <c r="I29" s="13">
        <f>IF(HOUR(L29)&lt;12, YEAR(L29)*10^8+MONTH(L29)*10^6+DAY(L29)*10^4+(HOUR(L29)+12)*10^2 + MINUTE(L29), YEAR(L29)*10^8+MONTH(L29)*10^6+(DAY(L29)+1)*10^4+(HOUR(L29)-12)*10^2+MINUTE(L29))</f>
        <v/>
      </c>
      <c r="J29" s="14" t="n">
        <v>42249</v>
      </c>
      <c r="K29" s="15" t="n">
        <v>0.6229166666666667</v>
      </c>
      <c r="L29" s="16" t="n">
        <v>42249.62291666667</v>
      </c>
      <c r="M29" s="17" t="n">
        <v>42255</v>
      </c>
      <c r="N29" s="18" t="inlineStr">
        <is>
          <t>19:28</t>
        </is>
      </c>
      <c r="O29" s="16" t="n">
        <v>42255.81111111111</v>
      </c>
      <c r="P29" s="19" t="n">
        <v>673</v>
      </c>
      <c r="Q29" s="12" t="inlineStr">
        <is>
          <t>Equipment</t>
        </is>
      </c>
      <c r="R29" s="19" t="n"/>
      <c r="S29" s="19" t="n"/>
      <c r="T29" s="19" t="n">
        <v>0</v>
      </c>
      <c r="U29" s="20" t="n">
        <v>39.23</v>
      </c>
      <c r="V29" s="20" t="n">
        <v>-122</v>
      </c>
      <c r="W29" s="11" t="inlineStr">
        <is>
          <t>non-HFTD</t>
        </is>
      </c>
      <c r="X29" s="11">
        <f>IF(OR(ISNUMBER(FIND("Redwood Valley", E29)), AZ29, BC29), "HFRA", "non-HFRA")</f>
        <v/>
      </c>
      <c r="Y29" s="11" t="n"/>
      <c r="Z29" s="21" t="n"/>
      <c r="AA29" s="11" t="n"/>
      <c r="AB29" s="11" t="n"/>
      <c r="AC29" s="21" t="n"/>
      <c r="AD29" s="21" t="n"/>
      <c r="AE29" s="21" t="n"/>
      <c r="AF29" s="11" t="n"/>
      <c r="AG29" s="11">
        <f>OR(AND(P29&gt;5000, P29&lt;&gt;""), AND(R29&gt;500, R29&lt;&gt;""), AND(T29&gt;0, T29&lt;&gt;""))</f>
        <v/>
      </c>
      <c r="AH29" s="11">
        <f>AND(OR(R29="", R29&lt;100),OR(AND(P29&gt;5000,P29&lt;&gt;""),AND(T29&gt;0,T29&lt;&gt;"")))</f>
        <v/>
      </c>
      <c r="AI29" s="11">
        <f>AND(AG29,AH29=FALSE)</f>
        <v/>
      </c>
      <c r="AJ29" s="19">
        <f>YEAR(J29)</f>
        <v/>
      </c>
      <c r="AK29">
        <f>MONTH(J29)</f>
        <v/>
      </c>
      <c r="AL29" t="b">
        <v>0</v>
      </c>
      <c r="AM29">
        <f>IF(AND(T29&gt;0, T29&lt;&gt;""),1,0)</f>
        <v/>
      </c>
      <c r="AN29">
        <f>AND(AO29,AND(T29&gt;0,T29&lt;&gt;""))</f>
        <v/>
      </c>
      <c r="AO29">
        <f>AND(R29&gt;100, R29&lt;&gt;"")</f>
        <v/>
      </c>
      <c r="AP29">
        <f>AND(NOT(AN29),AO29)</f>
        <v/>
      </c>
      <c r="AQ29">
        <f>IF(AN29, "OEIS CAT - Destructive - Fatal", IF(AO29, IF(AG29, "OEIS CAT - Destructive - Non-fatal", "OEIS Non-CAT - Destructive - Non-fatal"), IF(AG29, "OEIS CAT - Large", "OEIS Non-CAT - Large")))</f>
        <v/>
      </c>
      <c r="AR29">
        <f>IF(AND(P29&lt;&gt;"", P29&gt;5000),1,0)</f>
        <v/>
      </c>
      <c r="AS29">
        <f>IF(AND(R29&lt;&gt;"", R29&gt;500),1,0)</f>
        <v/>
      </c>
      <c r="AT29">
        <f>IF(OR(R29="", R29&lt;=100),"structures &lt;= 100 ", IF(R29&gt;500, "structures &gt; 500", "100 &lt; structures &lt;= 500"))</f>
        <v/>
      </c>
      <c r="AU29">
        <f>IF(AND(T29&gt;0, T29&lt;&gt;""),"fatality &gt; 0", "fatality = 0")</f>
        <v/>
      </c>
      <c r="AV29">
        <f>IF(R29="",0, R29)</f>
        <v/>
      </c>
      <c r="AW29" t="b">
        <v>0</v>
      </c>
      <c r="AX29" t="b">
        <v>0</v>
      </c>
      <c r="AY29" t="b">
        <v>0</v>
      </c>
      <c r="AZ29" t="b">
        <v>0</v>
      </c>
      <c r="BA29" t="b">
        <v>0</v>
      </c>
      <c r="BB29" t="b">
        <v>0</v>
      </c>
      <c r="BC29" t="b">
        <v>0</v>
      </c>
    </row>
    <row r="30">
      <c r="A30" s="11" t="n"/>
      <c r="B30" t="inlineStr">
        <is>
          <t>(2/17/2023): add lat/lon based on https://wildfiretoday.com/tag/tenaya-fire/</t>
        </is>
      </c>
      <c r="C30">
        <f>LEFT(H30,8)&amp;"-"&amp;E30</f>
        <v/>
      </c>
      <c r="D30" s="12" t="inlineStr">
        <is>
          <t>Mariposa</t>
        </is>
      </c>
      <c r="E30" s="12" t="inlineStr">
        <is>
          <t>Tenaya</t>
        </is>
      </c>
      <c r="F30" s="12" t="n"/>
      <c r="G30" s="12" t="n"/>
      <c r="H30" s="13">
        <f>YEAR(L30)*10^8+MONTH(L30)*10^6+DAY(L30)*10^4+HOUR(L30)*100+MINUTE(L30)</f>
        <v/>
      </c>
      <c r="I30" s="13">
        <f>IF(HOUR(L30)&lt;12, YEAR(L30)*10^8+MONTH(L30)*10^6+DAY(L30)*10^4+(HOUR(L30)+12)*10^2 + MINUTE(L30), YEAR(L30)*10^8+MONTH(L30)*10^6+(DAY(L30)+1)*10^4+(HOUR(L30)-12)*10^2+MINUTE(L30))</f>
        <v/>
      </c>
      <c r="J30" s="14" t="n">
        <v>42254</v>
      </c>
      <c r="K30" s="15" t="n">
        <v>0.8909722222222223</v>
      </c>
      <c r="L30" s="16" t="n">
        <v>42254.89097222222</v>
      </c>
      <c r="M30" s="17" t="n">
        <v>42263</v>
      </c>
      <c r="N30" s="18" t="n"/>
      <c r="O30" s="16" t="n"/>
      <c r="P30" s="19" t="n">
        <v>415</v>
      </c>
      <c r="Q30" s="12" t="inlineStr">
        <is>
          <t>Undetermined</t>
        </is>
      </c>
      <c r="R30" s="19" t="n"/>
      <c r="S30" s="19" t="n"/>
      <c r="T30" s="19" t="n">
        <v>0</v>
      </c>
      <c r="U30" s="20" t="n">
        <v>37.872</v>
      </c>
      <c r="V30" s="20" t="n">
        <v>-119.416</v>
      </c>
      <c r="W30" s="11" t="inlineStr">
        <is>
          <t>non-HFTD</t>
        </is>
      </c>
      <c r="X30" s="11">
        <f>IF(OR(ISNUMBER(FIND("Redwood Valley", E30)), AZ30, BC30), "HFRA", "non-HFRA")</f>
        <v/>
      </c>
      <c r="Y30" s="11" t="n"/>
      <c r="Z30" s="21" t="n"/>
      <c r="AA30" s="11" t="n"/>
      <c r="AB30" s="11" t="n"/>
      <c r="AC30" s="21" t="n"/>
      <c r="AD30" s="21" t="n"/>
      <c r="AE30" s="21" t="n"/>
      <c r="AF30" s="11" t="n"/>
      <c r="AG30" s="11">
        <f>OR(AND(P30&gt;5000, P30&lt;&gt;""), AND(R30&gt;500, R30&lt;&gt;""), AND(T30&gt;0, T30&lt;&gt;""))</f>
        <v/>
      </c>
      <c r="AH30" s="11">
        <f>AND(OR(R30="", R30&lt;100),OR(AND(P30&gt;5000,P30&lt;&gt;""),AND(T30&gt;0,T30&lt;&gt;"")))</f>
        <v/>
      </c>
      <c r="AI30" s="11">
        <f>AND(AG30,AH30=FALSE)</f>
        <v/>
      </c>
      <c r="AJ30" s="19">
        <f>YEAR(J30)</f>
        <v/>
      </c>
      <c r="AK30">
        <f>MONTH(J30)</f>
        <v/>
      </c>
      <c r="AL30" t="b">
        <v>0</v>
      </c>
      <c r="AM30">
        <f>IF(AND(T30&gt;0, T30&lt;&gt;""),1,0)</f>
        <v/>
      </c>
      <c r="AN30">
        <f>AND(AO30,AND(T30&gt;0,T30&lt;&gt;""))</f>
        <v/>
      </c>
      <c r="AO30">
        <f>AND(R30&gt;100, R30&lt;&gt;"")</f>
        <v/>
      </c>
      <c r="AP30">
        <f>AND(NOT(AN30),AO30)</f>
        <v/>
      </c>
      <c r="AQ30">
        <f>IF(AN30, "OEIS CAT - Destructive - Fatal", IF(AO30, IF(AG30, "OEIS CAT - Destructive - Non-fatal", "OEIS Non-CAT - Destructive - Non-fatal"), IF(AG30, "OEIS CAT - Large", "OEIS Non-CAT - Large")))</f>
        <v/>
      </c>
      <c r="AR30">
        <f>IF(AND(P30&lt;&gt;"", P30&gt;5000),1,0)</f>
        <v/>
      </c>
      <c r="AS30">
        <f>IF(AND(R30&lt;&gt;"", R30&gt;500),1,0)</f>
        <v/>
      </c>
      <c r="AT30">
        <f>IF(OR(R30="", R30&lt;=100),"structures &lt;= 100 ", IF(R30&gt;500, "structures &gt; 500", "100 &lt; structures &lt;= 500"))</f>
        <v/>
      </c>
      <c r="AU30">
        <f>IF(AND(T30&gt;0, T30&lt;&gt;""),"fatality &gt; 0", "fatality = 0")</f>
        <v/>
      </c>
      <c r="AV30">
        <f>IF(R30="",0, R30)</f>
        <v/>
      </c>
      <c r="AW30" t="b">
        <v>0</v>
      </c>
      <c r="AX30" t="b">
        <v>0</v>
      </c>
      <c r="AY30" t="b">
        <v>0</v>
      </c>
      <c r="AZ30" t="b">
        <v>0</v>
      </c>
      <c r="BA30" t="b">
        <v>0</v>
      </c>
      <c r="BB30" t="b">
        <v>0</v>
      </c>
      <c r="BC30" t="b">
        <v>0</v>
      </c>
    </row>
    <row r="31">
      <c r="A31" s="11" t="n"/>
      <c r="C31">
        <f>LEFT(H31,8)&amp;"-"&amp;E31</f>
        <v/>
      </c>
      <c r="D31" s="12" t="inlineStr">
        <is>
          <t>Amador</t>
        </is>
      </c>
      <c r="E31" s="12" t="inlineStr">
        <is>
          <t>Butte</t>
        </is>
      </c>
      <c r="F31" s="12" t="n"/>
      <c r="G31" s="12" t="n"/>
      <c r="H31" s="13">
        <f>YEAR(L31)*10^8+MONTH(L31)*10^6+DAY(L31)*10^4+HOUR(L31)*100+MINUTE(L31)</f>
        <v/>
      </c>
      <c r="I31" s="13">
        <f>IF(HOUR(L31)&lt;12, YEAR(L31)*10^8+MONTH(L31)*10^6+DAY(L31)*10^4+(HOUR(L31)+12)*10^2 + MINUTE(L31), YEAR(L31)*10^8+MONTH(L31)*10^6+(DAY(L31)+1)*10^4+(HOUR(L31)-12)*10^2+MINUTE(L31))</f>
        <v/>
      </c>
      <c r="J31" s="14" t="n">
        <v>42256</v>
      </c>
      <c r="K31" s="15" t="n">
        <v>0.6013888888888889</v>
      </c>
      <c r="L31" s="16" t="n">
        <v>42256.60138888889</v>
      </c>
      <c r="M31" s="17" t="n">
        <v>42292</v>
      </c>
      <c r="N31" s="18" t="inlineStr">
        <is>
          <t>19:45</t>
        </is>
      </c>
      <c r="O31" s="16" t="n">
        <v>42292.82291666666</v>
      </c>
      <c r="P31" s="19" t="n">
        <v>70868</v>
      </c>
      <c r="Q31" s="12" t="inlineStr">
        <is>
          <t>Electrical Power</t>
        </is>
      </c>
      <c r="R31" s="19" t="n">
        <v>965</v>
      </c>
      <c r="S31" s="19" t="n"/>
      <c r="T31" s="19" t="n">
        <v>2</v>
      </c>
      <c r="U31" s="20" t="n">
        <v>38.32974</v>
      </c>
      <c r="V31" s="20" t="n">
        <v>-120.70418</v>
      </c>
      <c r="W31" s="11" t="inlineStr">
        <is>
          <t>HFTD</t>
        </is>
      </c>
      <c r="X31" s="11">
        <f>IF(OR(ISNUMBER(FIND("Redwood Valley", E31)), AZ31, BC31), "HFRA", "non-HFRA")</f>
        <v/>
      </c>
      <c r="Y31" s="11" t="inlineStr">
        <is>
          <t>Yes</t>
        </is>
      </c>
      <c r="Z31" s="21" t="inlineStr">
        <is>
          <t>Yes</t>
        </is>
      </c>
      <c r="AA31" s="11" t="inlineStr">
        <is>
          <t>EIR20150035</t>
        </is>
      </c>
      <c r="AB31" s="11" t="inlineStr">
        <is>
          <t>EI150909A</t>
        </is>
      </c>
      <c r="AC31" s="21" t="n"/>
      <c r="AD31" s="21" t="n"/>
      <c r="AE31" s="21" t="n"/>
      <c r="AF31" s="27" t="n">
        <v>83383004</v>
      </c>
      <c r="AG31" s="11">
        <f>OR(AND(P31&gt;5000, P31&lt;&gt;""), AND(R31&gt;500, R31&lt;&gt;""), AND(T31&gt;0, T31&lt;&gt;""))</f>
        <v/>
      </c>
      <c r="AH31" s="11">
        <f>AND(OR(R31="", R31&lt;100),OR(AND(P31&gt;5000,P31&lt;&gt;""),AND(T31&gt;0,T31&lt;&gt;"")))</f>
        <v/>
      </c>
      <c r="AI31" s="11">
        <f>AND(AG31,AH31=FALSE)</f>
        <v/>
      </c>
      <c r="AJ31" s="19">
        <f>YEAR(J31)</f>
        <v/>
      </c>
      <c r="AK31">
        <f>MONTH(J31)</f>
        <v/>
      </c>
      <c r="AL31" t="b">
        <v>0</v>
      </c>
      <c r="AM31">
        <f>IF(AND(T31&gt;0, T31&lt;&gt;""),1,0)</f>
        <v/>
      </c>
      <c r="AN31">
        <f>AND(AO31,AND(T31&gt;0,T31&lt;&gt;""))</f>
        <v/>
      </c>
      <c r="AO31">
        <f>AND(R31&gt;100, R31&lt;&gt;"")</f>
        <v/>
      </c>
      <c r="AP31">
        <f>AND(NOT(AN31),AO31)</f>
        <v/>
      </c>
      <c r="AQ31">
        <f>IF(AN31, "OEIS CAT - Destructive - Fatal", IF(AO31, IF(AG31, "OEIS CAT - Destructive - Non-fatal", "OEIS Non-CAT - Destructive - Non-fatal"), IF(AG31, "OEIS CAT - Large", "OEIS Non-CAT - Large")))</f>
        <v/>
      </c>
      <c r="AR31">
        <f>IF(AND(P31&lt;&gt;"", P31&gt;5000),1,0)</f>
        <v/>
      </c>
      <c r="AS31">
        <f>IF(AND(R31&lt;&gt;"", R31&gt;500),1,0)</f>
        <v/>
      </c>
      <c r="AT31">
        <f>IF(OR(R31="", R31&lt;=100),"structures &lt;= 100 ", IF(R31&gt;500, "structures &gt; 500", "100 &lt; structures &lt;= 500"))</f>
        <v/>
      </c>
      <c r="AU31">
        <f>IF(AND(T31&gt;0, T31&lt;&gt;""),"fatality &gt; 0", "fatality = 0")</f>
        <v/>
      </c>
      <c r="AV31">
        <f>IF(R31="",0, R31)</f>
        <v/>
      </c>
      <c r="AW31" t="b">
        <v>1</v>
      </c>
      <c r="AX31" t="b">
        <v>0</v>
      </c>
      <c r="AY31" t="b">
        <v>1</v>
      </c>
      <c r="AZ31" t="b">
        <v>1</v>
      </c>
      <c r="BA31" t="b">
        <v>0</v>
      </c>
      <c r="BB31" t="b">
        <v>1</v>
      </c>
      <c r="BC31" t="b">
        <v>1</v>
      </c>
    </row>
    <row r="32">
      <c r="A32" s="11" t="n"/>
      <c r="C32">
        <f>LEFT(H32,8)&amp;"-"&amp;E32</f>
        <v/>
      </c>
      <c r="D32" s="12" t="inlineStr">
        <is>
          <t>Butte</t>
        </is>
      </c>
      <c r="E32" s="12" t="inlineStr">
        <is>
          <t>Lumpkin</t>
        </is>
      </c>
      <c r="F32" s="12" t="n"/>
      <c r="G32" s="12" t="n"/>
      <c r="H32" s="13">
        <f>YEAR(L32)*10^8+MONTH(L32)*10^6+DAY(L32)*10^4+HOUR(L32)*100+MINUTE(L32)</f>
        <v/>
      </c>
      <c r="I32" s="13">
        <f>IF(HOUR(L32)&lt;12, YEAR(L32)*10^8+MONTH(L32)*10^6+DAY(L32)*10^4+(HOUR(L32)+12)*10^2 + MINUTE(L32), YEAR(L32)*10^8+MONTH(L32)*10^6+(DAY(L32)+1)*10^4+(HOUR(L32)-12)*10^2+MINUTE(L32))</f>
        <v/>
      </c>
      <c r="J32" s="14" t="n">
        <v>42258</v>
      </c>
      <c r="K32" s="15" t="n">
        <v>0.59375</v>
      </c>
      <c r="L32" s="16" t="n">
        <v>42258.59375</v>
      </c>
      <c r="M32" s="17" t="n">
        <v>42264</v>
      </c>
      <c r="N32" s="18" t="inlineStr">
        <is>
          <t>19:30</t>
        </is>
      </c>
      <c r="O32" s="16" t="n">
        <v>42264.8125</v>
      </c>
      <c r="P32" s="19" t="n">
        <v>1042</v>
      </c>
      <c r="Q32" s="12" t="inlineStr">
        <is>
          <t>Arson</t>
        </is>
      </c>
      <c r="R32" s="19" t="n"/>
      <c r="S32" s="19" t="n"/>
      <c r="T32" s="19" t="n">
        <v>0</v>
      </c>
      <c r="U32" s="20" t="n">
        <v>39.5218</v>
      </c>
      <c r="V32" s="20" t="n">
        <v>-121.3363</v>
      </c>
      <c r="W32" s="11" t="inlineStr">
        <is>
          <t>HFTD</t>
        </is>
      </c>
      <c r="X32" s="11">
        <f>IF(OR(ISNUMBER(FIND("Redwood Valley", E32)), AZ32, BC32), "HFRA", "non-HFRA")</f>
        <v/>
      </c>
      <c r="Y32" s="11" t="n"/>
      <c r="Z32" s="21" t="n"/>
      <c r="AA32" s="11" t="n"/>
      <c r="AB32" s="11" t="n"/>
      <c r="AC32" s="21" t="n"/>
      <c r="AD32" s="21" t="n"/>
      <c r="AE32" s="21" t="n"/>
      <c r="AF32" s="11" t="n"/>
      <c r="AG32" s="11">
        <f>OR(AND(P32&gt;5000, P32&lt;&gt;""), AND(R32&gt;500, R32&lt;&gt;""), AND(T32&gt;0, T32&lt;&gt;""))</f>
        <v/>
      </c>
      <c r="AH32" s="11">
        <f>AND(OR(R32="", R32&lt;100),OR(AND(P32&gt;5000,P32&lt;&gt;""),AND(T32&gt;0,T32&lt;&gt;"")))</f>
        <v/>
      </c>
      <c r="AI32" s="11">
        <f>AND(AG32,AH32=FALSE)</f>
        <v/>
      </c>
      <c r="AJ32" s="19">
        <f>YEAR(J32)</f>
        <v/>
      </c>
      <c r="AK32">
        <f>MONTH(J32)</f>
        <v/>
      </c>
      <c r="AL32" t="b">
        <v>0</v>
      </c>
      <c r="AM32">
        <f>IF(AND(T32&gt;0, T32&lt;&gt;""),1,0)</f>
        <v/>
      </c>
      <c r="AN32">
        <f>AND(AO32,AND(T32&gt;0,T32&lt;&gt;""))</f>
        <v/>
      </c>
      <c r="AO32">
        <f>AND(R32&gt;100, R32&lt;&gt;"")</f>
        <v/>
      </c>
      <c r="AP32">
        <f>AND(NOT(AN32),AO32)</f>
        <v/>
      </c>
      <c r="AQ32">
        <f>IF(AN32, "OEIS CAT - Destructive - Fatal", IF(AO32, IF(AG32, "OEIS CAT - Destructive - Non-fatal", "OEIS Non-CAT - Destructive - Non-fatal"), IF(AG32, "OEIS CAT - Large", "OEIS Non-CAT - Large")))</f>
        <v/>
      </c>
      <c r="AR32">
        <f>IF(AND(P32&lt;&gt;"", P32&gt;5000),1,0)</f>
        <v/>
      </c>
      <c r="AS32">
        <f>IF(AND(R32&lt;&gt;"", R32&gt;500),1,0)</f>
        <v/>
      </c>
      <c r="AT32">
        <f>IF(OR(R32="", R32&lt;=100),"structures &lt;= 100 ", IF(R32&gt;500, "structures &gt; 500", "100 &lt; structures &lt;= 500"))</f>
        <v/>
      </c>
      <c r="AU32">
        <f>IF(AND(T32&gt;0, T32&lt;&gt;""),"fatality &gt; 0", "fatality = 0")</f>
        <v/>
      </c>
      <c r="AV32">
        <f>IF(R32="",0, R32)</f>
        <v/>
      </c>
      <c r="AW32" t="b">
        <v>0</v>
      </c>
      <c r="AX32" t="b">
        <v>1</v>
      </c>
      <c r="AY32" t="b">
        <v>1</v>
      </c>
      <c r="AZ32" t="b">
        <v>1</v>
      </c>
      <c r="BA32" t="b">
        <v>0</v>
      </c>
      <c r="BB32" t="b">
        <v>1</v>
      </c>
      <c r="BC32" t="b">
        <v>1</v>
      </c>
    </row>
    <row r="33">
      <c r="A33" s="11" t="n"/>
      <c r="B33" t="inlineStr">
        <is>
          <t>cause based on https://www.cnn.com/2016/08/11/us/california-valley-fire-faulty-hot-tub/index.html</t>
        </is>
      </c>
      <c r="C33">
        <f>LEFT(H33,8)&amp;"-"&amp;E33</f>
        <v/>
      </c>
      <c r="D33" s="12" t="inlineStr">
        <is>
          <t>Lake</t>
        </is>
      </c>
      <c r="E33" s="12" t="inlineStr">
        <is>
          <t>Valley</t>
        </is>
      </c>
      <c r="F33" s="12" t="n"/>
      <c r="G33" s="12" t="n"/>
      <c r="H33" s="13">
        <f>YEAR(L33)*10^8+MONTH(L33)*10^6+DAY(L33)*10^4+HOUR(L33)*100+MINUTE(L33)</f>
        <v/>
      </c>
      <c r="I33" s="13">
        <f>IF(HOUR(L33)&lt;12, YEAR(L33)*10^8+MONTH(L33)*10^6+DAY(L33)*10^4+(HOUR(L33)+12)*10^2 + MINUTE(L33), YEAR(L33)*10^8+MONTH(L33)*10^6+(DAY(L33)+1)*10^4+(HOUR(L33)-12)*10^2+MINUTE(L33))</f>
        <v/>
      </c>
      <c r="J33" s="14" t="n">
        <v>42259</v>
      </c>
      <c r="K33" s="15" t="n">
        <v>0.5583333333333333</v>
      </c>
      <c r="L33" s="16" t="n">
        <v>42259.55833333333</v>
      </c>
      <c r="M33" s="17" t="n">
        <v>42292</v>
      </c>
      <c r="N33" s="18" t="n"/>
      <c r="O33" s="16" t="n"/>
      <c r="P33" s="19" t="n">
        <v>76067</v>
      </c>
      <c r="Q33" s="12" t="inlineStr">
        <is>
          <t>Electrical Power</t>
        </is>
      </c>
      <c r="R33" s="19" t="n">
        <v>1958</v>
      </c>
      <c r="S33" s="19" t="n">
        <v>93</v>
      </c>
      <c r="T33" s="19" t="n">
        <v>4</v>
      </c>
      <c r="U33" s="20" t="n">
        <v>38.8488796</v>
      </c>
      <c r="V33" s="20" t="n">
        <v>-122.7589117</v>
      </c>
      <c r="W33" s="11" t="inlineStr">
        <is>
          <t>HFTD</t>
        </is>
      </c>
      <c r="X33" s="11">
        <f>IF(OR(ISNUMBER(FIND("Redwood Valley", E33)), AZ33, BC33), "HFRA", "non-HFRA")</f>
        <v/>
      </c>
      <c r="Y33" s="11" t="inlineStr">
        <is>
          <t>Yes</t>
        </is>
      </c>
      <c r="Z33" s="21" t="n"/>
      <c r="AA33" s="11" t="n"/>
      <c r="AB33" s="11" t="n"/>
      <c r="AC33" s="21" t="n"/>
      <c r="AD33" s="21" t="n"/>
      <c r="AE33" s="21" t="n"/>
      <c r="AF33" s="27" t="n">
        <v>81840051</v>
      </c>
      <c r="AG33" s="11">
        <f>OR(AND(P33&gt;5000, P33&lt;&gt;""), AND(R33&gt;500, R33&lt;&gt;""), AND(T33&gt;0, T33&lt;&gt;""))</f>
        <v/>
      </c>
      <c r="AH33" s="11">
        <f>AND(OR(R33="", R33&lt;100),OR(AND(P33&gt;5000,P33&lt;&gt;""),AND(T33&gt;0,T33&lt;&gt;"")))</f>
        <v/>
      </c>
      <c r="AI33" s="11">
        <f>AND(AG33,AH33=FALSE)</f>
        <v/>
      </c>
      <c r="AJ33" s="19">
        <f>YEAR(J33)</f>
        <v/>
      </c>
      <c r="AK33">
        <f>MONTH(J33)</f>
        <v/>
      </c>
      <c r="AL33" t="b">
        <v>0</v>
      </c>
      <c r="AM33">
        <f>IF(AND(T33&gt;0, T33&lt;&gt;""),1,0)</f>
        <v/>
      </c>
      <c r="AN33">
        <f>AND(AO33,AND(T33&gt;0,T33&lt;&gt;""))</f>
        <v/>
      </c>
      <c r="AO33">
        <f>AND(R33&gt;100, R33&lt;&gt;"")</f>
        <v/>
      </c>
      <c r="AP33">
        <f>AND(NOT(AN33),AO33)</f>
        <v/>
      </c>
      <c r="AQ33">
        <f>IF(AN33, "OEIS CAT - Destructive - Fatal", IF(AO33, IF(AG33, "OEIS CAT - Destructive - Non-fatal", "OEIS Non-CAT - Destructive - Non-fatal"), IF(AG33, "OEIS CAT - Large", "OEIS Non-CAT - Large")))</f>
        <v/>
      </c>
      <c r="AR33">
        <f>IF(AND(P33&lt;&gt;"", P33&gt;5000),1,0)</f>
        <v/>
      </c>
      <c r="AS33">
        <f>IF(AND(R33&lt;&gt;"", R33&gt;500),1,0)</f>
        <v/>
      </c>
      <c r="AT33">
        <f>IF(OR(R33="", R33&lt;=100),"structures &lt;= 100 ", IF(R33&gt;500, "structures &gt; 500", "100 &lt; structures &lt;= 500"))</f>
        <v/>
      </c>
      <c r="AU33">
        <f>IF(AND(T33&gt;0, T33&lt;&gt;""),"fatality &gt; 0", "fatality = 0")</f>
        <v/>
      </c>
      <c r="AV33">
        <f>IF(R33="",0, R33)</f>
        <v/>
      </c>
      <c r="AW33" t="b">
        <v>0</v>
      </c>
      <c r="AX33" t="b">
        <v>1</v>
      </c>
      <c r="AY33" t="b">
        <v>1</v>
      </c>
      <c r="AZ33" t="b">
        <v>1</v>
      </c>
      <c r="BA33" t="b">
        <v>0</v>
      </c>
      <c r="BB33" t="b">
        <v>1</v>
      </c>
      <c r="BC33" t="b">
        <v>1</v>
      </c>
    </row>
    <row r="34">
      <c r="A34" s="11" t="n"/>
      <c r="C34">
        <f>LEFT(H34,8)&amp;"-"&amp;E34</f>
        <v/>
      </c>
      <c r="D34" s="12" t="inlineStr">
        <is>
          <t>Monterey</t>
        </is>
      </c>
      <c r="E34" s="12" t="inlineStr">
        <is>
          <t>Tassajara</t>
        </is>
      </c>
      <c r="F34" s="12" t="n"/>
      <c r="G34" s="12" t="n"/>
      <c r="H34" s="13">
        <f>YEAR(L34)*10^8+MONTH(L34)*10^6+DAY(L34)*10^4+HOUR(L34)*100+MINUTE(L34)</f>
        <v/>
      </c>
      <c r="I34" s="13">
        <f>IF(HOUR(L34)&lt;12, YEAR(L34)*10^8+MONTH(L34)*10^6+DAY(L34)*10^4+(HOUR(L34)+12)*10^2 + MINUTE(L34), YEAR(L34)*10^8+MONTH(L34)*10^6+(DAY(L34)+1)*10^4+(HOUR(L34)-12)*10^2+MINUTE(L34))</f>
        <v/>
      </c>
      <c r="J34" s="14" t="n">
        <v>42266</v>
      </c>
      <c r="K34" s="15" t="n">
        <v>0.625</v>
      </c>
      <c r="L34" s="16" t="n">
        <v>42266.625</v>
      </c>
      <c r="M34" s="17" t="n">
        <v>42274</v>
      </c>
      <c r="N34" s="18" t="inlineStr">
        <is>
          <t>18:15</t>
        </is>
      </c>
      <c r="O34" s="16" t="n">
        <v>42274.76041666666</v>
      </c>
      <c r="P34" s="19" t="n">
        <v>1086</v>
      </c>
      <c r="Q34" s="12" t="inlineStr">
        <is>
          <t>Undetermined</t>
        </is>
      </c>
      <c r="R34" s="19" t="n">
        <v>20</v>
      </c>
      <c r="S34" s="19" t="n">
        <v>1</v>
      </c>
      <c r="T34" s="19" t="n">
        <v>0</v>
      </c>
      <c r="U34" s="20" t="n">
        <v>36.3699644</v>
      </c>
      <c r="V34" s="20" t="n">
        <v>-121.589554</v>
      </c>
      <c r="W34" s="11" t="inlineStr">
        <is>
          <t>HFTD</t>
        </is>
      </c>
      <c r="X34" s="11">
        <f>IF(OR(ISNUMBER(FIND("Redwood Valley", E34)), AZ34, BC34), "HFRA", "non-HFRA")</f>
        <v/>
      </c>
      <c r="Y34" s="11" t="n"/>
      <c r="Z34" s="21" t="n"/>
      <c r="AA34" s="11" t="n"/>
      <c r="AB34" s="11" t="n"/>
      <c r="AC34" s="21" t="n"/>
      <c r="AD34" s="21" t="n"/>
      <c r="AE34" s="21" t="n"/>
      <c r="AF34" s="11" t="n"/>
      <c r="AG34" s="11">
        <f>OR(AND(P34&gt;5000, P34&lt;&gt;""), AND(R34&gt;500, R34&lt;&gt;""), AND(T34&gt;0, T34&lt;&gt;""))</f>
        <v/>
      </c>
      <c r="AH34" s="11">
        <f>AND(OR(R34="", R34&lt;100),OR(AND(P34&gt;5000,P34&lt;&gt;""),AND(T34&gt;0,T34&lt;&gt;"")))</f>
        <v/>
      </c>
      <c r="AI34" s="11">
        <f>AND(AG34,AH34=FALSE)</f>
        <v/>
      </c>
      <c r="AJ34" s="19">
        <f>YEAR(J34)</f>
        <v/>
      </c>
      <c r="AK34">
        <f>MONTH(J34)</f>
        <v/>
      </c>
      <c r="AL34" t="b">
        <v>0</v>
      </c>
      <c r="AM34">
        <f>IF(AND(T34&gt;0, T34&lt;&gt;""),1,0)</f>
        <v/>
      </c>
      <c r="AN34">
        <f>AND(AO34,AND(T34&gt;0,T34&lt;&gt;""))</f>
        <v/>
      </c>
      <c r="AO34">
        <f>AND(R34&gt;100, R34&lt;&gt;"")</f>
        <v/>
      </c>
      <c r="AP34">
        <f>AND(NOT(AN34),AO34)</f>
        <v/>
      </c>
      <c r="AQ34">
        <f>IF(AN34, "OEIS CAT - Destructive - Fatal", IF(AO34, IF(AG34, "OEIS CAT - Destructive - Non-fatal", "OEIS Non-CAT - Destructive - Non-fatal"), IF(AG34, "OEIS CAT - Large", "OEIS Non-CAT - Large")))</f>
        <v/>
      </c>
      <c r="AR34">
        <f>IF(AND(P34&lt;&gt;"", P34&gt;5000),1,0)</f>
        <v/>
      </c>
      <c r="AS34">
        <f>IF(AND(R34&lt;&gt;"", R34&gt;500),1,0)</f>
        <v/>
      </c>
      <c r="AT34">
        <f>IF(OR(R34="", R34&lt;=100),"structures &lt;= 100 ", IF(R34&gt;500, "structures &gt; 500", "100 &lt; structures &lt;= 500"))</f>
        <v/>
      </c>
      <c r="AU34">
        <f>IF(AND(T34&gt;0, T34&lt;&gt;""),"fatality &gt; 0", "fatality = 0")</f>
        <v/>
      </c>
      <c r="AV34">
        <f>IF(R34="",0, R34)</f>
        <v/>
      </c>
      <c r="AW34" t="b">
        <v>1</v>
      </c>
      <c r="AX34" t="b">
        <v>0</v>
      </c>
      <c r="AY34" t="b">
        <v>1</v>
      </c>
      <c r="AZ34" t="b">
        <v>1</v>
      </c>
      <c r="BA34" t="b">
        <v>0</v>
      </c>
      <c r="BB34" t="b">
        <v>1</v>
      </c>
      <c r="BC34" t="b">
        <v>1</v>
      </c>
    </row>
    <row r="35">
      <c r="A35" s="11" t="n"/>
      <c r="B35" t="inlineStr">
        <is>
          <t>(2/17/2023): add lat/lon based on https://www.chicoer.com/2015/10/03/450-acre-fire-burning-near-meridian-road-north-of-chico/</t>
        </is>
      </c>
      <c r="C35">
        <f>LEFT(H35,8)&amp;"-"&amp;E35</f>
        <v/>
      </c>
      <c r="D35" s="12" t="inlineStr">
        <is>
          <t>Butte</t>
        </is>
      </c>
      <c r="E35" s="12" t="inlineStr">
        <is>
          <t>Meridian</t>
        </is>
      </c>
      <c r="F35" s="12" t="n"/>
      <c r="G35" s="12" t="n"/>
      <c r="H35" s="13">
        <f>YEAR(L35)*10^8+MONTH(L35)*10^6+DAY(L35)*10^4+HOUR(L35)*100+MINUTE(L35)</f>
        <v/>
      </c>
      <c r="I35" s="13">
        <f>IF(HOUR(L35)&lt;12, YEAR(L35)*10^8+MONTH(L35)*10^6+DAY(L35)*10^4+(HOUR(L35)+12)*10^2 + MINUTE(L35), YEAR(L35)*10^8+MONTH(L35)*10^6+(DAY(L35)+1)*10^4+(HOUR(L35)-12)*10^2+MINUTE(L35))</f>
        <v/>
      </c>
      <c r="J35" s="14" t="n">
        <v>42280</v>
      </c>
      <c r="K35" s="15" t="n">
        <v>0.8854166666666666</v>
      </c>
      <c r="L35" s="16" t="n">
        <v>42280.88541666666</v>
      </c>
      <c r="M35" s="17" t="n">
        <v>42281</v>
      </c>
      <c r="N35" s="18" t="n"/>
      <c r="O35" s="16" t="n"/>
      <c r="P35" s="19" t="n">
        <v>860</v>
      </c>
      <c r="Q35" s="12" t="inlineStr">
        <is>
          <t>Equipment</t>
        </is>
      </c>
      <c r="R35" s="19" t="n"/>
      <c r="S35" s="19" t="n"/>
      <c r="T35" s="19" t="n">
        <v>0</v>
      </c>
      <c r="U35" s="20" t="n">
        <v>39.88</v>
      </c>
      <c r="V35" s="20" t="n">
        <v>-121.917</v>
      </c>
      <c r="W35" s="11" t="inlineStr">
        <is>
          <t>non-HFTD</t>
        </is>
      </c>
      <c r="X35" s="11">
        <f>IF(OR(ISNUMBER(FIND("Redwood Valley", E35)), AZ35, BC35), "HFRA", "non-HFRA")</f>
        <v/>
      </c>
      <c r="Y35" s="11" t="n"/>
      <c r="Z35" s="21" t="n"/>
      <c r="AA35" s="11" t="n"/>
      <c r="AB35" s="11" t="n"/>
      <c r="AC35" s="21" t="n"/>
      <c r="AD35" s="21" t="n"/>
      <c r="AE35" s="21" t="n"/>
      <c r="AF35" s="11" t="n"/>
      <c r="AG35" s="11">
        <f>OR(AND(P35&gt;5000, P35&lt;&gt;""), AND(R35&gt;500, R35&lt;&gt;""), AND(T35&gt;0, T35&lt;&gt;""))</f>
        <v/>
      </c>
      <c r="AH35" s="11">
        <f>AND(OR(R35="", R35&lt;100),OR(AND(P35&gt;5000,P35&lt;&gt;""),AND(T35&gt;0,T35&lt;&gt;"")))</f>
        <v/>
      </c>
      <c r="AI35" s="11">
        <f>AND(AG35,AH35=FALSE)</f>
        <v/>
      </c>
      <c r="AJ35" s="19">
        <f>YEAR(J35)</f>
        <v/>
      </c>
      <c r="AK35">
        <f>MONTH(J35)</f>
        <v/>
      </c>
      <c r="AL35" t="b">
        <v>1</v>
      </c>
      <c r="AM35">
        <f>IF(AND(T35&gt;0, T35&lt;&gt;""),1,0)</f>
        <v/>
      </c>
      <c r="AN35">
        <f>AND(AO35,AND(T35&gt;0,T35&lt;&gt;""))</f>
        <v/>
      </c>
      <c r="AO35">
        <f>AND(R35&gt;100, R35&lt;&gt;"")</f>
        <v/>
      </c>
      <c r="AP35">
        <f>AND(NOT(AN35),AO35)</f>
        <v/>
      </c>
      <c r="AQ35">
        <f>IF(AN35, "OEIS CAT - Destructive - Fatal", IF(AO35, IF(AG35, "OEIS CAT - Destructive - Non-fatal", "OEIS Non-CAT - Destructive - Non-fatal"), IF(AG35, "OEIS CAT - Large", "OEIS Non-CAT - Large")))</f>
        <v/>
      </c>
      <c r="AR35">
        <f>IF(AND(P35&lt;&gt;"", P35&gt;5000),1,0)</f>
        <v/>
      </c>
      <c r="AS35">
        <f>IF(AND(R35&lt;&gt;"", R35&gt;500),1,0)</f>
        <v/>
      </c>
      <c r="AT35">
        <f>IF(OR(R35="", R35&lt;=100),"structures &lt;= 100 ", IF(R35&gt;500, "structures &gt; 500", "100 &lt; structures &lt;= 500"))</f>
        <v/>
      </c>
      <c r="AU35">
        <f>IF(AND(T35&gt;0, T35&lt;&gt;""),"fatality &gt; 0", "fatality = 0")</f>
        <v/>
      </c>
      <c r="AV35">
        <f>IF(R35="",0, R35)</f>
        <v/>
      </c>
      <c r="AW35" t="b">
        <v>0</v>
      </c>
      <c r="AX35" t="b">
        <v>0</v>
      </c>
      <c r="AY35" t="b">
        <v>0</v>
      </c>
      <c r="AZ35" t="b">
        <v>0</v>
      </c>
      <c r="BA35" t="b">
        <v>0</v>
      </c>
      <c r="BB35" t="b">
        <v>0</v>
      </c>
      <c r="BC35" t="b">
        <v>0</v>
      </c>
    </row>
    <row r="36">
      <c r="A36" s="11" t="n"/>
      <c r="C36">
        <f>LEFT(H36,8)&amp;"-"&amp;E36</f>
        <v/>
      </c>
      <c r="D36" s="12" t="inlineStr">
        <is>
          <t>San Benito</t>
        </is>
      </c>
      <c r="E36" s="12" t="inlineStr">
        <is>
          <t>Cienega</t>
        </is>
      </c>
      <c r="F36" s="12" t="n"/>
      <c r="G36" s="12" t="n"/>
      <c r="H36" s="13">
        <f>YEAR(L36)*10^8+MONTH(L36)*10^6+DAY(L36)*10^4+HOUR(L36)*100+MINUTE(L36)</f>
        <v/>
      </c>
      <c r="I36" s="13">
        <f>IF(HOUR(L36)&lt;12, YEAR(L36)*10^8+MONTH(L36)*10^6+DAY(L36)*10^4+(HOUR(L36)+12)*10^2 + MINUTE(L36), YEAR(L36)*10^8+MONTH(L36)*10^6+(DAY(L36)+1)*10^4+(HOUR(L36)-12)*10^2+MINUTE(L36))</f>
        <v/>
      </c>
      <c r="J36" s="14" t="n">
        <v>42289</v>
      </c>
      <c r="K36" s="15" t="n">
        <v>0.6666666666666666</v>
      </c>
      <c r="L36" s="16" t="n">
        <v>42289.66666666666</v>
      </c>
      <c r="M36" s="17" t="n">
        <v>42293</v>
      </c>
      <c r="N36" s="18" t="inlineStr">
        <is>
          <t>18:00</t>
        </is>
      </c>
      <c r="O36" s="16" t="n">
        <v>42293.75</v>
      </c>
      <c r="P36" s="19" t="n">
        <v>670</v>
      </c>
      <c r="Q36" s="12" t="inlineStr">
        <is>
          <t>Electrical Power</t>
        </is>
      </c>
      <c r="R36" s="19" t="n"/>
      <c r="S36" s="19" t="n"/>
      <c r="T36" s="19" t="n">
        <v>0</v>
      </c>
      <c r="U36" s="20" t="n">
        <v>36.70854</v>
      </c>
      <c r="V36" s="20" t="n">
        <v>-121.32734</v>
      </c>
      <c r="W36" s="11" t="inlineStr">
        <is>
          <t>non-HFTD</t>
        </is>
      </c>
      <c r="X36" s="11">
        <f>IF(OR(ISNUMBER(FIND("Redwood Valley", E36)), AZ36, BC36), "HFRA", "non-HFRA")</f>
        <v/>
      </c>
      <c r="Y36" s="11" t="inlineStr">
        <is>
          <t>Yes</t>
        </is>
      </c>
      <c r="Z36" s="21" t="inlineStr">
        <is>
          <t>Yes</t>
        </is>
      </c>
      <c r="AA36" s="11" t="n">
        <v>20150394</v>
      </c>
      <c r="AB36" s="11" t="n"/>
      <c r="AC36" s="21" t="inlineStr">
        <is>
          <t>1320852</t>
        </is>
      </c>
      <c r="AD36" s="21" t="inlineStr">
        <is>
          <t>15-0069756</t>
        </is>
      </c>
      <c r="AE36" s="21" t="n"/>
      <c r="AF36" s="11" t="n">
        <v>2328</v>
      </c>
      <c r="AG36" s="11">
        <f>OR(AND(P36&gt;5000, P36&lt;&gt;""), AND(R36&gt;500, R36&lt;&gt;""), AND(T36&gt;0, T36&lt;&gt;""))</f>
        <v/>
      </c>
      <c r="AH36" s="11">
        <f>AND(OR(R36="", R36&lt;100),OR(AND(P36&gt;5000,P36&lt;&gt;""),AND(T36&gt;0,T36&lt;&gt;"")))</f>
        <v/>
      </c>
      <c r="AI36" s="11">
        <f>AND(AG36,AH36=FALSE)</f>
        <v/>
      </c>
      <c r="AJ36" s="19">
        <f>YEAR(J36)</f>
        <v/>
      </c>
      <c r="AK36">
        <f>MONTH(J36)</f>
        <v/>
      </c>
      <c r="AL36" t="b">
        <v>0</v>
      </c>
      <c r="AM36">
        <f>IF(AND(T36&gt;0, T36&lt;&gt;""),1,0)</f>
        <v/>
      </c>
      <c r="AN36">
        <f>AND(AO36,AND(T36&gt;0,T36&lt;&gt;""))</f>
        <v/>
      </c>
      <c r="AO36">
        <f>AND(R36&gt;100, R36&lt;&gt;"")</f>
        <v/>
      </c>
      <c r="AP36">
        <f>AND(NOT(AN36),AO36)</f>
        <v/>
      </c>
      <c r="AQ36">
        <f>IF(AN36, "OEIS CAT - Destructive - Fatal", IF(AO36, IF(AG36, "OEIS CAT - Destructive - Non-fatal", "OEIS Non-CAT - Destructive - Non-fatal"), IF(AG36, "OEIS CAT - Large", "OEIS Non-CAT - Large")))</f>
        <v/>
      </c>
      <c r="AR36">
        <f>IF(AND(P36&lt;&gt;"", P36&gt;5000),1,0)</f>
        <v/>
      </c>
      <c r="AS36">
        <f>IF(AND(R36&lt;&gt;"", R36&gt;500),1,0)</f>
        <v/>
      </c>
      <c r="AT36">
        <f>IF(OR(R36="", R36&lt;=100),"structures &lt;= 100 ", IF(R36&gt;500, "structures &gt; 500", "100 &lt; structures &lt;= 500"))</f>
        <v/>
      </c>
      <c r="AU36">
        <f>IF(AND(T36&gt;0, T36&lt;&gt;""),"fatality &gt; 0", "fatality = 0")</f>
        <v/>
      </c>
      <c r="AV36">
        <f>IF(R36="",0, R36)</f>
        <v/>
      </c>
      <c r="AW36" t="b">
        <v>0</v>
      </c>
      <c r="AX36" t="b">
        <v>0</v>
      </c>
      <c r="AY36" t="b">
        <v>0</v>
      </c>
      <c r="AZ36" t="b">
        <v>0</v>
      </c>
      <c r="BA36" t="b">
        <v>0</v>
      </c>
      <c r="BB36" t="b">
        <v>0</v>
      </c>
      <c r="BC36" t="b">
        <v>0</v>
      </c>
    </row>
    <row r="37">
      <c r="A37" s="11" t="n"/>
      <c r="B37" t="inlineStr">
        <is>
          <t>(6/18/2022):  corrected the lat/lon based on location</t>
        </is>
      </c>
      <c r="C37">
        <f>LEFT(H37,8)&amp;"-"&amp;E37</f>
        <v/>
      </c>
      <c r="D37" s="12" t="inlineStr">
        <is>
          <t>San Luis Obispo</t>
        </is>
      </c>
      <c r="E37" s="12" t="inlineStr">
        <is>
          <t>Camp Roberts</t>
        </is>
      </c>
      <c r="F37" s="12" t="n"/>
      <c r="G37" s="12" t="n"/>
      <c r="H37" s="13">
        <f>YEAR(L37)*10^8+MONTH(L37)*10^6+DAY(L37)*10^4+HOUR(L37)*100+MINUTE(L37)</f>
        <v/>
      </c>
      <c r="I37" s="13">
        <f>IF(HOUR(L37)&lt;12, YEAR(L37)*10^8+MONTH(L37)*10^6+DAY(L37)*10^4+(HOUR(L37)+12)*10^2 + MINUTE(L37), YEAR(L37)*10^8+MONTH(L37)*10^6+(DAY(L37)+1)*10^4+(HOUR(L37)-12)*10^2+MINUTE(L37))</f>
        <v/>
      </c>
      <c r="J37" s="14" t="n">
        <v>42508</v>
      </c>
      <c r="K37" s="15" t="n">
        <v>0.6020833333333333</v>
      </c>
      <c r="L37" s="16" t="n">
        <v>42508.60208333333</v>
      </c>
      <c r="M37" s="17" t="n">
        <v>42510</v>
      </c>
      <c r="N37" s="18" t="n"/>
      <c r="O37" s="16" t="n"/>
      <c r="P37" s="19" t="n">
        <v>3712</v>
      </c>
      <c r="Q37" s="12" t="inlineStr">
        <is>
          <t>Undetermined</t>
        </is>
      </c>
      <c r="R37" s="19" t="n"/>
      <c r="S37" s="19" t="n"/>
      <c r="T37" s="19" t="n">
        <v>0</v>
      </c>
      <c r="U37" t="n">
        <v>35.84214259</v>
      </c>
      <c r="V37" t="n">
        <v>-120.7428187</v>
      </c>
      <c r="W37" s="11" t="inlineStr">
        <is>
          <t>HFTD</t>
        </is>
      </c>
      <c r="X37" s="11">
        <f>IF(OR(ISNUMBER(FIND("Redwood Valley", E37)), AZ37, BC37), "HFRA", "non-HFRA")</f>
        <v/>
      </c>
      <c r="Y37" s="11" t="n"/>
      <c r="Z37" s="21" t="n"/>
      <c r="AA37" s="11" t="n"/>
      <c r="AB37" s="11" t="n"/>
      <c r="AC37" s="21" t="n"/>
      <c r="AD37" s="21" t="n"/>
      <c r="AE37" s="21" t="n"/>
      <c r="AF37" s="11" t="n"/>
      <c r="AG37" s="11">
        <f>OR(AND(P37&gt;5000, P37&lt;&gt;""), AND(R37&gt;500, R37&lt;&gt;""), AND(T37&gt;0, T37&lt;&gt;""))</f>
        <v/>
      </c>
      <c r="AH37" s="11">
        <f>AND(OR(R37="", R37&lt;100),OR(AND(P37&gt;5000,P37&lt;&gt;""),AND(T37&gt;0,T37&lt;&gt;"")))</f>
        <v/>
      </c>
      <c r="AI37" s="11">
        <f>AND(AG37,AH37=FALSE)</f>
        <v/>
      </c>
      <c r="AJ37" s="19">
        <f>YEAR(J37)</f>
        <v/>
      </c>
      <c r="AK37">
        <f>MONTH(J37)</f>
        <v/>
      </c>
      <c r="AL37" t="b">
        <v>0</v>
      </c>
      <c r="AM37">
        <f>IF(AND(T37&gt;0, T37&lt;&gt;""),1,0)</f>
        <v/>
      </c>
      <c r="AN37">
        <f>AND(AO37,AND(T37&gt;0,T37&lt;&gt;""))</f>
        <v/>
      </c>
      <c r="AO37">
        <f>AND(R37&gt;100, R37&lt;&gt;"")</f>
        <v/>
      </c>
      <c r="AP37">
        <f>AND(NOT(AN37),AO37)</f>
        <v/>
      </c>
      <c r="AQ37">
        <f>IF(AN37, "OEIS CAT - Destructive - Fatal", IF(AO37, IF(AG37, "OEIS CAT - Destructive - Non-fatal", "OEIS Non-CAT - Destructive - Non-fatal"), IF(AG37, "OEIS CAT - Large", "OEIS Non-CAT - Large")))</f>
        <v/>
      </c>
      <c r="AR37">
        <f>IF(AND(P37&lt;&gt;"", P37&gt;5000),1,0)</f>
        <v/>
      </c>
      <c r="AS37">
        <f>IF(AND(R37&lt;&gt;"", R37&gt;500),1,0)</f>
        <v/>
      </c>
      <c r="AT37">
        <f>IF(OR(R37="", R37&lt;=100),"structures &lt;= 100 ", IF(R37&gt;500, "structures &gt; 500", "100 &lt; structures &lt;= 500"))</f>
        <v/>
      </c>
      <c r="AU37">
        <f>IF(AND(T37&gt;0, T37&lt;&gt;""),"fatality &gt; 0", "fatality = 0")</f>
        <v/>
      </c>
      <c r="AV37">
        <f>IF(R37="",0, R37)</f>
        <v/>
      </c>
      <c r="AW37" t="b">
        <v>0</v>
      </c>
      <c r="AX37" t="b">
        <v>0</v>
      </c>
      <c r="AY37" t="b">
        <v>0</v>
      </c>
      <c r="AZ37" t="b">
        <v>0</v>
      </c>
      <c r="BA37" t="b">
        <v>0</v>
      </c>
      <c r="BB37" t="b">
        <v>0</v>
      </c>
      <c r="BC37" t="b">
        <v>0</v>
      </c>
    </row>
    <row r="38">
      <c r="A38" s="11" t="n"/>
      <c r="C38">
        <f>LEFT(H38,8)&amp;"-"&amp;E38</f>
        <v/>
      </c>
      <c r="D38" s="12" t="inlineStr">
        <is>
          <t>Monterey</t>
        </is>
      </c>
      <c r="E38" s="12" t="inlineStr">
        <is>
          <t>Metz</t>
        </is>
      </c>
      <c r="F38" s="12" t="n"/>
      <c r="G38" s="12" t="n"/>
      <c r="H38" s="13">
        <f>YEAR(L38)*10^8+MONTH(L38)*10^6+DAY(L38)*10^4+HOUR(L38)*100+MINUTE(L38)</f>
        <v/>
      </c>
      <c r="I38" s="13">
        <f>IF(HOUR(L38)&lt;12, YEAR(L38)*10^8+MONTH(L38)*10^6+DAY(L38)*10^4+(HOUR(L38)+12)*10^2 + MINUTE(L38), YEAR(L38)*10^8+MONTH(L38)*10^6+(DAY(L38)+1)*10^4+(HOUR(L38)-12)*10^2+MINUTE(L38))</f>
        <v/>
      </c>
      <c r="J38" s="14" t="n">
        <v>42512</v>
      </c>
      <c r="K38" s="15" t="n">
        <v>0.64375</v>
      </c>
      <c r="L38" s="16" t="n">
        <v>42512.64375</v>
      </c>
      <c r="M38" s="17" t="n">
        <v>42515</v>
      </c>
      <c r="N38" s="18" t="inlineStr">
        <is>
          <t>18:15</t>
        </is>
      </c>
      <c r="O38" s="16" t="n">
        <v>42515.76041666666</v>
      </c>
      <c r="P38" s="19" t="n">
        <v>3876</v>
      </c>
      <c r="Q38" s="12" t="inlineStr">
        <is>
          <t>Debris Burning</t>
        </is>
      </c>
      <c r="R38" s="19" t="n"/>
      <c r="S38" s="19" t="n"/>
      <c r="T38" s="19" t="n">
        <v>0</v>
      </c>
      <c r="U38" s="20" t="n">
        <v>36.38123</v>
      </c>
      <c r="V38" s="20" t="n">
        <v>-121.20059</v>
      </c>
      <c r="W38" s="11" t="inlineStr">
        <is>
          <t>non-HFTD</t>
        </is>
      </c>
      <c r="X38" s="11">
        <f>IF(OR(ISNUMBER(FIND("Redwood Valley", E38)), AZ38, BC38), "HFRA", "non-HFRA")</f>
        <v/>
      </c>
      <c r="Y38" s="11" t="n"/>
      <c r="Z38" s="21" t="n"/>
      <c r="AA38" s="11" t="n"/>
      <c r="AB38" s="11" t="n"/>
      <c r="AC38" s="21" t="n"/>
      <c r="AD38" s="21" t="n"/>
      <c r="AE38" s="21" t="n"/>
      <c r="AF38" s="11" t="n"/>
      <c r="AG38" s="11">
        <f>OR(AND(P38&gt;5000, P38&lt;&gt;""), AND(R38&gt;500, R38&lt;&gt;""), AND(T38&gt;0, T38&lt;&gt;""))</f>
        <v/>
      </c>
      <c r="AH38" s="11">
        <f>AND(OR(R38="", R38&lt;100),OR(AND(P38&gt;5000,P38&lt;&gt;""),AND(T38&gt;0,T38&lt;&gt;"")))</f>
        <v/>
      </c>
      <c r="AI38" s="11">
        <f>AND(AG38,AH38=FALSE)</f>
        <v/>
      </c>
      <c r="AJ38" s="19">
        <f>YEAR(J38)</f>
        <v/>
      </c>
      <c r="AK38">
        <f>MONTH(J38)</f>
        <v/>
      </c>
      <c r="AL38" t="b">
        <v>0</v>
      </c>
      <c r="AM38">
        <f>IF(AND(T38&gt;0, T38&lt;&gt;""),1,0)</f>
        <v/>
      </c>
      <c r="AN38">
        <f>AND(AO38,AND(T38&gt;0,T38&lt;&gt;""))</f>
        <v/>
      </c>
      <c r="AO38">
        <f>AND(R38&gt;100, R38&lt;&gt;"")</f>
        <v/>
      </c>
      <c r="AP38">
        <f>AND(NOT(AN38),AO38)</f>
        <v/>
      </c>
      <c r="AQ38">
        <f>IF(AN38, "OEIS CAT - Destructive - Fatal", IF(AO38, IF(AG38, "OEIS CAT - Destructive - Non-fatal", "OEIS Non-CAT - Destructive - Non-fatal"), IF(AG38, "OEIS CAT - Large", "OEIS Non-CAT - Large")))</f>
        <v/>
      </c>
      <c r="AR38">
        <f>IF(AND(P38&lt;&gt;"", P38&gt;5000),1,0)</f>
        <v/>
      </c>
      <c r="AS38">
        <f>IF(AND(R38&lt;&gt;"", R38&gt;500),1,0)</f>
        <v/>
      </c>
      <c r="AT38">
        <f>IF(OR(R38="", R38&lt;=100),"structures &lt;= 100 ", IF(R38&gt;500, "structures &gt; 500", "100 &lt; structures &lt;= 500"))</f>
        <v/>
      </c>
      <c r="AU38">
        <f>IF(AND(T38&gt;0, T38&lt;&gt;""),"fatality &gt; 0", "fatality = 0")</f>
        <v/>
      </c>
      <c r="AV38">
        <f>IF(R38="",0, R38)</f>
        <v/>
      </c>
      <c r="AW38" t="b">
        <v>0</v>
      </c>
      <c r="AX38" t="b">
        <v>0</v>
      </c>
      <c r="AY38" t="b">
        <v>0</v>
      </c>
      <c r="AZ38" t="b">
        <v>0</v>
      </c>
      <c r="BA38" t="b">
        <v>0</v>
      </c>
      <c r="BB38" t="b">
        <v>0</v>
      </c>
      <c r="BC38" t="b">
        <v>0</v>
      </c>
    </row>
    <row r="39">
      <c r="A39" s="11" t="n"/>
      <c r="C39">
        <f>LEFT(H39,8)&amp;"-"&amp;E39</f>
        <v/>
      </c>
      <c r="D39" s="12" t="inlineStr">
        <is>
          <t>Tulare</t>
        </is>
      </c>
      <c r="E39" s="12" t="inlineStr">
        <is>
          <t>Chimney</t>
        </is>
      </c>
      <c r="F39" s="12" t="n"/>
      <c r="G39" s="12" t="n"/>
      <c r="H39" s="13">
        <f>YEAR(L39)*10^8+MONTH(L39)*10^6+DAY(L39)*10^4+HOUR(L39)*100+MINUTE(L39)</f>
        <v/>
      </c>
      <c r="I39" s="13">
        <f>IF(HOUR(L39)&lt;12, YEAR(L39)*10^8+MONTH(L39)*10^6+DAY(L39)*10^4+(HOUR(L39)+12)*10^2 + MINUTE(L39), YEAR(L39)*10^8+MONTH(L39)*10^6+(DAY(L39)+1)*10^4+(HOUR(L39)-12)*10^2+MINUTE(L39))</f>
        <v/>
      </c>
      <c r="J39" s="14" t="n">
        <v>42522</v>
      </c>
      <c r="K39" s="15" t="n">
        <v>0.6493055555555556</v>
      </c>
      <c r="L39" s="16" t="n">
        <v>42522.64930555555</v>
      </c>
      <c r="M39" s="17" t="n">
        <v>42540</v>
      </c>
      <c r="N39" s="18" t="inlineStr">
        <is>
          <t>18:00</t>
        </is>
      </c>
      <c r="O39" s="16" t="n">
        <v>42540.75</v>
      </c>
      <c r="P39" s="19" t="n">
        <v>1324</v>
      </c>
      <c r="Q39" s="12" t="inlineStr">
        <is>
          <t>Human</t>
        </is>
      </c>
      <c r="R39" s="19" t="n"/>
      <c r="S39" s="19" t="n"/>
      <c r="T39" s="19" t="n">
        <v>0</v>
      </c>
      <c r="U39" s="20" t="n">
        <v>35.84883</v>
      </c>
      <c r="V39" s="20" t="n">
        <v>-118.08591</v>
      </c>
      <c r="W39" s="11" t="inlineStr">
        <is>
          <t>HFTD</t>
        </is>
      </c>
      <c r="X39" s="11">
        <f>IF(OR(ISNUMBER(FIND("Redwood Valley", E39)), AZ39, BC39), "HFRA", "non-HFRA")</f>
        <v/>
      </c>
      <c r="Y39" s="11" t="n"/>
      <c r="Z39" s="21" t="n"/>
      <c r="AA39" s="11" t="n"/>
      <c r="AB39" s="11" t="n"/>
      <c r="AC39" s="21" t="n"/>
      <c r="AD39" s="21" t="n"/>
      <c r="AE39" s="21" t="n"/>
      <c r="AF39" s="11" t="n"/>
      <c r="AG39" s="11">
        <f>OR(AND(P39&gt;5000, P39&lt;&gt;""), AND(R39&gt;500, R39&lt;&gt;""), AND(T39&gt;0, T39&lt;&gt;""))</f>
        <v/>
      </c>
      <c r="AH39" s="11">
        <f>AND(OR(R39="", R39&lt;100),OR(AND(P39&gt;5000,P39&lt;&gt;""),AND(T39&gt;0,T39&lt;&gt;"")))</f>
        <v/>
      </c>
      <c r="AI39" s="11">
        <f>AND(AG39,AH39=FALSE)</f>
        <v/>
      </c>
      <c r="AJ39" s="19">
        <f>YEAR(J39)</f>
        <v/>
      </c>
      <c r="AK39">
        <f>MONTH(J39)</f>
        <v/>
      </c>
      <c r="AL39" t="b">
        <v>0</v>
      </c>
      <c r="AM39">
        <f>IF(AND(T39&gt;0, T39&lt;&gt;""),1,0)</f>
        <v/>
      </c>
      <c r="AN39">
        <f>AND(AO39,AND(T39&gt;0,T39&lt;&gt;""))</f>
        <v/>
      </c>
      <c r="AO39">
        <f>AND(R39&gt;100, R39&lt;&gt;"")</f>
        <v/>
      </c>
      <c r="AP39">
        <f>AND(NOT(AN39),AO39)</f>
        <v/>
      </c>
      <c r="AQ39">
        <f>IF(AN39, "OEIS CAT - Destructive - Fatal", IF(AO39, IF(AG39, "OEIS CAT - Destructive - Non-fatal", "OEIS Non-CAT - Destructive - Non-fatal"), IF(AG39, "OEIS CAT - Large", "OEIS Non-CAT - Large")))</f>
        <v/>
      </c>
      <c r="AR39">
        <f>IF(AND(P39&lt;&gt;"", P39&gt;5000),1,0)</f>
        <v/>
      </c>
      <c r="AS39">
        <f>IF(AND(R39&lt;&gt;"", R39&gt;500),1,0)</f>
        <v/>
      </c>
      <c r="AT39">
        <f>IF(OR(R39="", R39&lt;=100),"structures &lt;= 100 ", IF(R39&gt;500, "structures &gt; 500", "100 &lt; structures &lt;= 500"))</f>
        <v/>
      </c>
      <c r="AU39">
        <f>IF(AND(T39&gt;0, T39&lt;&gt;""),"fatality &gt; 0", "fatality = 0")</f>
        <v/>
      </c>
      <c r="AV39">
        <f>IF(R39="",0, R39)</f>
        <v/>
      </c>
      <c r="AW39" t="b">
        <v>1</v>
      </c>
      <c r="AX39" t="b">
        <v>0</v>
      </c>
      <c r="AY39" t="b">
        <v>1</v>
      </c>
      <c r="AZ39" t="b">
        <v>1</v>
      </c>
      <c r="BA39" t="b">
        <v>0</v>
      </c>
      <c r="BB39" t="b">
        <v>1</v>
      </c>
      <c r="BC39" t="b">
        <v>1</v>
      </c>
    </row>
    <row r="40">
      <c r="A40" s="11" t="n"/>
      <c r="C40">
        <f>LEFT(H40,8)&amp;"-"&amp;E40</f>
        <v/>
      </c>
      <c r="D40" s="12" t="inlineStr">
        <is>
          <t>Monterey</t>
        </is>
      </c>
      <c r="E40" s="12" t="inlineStr">
        <is>
          <t>Coleman</t>
        </is>
      </c>
      <c r="F40" s="12" t="n"/>
      <c r="G40" s="12" t="n"/>
      <c r="H40" s="13">
        <f>YEAR(L40)*10^8+MONTH(L40)*10^6+DAY(L40)*10^4+HOUR(L40)*100+MINUTE(L40)</f>
        <v/>
      </c>
      <c r="I40" s="13">
        <f>IF(HOUR(L40)&lt;12, YEAR(L40)*10^8+MONTH(L40)*10^6+DAY(L40)*10^4+(HOUR(L40)+12)*10^2 + MINUTE(L40), YEAR(L40)*10^8+MONTH(L40)*10^6+(DAY(L40)+1)*10^4+(HOUR(L40)-12)*10^2+MINUTE(L40))</f>
        <v/>
      </c>
      <c r="J40" s="14" t="n">
        <v>42525</v>
      </c>
      <c r="K40" s="15" t="n">
        <v>0.60625</v>
      </c>
      <c r="L40" s="16" t="n">
        <v>42525.60625</v>
      </c>
      <c r="M40" s="17" t="n">
        <v>42541</v>
      </c>
      <c r="N40" s="18" t="inlineStr">
        <is>
          <t>08:30</t>
        </is>
      </c>
      <c r="O40" s="16" t="n">
        <v>42541.35416666666</v>
      </c>
      <c r="P40" s="19" t="n">
        <v>2520</v>
      </c>
      <c r="Q40" s="12" t="inlineStr">
        <is>
          <t>Undetermined</t>
        </is>
      </c>
      <c r="R40" s="19" t="n">
        <v>1</v>
      </c>
      <c r="S40" s="19" t="n"/>
      <c r="T40" s="19" t="n">
        <v>0</v>
      </c>
      <c r="U40" s="20" t="n">
        <v>36.01542</v>
      </c>
      <c r="V40" s="20" t="n">
        <v>-121.25029</v>
      </c>
      <c r="W40" s="11" t="inlineStr">
        <is>
          <t>non-HFTD</t>
        </is>
      </c>
      <c r="X40" s="11">
        <f>IF(OR(ISNUMBER(FIND("Redwood Valley", E40)), AZ40, BC40), "HFRA", "non-HFRA")</f>
        <v/>
      </c>
      <c r="Y40" s="11" t="n"/>
      <c r="Z40" s="21" t="n"/>
      <c r="AA40" s="11" t="n"/>
      <c r="AB40" s="11" t="n"/>
      <c r="AC40" s="21" t="n"/>
      <c r="AD40" s="21" t="n"/>
      <c r="AE40" s="21" t="n"/>
      <c r="AF40" s="11" t="n"/>
      <c r="AG40" s="11">
        <f>OR(AND(P40&gt;5000, P40&lt;&gt;""), AND(R40&gt;500, R40&lt;&gt;""), AND(T40&gt;0, T40&lt;&gt;""))</f>
        <v/>
      </c>
      <c r="AH40" s="11">
        <f>AND(OR(R40="", R40&lt;100),OR(AND(P40&gt;5000,P40&lt;&gt;""),AND(T40&gt;0,T40&lt;&gt;"")))</f>
        <v/>
      </c>
      <c r="AI40" s="11">
        <f>AND(AG40,AH40=FALSE)</f>
        <v/>
      </c>
      <c r="AJ40" s="19">
        <f>YEAR(J40)</f>
        <v/>
      </c>
      <c r="AK40">
        <f>MONTH(J40)</f>
        <v/>
      </c>
      <c r="AL40" t="b">
        <v>0</v>
      </c>
      <c r="AM40">
        <f>IF(AND(T40&gt;0, T40&lt;&gt;""),1,0)</f>
        <v/>
      </c>
      <c r="AN40">
        <f>AND(AO40,AND(T40&gt;0,T40&lt;&gt;""))</f>
        <v/>
      </c>
      <c r="AO40">
        <f>AND(R40&gt;100, R40&lt;&gt;"")</f>
        <v/>
      </c>
      <c r="AP40">
        <f>AND(NOT(AN40),AO40)</f>
        <v/>
      </c>
      <c r="AQ40">
        <f>IF(AN40, "OEIS CAT - Destructive - Fatal", IF(AO40, IF(AG40, "OEIS CAT - Destructive - Non-fatal", "OEIS Non-CAT - Destructive - Non-fatal"), IF(AG40, "OEIS CAT - Large", "OEIS Non-CAT - Large")))</f>
        <v/>
      </c>
      <c r="AR40">
        <f>IF(AND(P40&lt;&gt;"", P40&gt;5000),1,0)</f>
        <v/>
      </c>
      <c r="AS40">
        <f>IF(AND(R40&lt;&gt;"", R40&gt;500),1,0)</f>
        <v/>
      </c>
      <c r="AT40">
        <f>IF(OR(R40="", R40&lt;=100),"structures &lt;= 100 ", IF(R40&gt;500, "structures &gt; 500", "100 &lt; structures &lt;= 500"))</f>
        <v/>
      </c>
      <c r="AU40">
        <f>IF(AND(T40&gt;0, T40&lt;&gt;""),"fatality &gt; 0", "fatality = 0")</f>
        <v/>
      </c>
      <c r="AV40">
        <f>IF(R40="",0, R40)</f>
        <v/>
      </c>
      <c r="AW40" t="b">
        <v>0</v>
      </c>
      <c r="AX40" t="b">
        <v>0</v>
      </c>
      <c r="AY40" t="b">
        <v>0</v>
      </c>
      <c r="AZ40" t="b">
        <v>0</v>
      </c>
      <c r="BA40" t="b">
        <v>0</v>
      </c>
      <c r="BB40" t="b">
        <v>1</v>
      </c>
      <c r="BC40" t="b">
        <v>0</v>
      </c>
    </row>
    <row r="41">
      <c r="A41" s="11" t="n"/>
      <c r="C41">
        <f>LEFT(H41,8)&amp;"-"&amp;E41</f>
        <v/>
      </c>
      <c r="D41" s="12" t="inlineStr">
        <is>
          <t>San Luis Obispo</t>
        </is>
      </c>
      <c r="E41" s="12" t="inlineStr">
        <is>
          <t>Soda</t>
        </is>
      </c>
      <c r="F41" s="12" t="n"/>
      <c r="G41" s="12" t="n"/>
      <c r="H41" s="13">
        <f>YEAR(L41)*10^8+MONTH(L41)*10^6+DAY(L41)*10^4+HOUR(L41)*100+MINUTE(L41)</f>
        <v/>
      </c>
      <c r="I41" s="13">
        <f>IF(HOUR(L41)&lt;12, YEAR(L41)*10^8+MONTH(L41)*10^6+DAY(L41)*10^4+(HOUR(L41)+12)*10^2 + MINUTE(L41), YEAR(L41)*10^8+MONTH(L41)*10^6+(DAY(L41)+1)*10^4+(HOUR(L41)-12)*10^2+MINUTE(L41))</f>
        <v/>
      </c>
      <c r="J41" s="14" t="n">
        <v>42525</v>
      </c>
      <c r="K41" s="15" t="n">
        <v>0.7402777777777778</v>
      </c>
      <c r="L41" s="16" t="n">
        <v>42525.74027777778</v>
      </c>
      <c r="M41" s="17" t="n">
        <v>42540</v>
      </c>
      <c r="N41" s="18" t="inlineStr">
        <is>
          <t>08:30</t>
        </is>
      </c>
      <c r="O41" s="16" t="n">
        <v>42540.35416666666</v>
      </c>
      <c r="P41" s="19" t="n">
        <v>2003</v>
      </c>
      <c r="Q41" s="12" t="inlineStr">
        <is>
          <t>Undetermined</t>
        </is>
      </c>
      <c r="R41" s="19" t="n"/>
      <c r="S41" s="19" t="n"/>
      <c r="T41" s="19" t="n">
        <v>0</v>
      </c>
      <c r="U41" s="20" t="n">
        <v>35.01382</v>
      </c>
      <c r="V41" s="20" t="n">
        <v>-119.58206</v>
      </c>
      <c r="W41" s="11" t="inlineStr">
        <is>
          <t>non-HFTD</t>
        </is>
      </c>
      <c r="X41" s="11">
        <f>IF(OR(ISNUMBER(FIND("Redwood Valley", E41)), AZ41, BC41), "HFRA", "non-HFRA")</f>
        <v/>
      </c>
      <c r="Y41" s="11" t="n"/>
      <c r="Z41" s="21" t="n"/>
      <c r="AA41" s="11" t="n"/>
      <c r="AB41" s="11" t="n"/>
      <c r="AC41" s="21" t="n"/>
      <c r="AD41" s="21" t="n"/>
      <c r="AE41" s="21" t="n"/>
      <c r="AF41" s="11" t="n"/>
      <c r="AG41" s="11">
        <f>OR(AND(P41&gt;5000, P41&lt;&gt;""), AND(R41&gt;500, R41&lt;&gt;""), AND(T41&gt;0, T41&lt;&gt;""))</f>
        <v/>
      </c>
      <c r="AH41" s="11">
        <f>AND(OR(R41="", R41&lt;100),OR(AND(P41&gt;5000,P41&lt;&gt;""),AND(T41&gt;0,T41&lt;&gt;"")))</f>
        <v/>
      </c>
      <c r="AI41" s="11">
        <f>AND(AG41,AH41=FALSE)</f>
        <v/>
      </c>
      <c r="AJ41" s="19">
        <f>YEAR(J41)</f>
        <v/>
      </c>
      <c r="AK41">
        <f>MONTH(J41)</f>
        <v/>
      </c>
      <c r="AL41" t="b">
        <v>0</v>
      </c>
      <c r="AM41">
        <f>IF(AND(T41&gt;0, T41&lt;&gt;""),1,0)</f>
        <v/>
      </c>
      <c r="AN41">
        <f>AND(AO41,AND(T41&gt;0,T41&lt;&gt;""))</f>
        <v/>
      </c>
      <c r="AO41">
        <f>AND(R41&gt;100, R41&lt;&gt;"")</f>
        <v/>
      </c>
      <c r="AP41">
        <f>AND(NOT(AN41),AO41)</f>
        <v/>
      </c>
      <c r="AQ41">
        <f>IF(AN41, "OEIS CAT - Destructive - Fatal", IF(AO41, IF(AG41, "OEIS CAT - Destructive - Non-fatal", "OEIS Non-CAT - Destructive - Non-fatal"), IF(AG41, "OEIS CAT - Large", "OEIS Non-CAT - Large")))</f>
        <v/>
      </c>
      <c r="AR41">
        <f>IF(AND(P41&lt;&gt;"", P41&gt;5000),1,0)</f>
        <v/>
      </c>
      <c r="AS41">
        <f>IF(AND(R41&lt;&gt;"", R41&gt;500),1,0)</f>
        <v/>
      </c>
      <c r="AT41">
        <f>IF(OR(R41="", R41&lt;=100),"structures &lt;= 100 ", IF(R41&gt;500, "structures &gt; 500", "100 &lt; structures &lt;= 500"))</f>
        <v/>
      </c>
      <c r="AU41">
        <f>IF(AND(T41&gt;0, T41&lt;&gt;""),"fatality &gt; 0", "fatality = 0")</f>
        <v/>
      </c>
      <c r="AV41">
        <f>IF(R41="",0, R41)</f>
        <v/>
      </c>
      <c r="AW41" t="b">
        <v>0</v>
      </c>
      <c r="AX41" t="b">
        <v>0</v>
      </c>
      <c r="AY41" t="b">
        <v>0</v>
      </c>
      <c r="AZ41" t="b">
        <v>0</v>
      </c>
      <c r="BA41" t="b">
        <v>0</v>
      </c>
      <c r="BB41" t="b">
        <v>0</v>
      </c>
      <c r="BC41" t="b">
        <v>0</v>
      </c>
    </row>
    <row r="42">
      <c r="A42" s="11" t="inlineStr">
        <is>
          <t>Not in PG&amp;E service territory</t>
        </is>
      </c>
      <c r="B42" s="23" t="n"/>
      <c r="C42">
        <f>LEFT(H42,8)&amp;"-"&amp;E42</f>
        <v/>
      </c>
      <c r="D42" s="12" t="inlineStr">
        <is>
          <t>Siskiyou</t>
        </is>
      </c>
      <c r="E42" s="12" t="inlineStr">
        <is>
          <t>Pony</t>
        </is>
      </c>
      <c r="F42" s="12" t="n"/>
      <c r="G42" s="12" t="n"/>
      <c r="H42" s="13">
        <f>YEAR(L42)*10^8+MONTH(L42)*10^6+DAY(L42)*10^4+HOUR(L42)*100+MINUTE(L42)</f>
        <v/>
      </c>
      <c r="I42" s="13">
        <f>IF(HOUR(L42)&lt;12, YEAR(L42)*10^8+MONTH(L42)*10^6+DAY(L42)*10^4+(HOUR(L42)+12)*10^2 + MINUTE(L42), YEAR(L42)*10^8+MONTH(L42)*10^6+(DAY(L42)+1)*10^4+(HOUR(L42)-12)*10^2+MINUTE(L42))</f>
        <v/>
      </c>
      <c r="J42" s="14" t="n">
        <v>42528</v>
      </c>
      <c r="K42" s="15" t="n">
        <v>0.1145833333333333</v>
      </c>
      <c r="L42" s="16" t="n">
        <v>42528.11458333334</v>
      </c>
      <c r="M42" s="17" t="n">
        <v>42682</v>
      </c>
      <c r="N42" s="18" t="inlineStr">
        <is>
          <t>10:15</t>
        </is>
      </c>
      <c r="O42" s="16" t="n">
        <v>42682.42708333334</v>
      </c>
      <c r="P42" s="19" t="n">
        <v>2860</v>
      </c>
      <c r="Q42" s="12" t="inlineStr">
        <is>
          <t>Undetermined</t>
        </is>
      </c>
      <c r="R42" s="19" t="n"/>
      <c r="S42" s="19" t="n"/>
      <c r="T42" s="19" t="n">
        <v>0</v>
      </c>
      <c r="U42" s="20" t="n">
        <v>41.623</v>
      </c>
      <c r="V42" s="20" t="n">
        <v>-123.557</v>
      </c>
      <c r="W42" s="11" t="inlineStr">
        <is>
          <t>HFTD</t>
        </is>
      </c>
      <c r="X42" s="11">
        <f>IF(OR(ISNUMBER(FIND("Redwood Valley", E42)), AZ42, BC42), "HFRA", "non-HFRA")</f>
        <v/>
      </c>
      <c r="Y42" s="11" t="n"/>
      <c r="Z42" s="21" t="n"/>
      <c r="AA42" s="11" t="n"/>
      <c r="AB42" s="11" t="n"/>
      <c r="AC42" s="21" t="n"/>
      <c r="AD42" s="21" t="n"/>
      <c r="AE42" s="21" t="n"/>
      <c r="AF42" s="11" t="n"/>
      <c r="AG42" s="11">
        <f>OR(AND(P42&gt;5000, P42&lt;&gt;""), AND(R42&gt;500, R42&lt;&gt;""), AND(T42&gt;0, T42&lt;&gt;""))</f>
        <v/>
      </c>
      <c r="AH42" s="11">
        <f>AND(OR(R42="", R42&lt;100),OR(AND(P42&gt;5000,P42&lt;&gt;""),AND(T42&gt;0,T42&lt;&gt;"")))</f>
        <v/>
      </c>
      <c r="AI42" s="11">
        <f>AND(AG42,AH42=FALSE)</f>
        <v/>
      </c>
      <c r="AJ42" s="19">
        <f>YEAR(J42)</f>
        <v/>
      </c>
      <c r="AK42">
        <f>MONTH(J42)</f>
        <v/>
      </c>
      <c r="AL42" t="b">
        <v>0</v>
      </c>
      <c r="AM42">
        <f>IF(AND(T42&gt;0, T42&lt;&gt;""),1,0)</f>
        <v/>
      </c>
      <c r="AN42">
        <f>AND(AO42,AND(T42&gt;0,T42&lt;&gt;""))</f>
        <v/>
      </c>
      <c r="AO42">
        <f>AND(R42&gt;100, R42&lt;&gt;"")</f>
        <v/>
      </c>
      <c r="AP42">
        <f>AND(NOT(AN42),AO42)</f>
        <v/>
      </c>
      <c r="AQ42">
        <f>IF(AN42, "OEIS CAT - Destructive - Fatal", IF(AO42, IF(AG42, "OEIS CAT - Destructive - Non-fatal", "OEIS Non-CAT - Destructive - Non-fatal"), IF(AG42, "OEIS CAT - Large", "OEIS Non-CAT - Large")))</f>
        <v/>
      </c>
      <c r="AR42">
        <f>IF(AND(P42&lt;&gt;"", P42&gt;5000),1,0)</f>
        <v/>
      </c>
      <c r="AS42">
        <f>IF(AND(R42&lt;&gt;"", R42&gt;500),1,0)</f>
        <v/>
      </c>
      <c r="AT42">
        <f>IF(OR(R42="", R42&lt;=100),"structures &lt;= 100 ", IF(R42&gt;500, "structures &gt; 500", "100 &lt; structures &lt;= 500"))</f>
        <v/>
      </c>
      <c r="AU42">
        <f>IF(AND(T42&gt;0, T42&lt;&gt;""),"fatality &gt; 0", "fatality = 0")</f>
        <v/>
      </c>
      <c r="AV42">
        <f>IF(R42="",0, R42)</f>
        <v/>
      </c>
      <c r="AW42" t="b">
        <v>1</v>
      </c>
      <c r="AX42" t="b">
        <v>0</v>
      </c>
      <c r="AY42" t="b">
        <v>1</v>
      </c>
      <c r="AZ42" t="b">
        <v>1</v>
      </c>
      <c r="BA42" t="b">
        <v>0</v>
      </c>
      <c r="BB42" t="b">
        <v>0</v>
      </c>
      <c r="BC42" t="b">
        <v>1</v>
      </c>
    </row>
    <row r="43">
      <c r="A43" s="11" t="n"/>
      <c r="C43">
        <f>LEFT(H43,8)&amp;"-"&amp;E43</f>
        <v/>
      </c>
      <c r="D43" s="12" t="inlineStr">
        <is>
          <t>Santa Barbara</t>
        </is>
      </c>
      <c r="E43" s="12" t="inlineStr">
        <is>
          <t>Sherpa</t>
        </is>
      </c>
      <c r="F43" s="12" t="n"/>
      <c r="G43" s="12" t="n"/>
      <c r="H43" s="13">
        <f>YEAR(L43)*10^8+MONTH(L43)*10^6+DAY(L43)*10^4+HOUR(L43)*100+MINUTE(L43)</f>
        <v/>
      </c>
      <c r="I43" s="13">
        <f>IF(HOUR(L43)&lt;12, YEAR(L43)*10^8+MONTH(L43)*10^6+DAY(L43)*10^4+(HOUR(L43)+12)*10^2 + MINUTE(L43), YEAR(L43)*10^8+MONTH(L43)*10^6+(DAY(L43)+1)*10^4+(HOUR(L43)-12)*10^2+MINUTE(L43))</f>
        <v/>
      </c>
      <c r="J43" s="14" t="n">
        <v>42536</v>
      </c>
      <c r="K43" s="15" t="n">
        <v>0.6395833333333333</v>
      </c>
      <c r="L43" s="16" t="n">
        <v>42536.63958333333</v>
      </c>
      <c r="M43" s="17" t="n">
        <v>42563</v>
      </c>
      <c r="N43" s="18" t="inlineStr">
        <is>
          <t>14:30</t>
        </is>
      </c>
      <c r="O43" s="16" t="n">
        <v>42563.60416666666</v>
      </c>
      <c r="P43" s="19" t="n">
        <v>7474</v>
      </c>
      <c r="Q43" s="12" t="inlineStr">
        <is>
          <t>Undetermined</t>
        </is>
      </c>
      <c r="R43" s="19" t="n">
        <v>5</v>
      </c>
      <c r="S43" s="19" t="n"/>
      <c r="T43" s="19" t="n">
        <v>0</v>
      </c>
      <c r="U43" s="20" t="n">
        <v>34.776</v>
      </c>
      <c r="V43" s="20" t="n">
        <v>-119.643</v>
      </c>
      <c r="W43" s="11" t="inlineStr">
        <is>
          <t>non-HFTD</t>
        </is>
      </c>
      <c r="X43" s="11">
        <f>IF(OR(ISNUMBER(FIND("Redwood Valley", E43)), AZ43, BC43), "HFRA", "non-HFRA")</f>
        <v/>
      </c>
      <c r="Y43" s="11" t="n"/>
      <c r="Z43" s="21" t="n"/>
      <c r="AA43" s="11" t="n"/>
      <c r="AB43" s="11" t="n"/>
      <c r="AC43" s="21" t="n"/>
      <c r="AD43" s="21" t="n"/>
      <c r="AE43" s="21" t="n"/>
      <c r="AF43" s="11" t="n"/>
      <c r="AG43" s="11">
        <f>OR(AND(P43&gt;5000, P43&lt;&gt;""), AND(R43&gt;500, R43&lt;&gt;""), AND(T43&gt;0, T43&lt;&gt;""))</f>
        <v/>
      </c>
      <c r="AH43" s="11">
        <f>AND(OR(R43="", R43&lt;100),OR(AND(P43&gt;5000,P43&lt;&gt;""),AND(T43&gt;0,T43&lt;&gt;"")))</f>
        <v/>
      </c>
      <c r="AI43" s="11">
        <f>AND(AG43,AH43=FALSE)</f>
        <v/>
      </c>
      <c r="AJ43" s="19">
        <f>YEAR(J43)</f>
        <v/>
      </c>
      <c r="AK43">
        <f>MONTH(J43)</f>
        <v/>
      </c>
      <c r="AL43" t="b">
        <v>0</v>
      </c>
      <c r="AM43">
        <f>IF(AND(T43&gt;0, T43&lt;&gt;""),1,0)</f>
        <v/>
      </c>
      <c r="AN43">
        <f>AND(AO43,AND(T43&gt;0,T43&lt;&gt;""))</f>
        <v/>
      </c>
      <c r="AO43">
        <f>AND(R43&gt;100, R43&lt;&gt;"")</f>
        <v/>
      </c>
      <c r="AP43">
        <f>AND(NOT(AN43),AO43)</f>
        <v/>
      </c>
      <c r="AQ43">
        <f>IF(AN43, "OEIS CAT - Destructive - Fatal", IF(AO43, IF(AG43, "OEIS CAT - Destructive - Non-fatal", "OEIS Non-CAT - Destructive - Non-fatal"), IF(AG43, "OEIS CAT - Large", "OEIS Non-CAT - Large")))</f>
        <v/>
      </c>
      <c r="AR43">
        <f>IF(AND(P43&lt;&gt;"", P43&gt;5000),1,0)</f>
        <v/>
      </c>
      <c r="AS43">
        <f>IF(AND(R43&lt;&gt;"", R43&gt;500),1,0)</f>
        <v/>
      </c>
      <c r="AT43">
        <f>IF(OR(R43="", R43&lt;=100),"structures &lt;= 100 ", IF(R43&gt;500, "structures &gt; 500", "100 &lt; structures &lt;= 500"))</f>
        <v/>
      </c>
      <c r="AU43">
        <f>IF(AND(T43&gt;0, T43&lt;&gt;""),"fatality &gt; 0", "fatality = 0")</f>
        <v/>
      </c>
      <c r="AV43">
        <f>IF(R43="",0, R43)</f>
        <v/>
      </c>
      <c r="AW43" t="b">
        <v>0</v>
      </c>
      <c r="AX43" t="b">
        <v>0</v>
      </c>
      <c r="AY43" t="b">
        <v>0</v>
      </c>
      <c r="AZ43" t="b">
        <v>0</v>
      </c>
      <c r="BA43" t="b">
        <v>0</v>
      </c>
      <c r="BB43" t="b">
        <v>0</v>
      </c>
      <c r="BC43" t="b">
        <v>0</v>
      </c>
    </row>
    <row r="44">
      <c r="A44" s="11" t="n"/>
      <c r="C44">
        <f>LEFT(H44,8)&amp;"-"&amp;E44</f>
        <v/>
      </c>
      <c r="D44" s="12" t="inlineStr">
        <is>
          <t>Kern</t>
        </is>
      </c>
      <c r="E44" s="12" t="inlineStr">
        <is>
          <t>Erskine</t>
        </is>
      </c>
      <c r="F44" s="12" t="n"/>
      <c r="G44" s="12" t="n"/>
      <c r="H44" s="13">
        <f>YEAR(L44)*10^8+MONTH(L44)*10^6+DAY(L44)*10^4+HOUR(L44)*100+MINUTE(L44)</f>
        <v/>
      </c>
      <c r="I44" s="13">
        <f>IF(HOUR(L44)&lt;12, YEAR(L44)*10^8+MONTH(L44)*10^6+DAY(L44)*10^4+(HOUR(L44)+12)*10^2 + MINUTE(L44), YEAR(L44)*10^8+MONTH(L44)*10^6+(DAY(L44)+1)*10^4+(HOUR(L44)-12)*10^2+MINUTE(L44))</f>
        <v/>
      </c>
      <c r="J44" s="14" t="n">
        <v>42544</v>
      </c>
      <c r="K44" s="15" t="n">
        <v>0.6604166666666667</v>
      </c>
      <c r="L44" s="16" t="n">
        <v>42544.66041666667</v>
      </c>
      <c r="M44" s="17" t="n">
        <v>42562</v>
      </c>
      <c r="N44" s="18" t="inlineStr">
        <is>
          <t>09:40</t>
        </is>
      </c>
      <c r="O44" s="16" t="n">
        <v>42562.40277777778</v>
      </c>
      <c r="P44" s="19" t="n">
        <v>48019</v>
      </c>
      <c r="Q44" s="12" t="inlineStr">
        <is>
          <t>Undetermined</t>
        </is>
      </c>
      <c r="R44" s="19" t="n">
        <v>286</v>
      </c>
      <c r="S44" s="19" t="n">
        <v>12</v>
      </c>
      <c r="T44" s="19" t="n">
        <v>2</v>
      </c>
      <c r="U44" s="20" t="n">
        <v>35.6115</v>
      </c>
      <c r="V44" s="20" t="n">
        <v>-118.45628</v>
      </c>
      <c r="W44" s="11" t="inlineStr">
        <is>
          <t>HFTD</t>
        </is>
      </c>
      <c r="X44" s="11">
        <f>IF(OR(ISNUMBER(FIND("Redwood Valley", E44)), AZ44, BC44), "HFRA", "non-HFRA")</f>
        <v/>
      </c>
      <c r="Y44" s="11" t="n"/>
      <c r="Z44" s="21" t="n"/>
      <c r="AA44" s="11" t="n"/>
      <c r="AB44" s="11" t="n"/>
      <c r="AC44" s="21" t="n"/>
      <c r="AD44" s="21" t="n"/>
      <c r="AE44" s="21" t="n"/>
      <c r="AF44" s="11" t="n"/>
      <c r="AG44" s="11">
        <f>OR(AND(P44&gt;5000, P44&lt;&gt;""), AND(R44&gt;500, R44&lt;&gt;""), AND(T44&gt;0, T44&lt;&gt;""))</f>
        <v/>
      </c>
      <c r="AH44" s="11">
        <f>AND(OR(R44="", R44&lt;100),OR(AND(P44&gt;5000,P44&lt;&gt;""),AND(T44&gt;0,T44&lt;&gt;"")))</f>
        <v/>
      </c>
      <c r="AI44" s="11">
        <f>AND(AG44,AH44=FALSE)</f>
        <v/>
      </c>
      <c r="AJ44" s="19">
        <f>YEAR(J44)</f>
        <v/>
      </c>
      <c r="AK44">
        <f>MONTH(J44)</f>
        <v/>
      </c>
      <c r="AL44" t="b">
        <v>0</v>
      </c>
      <c r="AM44">
        <f>IF(AND(T44&gt;0, T44&lt;&gt;""),1,0)</f>
        <v/>
      </c>
      <c r="AN44">
        <f>AND(AO44,AND(T44&gt;0,T44&lt;&gt;""))</f>
        <v/>
      </c>
      <c r="AO44">
        <f>AND(R44&gt;100, R44&lt;&gt;"")</f>
        <v/>
      </c>
      <c r="AP44">
        <f>AND(NOT(AN44),AO44)</f>
        <v/>
      </c>
      <c r="AQ44">
        <f>IF(AN44, "OEIS CAT - Destructive - Fatal", IF(AO44, IF(AG44, "OEIS CAT - Destructive - Non-fatal", "OEIS Non-CAT - Destructive - Non-fatal"), IF(AG44, "OEIS CAT - Large", "OEIS Non-CAT - Large")))</f>
        <v/>
      </c>
      <c r="AR44">
        <f>IF(AND(P44&lt;&gt;"", P44&gt;5000),1,0)</f>
        <v/>
      </c>
      <c r="AS44">
        <f>IF(AND(R44&lt;&gt;"", R44&gt;500),1,0)</f>
        <v/>
      </c>
      <c r="AT44">
        <f>IF(OR(R44="", R44&lt;=100),"structures &lt;= 100 ", IF(R44&gt;500, "structures &gt; 500", "100 &lt; structures &lt;= 500"))</f>
        <v/>
      </c>
      <c r="AU44">
        <f>IF(AND(T44&gt;0, T44&lt;&gt;""),"fatality &gt; 0", "fatality = 0")</f>
        <v/>
      </c>
      <c r="AV44">
        <f>IF(R44="",0, R44)</f>
        <v/>
      </c>
      <c r="AW44" t="b">
        <v>0</v>
      </c>
      <c r="AX44" t="b">
        <v>1</v>
      </c>
      <c r="AY44" t="b">
        <v>1</v>
      </c>
      <c r="AZ44" t="b">
        <v>1</v>
      </c>
      <c r="BA44" t="b">
        <v>0</v>
      </c>
      <c r="BB44" t="b">
        <v>1</v>
      </c>
      <c r="BC44" t="b">
        <v>1</v>
      </c>
    </row>
    <row r="45">
      <c r="A45" s="11" t="n"/>
      <c r="C45">
        <f>LEFT(H45,8)&amp;"-"&amp;E45</f>
        <v/>
      </c>
      <c r="D45" s="12" t="inlineStr">
        <is>
          <t>Merced</t>
        </is>
      </c>
      <c r="E45" s="12" t="inlineStr">
        <is>
          <t>Dinosaur</t>
        </is>
      </c>
      <c r="F45" s="12" t="n"/>
      <c r="G45" s="12" t="n"/>
      <c r="H45" s="13">
        <f>YEAR(L45)*10^8+MONTH(L45)*10^6+DAY(L45)*10^4+HOUR(L45)*100+MINUTE(L45)</f>
        <v/>
      </c>
      <c r="I45" s="13">
        <f>IF(HOUR(L45)&lt;12, YEAR(L45)*10^8+MONTH(L45)*10^6+DAY(L45)*10^4+(HOUR(L45)+12)*10^2 + MINUTE(L45), YEAR(L45)*10^8+MONTH(L45)*10^6+(DAY(L45)+1)*10^4+(HOUR(L45)-12)*10^2+MINUTE(L45))</f>
        <v/>
      </c>
      <c r="J45" s="14" t="n">
        <v>42546</v>
      </c>
      <c r="K45" s="15" t="n">
        <v>0.9895833333333334</v>
      </c>
      <c r="L45" s="16" t="n">
        <v>42546.98958333334</v>
      </c>
      <c r="M45" s="17" t="n">
        <v>42547</v>
      </c>
      <c r="N45" s="18" t="inlineStr">
        <is>
          <t>18:50</t>
        </is>
      </c>
      <c r="O45" s="16" t="n">
        <v>42547.78472222222</v>
      </c>
      <c r="P45" s="19" t="n">
        <v>1246</v>
      </c>
      <c r="Q45" s="12" t="inlineStr">
        <is>
          <t>Vehicle</t>
        </is>
      </c>
      <c r="R45" s="19" t="n"/>
      <c r="S45" s="19" t="n"/>
      <c r="T45" s="19" t="n">
        <v>0</v>
      </c>
      <c r="U45" s="20" t="n">
        <v>37.07147</v>
      </c>
      <c r="V45" s="20" t="n">
        <v>-121.20155</v>
      </c>
      <c r="W45" s="11" t="inlineStr">
        <is>
          <t>non-HFTD</t>
        </is>
      </c>
      <c r="X45" s="11">
        <f>IF(OR(ISNUMBER(FIND("Redwood Valley", E45)), AZ45, BC45), "HFRA", "non-HFRA")</f>
        <v/>
      </c>
      <c r="Y45" s="11" t="n"/>
      <c r="Z45" s="21" t="n"/>
      <c r="AA45" s="11" t="n"/>
      <c r="AB45" s="11" t="n"/>
      <c r="AC45" s="21" t="n"/>
      <c r="AD45" s="21" t="n"/>
      <c r="AE45" s="21" t="n"/>
      <c r="AF45" s="11" t="n"/>
      <c r="AG45" s="11">
        <f>OR(AND(P45&gt;5000, P45&lt;&gt;""), AND(R45&gt;500, R45&lt;&gt;""), AND(T45&gt;0, T45&lt;&gt;""))</f>
        <v/>
      </c>
      <c r="AH45" s="11">
        <f>AND(OR(R45="", R45&lt;100),OR(AND(P45&gt;5000,P45&lt;&gt;""),AND(T45&gt;0,T45&lt;&gt;"")))</f>
        <v/>
      </c>
      <c r="AI45" s="11">
        <f>AND(AG45,AH45=FALSE)</f>
        <v/>
      </c>
      <c r="AJ45" s="19">
        <f>YEAR(J45)</f>
        <v/>
      </c>
      <c r="AK45">
        <f>MONTH(J45)</f>
        <v/>
      </c>
      <c r="AL45" t="b">
        <v>0</v>
      </c>
      <c r="AM45">
        <f>IF(AND(T45&gt;0, T45&lt;&gt;""),1,0)</f>
        <v/>
      </c>
      <c r="AN45">
        <f>AND(AO45,AND(T45&gt;0,T45&lt;&gt;""))</f>
        <v/>
      </c>
      <c r="AO45">
        <f>AND(R45&gt;100, R45&lt;&gt;"")</f>
        <v/>
      </c>
      <c r="AP45">
        <f>AND(NOT(AN45),AO45)</f>
        <v/>
      </c>
      <c r="AQ45">
        <f>IF(AN45, "OEIS CAT - Destructive - Fatal", IF(AO45, IF(AG45, "OEIS CAT - Destructive - Non-fatal", "OEIS Non-CAT - Destructive - Non-fatal"), IF(AG45, "OEIS CAT - Large", "OEIS Non-CAT - Large")))</f>
        <v/>
      </c>
      <c r="AR45">
        <f>IF(AND(P45&lt;&gt;"", P45&gt;5000),1,0)</f>
        <v/>
      </c>
      <c r="AS45">
        <f>IF(AND(R45&lt;&gt;"", R45&gt;500),1,0)</f>
        <v/>
      </c>
      <c r="AT45">
        <f>IF(OR(R45="", R45&lt;=100),"structures &lt;= 100 ", IF(R45&gt;500, "structures &gt; 500", "100 &lt; structures &lt;= 500"))</f>
        <v/>
      </c>
      <c r="AU45">
        <f>IF(AND(T45&gt;0, T45&lt;&gt;""),"fatality &gt; 0", "fatality = 0")</f>
        <v/>
      </c>
      <c r="AV45">
        <f>IF(R45="",0, R45)</f>
        <v/>
      </c>
      <c r="AW45" t="b">
        <v>0</v>
      </c>
      <c r="AX45" t="b">
        <v>0</v>
      </c>
      <c r="AY45" t="b">
        <v>1</v>
      </c>
      <c r="AZ45" t="b">
        <v>1</v>
      </c>
      <c r="BA45" t="b">
        <v>1</v>
      </c>
      <c r="BB45" t="b">
        <v>0</v>
      </c>
      <c r="BC45" t="b">
        <v>1</v>
      </c>
    </row>
    <row r="46">
      <c r="A46" s="11" t="n"/>
      <c r="C46">
        <f>LEFT(H46,8)&amp;"-"&amp;E46</f>
        <v/>
      </c>
      <c r="D46" s="12" t="inlineStr">
        <is>
          <t>Placer</t>
        </is>
      </c>
      <c r="E46" s="12" t="inlineStr">
        <is>
          <t>Trailhead</t>
        </is>
      </c>
      <c r="F46" s="12" t="n"/>
      <c r="G46" s="12" t="n"/>
      <c r="H46" s="13">
        <f>YEAR(L46)*10^8+MONTH(L46)*10^6+DAY(L46)*10^4+HOUR(L46)*100+MINUTE(L46)</f>
        <v/>
      </c>
      <c r="I46" s="13">
        <f>IF(HOUR(L46)&lt;12, YEAR(L46)*10^8+MONTH(L46)*10^6+DAY(L46)*10^4+(HOUR(L46)+12)*10^2 + MINUTE(L46), YEAR(L46)*10^8+MONTH(L46)*10^6+(DAY(L46)+1)*10^4+(HOUR(L46)-12)*10^2+MINUTE(L46))</f>
        <v/>
      </c>
      <c r="J46" s="14" t="n">
        <v>42549</v>
      </c>
      <c r="K46" s="15" t="n">
        <v>0.5798611111111112</v>
      </c>
      <c r="L46" s="16" t="n">
        <v>42549.57986111111</v>
      </c>
      <c r="M46" s="17" t="n">
        <v>42569</v>
      </c>
      <c r="N46" s="18" t="inlineStr">
        <is>
          <t>09:50</t>
        </is>
      </c>
      <c r="O46" s="16" t="n">
        <v>42569.40972222222</v>
      </c>
      <c r="P46" s="19" t="n">
        <v>5645</v>
      </c>
      <c r="Q46" s="12" t="inlineStr">
        <is>
          <t>Undetermined</t>
        </is>
      </c>
      <c r="R46" s="19" t="n"/>
      <c r="S46" s="19" t="n"/>
      <c r="T46" s="19" t="n">
        <v>0</v>
      </c>
      <c r="U46" s="20" t="n">
        <v>38.96741</v>
      </c>
      <c r="V46" s="20" t="n">
        <v>-120.9375</v>
      </c>
      <c r="W46" s="11" t="inlineStr">
        <is>
          <t>HFTD</t>
        </is>
      </c>
      <c r="X46" s="11">
        <f>IF(OR(ISNUMBER(FIND("Redwood Valley", E46)), AZ46, BC46), "HFRA", "non-HFRA")</f>
        <v/>
      </c>
      <c r="Y46" s="11" t="n"/>
      <c r="Z46" s="21" t="n"/>
      <c r="AA46" s="11" t="n"/>
      <c r="AB46" s="11" t="n"/>
      <c r="AC46" s="21" t="n"/>
      <c r="AD46" s="21" t="n"/>
      <c r="AE46" s="21" t="n"/>
      <c r="AF46" s="11" t="n"/>
      <c r="AG46" s="11">
        <f>OR(AND(P46&gt;5000, P46&lt;&gt;""), AND(R46&gt;500, R46&lt;&gt;""), AND(T46&gt;0, T46&lt;&gt;""))</f>
        <v/>
      </c>
      <c r="AH46" s="11">
        <f>AND(OR(R46="", R46&lt;100),OR(AND(P46&gt;5000,P46&lt;&gt;""),AND(T46&gt;0,T46&lt;&gt;"")))</f>
        <v/>
      </c>
      <c r="AI46" s="11">
        <f>AND(AG46,AH46=FALSE)</f>
        <v/>
      </c>
      <c r="AJ46" s="19">
        <f>YEAR(J46)</f>
        <v/>
      </c>
      <c r="AK46">
        <f>MONTH(J46)</f>
        <v/>
      </c>
      <c r="AL46" t="b">
        <v>0</v>
      </c>
      <c r="AM46">
        <f>IF(AND(T46&gt;0, T46&lt;&gt;""),1,0)</f>
        <v/>
      </c>
      <c r="AN46">
        <f>AND(AO46,AND(T46&gt;0,T46&lt;&gt;""))</f>
        <v/>
      </c>
      <c r="AO46">
        <f>AND(R46&gt;100, R46&lt;&gt;"")</f>
        <v/>
      </c>
      <c r="AP46">
        <f>AND(NOT(AN46),AO46)</f>
        <v/>
      </c>
      <c r="AQ46">
        <f>IF(AN46, "OEIS CAT - Destructive - Fatal", IF(AO46, IF(AG46, "OEIS CAT - Destructive - Non-fatal", "OEIS Non-CAT - Destructive - Non-fatal"), IF(AG46, "OEIS CAT - Large", "OEIS Non-CAT - Large")))</f>
        <v/>
      </c>
      <c r="AR46">
        <f>IF(AND(P46&lt;&gt;"", P46&gt;5000),1,0)</f>
        <v/>
      </c>
      <c r="AS46">
        <f>IF(AND(R46&lt;&gt;"", R46&gt;500),1,0)</f>
        <v/>
      </c>
      <c r="AT46">
        <f>IF(OR(R46="", R46&lt;=100),"structures &lt;= 100 ", IF(R46&gt;500, "structures &gt; 500", "100 &lt; structures &lt;= 500"))</f>
        <v/>
      </c>
      <c r="AU46">
        <f>IF(AND(T46&gt;0, T46&lt;&gt;""),"fatality &gt; 0", "fatality = 0")</f>
        <v/>
      </c>
      <c r="AV46">
        <f>IF(R46="",0, R46)</f>
        <v/>
      </c>
      <c r="AW46" t="b">
        <v>1</v>
      </c>
      <c r="AX46" t="b">
        <v>0</v>
      </c>
      <c r="AY46" t="b">
        <v>1</v>
      </c>
      <c r="AZ46" t="b">
        <v>1</v>
      </c>
      <c r="BA46" t="b">
        <v>0</v>
      </c>
      <c r="BB46" t="b">
        <v>1</v>
      </c>
      <c r="BC46" t="b">
        <v>1</v>
      </c>
    </row>
    <row r="47">
      <c r="A47" s="11" t="n"/>
      <c r="C47">
        <f>LEFT(H47,8)&amp;"-"&amp;E47</f>
        <v/>
      </c>
      <c r="D47" s="12" t="inlineStr">
        <is>
          <t>Sacramento</t>
        </is>
      </c>
      <c r="E47" s="12" t="inlineStr">
        <is>
          <t>Rancho</t>
        </is>
      </c>
      <c r="F47" s="12" t="n"/>
      <c r="G47" s="12" t="n"/>
      <c r="H47" s="13">
        <f>YEAR(L47)*10^8+MONTH(L47)*10^6+DAY(L47)*10^4+HOUR(L47)*100+MINUTE(L47)</f>
        <v/>
      </c>
      <c r="I47" s="13">
        <f>IF(HOUR(L47)&lt;12, YEAR(L47)*10^8+MONTH(L47)*10^6+DAY(L47)*10^4+(HOUR(L47)+12)*10^2 + MINUTE(L47), YEAR(L47)*10^8+MONTH(L47)*10^6+(DAY(L47)+1)*10^4+(HOUR(L47)-12)*10^2+MINUTE(L47))</f>
        <v/>
      </c>
      <c r="J47" s="14" t="n">
        <v>42549</v>
      </c>
      <c r="K47" s="15" t="n">
        <v>0.7930555555555555</v>
      </c>
      <c r="L47" s="16" t="n">
        <v>42549.79305555556</v>
      </c>
      <c r="M47" s="17" t="n">
        <v>42550</v>
      </c>
      <c r="N47" s="18" t="inlineStr">
        <is>
          <t>07:30</t>
        </is>
      </c>
      <c r="O47" s="16" t="n">
        <v>42550.3125</v>
      </c>
      <c r="P47" s="19" t="n">
        <v>372</v>
      </c>
      <c r="Q47" s="12" t="inlineStr">
        <is>
          <t>Vehicle</t>
        </is>
      </c>
      <c r="R47" s="19" t="n"/>
      <c r="S47" s="19" t="n"/>
      <c r="T47" s="19" t="n">
        <v>0</v>
      </c>
      <c r="U47" s="20" t="n">
        <v>38.385</v>
      </c>
      <c r="V47" s="20" t="n">
        <v>-121.003611</v>
      </c>
      <c r="W47" s="11" t="inlineStr">
        <is>
          <t>non-HFTD</t>
        </is>
      </c>
      <c r="X47" s="11">
        <f>IF(OR(ISNUMBER(FIND("Redwood Valley", E47)), AZ47, BC47), "HFRA", "non-HFRA")</f>
        <v/>
      </c>
      <c r="Y47" s="11" t="n"/>
      <c r="Z47" s="21" t="n"/>
      <c r="AA47" s="11" t="n"/>
      <c r="AB47" s="11" t="n"/>
      <c r="AC47" s="21" t="n"/>
      <c r="AD47" s="21" t="n"/>
      <c r="AE47" s="21" t="n"/>
      <c r="AF47" s="11" t="n"/>
      <c r="AG47" s="11">
        <f>OR(AND(P47&gt;5000, P47&lt;&gt;""), AND(R47&gt;500, R47&lt;&gt;""), AND(T47&gt;0, T47&lt;&gt;""))</f>
        <v/>
      </c>
      <c r="AH47" s="11">
        <f>AND(OR(R47="", R47&lt;100),OR(AND(P47&gt;5000,P47&lt;&gt;""),AND(T47&gt;0,T47&lt;&gt;"")))</f>
        <v/>
      </c>
      <c r="AI47" s="11">
        <f>AND(AG47,AH47=FALSE)</f>
        <v/>
      </c>
      <c r="AJ47" s="19">
        <f>YEAR(J47)</f>
        <v/>
      </c>
      <c r="AK47">
        <f>MONTH(J47)</f>
        <v/>
      </c>
      <c r="AL47" t="b">
        <v>0</v>
      </c>
      <c r="AM47">
        <f>IF(AND(T47&gt;0, T47&lt;&gt;""),1,0)</f>
        <v/>
      </c>
      <c r="AN47">
        <f>AND(AO47,AND(T47&gt;0,T47&lt;&gt;""))</f>
        <v/>
      </c>
      <c r="AO47">
        <f>AND(R47&gt;100, R47&lt;&gt;"")</f>
        <v/>
      </c>
      <c r="AP47">
        <f>AND(NOT(AN47),AO47)</f>
        <v/>
      </c>
      <c r="AQ47">
        <f>IF(AN47, "OEIS CAT - Destructive - Fatal", IF(AO47, IF(AG47, "OEIS CAT - Destructive - Non-fatal", "OEIS Non-CAT - Destructive - Non-fatal"), IF(AG47, "OEIS CAT - Large", "OEIS Non-CAT - Large")))</f>
        <v/>
      </c>
      <c r="AR47">
        <f>IF(AND(P47&lt;&gt;"", P47&gt;5000),1,0)</f>
        <v/>
      </c>
      <c r="AS47">
        <f>IF(AND(R47&lt;&gt;"", R47&gt;500),1,0)</f>
        <v/>
      </c>
      <c r="AT47">
        <f>IF(OR(R47="", R47&lt;=100),"structures &lt;= 100 ", IF(R47&gt;500, "structures &gt; 500", "100 &lt; structures &lt;= 500"))</f>
        <v/>
      </c>
      <c r="AU47">
        <f>IF(AND(T47&gt;0, T47&lt;&gt;""),"fatality &gt; 0", "fatality = 0")</f>
        <v/>
      </c>
      <c r="AV47">
        <f>IF(R47="",0, R47)</f>
        <v/>
      </c>
      <c r="AW47" t="b">
        <v>0</v>
      </c>
      <c r="AX47" t="b">
        <v>0</v>
      </c>
      <c r="AY47" t="b">
        <v>0</v>
      </c>
      <c r="AZ47" t="b">
        <v>0</v>
      </c>
      <c r="BA47" t="b">
        <v>0</v>
      </c>
      <c r="BB47" t="b">
        <v>0</v>
      </c>
      <c r="BC47" t="b">
        <v>0</v>
      </c>
    </row>
    <row r="48">
      <c r="A48" s="11" t="n"/>
      <c r="C48">
        <f>LEFT(H48,8)&amp;"-"&amp;E48</f>
        <v/>
      </c>
      <c r="D48" s="12" t="inlineStr">
        <is>
          <t>Tehama</t>
        </is>
      </c>
      <c r="E48" s="12" t="inlineStr">
        <is>
          <t>Colyear</t>
        </is>
      </c>
      <c r="F48" s="12" t="n"/>
      <c r="G48" s="12" t="n"/>
      <c r="H48" s="13">
        <f>YEAR(L48)*10^8+MONTH(L48)*10^6+DAY(L48)*10^4+HOUR(L48)*100+MINUTE(L48)</f>
        <v/>
      </c>
      <c r="I48" s="13">
        <f>IF(HOUR(L48)&lt;12, YEAR(L48)*10^8+MONTH(L48)*10^6+DAY(L48)*10^4+(HOUR(L48)+12)*10^2 + MINUTE(L48), YEAR(L48)*10^8+MONTH(L48)*10^6+(DAY(L48)+1)*10^4+(HOUR(L48)-12)*10^2+MINUTE(L48))</f>
        <v/>
      </c>
      <c r="J48" s="14" t="n">
        <v>42551</v>
      </c>
      <c r="K48" s="15" t="n">
        <v>0.5638888888888889</v>
      </c>
      <c r="L48" s="16" t="n">
        <v>42551.56388888889</v>
      </c>
      <c r="M48" s="17" t="n">
        <v>42555</v>
      </c>
      <c r="N48" s="18" t="inlineStr">
        <is>
          <t>07:45</t>
        </is>
      </c>
      <c r="O48" s="16" t="n">
        <v>42555.32291666666</v>
      </c>
      <c r="P48" s="19" t="n">
        <v>464</v>
      </c>
      <c r="Q48" s="12" t="inlineStr">
        <is>
          <t>Electrical Power</t>
        </is>
      </c>
      <c r="R48" s="19" t="n"/>
      <c r="S48" s="19" t="n"/>
      <c r="T48" s="19" t="n">
        <v>0</v>
      </c>
      <c r="U48" s="20" t="n">
        <v>40.0353</v>
      </c>
      <c r="V48" s="20" t="n">
        <v>-122.56939</v>
      </c>
      <c r="W48" s="11" t="inlineStr">
        <is>
          <t>HFTD</t>
        </is>
      </c>
      <c r="X48" s="11">
        <f>IF(OR(ISNUMBER(FIND("Redwood Valley", E48)), AZ48, BC48), "HFRA", "non-HFRA")</f>
        <v/>
      </c>
      <c r="Y48" s="11" t="inlineStr">
        <is>
          <t>Yes</t>
        </is>
      </c>
      <c r="Z48" s="21" t="inlineStr">
        <is>
          <t>Yes</t>
        </is>
      </c>
      <c r="AA48" s="11" t="n">
        <v>20160144</v>
      </c>
      <c r="AB48" s="11" t="n"/>
      <c r="AC48" s="21" t="inlineStr">
        <is>
          <t>1499124</t>
        </is>
      </c>
      <c r="AD48" s="21" t="inlineStr">
        <is>
          <t>16-0047210</t>
        </is>
      </c>
      <c r="AE48" s="21" t="n"/>
      <c r="AF48" s="11" t="n">
        <v>4520</v>
      </c>
      <c r="AG48" s="11">
        <f>OR(AND(P48&gt;5000, P48&lt;&gt;""), AND(R48&gt;500, R48&lt;&gt;""), AND(T48&gt;0, T48&lt;&gt;""))</f>
        <v/>
      </c>
      <c r="AH48" s="11">
        <f>AND(OR(R48="", R48&lt;100),OR(AND(P48&gt;5000,P48&lt;&gt;""),AND(T48&gt;0,T48&lt;&gt;"")))</f>
        <v/>
      </c>
      <c r="AI48" s="11">
        <f>AND(AG48,AH48=FALSE)</f>
        <v/>
      </c>
      <c r="AJ48" s="19">
        <f>YEAR(J48)</f>
        <v/>
      </c>
      <c r="AK48">
        <f>MONTH(J48)</f>
        <v/>
      </c>
      <c r="AL48" t="b">
        <v>0</v>
      </c>
      <c r="AM48">
        <f>IF(AND(T48&gt;0, T48&lt;&gt;""),1,0)</f>
        <v/>
      </c>
      <c r="AN48">
        <f>AND(AO48,AND(T48&gt;0,T48&lt;&gt;""))</f>
        <v/>
      </c>
      <c r="AO48">
        <f>AND(R48&gt;100, R48&lt;&gt;"")</f>
        <v/>
      </c>
      <c r="AP48">
        <f>AND(NOT(AN48),AO48)</f>
        <v/>
      </c>
      <c r="AQ48">
        <f>IF(AN48, "OEIS CAT - Destructive - Fatal", IF(AO48, IF(AG48, "OEIS CAT - Destructive - Non-fatal", "OEIS Non-CAT - Destructive - Non-fatal"), IF(AG48, "OEIS CAT - Large", "OEIS Non-CAT - Large")))</f>
        <v/>
      </c>
      <c r="AR48">
        <f>IF(AND(P48&lt;&gt;"", P48&gt;5000),1,0)</f>
        <v/>
      </c>
      <c r="AS48">
        <f>IF(AND(R48&lt;&gt;"", R48&gt;500),1,0)</f>
        <v/>
      </c>
      <c r="AT48">
        <f>IF(OR(R48="", R48&lt;=100),"structures &lt;= 100 ", IF(R48&gt;500, "structures &gt; 500", "100 &lt; structures &lt;= 500"))</f>
        <v/>
      </c>
      <c r="AU48">
        <f>IF(AND(T48&gt;0, T48&lt;&gt;""),"fatality &gt; 0", "fatality = 0")</f>
        <v/>
      </c>
      <c r="AV48">
        <f>IF(R48="",0, R48)</f>
        <v/>
      </c>
      <c r="AW48" t="b">
        <v>1</v>
      </c>
      <c r="AX48" t="b">
        <v>0</v>
      </c>
      <c r="AY48" t="b">
        <v>1</v>
      </c>
      <c r="AZ48" t="b">
        <v>1</v>
      </c>
      <c r="BA48" t="b">
        <v>0</v>
      </c>
      <c r="BB48" t="b">
        <v>1</v>
      </c>
      <c r="BC48" t="b">
        <v>1</v>
      </c>
    </row>
    <row r="49">
      <c r="A49" s="11" t="n"/>
      <c r="C49">
        <f>LEFT(H49,8)&amp;"-"&amp;E49</f>
        <v/>
      </c>
      <c r="D49" s="12" t="inlineStr">
        <is>
          <t>Kern</t>
        </is>
      </c>
      <c r="E49" s="12" t="inlineStr">
        <is>
          <t>Deer</t>
        </is>
      </c>
      <c r="F49" s="12" t="n"/>
      <c r="G49" s="12" t="n"/>
      <c r="H49" s="13">
        <f>YEAR(L49)*10^8+MONTH(L49)*10^6+DAY(L49)*10^4+HOUR(L49)*100+MINUTE(L49)</f>
        <v/>
      </c>
      <c r="I49" s="13">
        <f>IF(HOUR(L49)&lt;12, YEAR(L49)*10^8+MONTH(L49)*10^6+DAY(L49)*10^4+(HOUR(L49)+12)*10^2 + MINUTE(L49), YEAR(L49)*10^8+MONTH(L49)*10^6+(DAY(L49)+1)*10^4+(HOUR(L49)-12)*10^2+MINUTE(L49))</f>
        <v/>
      </c>
      <c r="J49" s="14" t="n">
        <v>42552</v>
      </c>
      <c r="K49" s="15" t="n">
        <v>0.5868055555555556</v>
      </c>
      <c r="L49" s="16" t="n">
        <v>42552.58680555555</v>
      </c>
      <c r="M49" s="17" t="n">
        <v>42559</v>
      </c>
      <c r="N49" s="18" t="inlineStr">
        <is>
          <t>19:00</t>
        </is>
      </c>
      <c r="O49" s="16" t="n">
        <v>42559.79166666666</v>
      </c>
      <c r="P49" s="19" t="n">
        <v>1785</v>
      </c>
      <c r="Q49" s="12" t="inlineStr">
        <is>
          <t>Undetermined</t>
        </is>
      </c>
      <c r="R49" s="19" t="n"/>
      <c r="S49" s="19" t="n"/>
      <c r="T49" s="19" t="n">
        <v>0</v>
      </c>
      <c r="U49" s="20" t="n">
        <v>35.20993</v>
      </c>
      <c r="V49" s="20" t="n">
        <v>-118.72272</v>
      </c>
      <c r="W49" s="11" t="inlineStr">
        <is>
          <t>HFTD</t>
        </is>
      </c>
      <c r="X49" s="11">
        <f>IF(OR(ISNUMBER(FIND("Redwood Valley", E49)), AZ49, BC49), "HFRA", "non-HFRA")</f>
        <v/>
      </c>
      <c r="Y49" s="11" t="n"/>
      <c r="Z49" s="21" t="n"/>
      <c r="AA49" s="11" t="n"/>
      <c r="AB49" s="11" t="n"/>
      <c r="AC49" s="21" t="n"/>
      <c r="AD49" s="21" t="n"/>
      <c r="AE49" s="21" t="n"/>
      <c r="AF49" s="11" t="n"/>
      <c r="AG49" s="11">
        <f>OR(AND(P49&gt;5000, P49&lt;&gt;""), AND(R49&gt;500, R49&lt;&gt;""), AND(T49&gt;0, T49&lt;&gt;""))</f>
        <v/>
      </c>
      <c r="AH49" s="11">
        <f>AND(OR(R49="", R49&lt;100),OR(AND(P49&gt;5000,P49&lt;&gt;""),AND(T49&gt;0,T49&lt;&gt;"")))</f>
        <v/>
      </c>
      <c r="AI49" s="11">
        <f>AND(AG49,AH49=FALSE)</f>
        <v/>
      </c>
      <c r="AJ49" s="19">
        <f>YEAR(J49)</f>
        <v/>
      </c>
      <c r="AK49">
        <f>MONTH(J49)</f>
        <v/>
      </c>
      <c r="AL49" t="b">
        <v>0</v>
      </c>
      <c r="AM49">
        <f>IF(AND(T49&gt;0, T49&lt;&gt;""),1,0)</f>
        <v/>
      </c>
      <c r="AN49">
        <f>AND(AO49,AND(T49&gt;0,T49&lt;&gt;""))</f>
        <v/>
      </c>
      <c r="AO49">
        <f>AND(R49&gt;100, R49&lt;&gt;"")</f>
        <v/>
      </c>
      <c r="AP49">
        <f>AND(NOT(AN49),AO49)</f>
        <v/>
      </c>
      <c r="AQ49">
        <f>IF(AN49, "OEIS CAT - Destructive - Fatal", IF(AO49, IF(AG49, "OEIS CAT - Destructive - Non-fatal", "OEIS Non-CAT - Destructive - Non-fatal"), IF(AG49, "OEIS CAT - Large", "OEIS Non-CAT - Large")))</f>
        <v/>
      </c>
      <c r="AR49">
        <f>IF(AND(P49&lt;&gt;"", P49&gt;5000),1,0)</f>
        <v/>
      </c>
      <c r="AS49">
        <f>IF(AND(R49&lt;&gt;"", R49&gt;500),1,0)</f>
        <v/>
      </c>
      <c r="AT49">
        <f>IF(OR(R49="", R49&lt;=100),"structures &lt;= 100 ", IF(R49&gt;500, "structures &gt; 500", "100 &lt; structures &lt;= 500"))</f>
        <v/>
      </c>
      <c r="AU49">
        <f>IF(AND(T49&gt;0, T49&lt;&gt;""),"fatality &gt; 0", "fatality = 0")</f>
        <v/>
      </c>
      <c r="AV49">
        <f>IF(R49="",0, R49)</f>
        <v/>
      </c>
      <c r="AW49" t="b">
        <v>1</v>
      </c>
      <c r="AX49" t="b">
        <v>0</v>
      </c>
      <c r="AY49" t="b">
        <v>1</v>
      </c>
      <c r="AZ49" t="b">
        <v>1</v>
      </c>
      <c r="BA49" t="b">
        <v>0</v>
      </c>
      <c r="BB49" t="b">
        <v>1</v>
      </c>
      <c r="BC49" t="b">
        <v>1</v>
      </c>
    </row>
    <row r="50">
      <c r="A50" s="11" t="n"/>
      <c r="C50">
        <f>LEFT(H50,8)&amp;"-"&amp;E50</f>
        <v/>
      </c>
      <c r="D50" s="12" t="inlineStr">
        <is>
          <t>Fresno</t>
        </is>
      </c>
      <c r="E50" s="12" t="inlineStr">
        <is>
          <t>Curry</t>
        </is>
      </c>
      <c r="F50" s="12" t="n"/>
      <c r="G50" s="12" t="n"/>
      <c r="H50" s="13">
        <f>YEAR(L50)*10^8+MONTH(L50)*10^6+DAY(L50)*10^4+HOUR(L50)*100+MINUTE(L50)</f>
        <v/>
      </c>
      <c r="I50" s="13">
        <f>IF(HOUR(L50)&lt;12, YEAR(L50)*10^8+MONTH(L50)*10^6+DAY(L50)*10^4+(HOUR(L50)+12)*10^2 + MINUTE(L50), YEAR(L50)*10^8+MONTH(L50)*10^6+(DAY(L50)+1)*10^4+(HOUR(L50)-12)*10^2+MINUTE(L50))</f>
        <v/>
      </c>
      <c r="J50" s="14" t="n">
        <v>42552</v>
      </c>
      <c r="K50" s="15" t="n">
        <v>0.7194444444444444</v>
      </c>
      <c r="L50" s="16" t="n">
        <v>42552.71944444445</v>
      </c>
      <c r="M50" s="17" t="n">
        <v>42556</v>
      </c>
      <c r="N50" s="18" t="inlineStr">
        <is>
          <t>07:05</t>
        </is>
      </c>
      <c r="O50" s="16" t="n">
        <v>42556.29513888889</v>
      </c>
      <c r="P50" s="19" t="n">
        <v>2944</v>
      </c>
      <c r="Q50" s="12" t="inlineStr">
        <is>
          <t>Under Investigation</t>
        </is>
      </c>
      <c r="R50" s="19" t="n"/>
      <c r="S50" s="19" t="n"/>
      <c r="T50" s="19" t="n">
        <v>0</v>
      </c>
      <c r="U50" s="20" t="n">
        <v>36.0749</v>
      </c>
      <c r="V50" s="20" t="n">
        <v>-120.452041</v>
      </c>
      <c r="W50" s="11" t="inlineStr">
        <is>
          <t>non-HFTD</t>
        </is>
      </c>
      <c r="X50" s="11">
        <f>IF(OR(ISNUMBER(FIND("Redwood Valley", E50)), AZ50, BC50), "HFRA", "non-HFRA")</f>
        <v/>
      </c>
      <c r="Y50" s="11" t="n"/>
      <c r="Z50" s="21" t="n"/>
      <c r="AA50" s="11" t="n"/>
      <c r="AB50" s="11" t="n"/>
      <c r="AC50" s="21" t="n"/>
      <c r="AD50" s="21" t="n"/>
      <c r="AE50" s="21" t="n"/>
      <c r="AF50" s="11" t="n">
        <v>204155</v>
      </c>
      <c r="AG50" s="11">
        <f>OR(AND(P50&gt;5000, P50&lt;&gt;""), AND(R50&gt;500, R50&lt;&gt;""), AND(T50&gt;0, T50&lt;&gt;""))</f>
        <v/>
      </c>
      <c r="AH50" s="11">
        <f>AND(OR(R50="", R50&lt;100),OR(AND(P50&gt;5000,P50&lt;&gt;""),AND(T50&gt;0,T50&lt;&gt;"")))</f>
        <v/>
      </c>
      <c r="AI50" s="11">
        <f>AND(AG50,AH50=FALSE)</f>
        <v/>
      </c>
      <c r="AJ50" s="19">
        <f>YEAR(J50)</f>
        <v/>
      </c>
      <c r="AK50">
        <f>MONTH(J50)</f>
        <v/>
      </c>
      <c r="AL50" t="b">
        <v>0</v>
      </c>
      <c r="AM50">
        <f>IF(AND(T50&gt;0, T50&lt;&gt;""),1,0)</f>
        <v/>
      </c>
      <c r="AN50">
        <f>AND(AO50,AND(T50&gt;0,T50&lt;&gt;""))</f>
        <v/>
      </c>
      <c r="AO50">
        <f>AND(R50&gt;100, R50&lt;&gt;"")</f>
        <v/>
      </c>
      <c r="AP50">
        <f>AND(NOT(AN50),AO50)</f>
        <v/>
      </c>
      <c r="AQ50">
        <f>IF(AN50, "OEIS CAT - Destructive - Fatal", IF(AO50, IF(AG50, "OEIS CAT - Destructive - Non-fatal", "OEIS Non-CAT - Destructive - Non-fatal"), IF(AG50, "OEIS CAT - Large", "OEIS Non-CAT - Large")))</f>
        <v/>
      </c>
      <c r="AR50">
        <f>IF(AND(P50&lt;&gt;"", P50&gt;5000),1,0)</f>
        <v/>
      </c>
      <c r="AS50">
        <f>IF(AND(R50&lt;&gt;"", R50&gt;500),1,0)</f>
        <v/>
      </c>
      <c r="AT50">
        <f>IF(OR(R50="", R50&lt;=100),"structures &lt;= 100 ", IF(R50&gt;500, "structures &gt; 500", "100 &lt; structures &lt;= 500"))</f>
        <v/>
      </c>
      <c r="AU50">
        <f>IF(AND(T50&gt;0, T50&lt;&gt;""),"fatality &gt; 0", "fatality = 0")</f>
        <v/>
      </c>
      <c r="AV50">
        <f>IF(R50="",0, R50)</f>
        <v/>
      </c>
      <c r="AW50" t="b">
        <v>0</v>
      </c>
      <c r="AX50" t="b">
        <v>0</v>
      </c>
      <c r="AY50" t="b">
        <v>1</v>
      </c>
      <c r="AZ50" t="b">
        <v>1</v>
      </c>
      <c r="BA50" t="b">
        <v>1</v>
      </c>
      <c r="BB50" t="b">
        <v>0</v>
      </c>
      <c r="BC50" t="b">
        <v>1</v>
      </c>
    </row>
    <row r="51">
      <c r="A51" s="11" t="n"/>
      <c r="B51" t="inlineStr">
        <is>
          <t>cause https://www.cbsnews.com/sacramento/news/appaloosa-fire-threatens-residential-structures-reaches-75-acres-in-calaveras-county/</t>
        </is>
      </c>
      <c r="C51">
        <f>LEFT(H51,8)&amp;"-"&amp;E51</f>
        <v/>
      </c>
      <c r="D51" s="12" t="inlineStr">
        <is>
          <t>Calaveras</t>
        </is>
      </c>
      <c r="E51" s="12" t="inlineStr">
        <is>
          <t>Appaloosa</t>
        </is>
      </c>
      <c r="F51" s="12" t="n"/>
      <c r="G51" s="12" t="n"/>
      <c r="H51" s="13">
        <f>YEAR(L51)*10^8+MONTH(L51)*10^6+DAY(L51)*10^4+HOUR(L51)*100+MINUTE(L51)</f>
        <v/>
      </c>
      <c r="I51" s="13">
        <f>IF(HOUR(L51)&lt;12, YEAR(L51)*10^8+MONTH(L51)*10^6+DAY(L51)*10^4+(HOUR(L51)+12)*10^2 + MINUTE(L51), YEAR(L51)*10^8+MONTH(L51)*10^6+(DAY(L51)+1)*10^4+(HOUR(L51)-12)*10^2+MINUTE(L51))</f>
        <v/>
      </c>
      <c r="J51" s="14" t="n">
        <v>42553</v>
      </c>
      <c r="K51" s="15" t="n">
        <v>0.6215277777777778</v>
      </c>
      <c r="L51" s="16" t="n">
        <v>42553.62152777778</v>
      </c>
      <c r="M51" s="17" t="n">
        <v>42559</v>
      </c>
      <c r="N51" s="18" t="inlineStr">
        <is>
          <t>19:32</t>
        </is>
      </c>
      <c r="O51" s="16" t="n">
        <v>42559.81388888889</v>
      </c>
      <c r="P51" s="19" t="n">
        <v>310</v>
      </c>
      <c r="Q51" s="12" t="inlineStr">
        <is>
          <t>Electrical Power</t>
        </is>
      </c>
      <c r="R51" s="19" t="n">
        <v>1</v>
      </c>
      <c r="S51" s="19" t="n"/>
      <c r="T51" s="19" t="n">
        <v>0</v>
      </c>
      <c r="U51" s="20" t="n">
        <v>38.02845</v>
      </c>
      <c r="V51" s="20" t="n">
        <v>-120.61153</v>
      </c>
      <c r="W51" s="11" t="inlineStr">
        <is>
          <t>HFTD</t>
        </is>
      </c>
      <c r="X51" s="11">
        <f>IF(OR(ISNUMBER(FIND("Redwood Valley", E51)), AZ51, BC51), "HFRA", "non-HFRA")</f>
        <v/>
      </c>
      <c r="Y51" s="11" t="inlineStr">
        <is>
          <t>Yes</t>
        </is>
      </c>
      <c r="Z51" s="21" t="n"/>
      <c r="AA51" s="11" t="n"/>
      <c r="AB51" s="11" t="n"/>
      <c r="AC51" s="21" t="n"/>
      <c r="AD51" s="21" t="n"/>
      <c r="AE51" s="21" t="n"/>
      <c r="AF51" s="11" t="n">
        <v>4419063</v>
      </c>
      <c r="AG51" s="11">
        <f>OR(AND(P51&gt;5000, P51&lt;&gt;""), AND(R51&gt;500, R51&lt;&gt;""), AND(T51&gt;0, T51&lt;&gt;""))</f>
        <v/>
      </c>
      <c r="AH51" s="11">
        <f>AND(OR(R51="", R51&lt;100),OR(AND(P51&gt;5000,P51&lt;&gt;""),AND(T51&gt;0,T51&lt;&gt;"")))</f>
        <v/>
      </c>
      <c r="AI51" s="11">
        <f>AND(AG51,AH51=FALSE)</f>
        <v/>
      </c>
      <c r="AJ51" s="19">
        <f>YEAR(J51)</f>
        <v/>
      </c>
      <c r="AK51">
        <f>MONTH(J51)</f>
        <v/>
      </c>
      <c r="AL51" t="b">
        <v>0</v>
      </c>
      <c r="AM51">
        <f>IF(AND(T51&gt;0, T51&lt;&gt;""),1,0)</f>
        <v/>
      </c>
      <c r="AN51">
        <f>AND(AO51,AND(T51&gt;0,T51&lt;&gt;""))</f>
        <v/>
      </c>
      <c r="AO51">
        <f>AND(R51&gt;100, R51&lt;&gt;"")</f>
        <v/>
      </c>
      <c r="AP51">
        <f>AND(NOT(AN51),AO51)</f>
        <v/>
      </c>
      <c r="AQ51">
        <f>IF(AN51, "OEIS CAT - Destructive - Fatal", IF(AO51, IF(AG51, "OEIS CAT - Destructive - Non-fatal", "OEIS Non-CAT - Destructive - Non-fatal"), IF(AG51, "OEIS CAT - Large", "OEIS Non-CAT - Large")))</f>
        <v/>
      </c>
      <c r="AR51">
        <f>IF(AND(P51&lt;&gt;"", P51&gt;5000),1,0)</f>
        <v/>
      </c>
      <c r="AS51">
        <f>IF(AND(R51&lt;&gt;"", R51&gt;500),1,0)</f>
        <v/>
      </c>
      <c r="AT51">
        <f>IF(OR(R51="", R51&lt;=100),"structures &lt;= 100 ", IF(R51&gt;500, "structures &gt; 500", "100 &lt; structures &lt;= 500"))</f>
        <v/>
      </c>
      <c r="AU51">
        <f>IF(AND(T51&gt;0, T51&lt;&gt;""),"fatality &gt; 0", "fatality = 0")</f>
        <v/>
      </c>
      <c r="AV51">
        <f>IF(R51="",0, R51)</f>
        <v/>
      </c>
      <c r="AW51" t="b">
        <v>1</v>
      </c>
      <c r="AX51" t="b">
        <v>0</v>
      </c>
      <c r="AY51" t="b">
        <v>1</v>
      </c>
      <c r="AZ51" t="b">
        <v>1</v>
      </c>
      <c r="BA51" t="b">
        <v>0</v>
      </c>
      <c r="BB51" t="b">
        <v>1</v>
      </c>
      <c r="BC51" t="b">
        <v>1</v>
      </c>
    </row>
    <row r="52">
      <c r="A52" s="11" t="n"/>
      <c r="C52">
        <f>LEFT(H52,8)&amp;"-"&amp;E52</f>
        <v/>
      </c>
      <c r="D52" s="12" t="inlineStr">
        <is>
          <t>Kern</t>
        </is>
      </c>
      <c r="E52" s="12" t="inlineStr">
        <is>
          <t>Fort</t>
        </is>
      </c>
      <c r="F52" s="12" t="n"/>
      <c r="G52" s="12" t="n"/>
      <c r="H52" s="13">
        <f>YEAR(L52)*10^8+MONTH(L52)*10^6+DAY(L52)*10^4+HOUR(L52)*100+MINUTE(L52)</f>
        <v/>
      </c>
      <c r="I52" s="13">
        <f>IF(HOUR(L52)&lt;12, YEAR(L52)*10^8+MONTH(L52)*10^6+DAY(L52)*10^4+(HOUR(L52)+12)*10^2 + MINUTE(L52), YEAR(L52)*10^8+MONTH(L52)*10^6+(DAY(L52)+1)*10^4+(HOUR(L52)-12)*10^2+MINUTE(L52))</f>
        <v/>
      </c>
      <c r="J52" s="14" t="n">
        <v>42559</v>
      </c>
      <c r="K52" s="15" t="n">
        <v>0.46875</v>
      </c>
      <c r="L52" s="16" t="n">
        <v>42559.46875</v>
      </c>
      <c r="M52" s="17" t="n">
        <v>42561</v>
      </c>
      <c r="N52" s="18" t="inlineStr">
        <is>
          <t>19:37</t>
        </is>
      </c>
      <c r="O52" s="16" t="n">
        <v>42561.81736111111</v>
      </c>
      <c r="P52" s="19" t="n">
        <v>554</v>
      </c>
      <c r="Q52" s="12" t="inlineStr">
        <is>
          <t>Undetermined</t>
        </is>
      </c>
      <c r="R52" s="19" t="n"/>
      <c r="S52" s="19" t="n"/>
      <c r="T52" s="19" t="n">
        <v>0</v>
      </c>
      <c r="U52" s="20" t="n">
        <v>34.913</v>
      </c>
      <c r="V52" s="20" t="n">
        <v>-118.9082</v>
      </c>
      <c r="W52" s="11" t="inlineStr">
        <is>
          <t>non-HFTD</t>
        </is>
      </c>
      <c r="X52" s="11">
        <f>IF(OR(ISNUMBER(FIND("Redwood Valley", E52)), AZ52, BC52), "HFRA", "non-HFRA")</f>
        <v/>
      </c>
      <c r="Y52" s="11" t="n"/>
      <c r="Z52" s="21" t="n"/>
      <c r="AA52" s="11" t="n"/>
      <c r="AB52" s="11" t="n"/>
      <c r="AC52" s="21" t="n"/>
      <c r="AD52" s="21" t="n"/>
      <c r="AE52" s="21" t="n"/>
      <c r="AF52" s="11" t="n"/>
      <c r="AG52" s="11">
        <f>OR(AND(P52&gt;5000, P52&lt;&gt;""), AND(R52&gt;500, R52&lt;&gt;""), AND(T52&gt;0, T52&lt;&gt;""))</f>
        <v/>
      </c>
      <c r="AH52" s="11">
        <f>AND(OR(R52="", R52&lt;100),OR(AND(P52&gt;5000,P52&lt;&gt;""),AND(T52&gt;0,T52&lt;&gt;"")))</f>
        <v/>
      </c>
      <c r="AI52" s="11">
        <f>AND(AG52,AH52=FALSE)</f>
        <v/>
      </c>
      <c r="AJ52" s="19">
        <f>YEAR(J52)</f>
        <v/>
      </c>
      <c r="AK52">
        <f>MONTH(J52)</f>
        <v/>
      </c>
      <c r="AL52" t="b">
        <v>0</v>
      </c>
      <c r="AM52">
        <f>IF(AND(T52&gt;0, T52&lt;&gt;""),1,0)</f>
        <v/>
      </c>
      <c r="AN52">
        <f>AND(AO52,AND(T52&gt;0,T52&lt;&gt;""))</f>
        <v/>
      </c>
      <c r="AO52">
        <f>AND(R52&gt;100, R52&lt;&gt;"")</f>
        <v/>
      </c>
      <c r="AP52">
        <f>AND(NOT(AN52),AO52)</f>
        <v/>
      </c>
      <c r="AQ52">
        <f>IF(AN52, "OEIS CAT - Destructive - Fatal", IF(AO52, IF(AG52, "OEIS CAT - Destructive - Non-fatal", "OEIS Non-CAT - Destructive - Non-fatal"), IF(AG52, "OEIS CAT - Large", "OEIS Non-CAT - Large")))</f>
        <v/>
      </c>
      <c r="AR52">
        <f>IF(AND(P52&lt;&gt;"", P52&gt;5000),1,0)</f>
        <v/>
      </c>
      <c r="AS52">
        <f>IF(AND(R52&lt;&gt;"", R52&gt;500),1,0)</f>
        <v/>
      </c>
      <c r="AT52">
        <f>IF(OR(R52="", R52&lt;=100),"structures &lt;= 100 ", IF(R52&gt;500, "structures &gt; 500", "100 &lt; structures &lt;= 500"))</f>
        <v/>
      </c>
      <c r="AU52">
        <f>IF(AND(T52&gt;0, T52&lt;&gt;""),"fatality &gt; 0", "fatality = 0")</f>
        <v/>
      </c>
      <c r="AV52">
        <f>IF(R52="",0, R52)</f>
        <v/>
      </c>
      <c r="AW52" t="b">
        <v>0</v>
      </c>
      <c r="AX52" t="b">
        <v>0</v>
      </c>
      <c r="AY52" t="b">
        <v>1</v>
      </c>
      <c r="AZ52" t="b">
        <v>1</v>
      </c>
      <c r="BA52" t="b">
        <v>1</v>
      </c>
      <c r="BB52" t="b">
        <v>0</v>
      </c>
      <c r="BC52" t="b">
        <v>1</v>
      </c>
    </row>
    <row r="53">
      <c r="A53" s="11" t="n"/>
      <c r="C53">
        <f>LEFT(H53,8)&amp;"-"&amp;E53</f>
        <v/>
      </c>
      <c r="D53" s="12" t="inlineStr">
        <is>
          <t>Shasta</t>
        </is>
      </c>
      <c r="E53" s="12" t="inlineStr">
        <is>
          <t>Fiddler</t>
        </is>
      </c>
      <c r="F53" s="12" t="n"/>
      <c r="G53" s="12" t="n"/>
      <c r="H53" s="13">
        <f>YEAR(L53)*10^8+MONTH(L53)*10^6+DAY(L53)*10^4+HOUR(L53)*100+MINUTE(L53)</f>
        <v/>
      </c>
      <c r="I53" s="13">
        <f>IF(HOUR(L53)&lt;12, YEAR(L53)*10^8+MONTH(L53)*10^6+DAY(L53)*10^4+(HOUR(L53)+12)*10^2 + MINUTE(L53), YEAR(L53)*10^8+MONTH(L53)*10^6+(DAY(L53)+1)*10^4+(HOUR(L53)-12)*10^2+MINUTE(L53))</f>
        <v/>
      </c>
      <c r="J53" s="14" t="n">
        <v>42559</v>
      </c>
      <c r="K53" s="15" t="n">
        <v>0.9479166666666666</v>
      </c>
      <c r="L53" s="16" t="n">
        <v>42559.94791666666</v>
      </c>
      <c r="M53" s="17" t="n">
        <v>42563</v>
      </c>
      <c r="N53" s="18" t="inlineStr">
        <is>
          <t>07:00</t>
        </is>
      </c>
      <c r="O53" s="16" t="n">
        <v>42563.29166666666</v>
      </c>
      <c r="P53" s="19" t="n">
        <v>441</v>
      </c>
      <c r="Q53" s="12" t="inlineStr">
        <is>
          <t>Arson</t>
        </is>
      </c>
      <c r="R53" s="19" t="n">
        <v>1</v>
      </c>
      <c r="S53" s="19" t="n">
        <v>1</v>
      </c>
      <c r="T53" s="19" t="n">
        <v>0</v>
      </c>
      <c r="U53" s="20" t="n">
        <v>40.36873</v>
      </c>
      <c r="V53" s="20" t="n">
        <v>-122.72913</v>
      </c>
      <c r="W53" s="11" t="inlineStr">
        <is>
          <t>HFTD</t>
        </is>
      </c>
      <c r="X53" s="11">
        <f>IF(OR(ISNUMBER(FIND("Redwood Valley", E53)), AZ53, BC53), "HFRA", "non-HFRA")</f>
        <v/>
      </c>
      <c r="Y53" s="11" t="n"/>
      <c r="Z53" s="21" t="n"/>
      <c r="AA53" s="11" t="n"/>
      <c r="AB53" s="11" t="n"/>
      <c r="AC53" s="21" t="n"/>
      <c r="AD53" s="21" t="n"/>
      <c r="AE53" s="21" t="n"/>
      <c r="AF53" s="11" t="n"/>
      <c r="AG53" s="11">
        <f>OR(AND(P53&gt;5000, P53&lt;&gt;""), AND(R53&gt;500, R53&lt;&gt;""), AND(T53&gt;0, T53&lt;&gt;""))</f>
        <v/>
      </c>
      <c r="AH53" s="11">
        <f>AND(OR(R53="", R53&lt;100),OR(AND(P53&gt;5000,P53&lt;&gt;""),AND(T53&gt;0,T53&lt;&gt;"")))</f>
        <v/>
      </c>
      <c r="AI53" s="11">
        <f>AND(AG53,AH53=FALSE)</f>
        <v/>
      </c>
      <c r="AJ53" s="19">
        <f>YEAR(J53)</f>
        <v/>
      </c>
      <c r="AK53">
        <f>MONTH(J53)</f>
        <v/>
      </c>
      <c r="AL53" t="b">
        <v>0</v>
      </c>
      <c r="AM53">
        <f>IF(AND(T53&gt;0, T53&lt;&gt;""),1,0)</f>
        <v/>
      </c>
      <c r="AN53">
        <f>AND(AO53,AND(T53&gt;0,T53&lt;&gt;""))</f>
        <v/>
      </c>
      <c r="AO53">
        <f>AND(R53&gt;100, R53&lt;&gt;"")</f>
        <v/>
      </c>
      <c r="AP53">
        <f>AND(NOT(AN53),AO53)</f>
        <v/>
      </c>
      <c r="AQ53">
        <f>IF(AN53, "OEIS CAT - Destructive - Fatal", IF(AO53, IF(AG53, "OEIS CAT - Destructive - Non-fatal", "OEIS Non-CAT - Destructive - Non-fatal"), IF(AG53, "OEIS CAT - Large", "OEIS Non-CAT - Large")))</f>
        <v/>
      </c>
      <c r="AR53">
        <f>IF(AND(P53&lt;&gt;"", P53&gt;5000),1,0)</f>
        <v/>
      </c>
      <c r="AS53">
        <f>IF(AND(R53&lt;&gt;"", R53&gt;500),1,0)</f>
        <v/>
      </c>
      <c r="AT53">
        <f>IF(OR(R53="", R53&lt;=100),"structures &lt;= 100 ", IF(R53&gt;500, "structures &gt; 500", "100 &lt; structures &lt;= 500"))</f>
        <v/>
      </c>
      <c r="AU53">
        <f>IF(AND(T53&gt;0, T53&lt;&gt;""),"fatality &gt; 0", "fatality = 0")</f>
        <v/>
      </c>
      <c r="AV53">
        <f>IF(R53="",0, R53)</f>
        <v/>
      </c>
      <c r="AW53" t="b">
        <v>1</v>
      </c>
      <c r="AX53" t="b">
        <v>0</v>
      </c>
      <c r="AY53" t="b">
        <v>1</v>
      </c>
      <c r="AZ53" t="b">
        <v>1</v>
      </c>
      <c r="BA53" t="b">
        <v>0</v>
      </c>
      <c r="BB53" t="b">
        <v>1</v>
      </c>
      <c r="BC53" t="b">
        <v>1</v>
      </c>
    </row>
    <row r="54">
      <c r="A54" s="11" t="n"/>
      <c r="C54">
        <f>LEFT(H54,8)&amp;"-"&amp;E54</f>
        <v/>
      </c>
      <c r="D54" s="12" t="inlineStr">
        <is>
          <t>Calaveras</t>
        </is>
      </c>
      <c r="E54" s="12" t="inlineStr">
        <is>
          <t>Pacheco</t>
        </is>
      </c>
      <c r="F54" s="12" t="n"/>
      <c r="G54" s="12" t="n"/>
      <c r="H54" s="13">
        <f>YEAR(L54)*10^8+MONTH(L54)*10^6+DAY(L54)*10^4+HOUR(L54)*100+MINUTE(L54)</f>
        <v/>
      </c>
      <c r="I54" s="13">
        <f>IF(HOUR(L54)&lt;12, YEAR(L54)*10^8+MONTH(L54)*10^6+DAY(L54)*10^4+(HOUR(L54)+12)*10^2 + MINUTE(L54), YEAR(L54)*10^8+MONTH(L54)*10^6+(DAY(L54)+1)*10^4+(HOUR(L54)-12)*10^2+MINUTE(L54))</f>
        <v/>
      </c>
      <c r="J54" s="14" t="n">
        <v>42563</v>
      </c>
      <c r="K54" s="15" t="n">
        <v>0.5513888888888889</v>
      </c>
      <c r="L54" s="16" t="n">
        <v>42563.55138888889</v>
      </c>
      <c r="M54" s="17" t="n">
        <v>42567</v>
      </c>
      <c r="N54" s="18" t="inlineStr">
        <is>
          <t>18:30</t>
        </is>
      </c>
      <c r="O54" s="16" t="n">
        <v>42567.77083333334</v>
      </c>
      <c r="P54" s="19" t="n">
        <v>341</v>
      </c>
      <c r="Q54" s="12" t="inlineStr">
        <is>
          <t>Equipment</t>
        </is>
      </c>
      <c r="R54" s="19" t="n">
        <v>2</v>
      </c>
      <c r="S54" s="19" t="n"/>
      <c r="T54" s="19" t="n">
        <v>0</v>
      </c>
      <c r="U54" s="20" t="n">
        <v>38.08056</v>
      </c>
      <c r="V54" s="20" t="n">
        <v>-120.81394</v>
      </c>
      <c r="W54" s="11" t="inlineStr">
        <is>
          <t>HFTD</t>
        </is>
      </c>
      <c r="X54" s="11">
        <f>IF(OR(ISNUMBER(FIND("Redwood Valley", E54)), AZ54, BC54), "HFRA", "non-HFRA")</f>
        <v/>
      </c>
      <c r="Y54" s="11" t="n"/>
      <c r="Z54" s="21" t="n"/>
      <c r="AA54" s="11" t="n"/>
      <c r="AB54" s="11" t="n"/>
      <c r="AC54" s="21" t="n"/>
      <c r="AD54" s="21" t="n"/>
      <c r="AE54" s="21" t="n"/>
      <c r="AF54" s="11" t="n"/>
      <c r="AG54" s="11">
        <f>OR(AND(P54&gt;5000, P54&lt;&gt;""), AND(R54&gt;500, R54&lt;&gt;""), AND(T54&gt;0, T54&lt;&gt;""))</f>
        <v/>
      </c>
      <c r="AH54" s="11">
        <f>AND(OR(R54="", R54&lt;100),OR(AND(P54&gt;5000,P54&lt;&gt;""),AND(T54&gt;0,T54&lt;&gt;"")))</f>
        <v/>
      </c>
      <c r="AI54" s="11">
        <f>AND(AG54,AH54=FALSE)</f>
        <v/>
      </c>
      <c r="AJ54" s="19">
        <f>YEAR(J54)</f>
        <v/>
      </c>
      <c r="AK54">
        <f>MONTH(J54)</f>
        <v/>
      </c>
      <c r="AL54" t="b">
        <v>0</v>
      </c>
      <c r="AM54">
        <f>IF(AND(T54&gt;0, T54&lt;&gt;""),1,0)</f>
        <v/>
      </c>
      <c r="AN54">
        <f>AND(AO54,AND(T54&gt;0,T54&lt;&gt;""))</f>
        <v/>
      </c>
      <c r="AO54">
        <f>AND(R54&gt;100, R54&lt;&gt;"")</f>
        <v/>
      </c>
      <c r="AP54">
        <f>AND(NOT(AN54),AO54)</f>
        <v/>
      </c>
      <c r="AQ54">
        <f>IF(AN54, "OEIS CAT - Destructive - Fatal", IF(AO54, IF(AG54, "OEIS CAT - Destructive - Non-fatal", "OEIS Non-CAT - Destructive - Non-fatal"), IF(AG54, "OEIS CAT - Large", "OEIS Non-CAT - Large")))</f>
        <v/>
      </c>
      <c r="AR54">
        <f>IF(AND(P54&lt;&gt;"", P54&gt;5000),1,0)</f>
        <v/>
      </c>
      <c r="AS54">
        <f>IF(AND(R54&lt;&gt;"", R54&gt;500),1,0)</f>
        <v/>
      </c>
      <c r="AT54">
        <f>IF(OR(R54="", R54&lt;=100),"structures &lt;= 100 ", IF(R54&gt;500, "structures &gt; 500", "100 &lt; structures &lt;= 500"))</f>
        <v/>
      </c>
      <c r="AU54">
        <f>IF(AND(T54&gt;0, T54&lt;&gt;""),"fatality &gt; 0", "fatality = 0")</f>
        <v/>
      </c>
      <c r="AV54">
        <f>IF(R54="",0, R54)</f>
        <v/>
      </c>
      <c r="AW54" t="b">
        <v>1</v>
      </c>
      <c r="AX54" t="b">
        <v>0</v>
      </c>
      <c r="AY54" t="b">
        <v>1</v>
      </c>
      <c r="AZ54" t="b">
        <v>1</v>
      </c>
      <c r="BA54" t="b">
        <v>0</v>
      </c>
      <c r="BB54" t="b">
        <v>1</v>
      </c>
      <c r="BC54" t="b">
        <v>1</v>
      </c>
    </row>
    <row r="55">
      <c r="A55" s="11" t="n"/>
      <c r="C55">
        <f>LEFT(H55,8)&amp;"-"&amp;E55</f>
        <v/>
      </c>
      <c r="D55" s="12" t="inlineStr">
        <is>
          <t>Monterey</t>
        </is>
      </c>
      <c r="E55" s="12" t="inlineStr">
        <is>
          <t>Soberanes</t>
        </is>
      </c>
      <c r="F55" s="12" t="n"/>
      <c r="G55" s="12" t="n"/>
      <c r="H55" s="13">
        <f>YEAR(L55)*10^8+MONTH(L55)*10^6+DAY(L55)*10^4+HOUR(L55)*100+MINUTE(L55)</f>
        <v/>
      </c>
      <c r="I55" s="13">
        <f>IF(HOUR(L55)&lt;12, YEAR(L55)*10^8+MONTH(L55)*10^6+DAY(L55)*10^4+(HOUR(L55)+12)*10^2 + MINUTE(L55), YEAR(L55)*10^8+MONTH(L55)*10^6+(DAY(L55)+1)*10^4+(HOUR(L55)-12)*10^2+MINUTE(L55))</f>
        <v/>
      </c>
      <c r="J55" s="14" t="n">
        <v>42573</v>
      </c>
      <c r="K55" s="15" t="n">
        <v>0.3666666666666666</v>
      </c>
      <c r="L55" s="16" t="n">
        <v>42573.36666666667</v>
      </c>
      <c r="M55" s="17" t="n">
        <v>42656</v>
      </c>
      <c r="N55" s="18" t="inlineStr">
        <is>
          <t>11:30</t>
        </is>
      </c>
      <c r="O55" s="16" t="n">
        <v>42656.47916666666</v>
      </c>
      <c r="P55" s="19" t="n">
        <v>132127</v>
      </c>
      <c r="Q55" s="12" t="inlineStr">
        <is>
          <t>Campfire</t>
        </is>
      </c>
      <c r="R55" s="19" t="n">
        <v>68</v>
      </c>
      <c r="S55" s="19" t="n">
        <v>5</v>
      </c>
      <c r="T55" s="19" t="n">
        <v>1</v>
      </c>
      <c r="U55" s="20" t="n">
        <v>36.45994</v>
      </c>
      <c r="V55" s="20" t="n">
        <v>-121.89938</v>
      </c>
      <c r="W55" s="11" t="inlineStr">
        <is>
          <t>HFTD</t>
        </is>
      </c>
      <c r="X55" s="11">
        <f>IF(OR(ISNUMBER(FIND("Redwood Valley", E55)), AZ55, BC55), "HFRA", "non-HFRA")</f>
        <v/>
      </c>
      <c r="Y55" s="11" t="n"/>
      <c r="Z55" s="21" t="n"/>
      <c r="AA55" s="11" t="n"/>
      <c r="AB55" s="11" t="n"/>
      <c r="AC55" s="21" t="n"/>
      <c r="AD55" s="21" t="n"/>
      <c r="AE55" s="21" t="n"/>
      <c r="AF55" s="11" t="n">
        <v>4368454</v>
      </c>
      <c r="AG55" s="11">
        <f>OR(AND(P55&gt;5000, P55&lt;&gt;""), AND(R55&gt;500, R55&lt;&gt;""), AND(T55&gt;0, T55&lt;&gt;""))</f>
        <v/>
      </c>
      <c r="AH55" s="11">
        <f>AND(OR(R55="", R55&lt;100),OR(AND(P55&gt;5000,P55&lt;&gt;""),AND(T55&gt;0,T55&lt;&gt;"")))</f>
        <v/>
      </c>
      <c r="AI55" s="11">
        <f>AND(AG55,AH55=FALSE)</f>
        <v/>
      </c>
      <c r="AJ55" s="19">
        <f>YEAR(J55)</f>
        <v/>
      </c>
      <c r="AK55">
        <f>MONTH(J55)</f>
        <v/>
      </c>
      <c r="AL55" t="b">
        <v>0</v>
      </c>
      <c r="AM55">
        <f>IF(AND(T55&gt;0, T55&lt;&gt;""),1,0)</f>
        <v/>
      </c>
      <c r="AN55">
        <f>AND(AO55,AND(T55&gt;0,T55&lt;&gt;""))</f>
        <v/>
      </c>
      <c r="AO55">
        <f>AND(R55&gt;100, R55&lt;&gt;"")</f>
        <v/>
      </c>
      <c r="AP55">
        <f>AND(NOT(AN55),AO55)</f>
        <v/>
      </c>
      <c r="AQ55">
        <f>IF(AN55, "OEIS CAT - Destructive - Fatal", IF(AO55, IF(AG55, "OEIS CAT - Destructive - Non-fatal", "OEIS Non-CAT - Destructive - Non-fatal"), IF(AG55, "OEIS CAT - Large", "OEIS Non-CAT - Large")))</f>
        <v/>
      </c>
      <c r="AR55">
        <f>IF(AND(P55&lt;&gt;"", P55&gt;5000),1,0)</f>
        <v/>
      </c>
      <c r="AS55">
        <f>IF(AND(R55&lt;&gt;"", R55&gt;500),1,0)</f>
        <v/>
      </c>
      <c r="AT55">
        <f>IF(OR(R55="", R55&lt;=100),"structures &lt;= 100 ", IF(R55&gt;500, "structures &gt; 500", "100 &lt; structures &lt;= 500"))</f>
        <v/>
      </c>
      <c r="AU55">
        <f>IF(AND(T55&gt;0, T55&lt;&gt;""),"fatality &gt; 0", "fatality = 0")</f>
        <v/>
      </c>
      <c r="AV55">
        <f>IF(R55="",0, R55)</f>
        <v/>
      </c>
      <c r="AW55" t="b">
        <v>1</v>
      </c>
      <c r="AX55" t="b">
        <v>0</v>
      </c>
      <c r="AY55" t="b">
        <v>1</v>
      </c>
      <c r="AZ55" t="b">
        <v>1</v>
      </c>
      <c r="BA55" t="b">
        <v>0</v>
      </c>
      <c r="BB55" t="b">
        <v>1</v>
      </c>
      <c r="BC55" t="b">
        <v>1</v>
      </c>
    </row>
    <row r="56">
      <c r="A56" s="11" t="n"/>
      <c r="C56">
        <f>LEFT(H56,8)&amp;"-"&amp;E56</f>
        <v/>
      </c>
      <c r="D56" s="12" t="inlineStr">
        <is>
          <t>Fresno</t>
        </is>
      </c>
      <c r="E56" s="12" t="inlineStr">
        <is>
          <t>Goose</t>
        </is>
      </c>
      <c r="F56" s="12" t="n"/>
      <c r="G56" s="12" t="n"/>
      <c r="H56" s="13">
        <f>YEAR(L56)*10^8+MONTH(L56)*10^6+DAY(L56)*10^4+HOUR(L56)*100+MINUTE(L56)</f>
        <v/>
      </c>
      <c r="I56" s="13">
        <f>IF(HOUR(L56)&lt;12, YEAR(L56)*10^8+MONTH(L56)*10^6+DAY(L56)*10^4+(HOUR(L56)+12)*10^2 + MINUTE(L56), YEAR(L56)*10^8+MONTH(L56)*10^6+(DAY(L56)+1)*10^4+(HOUR(L56)-12)*10^2+MINUTE(L56))</f>
        <v/>
      </c>
      <c r="J56" s="14" t="n">
        <v>42581</v>
      </c>
      <c r="K56" s="15" t="n">
        <v>0.6944444444444444</v>
      </c>
      <c r="L56" s="16" t="n">
        <v>42581.69444444445</v>
      </c>
      <c r="M56" s="17" t="n">
        <v>42591</v>
      </c>
      <c r="N56" s="18" t="inlineStr">
        <is>
          <t>18:30</t>
        </is>
      </c>
      <c r="O56" s="16" t="n">
        <v>42591.77083333334</v>
      </c>
      <c r="P56" s="19" t="n">
        <v>2241</v>
      </c>
      <c r="Q56" s="12" t="inlineStr">
        <is>
          <t>Arson</t>
        </is>
      </c>
      <c r="R56" s="19" t="n">
        <v>4</v>
      </c>
      <c r="S56" s="19" t="n">
        <v>1</v>
      </c>
      <c r="T56" s="19" t="n">
        <v>0</v>
      </c>
      <c r="U56" s="20" t="n">
        <v>37.01591</v>
      </c>
      <c r="V56" s="20" t="n">
        <v>-119.50507</v>
      </c>
      <c r="W56" s="11" t="inlineStr">
        <is>
          <t>HFTD</t>
        </is>
      </c>
      <c r="X56" s="11">
        <f>IF(OR(ISNUMBER(FIND("Redwood Valley", E56)), AZ56, BC56), "HFRA", "non-HFRA")</f>
        <v/>
      </c>
      <c r="Y56" s="11" t="n"/>
      <c r="Z56" s="21" t="n"/>
      <c r="AA56" s="11" t="n"/>
      <c r="AB56" s="11" t="n"/>
      <c r="AC56" s="21" t="n"/>
      <c r="AD56" s="21" t="n"/>
      <c r="AE56" s="21" t="n"/>
      <c r="AF56" s="11" t="n">
        <v>276718</v>
      </c>
      <c r="AG56" s="11">
        <f>OR(AND(P56&gt;5000, P56&lt;&gt;""), AND(R56&gt;500, R56&lt;&gt;""), AND(T56&gt;0, T56&lt;&gt;""))</f>
        <v/>
      </c>
      <c r="AH56" s="11">
        <f>AND(OR(R56="", R56&lt;100),OR(AND(P56&gt;5000,P56&lt;&gt;""),AND(T56&gt;0,T56&lt;&gt;"")))</f>
        <v/>
      </c>
      <c r="AI56" s="11">
        <f>AND(AG56,AH56=FALSE)</f>
        <v/>
      </c>
      <c r="AJ56" s="19">
        <f>YEAR(J56)</f>
        <v/>
      </c>
      <c r="AK56">
        <f>MONTH(J56)</f>
        <v/>
      </c>
      <c r="AL56" t="b">
        <v>0</v>
      </c>
      <c r="AM56">
        <f>IF(AND(T56&gt;0, T56&lt;&gt;""),1,0)</f>
        <v/>
      </c>
      <c r="AN56">
        <f>AND(AO56,AND(T56&gt;0,T56&lt;&gt;""))</f>
        <v/>
      </c>
      <c r="AO56">
        <f>AND(R56&gt;100, R56&lt;&gt;"")</f>
        <v/>
      </c>
      <c r="AP56">
        <f>AND(NOT(AN56),AO56)</f>
        <v/>
      </c>
      <c r="AQ56">
        <f>IF(AN56, "OEIS CAT - Destructive - Fatal", IF(AO56, IF(AG56, "OEIS CAT - Destructive - Non-fatal", "OEIS Non-CAT - Destructive - Non-fatal"), IF(AG56, "OEIS CAT - Large", "OEIS Non-CAT - Large")))</f>
        <v/>
      </c>
      <c r="AR56">
        <f>IF(AND(P56&lt;&gt;"", P56&gt;5000),1,0)</f>
        <v/>
      </c>
      <c r="AS56">
        <f>IF(AND(R56&lt;&gt;"", R56&gt;500),1,0)</f>
        <v/>
      </c>
      <c r="AT56">
        <f>IF(OR(R56="", R56&lt;=100),"structures &lt;= 100 ", IF(R56&gt;500, "structures &gt; 500", "100 &lt; structures &lt;= 500"))</f>
        <v/>
      </c>
      <c r="AU56">
        <f>IF(AND(T56&gt;0, T56&lt;&gt;""),"fatality &gt; 0", "fatality = 0")</f>
        <v/>
      </c>
      <c r="AV56">
        <f>IF(R56="",0, R56)</f>
        <v/>
      </c>
      <c r="AW56" t="b">
        <v>1</v>
      </c>
      <c r="AX56" t="b">
        <v>0</v>
      </c>
      <c r="AY56" t="b">
        <v>1</v>
      </c>
      <c r="AZ56" t="b">
        <v>1</v>
      </c>
      <c r="BA56" t="b">
        <v>0</v>
      </c>
      <c r="BB56" t="b">
        <v>1</v>
      </c>
      <c r="BC56" t="b">
        <v>1</v>
      </c>
    </row>
    <row r="57">
      <c r="A57" s="11" t="n"/>
      <c r="C57">
        <f>LEFT(H57,8)&amp;"-"&amp;E57</f>
        <v/>
      </c>
      <c r="D57" s="12" t="inlineStr">
        <is>
          <t>Butte</t>
        </is>
      </c>
      <c r="E57" s="12" t="inlineStr">
        <is>
          <t>99</t>
        </is>
      </c>
      <c r="F57" s="12" t="n"/>
      <c r="G57" s="12" t="n"/>
      <c r="H57" s="13">
        <f>YEAR(L57)*10^8+MONTH(L57)*10^6+DAY(L57)*10^4+HOUR(L57)*100+MINUTE(L57)</f>
        <v/>
      </c>
      <c r="I57" s="13">
        <f>IF(HOUR(L57)&lt;12, YEAR(L57)*10^8+MONTH(L57)*10^6+DAY(L57)*10^4+(HOUR(L57)+12)*10^2 + MINUTE(L57), YEAR(L57)*10^8+MONTH(L57)*10^6+(DAY(L57)+1)*10^4+(HOUR(L57)-12)*10^2+MINUTE(L57))</f>
        <v/>
      </c>
      <c r="J57" s="14" t="n">
        <v>42584</v>
      </c>
      <c r="K57" s="15" t="n">
        <v>0.6076388888888888</v>
      </c>
      <c r="L57" s="16" t="n">
        <v>42584.60763888889</v>
      </c>
      <c r="M57" s="17" t="n">
        <v>42585</v>
      </c>
      <c r="N57" s="18" t="inlineStr">
        <is>
          <t>08:00</t>
        </is>
      </c>
      <c r="O57" s="16" t="n">
        <v>42585.33333333334</v>
      </c>
      <c r="P57" s="19" t="n">
        <v>520</v>
      </c>
      <c r="Q57" s="12" t="inlineStr">
        <is>
          <t>Playing With Fire</t>
        </is>
      </c>
      <c r="R57" s="19" t="n"/>
      <c r="S57" s="19" t="n"/>
      <c r="T57" s="19" t="n">
        <v>0</v>
      </c>
      <c r="U57" s="20" t="n">
        <v>39.6708</v>
      </c>
      <c r="V57" s="20" t="n">
        <v>-121.7192</v>
      </c>
      <c r="W57" s="11" t="inlineStr">
        <is>
          <t>non-HFTD</t>
        </is>
      </c>
      <c r="X57" s="11">
        <f>IF(OR(ISNUMBER(FIND("Redwood Valley", E57)), AZ57, BC57), "HFRA", "non-HFRA")</f>
        <v/>
      </c>
      <c r="Y57" s="11" t="n"/>
      <c r="Z57" s="21" t="n"/>
      <c r="AA57" s="11" t="n"/>
      <c r="AB57" s="11" t="n"/>
      <c r="AC57" s="21" t="n"/>
      <c r="AD57" s="21" t="n"/>
      <c r="AE57" s="21" t="n"/>
      <c r="AF57" s="11" t="n"/>
      <c r="AG57" s="11">
        <f>OR(AND(P57&gt;5000, P57&lt;&gt;""), AND(R57&gt;500, R57&lt;&gt;""), AND(T57&gt;0, T57&lt;&gt;""))</f>
        <v/>
      </c>
      <c r="AH57" s="11">
        <f>AND(OR(R57="", R57&lt;100),OR(AND(P57&gt;5000,P57&lt;&gt;""),AND(T57&gt;0,T57&lt;&gt;"")))</f>
        <v/>
      </c>
      <c r="AI57" s="11">
        <f>AND(AG57,AH57=FALSE)</f>
        <v/>
      </c>
      <c r="AJ57" s="19">
        <f>YEAR(J57)</f>
        <v/>
      </c>
      <c r="AK57">
        <f>MONTH(J57)</f>
        <v/>
      </c>
      <c r="AL57" t="b">
        <v>0</v>
      </c>
      <c r="AM57">
        <f>IF(AND(T57&gt;0, T57&lt;&gt;""),1,0)</f>
        <v/>
      </c>
      <c r="AN57">
        <f>AND(AO57,AND(T57&gt;0,T57&lt;&gt;""))</f>
        <v/>
      </c>
      <c r="AO57">
        <f>AND(R57&gt;100, R57&lt;&gt;"")</f>
        <v/>
      </c>
      <c r="AP57">
        <f>AND(NOT(AN57),AO57)</f>
        <v/>
      </c>
      <c r="AQ57">
        <f>IF(AN57, "OEIS CAT - Destructive - Fatal", IF(AO57, IF(AG57, "OEIS CAT - Destructive - Non-fatal", "OEIS Non-CAT - Destructive - Non-fatal"), IF(AG57, "OEIS CAT - Large", "OEIS Non-CAT - Large")))</f>
        <v/>
      </c>
      <c r="AR57">
        <f>IF(AND(P57&lt;&gt;"", P57&gt;5000),1,0)</f>
        <v/>
      </c>
      <c r="AS57">
        <f>IF(AND(R57&lt;&gt;"", R57&gt;500),1,0)</f>
        <v/>
      </c>
      <c r="AT57">
        <f>IF(OR(R57="", R57&lt;=100),"structures &lt;= 100 ", IF(R57&gt;500, "structures &gt; 500", "100 &lt; structures &lt;= 500"))</f>
        <v/>
      </c>
      <c r="AU57">
        <f>IF(AND(T57&gt;0, T57&lt;&gt;""),"fatality &gt; 0", "fatality = 0")</f>
        <v/>
      </c>
      <c r="AV57">
        <f>IF(R57="",0, R57)</f>
        <v/>
      </c>
      <c r="AW57" t="b">
        <v>0</v>
      </c>
      <c r="AX57" t="b">
        <v>0</v>
      </c>
      <c r="AY57" t="b">
        <v>0</v>
      </c>
      <c r="AZ57" t="b">
        <v>0</v>
      </c>
      <c r="BA57" t="b">
        <v>0</v>
      </c>
      <c r="BB57" t="b">
        <v>0</v>
      </c>
      <c r="BC57" t="b">
        <v>0</v>
      </c>
    </row>
    <row r="58">
      <c r="A58" s="11" t="n"/>
      <c r="C58">
        <f>LEFT(H58,8)&amp;"-"&amp;E58</f>
        <v/>
      </c>
      <c r="D58" s="12" t="inlineStr">
        <is>
          <t>Yolo</t>
        </is>
      </c>
      <c r="E58" s="12" t="inlineStr">
        <is>
          <t>Cold</t>
        </is>
      </c>
      <c r="F58" s="12" t="n"/>
      <c r="G58" s="12" t="n"/>
      <c r="H58" s="13">
        <f>YEAR(L58)*10^8+MONTH(L58)*10^6+DAY(L58)*10^4+HOUR(L58)*100+MINUTE(L58)</f>
        <v/>
      </c>
      <c r="I58" s="13">
        <f>IF(HOUR(L58)&lt;12, YEAR(L58)*10^8+MONTH(L58)*10^6+DAY(L58)*10^4+(HOUR(L58)+12)*10^2 + MINUTE(L58), YEAR(L58)*10^8+MONTH(L58)*10^6+(DAY(L58)+1)*10^4+(HOUR(L58)-12)*10^2+MINUTE(L58))</f>
        <v/>
      </c>
      <c r="J58" s="14" t="n">
        <v>42584</v>
      </c>
      <c r="K58" s="15" t="n">
        <v>0.6916666666666667</v>
      </c>
      <c r="L58" s="16" t="n">
        <v>42584.69166666667</v>
      </c>
      <c r="M58" s="17" t="n">
        <v>42594</v>
      </c>
      <c r="N58" s="18" t="inlineStr">
        <is>
          <t>15:00</t>
        </is>
      </c>
      <c r="O58" s="16" t="n">
        <v>42594.625</v>
      </c>
      <c r="P58" s="19" t="n">
        <v>5731</v>
      </c>
      <c r="Q58" s="12" t="inlineStr">
        <is>
          <t>Undetermined</t>
        </is>
      </c>
      <c r="R58" s="19" t="n">
        <v>2</v>
      </c>
      <c r="S58" s="19" t="n"/>
      <c r="T58" s="19" t="n">
        <v>0</v>
      </c>
      <c r="U58" s="20" t="n">
        <v>38.52513</v>
      </c>
      <c r="V58" s="20" t="n">
        <v>-122.06788</v>
      </c>
      <c r="W58" s="11" t="inlineStr">
        <is>
          <t>HFTD</t>
        </is>
      </c>
      <c r="X58" s="11">
        <f>IF(OR(ISNUMBER(FIND("Redwood Valley", E58)), AZ58, BC58), "HFRA", "non-HFRA")</f>
        <v/>
      </c>
      <c r="Y58" s="11" t="n"/>
      <c r="Z58" s="21" t="n"/>
      <c r="AA58" s="11" t="n"/>
      <c r="AB58" s="11" t="n"/>
      <c r="AC58" s="21" t="n"/>
      <c r="AD58" s="21" t="n"/>
      <c r="AE58" s="21" t="n"/>
      <c r="AF58" s="11" t="n"/>
      <c r="AG58" s="11">
        <f>OR(AND(P58&gt;5000, P58&lt;&gt;""), AND(R58&gt;500, R58&lt;&gt;""), AND(T58&gt;0, T58&lt;&gt;""))</f>
        <v/>
      </c>
      <c r="AH58" s="11">
        <f>AND(OR(R58="", R58&lt;100),OR(AND(P58&gt;5000,P58&lt;&gt;""),AND(T58&gt;0,T58&lt;&gt;"")))</f>
        <v/>
      </c>
      <c r="AI58" s="11">
        <f>AND(AG58,AH58=FALSE)</f>
        <v/>
      </c>
      <c r="AJ58" s="19">
        <f>YEAR(J58)</f>
        <v/>
      </c>
      <c r="AK58">
        <f>MONTH(J58)</f>
        <v/>
      </c>
      <c r="AL58" t="b">
        <v>0</v>
      </c>
      <c r="AM58">
        <f>IF(AND(T58&gt;0, T58&lt;&gt;""),1,0)</f>
        <v/>
      </c>
      <c r="AN58">
        <f>AND(AO58,AND(T58&gt;0,T58&lt;&gt;""))</f>
        <v/>
      </c>
      <c r="AO58">
        <f>AND(R58&gt;100, R58&lt;&gt;"")</f>
        <v/>
      </c>
      <c r="AP58">
        <f>AND(NOT(AN58),AO58)</f>
        <v/>
      </c>
      <c r="AQ58">
        <f>IF(AN58, "OEIS CAT - Destructive - Fatal", IF(AO58, IF(AG58, "OEIS CAT - Destructive - Non-fatal", "OEIS Non-CAT - Destructive - Non-fatal"), IF(AG58, "OEIS CAT - Large", "OEIS Non-CAT - Large")))</f>
        <v/>
      </c>
      <c r="AR58">
        <f>IF(AND(P58&lt;&gt;"", P58&gt;5000),1,0)</f>
        <v/>
      </c>
      <c r="AS58">
        <f>IF(AND(R58&lt;&gt;"", R58&gt;500),1,0)</f>
        <v/>
      </c>
      <c r="AT58">
        <f>IF(OR(R58="", R58&lt;=100),"structures &lt;= 100 ", IF(R58&gt;500, "structures &gt; 500", "100 &lt; structures &lt;= 500"))</f>
        <v/>
      </c>
      <c r="AU58">
        <f>IF(AND(T58&gt;0, T58&lt;&gt;""),"fatality &gt; 0", "fatality = 0")</f>
        <v/>
      </c>
      <c r="AV58">
        <f>IF(R58="",0, R58)</f>
        <v/>
      </c>
      <c r="AW58" t="b">
        <v>1</v>
      </c>
      <c r="AX58" t="b">
        <v>0</v>
      </c>
      <c r="AY58" t="b">
        <v>1</v>
      </c>
      <c r="AZ58" t="b">
        <v>1</v>
      </c>
      <c r="BA58" t="b">
        <v>0</v>
      </c>
      <c r="BB58" t="b">
        <v>1</v>
      </c>
      <c r="BC58" t="b">
        <v>1</v>
      </c>
    </row>
    <row r="59">
      <c r="A59" s="11" t="n"/>
      <c r="B59" s="23" t="n"/>
      <c r="C59">
        <f>LEFT(H59,8)&amp;"-"&amp;E59</f>
        <v/>
      </c>
      <c r="D59" s="12" t="inlineStr">
        <is>
          <t>Fresno</t>
        </is>
      </c>
      <c r="E59" s="12" t="inlineStr">
        <is>
          <t>Mineral</t>
        </is>
      </c>
      <c r="F59" s="12" t="n"/>
      <c r="G59" s="12" t="n"/>
      <c r="H59" s="13">
        <f>YEAR(L59)*10^8+MONTH(L59)*10^6+DAY(L59)*10^4+HOUR(L59)*100+MINUTE(L59)</f>
        <v/>
      </c>
      <c r="I59" s="13">
        <f>IF(HOUR(L59)&lt;12, YEAR(L59)*10^8+MONTH(L59)*10^6+DAY(L59)*10^4+(HOUR(L59)+12)*10^2 + MINUTE(L59), YEAR(L59)*10^8+MONTH(L59)*10^6+(DAY(L59)+1)*10^4+(HOUR(L59)-12)*10^2+MINUTE(L59))</f>
        <v/>
      </c>
      <c r="J59" s="14" t="n">
        <v>42591</v>
      </c>
      <c r="K59" s="15" t="n">
        <v>0.5472222222222223</v>
      </c>
      <c r="L59" s="16" t="n">
        <v>42591.54722222222</v>
      </c>
      <c r="M59" s="17" t="n">
        <v>42600</v>
      </c>
      <c r="N59" s="18" t="inlineStr">
        <is>
          <t>19:00</t>
        </is>
      </c>
      <c r="O59" s="16" t="n">
        <v>42600.79166666666</v>
      </c>
      <c r="P59" s="19" t="n">
        <v>7050</v>
      </c>
      <c r="Q59" s="12" t="inlineStr">
        <is>
          <t>Arson</t>
        </is>
      </c>
      <c r="R59" s="19" t="n">
        <v>2</v>
      </c>
      <c r="S59" s="19" t="n"/>
      <c r="T59" s="19" t="n">
        <v>0</v>
      </c>
      <c r="U59" s="20" t="n">
        <v>36.09974</v>
      </c>
      <c r="V59" s="20" t="n">
        <v>-120.51057</v>
      </c>
      <c r="W59" s="11" t="inlineStr">
        <is>
          <t>non-HFTD</t>
        </is>
      </c>
      <c r="X59" s="11">
        <f>IF(OR(ISNUMBER(FIND("Redwood Valley", E59)), AZ59, BC59), "HFRA", "non-HFRA")</f>
        <v/>
      </c>
      <c r="Y59" s="11" t="n"/>
      <c r="Z59" s="21" t="n"/>
      <c r="AA59" s="11" t="n"/>
      <c r="AB59" s="11" t="n"/>
      <c r="AC59" s="21" t="n"/>
      <c r="AD59" s="21" t="n"/>
      <c r="AE59" s="21" t="n"/>
      <c r="AF59" s="11" t="n"/>
      <c r="AG59" s="11">
        <f>OR(AND(P59&gt;5000, P59&lt;&gt;""), AND(R59&gt;500, R59&lt;&gt;""), AND(T59&gt;0, T59&lt;&gt;""))</f>
        <v/>
      </c>
      <c r="AH59" s="11">
        <f>AND(OR(R59="", R59&lt;100),OR(AND(P59&gt;5000,P59&lt;&gt;""),AND(T59&gt;0,T59&lt;&gt;"")))</f>
        <v/>
      </c>
      <c r="AI59" s="11">
        <f>AND(AG59,AH59=FALSE)</f>
        <v/>
      </c>
      <c r="AJ59" s="19">
        <f>YEAR(J59)</f>
        <v/>
      </c>
      <c r="AK59">
        <f>MONTH(J59)</f>
        <v/>
      </c>
      <c r="AL59" t="b">
        <v>0</v>
      </c>
      <c r="AM59">
        <f>IF(AND(T59&gt;0, T59&lt;&gt;""),1,0)</f>
        <v/>
      </c>
      <c r="AN59">
        <f>AND(AO59,AND(T59&gt;0,T59&lt;&gt;""))</f>
        <v/>
      </c>
      <c r="AO59">
        <f>AND(R59&gt;100, R59&lt;&gt;"")</f>
        <v/>
      </c>
      <c r="AP59">
        <f>AND(NOT(AN59),AO59)</f>
        <v/>
      </c>
      <c r="AQ59">
        <f>IF(AN59, "OEIS CAT - Destructive - Fatal", IF(AO59, IF(AG59, "OEIS CAT - Destructive - Non-fatal", "OEIS Non-CAT - Destructive - Non-fatal"), IF(AG59, "OEIS CAT - Large", "OEIS Non-CAT - Large")))</f>
        <v/>
      </c>
      <c r="AR59">
        <f>IF(AND(P59&lt;&gt;"", P59&gt;5000),1,0)</f>
        <v/>
      </c>
      <c r="AS59">
        <f>IF(AND(R59&lt;&gt;"", R59&gt;500),1,0)</f>
        <v/>
      </c>
      <c r="AT59">
        <f>IF(OR(R59="", R59&lt;=100),"structures &lt;= 100 ", IF(R59&gt;500, "structures &gt; 500", "100 &lt; structures &lt;= 500"))</f>
        <v/>
      </c>
      <c r="AU59">
        <f>IF(AND(T59&gt;0, T59&lt;&gt;""),"fatality &gt; 0", "fatality = 0")</f>
        <v/>
      </c>
      <c r="AV59">
        <f>IF(R59="",0, R59)</f>
        <v/>
      </c>
      <c r="AW59" t="b">
        <v>0</v>
      </c>
      <c r="AX59" t="b">
        <v>0</v>
      </c>
      <c r="AY59" t="b">
        <v>1</v>
      </c>
      <c r="AZ59" t="b">
        <v>1</v>
      </c>
      <c r="BA59" t="b">
        <v>1</v>
      </c>
      <c r="BB59" t="b">
        <v>0</v>
      </c>
      <c r="BC59" t="b">
        <v>1</v>
      </c>
    </row>
    <row r="60">
      <c r="A60" s="11" t="n"/>
      <c r="C60">
        <f>LEFT(H60,8)&amp;"-"&amp;E60</f>
        <v/>
      </c>
      <c r="D60" s="12" t="inlineStr">
        <is>
          <t>San Luis Obispo</t>
        </is>
      </c>
      <c r="E60" s="12" t="inlineStr">
        <is>
          <t>Chimney</t>
        </is>
      </c>
      <c r="F60" s="12" t="n"/>
      <c r="G60" s="12" t="n"/>
      <c r="H60" s="13">
        <f>YEAR(L60)*10^8+MONTH(L60)*10^6+DAY(L60)*10^4+HOUR(L60)*100+MINUTE(L60)</f>
        <v/>
      </c>
      <c r="I60" s="13">
        <f>IF(HOUR(L60)&lt;12, YEAR(L60)*10^8+MONTH(L60)*10^6+DAY(L60)*10^4+(HOUR(L60)+12)*10^2 + MINUTE(L60), YEAR(L60)*10^8+MONTH(L60)*10^6+(DAY(L60)+1)*10^4+(HOUR(L60)-12)*10^2+MINUTE(L60))</f>
        <v/>
      </c>
      <c r="J60" s="14" t="n">
        <v>42595</v>
      </c>
      <c r="K60" s="15" t="n">
        <v>0.66875</v>
      </c>
      <c r="L60" s="16" t="n">
        <v>42595.66875</v>
      </c>
      <c r="M60" s="17" t="n">
        <v>42619</v>
      </c>
      <c r="N60" s="18" t="inlineStr">
        <is>
          <t>07:30</t>
        </is>
      </c>
      <c r="O60" s="16" t="n">
        <v>42619.3125</v>
      </c>
      <c r="P60" s="19" t="n">
        <v>46344</v>
      </c>
      <c r="Q60" s="12" t="inlineStr">
        <is>
          <t>Vehicle</t>
        </is>
      </c>
      <c r="R60" s="19" t="n">
        <v>70</v>
      </c>
      <c r="S60" s="19" t="n">
        <v>8</v>
      </c>
      <c r="T60" s="19" t="n">
        <v>0</v>
      </c>
      <c r="U60" s="20" t="n">
        <v>35.70595</v>
      </c>
      <c r="V60" s="20" t="n">
        <v>-120.98316</v>
      </c>
      <c r="W60" s="11" t="inlineStr">
        <is>
          <t>HFTD</t>
        </is>
      </c>
      <c r="X60" s="11">
        <f>IF(OR(ISNUMBER(FIND("Redwood Valley", E60)), AZ60, BC60), "HFRA", "non-HFRA")</f>
        <v/>
      </c>
      <c r="Y60" s="11" t="n"/>
      <c r="Z60" s="21" t="n"/>
      <c r="AA60" s="11" t="n"/>
      <c r="AB60" s="11" t="n"/>
      <c r="AC60" s="21" t="n"/>
      <c r="AD60" s="21" t="n"/>
      <c r="AE60" s="21" t="n"/>
      <c r="AF60" s="11" t="n">
        <v>8539311</v>
      </c>
      <c r="AG60" s="11">
        <f>OR(AND(P60&gt;5000, P60&lt;&gt;""), AND(R60&gt;500, R60&lt;&gt;""), AND(T60&gt;0, T60&lt;&gt;""))</f>
        <v/>
      </c>
      <c r="AH60" s="11">
        <f>AND(OR(R60="", R60&lt;100),OR(AND(P60&gt;5000,P60&lt;&gt;""),AND(T60&gt;0,T60&lt;&gt;"")))</f>
        <v/>
      </c>
      <c r="AI60" s="11">
        <f>AND(AG60,AH60=FALSE)</f>
        <v/>
      </c>
      <c r="AJ60" s="19">
        <f>YEAR(J60)</f>
        <v/>
      </c>
      <c r="AK60">
        <f>MONTH(J60)</f>
        <v/>
      </c>
      <c r="AL60" t="b">
        <v>0</v>
      </c>
      <c r="AM60">
        <f>IF(AND(T60&gt;0, T60&lt;&gt;""),1,0)</f>
        <v/>
      </c>
      <c r="AN60">
        <f>AND(AO60,AND(T60&gt;0,T60&lt;&gt;""))</f>
        <v/>
      </c>
      <c r="AO60">
        <f>AND(R60&gt;100, R60&lt;&gt;"")</f>
        <v/>
      </c>
      <c r="AP60">
        <f>AND(NOT(AN60),AO60)</f>
        <v/>
      </c>
      <c r="AQ60">
        <f>IF(AN60, "OEIS CAT - Destructive - Fatal", IF(AO60, IF(AG60, "OEIS CAT - Destructive - Non-fatal", "OEIS Non-CAT - Destructive - Non-fatal"), IF(AG60, "OEIS CAT - Large", "OEIS Non-CAT - Large")))</f>
        <v/>
      </c>
      <c r="AR60">
        <f>IF(AND(P60&lt;&gt;"", P60&gt;5000),1,0)</f>
        <v/>
      </c>
      <c r="AS60">
        <f>IF(AND(R60&lt;&gt;"", R60&gt;500),1,0)</f>
        <v/>
      </c>
      <c r="AT60">
        <f>IF(OR(R60="", R60&lt;=100),"structures &lt;= 100 ", IF(R60&gt;500, "structures &gt; 500", "100 &lt; structures &lt;= 500"))</f>
        <v/>
      </c>
      <c r="AU60">
        <f>IF(AND(T60&gt;0, T60&lt;&gt;""),"fatality &gt; 0", "fatality = 0")</f>
        <v/>
      </c>
      <c r="AV60">
        <f>IF(R60="",0, R60)</f>
        <v/>
      </c>
      <c r="AW60" t="b">
        <v>1</v>
      </c>
      <c r="AX60" t="b">
        <v>0</v>
      </c>
      <c r="AY60" t="b">
        <v>1</v>
      </c>
      <c r="AZ60" t="b">
        <v>1</v>
      </c>
      <c r="BA60" t="b">
        <v>0</v>
      </c>
      <c r="BB60" t="b">
        <v>1</v>
      </c>
      <c r="BC60" t="b">
        <v>1</v>
      </c>
    </row>
    <row r="61">
      <c r="A61" s="11" t="n"/>
      <c r="C61">
        <f>LEFT(H61,8)&amp;"-"&amp;E61</f>
        <v/>
      </c>
      <c r="D61" s="12" t="inlineStr">
        <is>
          <t>Lake</t>
        </is>
      </c>
      <c r="E61" s="12" t="inlineStr">
        <is>
          <t>Clayton</t>
        </is>
      </c>
      <c r="F61" s="12" t="n"/>
      <c r="G61" s="12" t="n"/>
      <c r="H61" s="13">
        <f>YEAR(L61)*10^8+MONTH(L61)*10^6+DAY(L61)*10^4+HOUR(L61)*100+MINUTE(L61)</f>
        <v/>
      </c>
      <c r="I61" s="13">
        <f>IF(HOUR(L61)&lt;12, YEAR(L61)*10^8+MONTH(L61)*10^6+DAY(L61)*10^4+(HOUR(L61)+12)*10^2 + MINUTE(L61), YEAR(L61)*10^8+MONTH(L61)*10^6+(DAY(L61)+1)*10^4+(HOUR(L61)-12)*10^2+MINUTE(L61))</f>
        <v/>
      </c>
      <c r="J61" s="14" t="n">
        <v>42595</v>
      </c>
      <c r="K61" s="15" t="n">
        <v>0.7520833333333333</v>
      </c>
      <c r="L61" s="16" t="n">
        <v>42595.75208333333</v>
      </c>
      <c r="M61" s="17" t="n">
        <v>42608</v>
      </c>
      <c r="N61" s="18" t="inlineStr">
        <is>
          <t>18:00</t>
        </is>
      </c>
      <c r="O61" s="16" t="n">
        <v>42608.75</v>
      </c>
      <c r="P61" s="19" t="n">
        <v>3929</v>
      </c>
      <c r="Q61" s="12" t="inlineStr">
        <is>
          <t>Arson</t>
        </is>
      </c>
      <c r="R61" s="19" t="n">
        <v>300</v>
      </c>
      <c r="S61" s="19" t="n">
        <v>28</v>
      </c>
      <c r="T61" s="19" t="n">
        <v>0</v>
      </c>
      <c r="U61" s="20" t="n">
        <v>38.89741</v>
      </c>
      <c r="V61" s="20" t="n">
        <v>-122.60664</v>
      </c>
      <c r="W61" s="11" t="inlineStr">
        <is>
          <t>HFTD</t>
        </is>
      </c>
      <c r="X61" s="11">
        <f>IF(OR(ISNUMBER(FIND("Redwood Valley", E61)), AZ61, BC61), "HFRA", "non-HFRA")</f>
        <v/>
      </c>
      <c r="Y61" s="11" t="n"/>
      <c r="Z61" s="21" t="n"/>
      <c r="AA61" s="11" t="n"/>
      <c r="AB61" s="11" t="n"/>
      <c r="AC61" s="21" t="n"/>
      <c r="AD61" s="21" t="n"/>
      <c r="AE61" s="21" t="n"/>
      <c r="AF61" s="27" t="n">
        <v>10988110</v>
      </c>
      <c r="AG61" s="11">
        <f>OR(AND(P61&gt;5000, P61&lt;&gt;""), AND(R61&gt;500, R61&lt;&gt;""), AND(T61&gt;0, T61&lt;&gt;""))</f>
        <v/>
      </c>
      <c r="AH61" s="11">
        <f>AND(OR(R61="", R61&lt;100),OR(AND(P61&gt;5000,P61&lt;&gt;""),AND(T61&gt;0,T61&lt;&gt;"")))</f>
        <v/>
      </c>
      <c r="AI61" s="11">
        <f>AND(AG61,AH61=FALSE)</f>
        <v/>
      </c>
      <c r="AJ61" s="19">
        <f>YEAR(J61)</f>
        <v/>
      </c>
      <c r="AK61">
        <f>MONTH(J61)</f>
        <v/>
      </c>
      <c r="AL61" t="b">
        <v>0</v>
      </c>
      <c r="AM61">
        <f>IF(AND(T61&gt;0, T61&lt;&gt;""),1,0)</f>
        <v/>
      </c>
      <c r="AN61">
        <f>AND(AO61,AND(T61&gt;0,T61&lt;&gt;""))</f>
        <v/>
      </c>
      <c r="AO61">
        <f>AND(R61&gt;100, R61&lt;&gt;"")</f>
        <v/>
      </c>
      <c r="AP61">
        <f>AND(NOT(AN61),AO61)</f>
        <v/>
      </c>
      <c r="AQ61">
        <f>IF(AN61, "OEIS CAT - Destructive - Fatal", IF(AO61, IF(AG61, "OEIS CAT - Destructive - Non-fatal", "OEIS Non-CAT - Destructive - Non-fatal"), IF(AG61, "OEIS CAT - Large", "OEIS Non-CAT - Large")))</f>
        <v/>
      </c>
      <c r="AR61">
        <f>IF(AND(P61&lt;&gt;"", P61&gt;5000),1,0)</f>
        <v/>
      </c>
      <c r="AS61">
        <f>IF(AND(R61&lt;&gt;"", R61&gt;500),1,0)</f>
        <v/>
      </c>
      <c r="AT61">
        <f>IF(OR(R61="", R61&lt;=100),"structures &lt;= 100 ", IF(R61&gt;500, "structures &gt; 500", "100 &lt; structures &lt;= 500"))</f>
        <v/>
      </c>
      <c r="AU61">
        <f>IF(AND(T61&gt;0, T61&lt;&gt;""),"fatality &gt; 0", "fatality = 0")</f>
        <v/>
      </c>
      <c r="AV61">
        <f>IF(R61="",0, R61)</f>
        <v/>
      </c>
      <c r="AW61" t="b">
        <v>1</v>
      </c>
      <c r="AX61" t="b">
        <v>0</v>
      </c>
      <c r="AY61" t="b">
        <v>1</v>
      </c>
      <c r="AZ61" t="b">
        <v>1</v>
      </c>
      <c r="BA61" t="b">
        <v>0</v>
      </c>
      <c r="BB61" t="b">
        <v>1</v>
      </c>
      <c r="BC61" t="b">
        <v>1</v>
      </c>
    </row>
    <row r="62">
      <c r="A62" s="11" t="n"/>
      <c r="C62">
        <f>LEFT(H62,8)&amp;"-"&amp;E62</f>
        <v/>
      </c>
      <c r="D62" s="12" t="inlineStr">
        <is>
          <t>Kern</t>
        </is>
      </c>
      <c r="E62" s="12" t="inlineStr">
        <is>
          <t>Cedar</t>
        </is>
      </c>
      <c r="F62" s="12" t="n"/>
      <c r="G62" s="12" t="n"/>
      <c r="H62" s="13">
        <f>YEAR(L62)*10^8+MONTH(L62)*10^6+DAY(L62)*10^4+HOUR(L62)*100+MINUTE(L62)</f>
        <v/>
      </c>
      <c r="I62" s="13">
        <f>IF(HOUR(L62)&lt;12, YEAR(L62)*10^8+MONTH(L62)*10^6+DAY(L62)*10^4+(HOUR(L62)+12)*10^2 + MINUTE(L62), YEAR(L62)*10^8+MONTH(L62)*10^6+(DAY(L62)+1)*10^4+(HOUR(L62)-12)*10^2+MINUTE(L62))</f>
        <v/>
      </c>
      <c r="J62" s="14" t="n">
        <v>42598</v>
      </c>
      <c r="K62" s="15" t="n">
        <v>0.6909722222222222</v>
      </c>
      <c r="L62" s="16" t="n">
        <v>42598.69097222222</v>
      </c>
      <c r="M62" s="17" t="n">
        <v>42644</v>
      </c>
      <c r="N62" s="18" t="inlineStr">
        <is>
          <t>06:00</t>
        </is>
      </c>
      <c r="O62" s="16" t="n">
        <v>42644.25</v>
      </c>
      <c r="P62" s="19" t="n">
        <v>29322</v>
      </c>
      <c r="Q62" s="12" t="inlineStr">
        <is>
          <t>Undetermined</t>
        </is>
      </c>
      <c r="R62" s="19" t="n">
        <v>6</v>
      </c>
      <c r="S62" s="19" t="n"/>
      <c r="T62" s="19" t="n">
        <v>0</v>
      </c>
      <c r="U62" s="20" t="n">
        <v>35.7506</v>
      </c>
      <c r="V62" s="20" t="n">
        <v>-118.5678</v>
      </c>
      <c r="W62" s="11" t="inlineStr">
        <is>
          <t>HFTD</t>
        </is>
      </c>
      <c r="X62" s="11">
        <f>IF(OR(ISNUMBER(FIND("Redwood Valley", E62)), AZ62, BC62), "HFRA", "non-HFRA")</f>
        <v/>
      </c>
      <c r="Y62" s="11" t="n"/>
      <c r="Z62" s="21" t="n"/>
      <c r="AA62" s="11" t="n"/>
      <c r="AB62" s="11" t="n"/>
      <c r="AC62" s="21" t="n"/>
      <c r="AD62" s="21" t="n"/>
      <c r="AE62" s="21" t="n"/>
      <c r="AF62" s="11" t="n"/>
      <c r="AG62" s="11">
        <f>OR(AND(P62&gt;5000, P62&lt;&gt;""), AND(R62&gt;500, R62&lt;&gt;""), AND(T62&gt;0, T62&lt;&gt;""))</f>
        <v/>
      </c>
      <c r="AH62" s="11">
        <f>AND(OR(R62="", R62&lt;100),OR(AND(P62&gt;5000,P62&lt;&gt;""),AND(T62&gt;0,T62&lt;&gt;"")))</f>
        <v/>
      </c>
      <c r="AI62" s="11">
        <f>AND(AG62,AH62=FALSE)</f>
        <v/>
      </c>
      <c r="AJ62" s="19">
        <f>YEAR(J62)</f>
        <v/>
      </c>
      <c r="AK62">
        <f>MONTH(J62)</f>
        <v/>
      </c>
      <c r="AL62" t="b">
        <v>0</v>
      </c>
      <c r="AM62">
        <f>IF(AND(T62&gt;0, T62&lt;&gt;""),1,0)</f>
        <v/>
      </c>
      <c r="AN62">
        <f>AND(AO62,AND(T62&gt;0,T62&lt;&gt;""))</f>
        <v/>
      </c>
      <c r="AO62">
        <f>AND(R62&gt;100, R62&lt;&gt;"")</f>
        <v/>
      </c>
      <c r="AP62">
        <f>AND(NOT(AN62),AO62)</f>
        <v/>
      </c>
      <c r="AQ62">
        <f>IF(AN62, "OEIS CAT - Destructive - Fatal", IF(AO62, IF(AG62, "OEIS CAT - Destructive - Non-fatal", "OEIS Non-CAT - Destructive - Non-fatal"), IF(AG62, "OEIS CAT - Large", "OEIS Non-CAT - Large")))</f>
        <v/>
      </c>
      <c r="AR62">
        <f>IF(AND(P62&lt;&gt;"", P62&gt;5000),1,0)</f>
        <v/>
      </c>
      <c r="AS62">
        <f>IF(AND(R62&lt;&gt;"", R62&gt;500),1,0)</f>
        <v/>
      </c>
      <c r="AT62">
        <f>IF(OR(R62="", R62&lt;=100),"structures &lt;= 100 ", IF(R62&gt;500, "structures &gt; 500", "100 &lt; structures &lt;= 500"))</f>
        <v/>
      </c>
      <c r="AU62">
        <f>IF(AND(T62&gt;0, T62&lt;&gt;""),"fatality &gt; 0", "fatality = 0")</f>
        <v/>
      </c>
      <c r="AV62">
        <f>IF(R62="",0, R62)</f>
        <v/>
      </c>
      <c r="AW62" t="b">
        <v>0</v>
      </c>
      <c r="AX62" t="b">
        <v>1</v>
      </c>
      <c r="AY62" t="b">
        <v>1</v>
      </c>
      <c r="AZ62" t="b">
        <v>1</v>
      </c>
      <c r="BA62" t="b">
        <v>0</v>
      </c>
      <c r="BB62" t="b">
        <v>1</v>
      </c>
      <c r="BC62" t="b">
        <v>1</v>
      </c>
    </row>
    <row r="63">
      <c r="A63" s="11" t="n"/>
      <c r="B63" s="23" t="n"/>
      <c r="C63">
        <f>LEFT(H63,8)&amp;"-"&amp;E63</f>
        <v/>
      </c>
      <c r="D63" s="12" t="inlineStr">
        <is>
          <t>Alpine</t>
        </is>
      </c>
      <c r="E63" s="12" t="inlineStr">
        <is>
          <t>Mokelumne</t>
        </is>
      </c>
      <c r="F63" s="12" t="n"/>
      <c r="G63" s="12" t="n"/>
      <c r="H63" s="13">
        <f>YEAR(L63)*10^8+MONTH(L63)*10^6+DAY(L63)*10^4+HOUR(L63)*100+MINUTE(L63)</f>
        <v/>
      </c>
      <c r="I63" s="13">
        <f>IF(HOUR(L63)&lt;12, YEAR(L63)*10^8+MONTH(L63)*10^6+DAY(L63)*10^4+(HOUR(L63)+12)*10^2 + MINUTE(L63), YEAR(L63)*10^8+MONTH(L63)*10^6+(DAY(L63)+1)*10^4+(HOUR(L63)-12)*10^2+MINUTE(L63))</f>
        <v/>
      </c>
      <c r="J63" s="14" t="n">
        <v>42600</v>
      </c>
      <c r="K63" s="15" t="n">
        <v>0.5034722222222222</v>
      </c>
      <c r="L63" s="16" t="n">
        <v>42600.50347222222</v>
      </c>
      <c r="M63" s="17" t="n">
        <v>42612</v>
      </c>
      <c r="N63" s="18" t="inlineStr">
        <is>
          <t>12:05</t>
        </is>
      </c>
      <c r="O63" s="16" t="n">
        <v>42612.50347222222</v>
      </c>
      <c r="P63" s="19" t="n">
        <v>655</v>
      </c>
      <c r="Q63" s="12" t="inlineStr">
        <is>
          <t>Lightning</t>
        </is>
      </c>
      <c r="R63" s="19" t="n"/>
      <c r="S63" s="19" t="n"/>
      <c r="T63" s="19" t="n">
        <v>0</v>
      </c>
      <c r="U63" s="20" t="n">
        <v>38.57554</v>
      </c>
      <c r="V63" s="20" t="n">
        <v>-120.00606</v>
      </c>
      <c r="W63" s="11" t="inlineStr">
        <is>
          <t>HFTD</t>
        </is>
      </c>
      <c r="X63" s="11">
        <f>IF(OR(ISNUMBER(FIND("Redwood Valley", E63)), AZ63, BC63), "HFRA", "non-HFRA")</f>
        <v/>
      </c>
      <c r="Y63" s="11" t="n"/>
      <c r="Z63" s="21" t="n"/>
      <c r="AA63" s="11" t="n"/>
      <c r="AB63" s="11" t="n"/>
      <c r="AC63" s="21" t="n"/>
      <c r="AD63" s="21" t="n"/>
      <c r="AE63" s="21" t="n"/>
      <c r="AF63" s="11" t="n"/>
      <c r="AG63" s="11">
        <f>OR(AND(P63&gt;5000, P63&lt;&gt;""), AND(R63&gt;500, R63&lt;&gt;""), AND(T63&gt;0, T63&lt;&gt;""))</f>
        <v/>
      </c>
      <c r="AH63" s="11">
        <f>AND(OR(R63="", R63&lt;100),OR(AND(P63&gt;5000,P63&lt;&gt;""),AND(T63&gt;0,T63&lt;&gt;"")))</f>
        <v/>
      </c>
      <c r="AI63" s="11">
        <f>AND(AG63,AH63=FALSE)</f>
        <v/>
      </c>
      <c r="AJ63" s="19">
        <f>YEAR(J63)</f>
        <v/>
      </c>
      <c r="AK63">
        <f>MONTH(J63)</f>
        <v/>
      </c>
      <c r="AL63" t="b">
        <v>0</v>
      </c>
      <c r="AM63">
        <f>IF(AND(T63&gt;0, T63&lt;&gt;""),1,0)</f>
        <v/>
      </c>
      <c r="AN63">
        <f>AND(AO63,AND(T63&gt;0,T63&lt;&gt;""))</f>
        <v/>
      </c>
      <c r="AO63">
        <f>AND(R63&gt;100, R63&lt;&gt;"")</f>
        <v/>
      </c>
      <c r="AP63">
        <f>AND(NOT(AN63),AO63)</f>
        <v/>
      </c>
      <c r="AQ63">
        <f>IF(AN63, "OEIS CAT - Destructive - Fatal", IF(AO63, IF(AG63, "OEIS CAT - Destructive - Non-fatal", "OEIS Non-CAT - Destructive - Non-fatal"), IF(AG63, "OEIS CAT - Large", "OEIS Non-CAT - Large")))</f>
        <v/>
      </c>
      <c r="AR63">
        <f>IF(AND(P63&lt;&gt;"", P63&gt;5000),1,0)</f>
        <v/>
      </c>
      <c r="AS63">
        <f>IF(AND(R63&lt;&gt;"", R63&gt;500),1,0)</f>
        <v/>
      </c>
      <c r="AT63">
        <f>IF(OR(R63="", R63&lt;=100),"structures &lt;= 100 ", IF(R63&gt;500, "structures &gt; 500", "100 &lt; structures &lt;= 500"))</f>
        <v/>
      </c>
      <c r="AU63">
        <f>IF(AND(T63&gt;0, T63&lt;&gt;""),"fatality &gt; 0", "fatality = 0")</f>
        <v/>
      </c>
      <c r="AV63">
        <f>IF(R63="",0, R63)</f>
        <v/>
      </c>
      <c r="AW63" t="b">
        <v>1</v>
      </c>
      <c r="AX63" t="b">
        <v>0</v>
      </c>
      <c r="AY63" t="b">
        <v>1</v>
      </c>
      <c r="AZ63" t="b">
        <v>1</v>
      </c>
      <c r="BA63" t="b">
        <v>0</v>
      </c>
      <c r="BB63" t="b">
        <v>1</v>
      </c>
      <c r="BC63" t="b">
        <v>1</v>
      </c>
    </row>
    <row r="64">
      <c r="A64" s="11" t="n"/>
      <c r="C64">
        <f>LEFT(H64,8)&amp;"-"&amp;E64</f>
        <v/>
      </c>
      <c r="D64" s="12" t="inlineStr">
        <is>
          <t>Yuba</t>
        </is>
      </c>
      <c r="E64" s="12" t="inlineStr">
        <is>
          <t>Beale</t>
        </is>
      </c>
      <c r="F64" s="12" t="n"/>
      <c r="G64" s="12" t="n"/>
      <c r="H64" s="13">
        <f>YEAR(L64)*10^8+MONTH(L64)*10^6+DAY(L64)*10^4+HOUR(L64)*100+MINUTE(L64)</f>
        <v/>
      </c>
      <c r="I64" s="13">
        <f>IF(HOUR(L64)&lt;12, YEAR(L64)*10^8+MONTH(L64)*10^6+DAY(L64)*10^4+(HOUR(L64)+12)*10^2 + MINUTE(L64), YEAR(L64)*10^8+MONTH(L64)*10^6+(DAY(L64)+1)*10^4+(HOUR(L64)-12)*10^2+MINUTE(L64))</f>
        <v/>
      </c>
      <c r="J64" s="14" t="n">
        <v>42600</v>
      </c>
      <c r="K64" s="15" t="n">
        <v>0.6493055555555556</v>
      </c>
      <c r="L64" s="16" t="n">
        <v>42600.64930555555</v>
      </c>
      <c r="M64" s="17" t="n">
        <v>42600</v>
      </c>
      <c r="N64" s="18" t="inlineStr">
        <is>
          <t>21:30</t>
        </is>
      </c>
      <c r="O64" s="16" t="n">
        <v>42600.89583333334</v>
      </c>
      <c r="P64" s="19" t="n">
        <v>389</v>
      </c>
      <c r="Q64" s="12" t="inlineStr">
        <is>
          <t>Miscellaneous</t>
        </is>
      </c>
      <c r="R64" s="19" t="n"/>
      <c r="S64" s="19" t="n"/>
      <c r="T64" s="19" t="n">
        <v>0</v>
      </c>
      <c r="U64" s="20" t="n">
        <v>36.16965</v>
      </c>
      <c r="V64" s="20" t="n">
        <v>-121.38775</v>
      </c>
      <c r="W64" s="11" t="inlineStr">
        <is>
          <t>HFTD</t>
        </is>
      </c>
      <c r="X64" s="11">
        <f>IF(OR(ISNUMBER(FIND("Redwood Valley", E64)), AZ64, BC64), "HFRA", "non-HFRA")</f>
        <v/>
      </c>
      <c r="Y64" s="11" t="n"/>
      <c r="Z64" s="21" t="n"/>
      <c r="AA64" s="11" t="n"/>
      <c r="AB64" s="11" t="n"/>
      <c r="AC64" s="21" t="n"/>
      <c r="AD64" s="21" t="n"/>
      <c r="AE64" s="21" t="n"/>
      <c r="AF64" s="11" t="n"/>
      <c r="AG64" s="11">
        <f>OR(AND(P64&gt;5000, P64&lt;&gt;""), AND(R64&gt;500, R64&lt;&gt;""), AND(T64&gt;0, T64&lt;&gt;""))</f>
        <v/>
      </c>
      <c r="AH64" s="11">
        <f>AND(OR(R64="", R64&lt;100),OR(AND(P64&gt;5000,P64&lt;&gt;""),AND(T64&gt;0,T64&lt;&gt;"")))</f>
        <v/>
      </c>
      <c r="AI64" s="11">
        <f>AND(AG64,AH64=FALSE)</f>
        <v/>
      </c>
      <c r="AJ64" s="19">
        <f>YEAR(J64)</f>
        <v/>
      </c>
      <c r="AK64">
        <f>MONTH(J64)</f>
        <v/>
      </c>
      <c r="AL64" t="b">
        <v>0</v>
      </c>
      <c r="AM64">
        <f>IF(AND(T64&gt;0, T64&lt;&gt;""),1,0)</f>
        <v/>
      </c>
      <c r="AN64">
        <f>AND(AO64,AND(T64&gt;0,T64&lt;&gt;""))</f>
        <v/>
      </c>
      <c r="AO64">
        <f>AND(R64&gt;100, R64&lt;&gt;"")</f>
        <v/>
      </c>
      <c r="AP64">
        <f>AND(NOT(AN64),AO64)</f>
        <v/>
      </c>
      <c r="AQ64">
        <f>IF(AN64, "OEIS CAT - Destructive - Fatal", IF(AO64, IF(AG64, "OEIS CAT - Destructive - Non-fatal", "OEIS Non-CAT - Destructive - Non-fatal"), IF(AG64, "OEIS CAT - Large", "OEIS Non-CAT - Large")))</f>
        <v/>
      </c>
      <c r="AR64">
        <f>IF(AND(P64&lt;&gt;"", P64&gt;5000),1,0)</f>
        <v/>
      </c>
      <c r="AS64">
        <f>IF(AND(R64&lt;&gt;"", R64&gt;500),1,0)</f>
        <v/>
      </c>
      <c r="AT64">
        <f>IF(OR(R64="", R64&lt;=100),"structures &lt;= 100 ", IF(R64&gt;500, "structures &gt; 500", "100 &lt; structures &lt;= 500"))</f>
        <v/>
      </c>
      <c r="AU64">
        <f>IF(AND(T64&gt;0, T64&lt;&gt;""),"fatality &gt; 0", "fatality = 0")</f>
        <v/>
      </c>
      <c r="AV64">
        <f>IF(R64="",0, R64)</f>
        <v/>
      </c>
      <c r="AW64" t="b">
        <v>1</v>
      </c>
      <c r="AX64" t="b">
        <v>0</v>
      </c>
      <c r="AY64" t="b">
        <v>1</v>
      </c>
      <c r="AZ64" t="b">
        <v>1</v>
      </c>
      <c r="BA64" t="b">
        <v>0</v>
      </c>
      <c r="BB64" t="b">
        <v>1</v>
      </c>
      <c r="BC64" t="b">
        <v>1</v>
      </c>
    </row>
    <row r="65">
      <c r="A65" s="11" t="n"/>
      <c r="C65">
        <f>LEFT(H65,8)&amp;"-"&amp;E65</f>
        <v/>
      </c>
      <c r="D65" s="12" t="inlineStr">
        <is>
          <t>Santa Barbara</t>
        </is>
      </c>
      <c r="E65" s="12" t="inlineStr">
        <is>
          <t>Rey</t>
        </is>
      </c>
      <c r="F65" s="12" t="n"/>
      <c r="G65" s="12" t="n"/>
      <c r="H65" s="13">
        <f>YEAR(L65)*10^8+MONTH(L65)*10^6+DAY(L65)*10^4+HOUR(L65)*100+MINUTE(L65)</f>
        <v/>
      </c>
      <c r="I65" s="13">
        <f>IF(HOUR(L65)&lt;12, YEAR(L65)*10^8+MONTH(L65)*10^6+DAY(L65)*10^4+(HOUR(L65)+12)*10^2 + MINUTE(L65), YEAR(L65)*10^8+MONTH(L65)*10^6+(DAY(L65)+1)*10^4+(HOUR(L65)-12)*10^2+MINUTE(L65))</f>
        <v/>
      </c>
      <c r="J65" s="14" t="n">
        <v>42600</v>
      </c>
      <c r="K65" s="15" t="n">
        <v>0.7479166666666667</v>
      </c>
      <c r="L65" s="16" t="n">
        <v>42600.74791666667</v>
      </c>
      <c r="M65" s="17" t="n">
        <v>42628</v>
      </c>
      <c r="N65" s="18" t="n"/>
      <c r="O65" s="16" t="n"/>
      <c r="P65" s="19" t="n">
        <v>32606</v>
      </c>
      <c r="Q65" s="12" t="inlineStr">
        <is>
          <t>Undetermined</t>
        </is>
      </c>
      <c r="R65" s="19" t="n">
        <v>5</v>
      </c>
      <c r="S65" s="19" t="n"/>
      <c r="T65" s="19" t="n">
        <v>0</v>
      </c>
      <c r="U65" s="20" t="n">
        <v>34.546</v>
      </c>
      <c r="V65" s="20" t="n">
        <v>-119.805</v>
      </c>
      <c r="W65" s="11" t="inlineStr">
        <is>
          <t>HFTD</t>
        </is>
      </c>
      <c r="X65" s="11">
        <f>IF(OR(ISNUMBER(FIND("Redwood Valley", E65)), AZ65, BC65), "HFRA", "non-HFRA")</f>
        <v/>
      </c>
      <c r="Y65" s="11" t="n"/>
      <c r="Z65" s="21" t="n"/>
      <c r="AA65" s="11" t="n"/>
      <c r="AB65" s="11" t="n"/>
      <c r="AC65" s="21" t="n"/>
      <c r="AD65" s="21" t="n"/>
      <c r="AE65" s="21" t="n"/>
      <c r="AF65" s="11" t="n"/>
      <c r="AG65" s="11">
        <f>OR(AND(P65&gt;5000, P65&lt;&gt;""), AND(R65&gt;500, R65&lt;&gt;""), AND(T65&gt;0, T65&lt;&gt;""))</f>
        <v/>
      </c>
      <c r="AH65" s="11">
        <f>AND(OR(R65="", R65&lt;100),OR(AND(P65&gt;5000,P65&lt;&gt;""),AND(T65&gt;0,T65&lt;&gt;"")))</f>
        <v/>
      </c>
      <c r="AI65" s="11">
        <f>AND(AG65,AH65=FALSE)</f>
        <v/>
      </c>
      <c r="AJ65" s="19">
        <f>YEAR(J65)</f>
        <v/>
      </c>
      <c r="AK65">
        <f>MONTH(J65)</f>
        <v/>
      </c>
      <c r="AL65" t="b">
        <v>0</v>
      </c>
      <c r="AM65">
        <f>IF(AND(T65&gt;0, T65&lt;&gt;""),1,0)</f>
        <v/>
      </c>
      <c r="AN65">
        <f>AND(AO65,AND(T65&gt;0,T65&lt;&gt;""))</f>
        <v/>
      </c>
      <c r="AO65">
        <f>AND(R65&gt;100, R65&lt;&gt;"")</f>
        <v/>
      </c>
      <c r="AP65">
        <f>AND(NOT(AN65),AO65)</f>
        <v/>
      </c>
      <c r="AQ65">
        <f>IF(AN65, "OEIS CAT - Destructive - Fatal", IF(AO65, IF(AG65, "OEIS CAT - Destructive - Non-fatal", "OEIS Non-CAT - Destructive - Non-fatal"), IF(AG65, "OEIS CAT - Large", "OEIS Non-CAT - Large")))</f>
        <v/>
      </c>
      <c r="AR65">
        <f>IF(AND(P65&lt;&gt;"", P65&gt;5000),1,0)</f>
        <v/>
      </c>
      <c r="AS65">
        <f>IF(AND(R65&lt;&gt;"", R65&gt;500),1,0)</f>
        <v/>
      </c>
      <c r="AT65">
        <f>IF(OR(R65="", R65&lt;=100),"structures &lt;= 100 ", IF(R65&gt;500, "structures &gt; 500", "100 &lt; structures &lt;= 500"))</f>
        <v/>
      </c>
      <c r="AU65">
        <f>IF(AND(T65&gt;0, T65&lt;&gt;""),"fatality &gt; 0", "fatality = 0")</f>
        <v/>
      </c>
      <c r="AV65">
        <f>IF(R65="",0, R65)</f>
        <v/>
      </c>
      <c r="AW65" t="b">
        <v>0</v>
      </c>
      <c r="AX65" t="b">
        <v>1</v>
      </c>
      <c r="AY65" t="b">
        <v>1</v>
      </c>
      <c r="AZ65" t="b">
        <v>1</v>
      </c>
      <c r="BA65" t="b">
        <v>0</v>
      </c>
      <c r="BB65" t="b">
        <v>1</v>
      </c>
      <c r="BC65" t="b">
        <v>1</v>
      </c>
    </row>
    <row r="66">
      <c r="A66" s="11" t="n"/>
      <c r="C66">
        <f>LEFT(H66,8)&amp;"-"&amp;E66</f>
        <v/>
      </c>
      <c r="D66" s="12" t="inlineStr">
        <is>
          <t>Humboldt</t>
        </is>
      </c>
      <c r="E66" s="12" t="inlineStr">
        <is>
          <t>Tully</t>
        </is>
      </c>
      <c r="F66" s="12" t="n"/>
      <c r="G66" s="12" t="n"/>
      <c r="H66" s="13">
        <f>YEAR(L66)*10^8+MONTH(L66)*10^6+DAY(L66)*10^4+HOUR(L66)*100+MINUTE(L66)</f>
        <v/>
      </c>
      <c r="I66" s="13">
        <f>IF(HOUR(L66)&lt;12, YEAR(L66)*10^8+MONTH(L66)*10^6+DAY(L66)*10^4+(HOUR(L66)+12)*10^2 + MINUTE(L66), YEAR(L66)*10^8+MONTH(L66)*10^6+(DAY(L66)+1)*10^4+(HOUR(L66)-12)*10^2+MINUTE(L66))</f>
        <v/>
      </c>
      <c r="J66" s="14" t="n">
        <v>42604</v>
      </c>
      <c r="K66" s="15" t="n">
        <v>0.66875</v>
      </c>
      <c r="L66" s="16" t="n">
        <v>42604.66875</v>
      </c>
      <c r="M66" s="17" t="n">
        <v>42617</v>
      </c>
      <c r="N66" s="18" t="inlineStr">
        <is>
          <t>06:55</t>
        </is>
      </c>
      <c r="O66" s="16" t="n">
        <v>42617.28819444445</v>
      </c>
      <c r="P66" s="19" t="n">
        <v>599</v>
      </c>
      <c r="Q66" s="12" t="inlineStr">
        <is>
          <t>Arson</t>
        </is>
      </c>
      <c r="R66" s="19" t="n">
        <v>3</v>
      </c>
      <c r="S66" s="19" t="n"/>
      <c r="T66" s="19" t="n">
        <v>0</v>
      </c>
      <c r="U66" s="20" t="n">
        <v>41.28486</v>
      </c>
      <c r="V66" s="20" t="n">
        <v>-123.82268</v>
      </c>
      <c r="W66" s="11" t="inlineStr">
        <is>
          <t>HFTD</t>
        </is>
      </c>
      <c r="X66" s="11">
        <f>IF(OR(ISNUMBER(FIND("Redwood Valley", E66)), AZ66, BC66), "HFRA", "non-HFRA")</f>
        <v/>
      </c>
      <c r="Y66" s="11" t="n"/>
      <c r="Z66" s="21" t="n"/>
      <c r="AA66" s="11" t="n"/>
      <c r="AB66" s="11" t="n"/>
      <c r="AC66" s="21" t="n"/>
      <c r="AD66" s="21" t="n"/>
      <c r="AE66" s="21" t="n"/>
      <c r="AF66" s="11" t="n">
        <v>155875</v>
      </c>
      <c r="AG66" s="11">
        <f>OR(AND(P66&gt;5000, P66&lt;&gt;""), AND(R66&gt;500, R66&lt;&gt;""), AND(T66&gt;0, T66&lt;&gt;""))</f>
        <v/>
      </c>
      <c r="AH66" s="11">
        <f>AND(OR(R66="", R66&lt;100),OR(AND(P66&gt;5000,P66&lt;&gt;""),AND(T66&gt;0,T66&lt;&gt;"")))</f>
        <v/>
      </c>
      <c r="AI66" s="11">
        <f>AND(AG66,AH66=FALSE)</f>
        <v/>
      </c>
      <c r="AJ66" s="19">
        <f>YEAR(J66)</f>
        <v/>
      </c>
      <c r="AK66">
        <f>MONTH(J66)</f>
        <v/>
      </c>
      <c r="AL66" t="b">
        <v>0</v>
      </c>
      <c r="AM66">
        <f>IF(AND(T66&gt;0, T66&lt;&gt;""),1,0)</f>
        <v/>
      </c>
      <c r="AN66">
        <f>AND(AO66,AND(T66&gt;0,T66&lt;&gt;""))</f>
        <v/>
      </c>
      <c r="AO66">
        <f>AND(R66&gt;100, R66&lt;&gt;"")</f>
        <v/>
      </c>
      <c r="AP66">
        <f>AND(NOT(AN66),AO66)</f>
        <v/>
      </c>
      <c r="AQ66">
        <f>IF(AN66, "OEIS CAT - Destructive - Fatal", IF(AO66, IF(AG66, "OEIS CAT - Destructive - Non-fatal", "OEIS Non-CAT - Destructive - Non-fatal"), IF(AG66,  "OEIS CAT - Large", "OEIS Non-CAT - Large")))</f>
        <v/>
      </c>
      <c r="AR66">
        <f>IF(AND(P66&lt;&gt;"", P66&gt;5000),1,0)</f>
        <v/>
      </c>
      <c r="AS66">
        <f>IF(AND(R66&lt;&gt;"", R66&gt;500),1,0)</f>
        <v/>
      </c>
      <c r="AT66">
        <f>IF(OR(R66="", R66&lt;=100),"structures &lt;= 100 ", IF(R66&gt;500, "structures &gt; 500", "100 &lt; structures &lt;= 500"))</f>
        <v/>
      </c>
      <c r="AU66">
        <f>IF(AND(T66&gt;0, T66&lt;&gt;""),"fatality &gt; 0", "fatality = 0")</f>
        <v/>
      </c>
      <c r="AV66">
        <f>IF(R66="",0,  R66)</f>
        <v/>
      </c>
      <c r="AW66" t="b">
        <v>1</v>
      </c>
      <c r="AX66" t="b">
        <v>0</v>
      </c>
      <c r="AY66" t="b">
        <v>1</v>
      </c>
      <c r="AZ66" t="b">
        <v>1</v>
      </c>
      <c r="BA66" t="b">
        <v>0</v>
      </c>
      <c r="BB66" t="b">
        <v>1</v>
      </c>
      <c r="BC66" t="b">
        <v>1</v>
      </c>
    </row>
    <row r="67">
      <c r="A67" s="11" t="n"/>
      <c r="C67">
        <f>LEFT(H67,8)&amp;"-"&amp;E67</f>
        <v/>
      </c>
      <c r="D67" s="12" t="inlineStr">
        <is>
          <t>Tulare</t>
        </is>
      </c>
      <c r="E67" s="12" t="inlineStr">
        <is>
          <t>Tule</t>
        </is>
      </c>
      <c r="F67" s="12" t="n"/>
      <c r="G67" s="12" t="n"/>
      <c r="H67" s="13">
        <f>YEAR(L67)*10^8+MONTH(L67)*10^6+DAY(L67)*10^4+HOUR(L67)*100+MINUTE(L67)</f>
        <v/>
      </c>
      <c r="I67" s="13">
        <f>IF(HOUR(L67)&lt;12, YEAR(L67)*10^8+MONTH(L67)*10^6+DAY(L67)*10^4+(HOUR(L67)+12)*10^2 + MINUTE(L67), YEAR(L67)*10^8+MONTH(L67)*10^6+(DAY(L67)+1)*10^4+(HOUR(L67)-12)*10^2+MINUTE(L67))</f>
        <v/>
      </c>
      <c r="J67" s="14" t="n">
        <v>42604</v>
      </c>
      <c r="K67" s="15" t="n">
        <v>0.9166666666666666</v>
      </c>
      <c r="L67" s="16" t="n">
        <v>42604.91666666666</v>
      </c>
      <c r="M67" s="17" t="n">
        <v>42682</v>
      </c>
      <c r="N67" s="18" t="inlineStr">
        <is>
          <t>10:15</t>
        </is>
      </c>
      <c r="O67" s="16" t="n">
        <v>42682.42708333334</v>
      </c>
      <c r="P67" s="19" t="n">
        <v>395</v>
      </c>
      <c r="Q67" s="12" t="inlineStr">
        <is>
          <t>Undetermined</t>
        </is>
      </c>
      <c r="R67" s="19" t="n"/>
      <c r="S67" s="19" t="n"/>
      <c r="T67" s="19" t="n">
        <v>0</v>
      </c>
      <c r="U67" s="20" t="n">
        <v>36.1648</v>
      </c>
      <c r="V67" s="20" t="n">
        <v>-118.73906</v>
      </c>
      <c r="W67" s="11" t="inlineStr">
        <is>
          <t>HFTD</t>
        </is>
      </c>
      <c r="X67" s="11">
        <f>IF(OR(ISNUMBER(FIND("Redwood Valley", E67)), AZ67, BC67), "HFRA", "non-HFRA")</f>
        <v/>
      </c>
      <c r="Y67" s="11" t="n"/>
      <c r="Z67" s="21" t="n"/>
      <c r="AA67" s="11" t="n"/>
      <c r="AB67" s="11" t="n"/>
      <c r="AC67" s="21" t="n"/>
      <c r="AD67" s="21" t="n"/>
      <c r="AE67" s="21" t="n"/>
      <c r="AF67" s="11" t="n"/>
      <c r="AG67" s="11">
        <f>OR(AND(P67&gt;5000, P67&lt;&gt;""), AND(R67&gt;500, R67&lt;&gt;""), AND(T67&gt;0, T67&lt;&gt;""))</f>
        <v/>
      </c>
      <c r="AH67" s="11">
        <f>AND(OR(R67="", R67&lt;100),OR(AND(P67&gt;5000,P67&lt;&gt;""),AND(T67&gt;0,T67&lt;&gt;"")))</f>
        <v/>
      </c>
      <c r="AI67" s="11">
        <f>AND(AG67,AH67=FALSE)</f>
        <v/>
      </c>
      <c r="AJ67" s="19">
        <f>YEAR(J67)</f>
        <v/>
      </c>
      <c r="AK67">
        <f>MONTH(J67)</f>
        <v/>
      </c>
      <c r="AL67" t="b">
        <v>0</v>
      </c>
      <c r="AM67">
        <f>IF(AND(T67&gt;0, T67&lt;&gt;""),1,0)</f>
        <v/>
      </c>
      <c r="AN67">
        <f>AND(AO67,AND(T67&gt;0,T67&lt;&gt;""))</f>
        <v/>
      </c>
      <c r="AO67">
        <f>AND(R67&gt;100, R67&lt;&gt;"")</f>
        <v/>
      </c>
      <c r="AP67">
        <f>AND(NOT(AN67),AO67)</f>
        <v/>
      </c>
      <c r="AQ67">
        <f>IF(AN67, "OEIS CAT - Destructive - Fatal", IF(AO67, IF(AG67, "OEIS CAT - Destructive - Non-fatal", "OEIS Non-CAT - Destructive - Non-fatal"), IF(AG67, "OEIS CAT - Large", "OEIS Non-CAT - Large")))</f>
        <v/>
      </c>
      <c r="AR67">
        <f>IF(AND(P67&lt;&gt;"", P67&gt;5000),1,0)</f>
        <v/>
      </c>
      <c r="AS67">
        <f>IF(AND(R67&lt;&gt;"", R67&gt;500),1,0)</f>
        <v/>
      </c>
      <c r="AT67">
        <f>IF(OR(R67="", R67&lt;=100),"structures &lt;= 100 ", IF(R67&gt;500, "structures &gt; 500", "100 &lt; structures &lt;= 500"))</f>
        <v/>
      </c>
      <c r="AU67">
        <f>IF(AND(T67&gt;0, T67&lt;&gt;""),"fatality &gt; 0", "fatality = 0")</f>
        <v/>
      </c>
      <c r="AV67">
        <f>IF(R67="",0, R67)</f>
        <v/>
      </c>
      <c r="AW67" t="b">
        <v>1</v>
      </c>
      <c r="AX67" t="b">
        <v>0</v>
      </c>
      <c r="AY67" t="b">
        <v>1</v>
      </c>
      <c r="AZ67" t="b">
        <v>1</v>
      </c>
      <c r="BA67" t="b">
        <v>0</v>
      </c>
      <c r="BB67" t="b">
        <v>1</v>
      </c>
      <c r="BC67" t="b">
        <v>1</v>
      </c>
    </row>
    <row r="68">
      <c r="A68" s="11" t="inlineStr">
        <is>
          <t>Not in PG&amp;E service territory</t>
        </is>
      </c>
      <c r="B68" s="23" t="n"/>
      <c r="C68">
        <f>LEFT(H68,8)&amp;"-"&amp;E68</f>
        <v/>
      </c>
      <c r="D68" s="12" t="inlineStr">
        <is>
          <t>Siskiyou</t>
        </is>
      </c>
      <c r="E68" s="12" t="inlineStr">
        <is>
          <t>Grade</t>
        </is>
      </c>
      <c r="F68" s="12" t="n"/>
      <c r="G68" s="12" t="n"/>
      <c r="H68" s="13">
        <f>YEAR(L68)*10^8+MONTH(L68)*10^6+DAY(L68)*10^4+HOUR(L68)*100+MINUTE(L68)</f>
        <v/>
      </c>
      <c r="I68" s="13">
        <f>IF(HOUR(L68)&lt;12, YEAR(L68)*10^8+MONTH(L68)*10^6+DAY(L68)*10^4+(HOUR(L68)+12)*10^2 + MINUTE(L68), YEAR(L68)*10^8+MONTH(L68)*10^6+(DAY(L68)+1)*10^4+(HOUR(L68)-12)*10^2+MINUTE(L68))</f>
        <v/>
      </c>
      <c r="J68" s="14" t="n">
        <v>42606</v>
      </c>
      <c r="K68" s="15" t="n">
        <v>0.6215277777777778</v>
      </c>
      <c r="L68" s="16" t="n">
        <v>42606.62152777778</v>
      </c>
      <c r="M68" s="17" t="n">
        <v>42612</v>
      </c>
      <c r="N68" s="18" t="inlineStr">
        <is>
          <t>06:45</t>
        </is>
      </c>
      <c r="O68" s="16" t="n">
        <v>42612.28125</v>
      </c>
      <c r="P68" s="19" t="n">
        <v>710</v>
      </c>
      <c r="Q68" s="12" t="inlineStr">
        <is>
          <t>Electrical Power</t>
        </is>
      </c>
      <c r="R68" s="19" t="n">
        <v>5</v>
      </c>
      <c r="S68" s="19" t="n">
        <v>1</v>
      </c>
      <c r="T68" s="19" t="n">
        <v>0</v>
      </c>
      <c r="U68" s="20" t="n">
        <v>41.7813</v>
      </c>
      <c r="V68" s="20" t="n">
        <v>-122.611</v>
      </c>
      <c r="W68" s="11" t="inlineStr">
        <is>
          <t>HFTD</t>
        </is>
      </c>
      <c r="X68" s="11">
        <f>IF(OR(ISNUMBER(FIND("Redwood Valley", E68)), AZ68, BC68), "HFRA", "non-HFRA")</f>
        <v/>
      </c>
      <c r="Y68" s="11" t="inlineStr">
        <is>
          <t>Yes</t>
        </is>
      </c>
      <c r="Z68" s="21" t="n"/>
      <c r="AA68" s="11" t="n"/>
      <c r="AB68" s="11" t="n"/>
      <c r="AC68" s="21" t="n"/>
      <c r="AD68" s="21" t="n"/>
      <c r="AE68" s="21" t="n"/>
      <c r="AF68" s="11" t="n"/>
      <c r="AG68" s="11">
        <f>OR(AND(P68&gt;5000, P68&lt;&gt;""), AND(R68&gt;500, R68&lt;&gt;""), AND(T68&gt;0, T68&lt;&gt;""))</f>
        <v/>
      </c>
      <c r="AH68" s="11">
        <f>AND(OR(R68="", R68&lt;100),OR(AND(P68&gt;5000,P68&lt;&gt;""),AND(T68&gt;0,T68&lt;&gt;"")))</f>
        <v/>
      </c>
      <c r="AI68" s="11">
        <f>AND(AG68,AH68=FALSE)</f>
        <v/>
      </c>
      <c r="AJ68" s="19">
        <f>YEAR(J68)</f>
        <v/>
      </c>
      <c r="AK68">
        <f>MONTH(J68)</f>
        <v/>
      </c>
      <c r="AL68" t="b">
        <v>0</v>
      </c>
      <c r="AM68">
        <f>IF(AND(T68&gt;0, T68&lt;&gt;""),1,0)</f>
        <v/>
      </c>
      <c r="AN68">
        <f>AND(AO68,AND(T68&gt;0,T68&lt;&gt;""))</f>
        <v/>
      </c>
      <c r="AO68">
        <f>AND(R68&gt;100, R68&lt;&gt;"")</f>
        <v/>
      </c>
      <c r="AP68">
        <f>AND(NOT(AN68),AO68)</f>
        <v/>
      </c>
      <c r="AQ68">
        <f>IF(AN68, "OEIS CAT - Destructive - Fatal", IF(AO68, IF(AG68, "OEIS CAT - Destructive - Non-fatal", "OEIS Non-CAT - Destructive - Non-fatal"), IF(AG68, "OEIS CAT - Large", "OEIS Non-CAT - Large")))</f>
        <v/>
      </c>
      <c r="AR68">
        <f>IF(AND(P68&lt;&gt;"", P68&gt;5000),1,0)</f>
        <v/>
      </c>
      <c r="AS68">
        <f>IF(AND(R68&lt;&gt;"", R68&gt;500),1,0)</f>
        <v/>
      </c>
      <c r="AT68">
        <f>IF(OR(R68="", R68&lt;=100),"structures &lt;= 100 ", IF(R68&gt;500, "structures &gt; 500", "100 &lt; structures &lt;= 500"))</f>
        <v/>
      </c>
      <c r="AU68">
        <f>IF(AND(T68&gt;0, T68&lt;&gt;""),"fatality &gt; 0", "fatality = 0")</f>
        <v/>
      </c>
      <c r="AV68">
        <f>IF(R68="",0, R68)</f>
        <v/>
      </c>
      <c r="AW68" t="b">
        <v>1</v>
      </c>
      <c r="AX68" t="b">
        <v>0</v>
      </c>
      <c r="AY68" t="b">
        <v>1</v>
      </c>
      <c r="AZ68" t="b">
        <v>1</v>
      </c>
      <c r="BA68" t="b">
        <v>0</v>
      </c>
      <c r="BB68" t="b">
        <v>0</v>
      </c>
      <c r="BC68" t="b">
        <v>1</v>
      </c>
    </row>
    <row r="69">
      <c r="A69" s="11" t="n"/>
      <c r="C69">
        <f>LEFT(H69,8)&amp;"-"&amp;E69</f>
        <v/>
      </c>
      <c r="D69" s="12" t="inlineStr">
        <is>
          <t>Kern</t>
        </is>
      </c>
      <c r="E69" s="12" t="inlineStr">
        <is>
          <t>Range</t>
        </is>
      </c>
      <c r="F69" s="12" t="n"/>
      <c r="G69" s="12" t="n"/>
      <c r="H69" s="13">
        <f>YEAR(L69)*10^8+MONTH(L69)*10^6+DAY(L69)*10^4+HOUR(L69)*100+MINUTE(L69)</f>
        <v/>
      </c>
      <c r="I69" s="13">
        <f>IF(HOUR(L69)&lt;12, YEAR(L69)*10^8+MONTH(L69)*10^6+DAY(L69)*10^4+(HOUR(L69)+12)*10^2 + MINUTE(L69), YEAR(L69)*10^8+MONTH(L69)*10^6+(DAY(L69)+1)*10^4+(HOUR(L69)-12)*10^2+MINUTE(L69))</f>
        <v/>
      </c>
      <c r="J69" s="14" t="n">
        <v>42608</v>
      </c>
      <c r="K69" s="15" t="n">
        <v>0.4236111111111111</v>
      </c>
      <c r="L69" s="16" t="n">
        <v>42608.42361111111</v>
      </c>
      <c r="M69" s="17" t="n">
        <v>42611</v>
      </c>
      <c r="N69" s="18" t="inlineStr">
        <is>
          <t>10:30</t>
        </is>
      </c>
      <c r="O69" s="16" t="n">
        <v>42611.4375</v>
      </c>
      <c r="P69" s="19" t="n">
        <v>600</v>
      </c>
      <c r="Q69" s="12" t="inlineStr">
        <is>
          <t>Human</t>
        </is>
      </c>
      <c r="R69" s="19" t="n"/>
      <c r="S69" s="19" t="n"/>
      <c r="T69" s="19" t="n">
        <v>0</v>
      </c>
      <c r="U69" s="20" t="n">
        <v>35.2013</v>
      </c>
      <c r="V69" s="20" t="n">
        <v>-118.7212</v>
      </c>
      <c r="W69" s="11" t="inlineStr">
        <is>
          <t>HFTD</t>
        </is>
      </c>
      <c r="X69" s="11">
        <f>IF(OR(ISNUMBER(FIND("Redwood Valley", E69)), AZ69, BC69), "HFRA", "non-HFRA")</f>
        <v/>
      </c>
      <c r="Y69" s="11" t="n"/>
      <c r="Z69" s="21" t="n"/>
      <c r="AA69" s="11" t="n"/>
      <c r="AB69" s="11" t="n"/>
      <c r="AC69" s="21" t="n"/>
      <c r="AD69" s="21" t="n"/>
      <c r="AE69" s="21" t="n"/>
      <c r="AF69" s="11" t="n"/>
      <c r="AG69" s="11">
        <f>OR(AND(P69&gt;5000, P69&lt;&gt;""), AND(R69&gt;500, R69&lt;&gt;""), AND(T69&gt;0, T69&lt;&gt;""))</f>
        <v/>
      </c>
      <c r="AH69" s="11">
        <f>AND(OR(R69="", R69&lt;100),OR(AND(P69&gt;5000,P69&lt;&gt;""),AND(T69&gt;0,T69&lt;&gt;"")))</f>
        <v/>
      </c>
      <c r="AI69" s="11">
        <f>AND(AG69,AH69=FALSE)</f>
        <v/>
      </c>
      <c r="AJ69" s="19">
        <f>YEAR(J69)</f>
        <v/>
      </c>
      <c r="AK69">
        <f>MONTH(J69)</f>
        <v/>
      </c>
      <c r="AL69" t="b">
        <v>0</v>
      </c>
      <c r="AM69">
        <f>IF(AND(T69&gt;0, T69&lt;&gt;""),1,0)</f>
        <v/>
      </c>
      <c r="AN69">
        <f>AND(AO69,AND(T69&gt;0,T69&lt;&gt;""))</f>
        <v/>
      </c>
      <c r="AO69">
        <f>AND(R69&gt;100, R69&lt;&gt;"")</f>
        <v/>
      </c>
      <c r="AP69">
        <f>AND(NOT(AN69),AO69)</f>
        <v/>
      </c>
      <c r="AQ69">
        <f>IF(AN69, "OEIS CAT - Destructive - Fatal", IF(AO69, IF(AG69, "OEIS CAT - Destructive - Non-fatal", "OEIS Non-CAT - Destructive - Non-fatal"), IF(AG69, "OEIS CAT - Large", "OEIS Non-CAT - Large")))</f>
        <v/>
      </c>
      <c r="AR69">
        <f>IF(AND(P69&lt;&gt;"", P69&gt;5000),1,0)</f>
        <v/>
      </c>
      <c r="AS69">
        <f>IF(AND(R69&lt;&gt;"", R69&gt;500),1,0)</f>
        <v/>
      </c>
      <c r="AT69">
        <f>IF(OR(R69="", R69&lt;=100),"structures &lt;= 100 ", IF(R69&gt;500, "structures &gt; 500", "100 &lt; structures &lt;= 500"))</f>
        <v/>
      </c>
      <c r="AU69">
        <f>IF(AND(T69&gt;0, T69&lt;&gt;""),"fatality &gt; 0", "fatality = 0")</f>
        <v/>
      </c>
      <c r="AV69">
        <f>IF(R69="",0, R69)</f>
        <v/>
      </c>
      <c r="AW69" t="b">
        <v>1</v>
      </c>
      <c r="AX69" t="b">
        <v>0</v>
      </c>
      <c r="AY69" t="b">
        <v>1</v>
      </c>
      <c r="AZ69" t="b">
        <v>1</v>
      </c>
      <c r="BA69" t="b">
        <v>0</v>
      </c>
      <c r="BB69" t="b">
        <v>1</v>
      </c>
      <c r="BC69" t="b">
        <v>1</v>
      </c>
    </row>
    <row r="70">
      <c r="A70" s="11" t="inlineStr">
        <is>
          <t>Not in PG&amp;E service territory</t>
        </is>
      </c>
      <c r="B70" s="23" t="n"/>
      <c r="C70">
        <f>LEFT(H70,8)&amp;"-"&amp;E70</f>
        <v/>
      </c>
      <c r="D70" s="12" t="inlineStr">
        <is>
          <t>Siskiyou</t>
        </is>
      </c>
      <c r="E70" s="12" t="inlineStr">
        <is>
          <t>Gap</t>
        </is>
      </c>
      <c r="F70" s="12" t="n"/>
      <c r="G70" s="12" t="n"/>
      <c r="H70" s="13">
        <f>YEAR(L70)*10^8+MONTH(L70)*10^6+DAY(L70)*10^4+HOUR(L70)*100+MINUTE(L70)</f>
        <v/>
      </c>
      <c r="I70" s="13">
        <f>IF(HOUR(L70)&lt;12, YEAR(L70)*10^8+MONTH(L70)*10^6+DAY(L70)*10^4+(HOUR(L70)+12)*10^2 + MINUTE(L70), YEAR(L70)*10^8+MONTH(L70)*10^6+(DAY(L70)+1)*10^4+(HOUR(L70)-12)*10^2+MINUTE(L70))</f>
        <v/>
      </c>
      <c r="J70" s="14" t="n">
        <v>42609</v>
      </c>
      <c r="K70" s="15" t="n">
        <v>0.75</v>
      </c>
      <c r="L70" s="16" t="n">
        <v>42609.75</v>
      </c>
      <c r="M70" s="17" t="n">
        <v>42610</v>
      </c>
      <c r="N70" s="18" t="inlineStr">
        <is>
          <t>18:15</t>
        </is>
      </c>
      <c r="O70" s="16" t="n">
        <v>42610.76041666666</v>
      </c>
      <c r="P70" s="19" t="n">
        <v>33867</v>
      </c>
      <c r="Q70" s="12" t="inlineStr">
        <is>
          <t>Undetermined</t>
        </is>
      </c>
      <c r="R70" s="19" t="n">
        <v>14</v>
      </c>
      <c r="S70" s="19" t="n"/>
      <c r="T70" s="19" t="n">
        <v>0</v>
      </c>
      <c r="U70" s="20" t="n">
        <v>41.851</v>
      </c>
      <c r="V70" s="20" t="n">
        <v>-123.118</v>
      </c>
      <c r="W70" s="11" t="inlineStr">
        <is>
          <t>HFTD</t>
        </is>
      </c>
      <c r="X70" s="11">
        <f>IF(OR(ISNUMBER(FIND("Redwood Valley", E70)), AZ70, BC70), "HFRA", "non-HFRA")</f>
        <v/>
      </c>
      <c r="Y70" s="11" t="n"/>
      <c r="Z70" s="21" t="n"/>
      <c r="AA70" s="11" t="n"/>
      <c r="AB70" s="11" t="n"/>
      <c r="AC70" s="21" t="n"/>
      <c r="AD70" s="21" t="n"/>
      <c r="AE70" s="21" t="n"/>
      <c r="AF70" s="11" t="n"/>
      <c r="AG70" s="11">
        <f>OR(AND(P70&gt;5000, P70&lt;&gt;""), AND(R70&gt;500, R70&lt;&gt;""), AND(T70&gt;0, T70&lt;&gt;""))</f>
        <v/>
      </c>
      <c r="AH70" s="11">
        <f>AND(OR(R70="", R70&lt;100),OR(AND(P70&gt;5000,P70&lt;&gt;""),AND(T70&gt;0,T70&lt;&gt;"")))</f>
        <v/>
      </c>
      <c r="AI70" s="11">
        <f>AND(AG70,AH70=FALSE)</f>
        <v/>
      </c>
      <c r="AJ70" s="19">
        <f>YEAR(J70)</f>
        <v/>
      </c>
      <c r="AK70">
        <f>MONTH(J70)</f>
        <v/>
      </c>
      <c r="AL70" t="b">
        <v>0</v>
      </c>
      <c r="AM70">
        <f>IF(AND(T70&gt;0, T70&lt;&gt;""),1,0)</f>
        <v/>
      </c>
      <c r="AN70">
        <f>AND(AO70,AND(T70&gt;0,T70&lt;&gt;""))</f>
        <v/>
      </c>
      <c r="AO70">
        <f>AND(R70&gt;100, R70&lt;&gt;"")</f>
        <v/>
      </c>
      <c r="AP70">
        <f>AND(NOT(AN70),AO70)</f>
        <v/>
      </c>
      <c r="AQ70">
        <f>IF(AN70, "OEIS CAT - Destructive - Fatal", IF(AO70, IF(AG70, "OEIS CAT - Destructive - Non-fatal", "OEIS Non-CAT - Destructive - Non-fatal"), IF(AG70, "OEIS CAT - Large", "OEIS Non-CAT - Large")))</f>
        <v/>
      </c>
      <c r="AR70">
        <f>IF(AND(P70&lt;&gt;"", P70&gt;5000),1,0)</f>
        <v/>
      </c>
      <c r="AS70">
        <f>IF(AND(R70&lt;&gt;"", R70&gt;500),1,0)</f>
        <v/>
      </c>
      <c r="AT70">
        <f>IF(OR(R70="", R70&lt;=100),"structures &lt;= 100 ", IF(R70&gt;500, "structures &gt; 500", "100 &lt; structures &lt;= 500"))</f>
        <v/>
      </c>
      <c r="AU70">
        <f>IF(AND(T70&gt;0, T70&lt;&gt;""),"fatality &gt; 0", "fatality = 0")</f>
        <v/>
      </c>
      <c r="AV70">
        <f>IF(R70="",0, R70)</f>
        <v/>
      </c>
      <c r="AW70" t="b">
        <v>1</v>
      </c>
      <c r="AX70" t="b">
        <v>0</v>
      </c>
      <c r="AY70" t="b">
        <v>1</v>
      </c>
      <c r="AZ70" t="b">
        <v>1</v>
      </c>
      <c r="BA70" t="b">
        <v>0</v>
      </c>
      <c r="BB70" t="b">
        <v>0</v>
      </c>
      <c r="BC70" t="b">
        <v>1</v>
      </c>
    </row>
    <row r="71">
      <c r="A71" s="11" t="n"/>
      <c r="C71">
        <f>LEFT(H71,8)&amp;"-"&amp;E71</f>
        <v/>
      </c>
      <c r="D71" s="12" t="inlineStr">
        <is>
          <t>Calaveras</t>
        </is>
      </c>
      <c r="E71" s="12" t="inlineStr">
        <is>
          <t>Willow</t>
        </is>
      </c>
      <c r="F71" s="12" t="n"/>
      <c r="G71" s="12" t="n"/>
      <c r="H71" s="13">
        <f>YEAR(L71)*10^8+MONTH(L71)*10^6+DAY(L71)*10^4+HOUR(L71)*100+MINUTE(L71)</f>
        <v/>
      </c>
      <c r="I71" s="13">
        <f>IF(HOUR(L71)&lt;12, YEAR(L71)*10^8+MONTH(L71)*10^6+DAY(L71)*10^4+(HOUR(L71)+12)*10^2 + MINUTE(L71), YEAR(L71)*10^8+MONTH(L71)*10^6+(DAY(L71)+1)*10^4+(HOUR(L71)-12)*10^2+MINUTE(L71))</f>
        <v/>
      </c>
      <c r="J71" s="14" t="n">
        <v>42610</v>
      </c>
      <c r="K71" s="15" t="n">
        <v>0.5465277777777777</v>
      </c>
      <c r="L71" s="16" t="n">
        <v>42610.54652777778</v>
      </c>
      <c r="M71" s="17" t="n">
        <v>42613</v>
      </c>
      <c r="N71" s="18" t="inlineStr">
        <is>
          <t>18:50</t>
        </is>
      </c>
      <c r="O71" s="16" t="n">
        <v>42613.78472222222</v>
      </c>
      <c r="P71" s="19" t="n">
        <v>450</v>
      </c>
      <c r="Q71" s="12" t="inlineStr">
        <is>
          <t>Vehicle</t>
        </is>
      </c>
      <c r="R71" s="19" t="n"/>
      <c r="S71" s="19" t="n">
        <v>1</v>
      </c>
      <c r="T71" s="19" t="n">
        <v>0</v>
      </c>
      <c r="U71" s="20" t="n">
        <v>38.1874</v>
      </c>
      <c r="V71" s="20" t="n">
        <v>-120.6381</v>
      </c>
      <c r="W71" s="11" t="inlineStr">
        <is>
          <t>HFTD</t>
        </is>
      </c>
      <c r="X71" s="11">
        <f>IF(OR(ISNUMBER(FIND("Redwood Valley", E71)), AZ71, BC71), "HFRA", "non-HFRA")</f>
        <v/>
      </c>
      <c r="Y71" s="11" t="n"/>
      <c r="Z71" s="21" t="n"/>
      <c r="AA71" s="11" t="n"/>
      <c r="AB71" s="11" t="n"/>
      <c r="AC71" s="21" t="n"/>
      <c r="AD71" s="21" t="n"/>
      <c r="AE71" s="21" t="n"/>
      <c r="AF71" s="11" t="n"/>
      <c r="AG71" s="11">
        <f>OR(AND(P71&gt;5000, P71&lt;&gt;""), AND(R71&gt;500, R71&lt;&gt;""), AND(T71&gt;0, T71&lt;&gt;""))</f>
        <v/>
      </c>
      <c r="AH71" s="11">
        <f>AND(OR(R71="", R71&lt;100),OR(AND(P71&gt;5000,P71&lt;&gt;""),AND(T71&gt;0,T71&lt;&gt;"")))</f>
        <v/>
      </c>
      <c r="AI71" s="11">
        <f>AND(AG71,AH71=FALSE)</f>
        <v/>
      </c>
      <c r="AJ71" s="19">
        <f>YEAR(J71)</f>
        <v/>
      </c>
      <c r="AK71">
        <f>MONTH(J71)</f>
        <v/>
      </c>
      <c r="AL71" t="b">
        <v>0</v>
      </c>
      <c r="AM71">
        <f>IF(AND(T71&gt;0, T71&lt;&gt;""),1,0)</f>
        <v/>
      </c>
      <c r="AN71">
        <f>AND(AO71,AND(T71&gt;0,T71&lt;&gt;""))</f>
        <v/>
      </c>
      <c r="AO71">
        <f>AND(R71&gt;100, R71&lt;&gt;"")</f>
        <v/>
      </c>
      <c r="AP71">
        <f>AND(NOT(AN71),AO71)</f>
        <v/>
      </c>
      <c r="AQ71">
        <f>IF(AN71, "OEIS CAT - Destructive - Fatal", IF(AO71, IF(AG71, "OEIS CAT - Destructive - Non-fatal", "OEIS Non-CAT - Destructive - Non-fatal"), IF(AG71, "OEIS CAT - Large", "OEIS Non-CAT - Large")))</f>
        <v/>
      </c>
      <c r="AR71">
        <f>IF(AND(P71&lt;&gt;"", P71&gt;5000),1,0)</f>
        <v/>
      </c>
      <c r="AS71">
        <f>IF(AND(R71&lt;&gt;"", R71&gt;500),1,0)</f>
        <v/>
      </c>
      <c r="AT71">
        <f>IF(OR(R71="", R71&lt;=100),"structures &lt;= 100 ", IF(R71&gt;500, "structures &gt; 500", "100 &lt; structures &lt;= 500"))</f>
        <v/>
      </c>
      <c r="AU71">
        <f>IF(AND(T71&gt;0, T71&lt;&gt;""),"fatality &gt; 0", "fatality = 0")</f>
        <v/>
      </c>
      <c r="AV71">
        <f>IF(R71="",0, R71)</f>
        <v/>
      </c>
      <c r="AW71" t="b">
        <v>1</v>
      </c>
      <c r="AX71" t="b">
        <v>0</v>
      </c>
      <c r="AY71" t="b">
        <v>1</v>
      </c>
      <c r="AZ71" t="b">
        <v>1</v>
      </c>
      <c r="BA71" t="b">
        <v>0</v>
      </c>
      <c r="BB71" t="b">
        <v>1</v>
      </c>
      <c r="BC71" t="b">
        <v>1</v>
      </c>
    </row>
    <row r="72">
      <c r="A72" s="11" t="n"/>
      <c r="C72">
        <f>LEFT(H72,8)&amp;"-"&amp;E72</f>
        <v/>
      </c>
      <c r="D72" s="12" t="inlineStr">
        <is>
          <t>Kern</t>
        </is>
      </c>
      <c r="E72" s="12" t="inlineStr">
        <is>
          <t>Havilah</t>
        </is>
      </c>
      <c r="F72" s="12" t="n"/>
      <c r="G72" s="12" t="n"/>
      <c r="H72" s="13">
        <f>YEAR(L72)*10^8+MONTH(L72)*10^6+DAY(L72)*10^4+HOUR(L72)*100+MINUTE(L72)</f>
        <v/>
      </c>
      <c r="I72" s="13">
        <f>IF(HOUR(L72)&lt;12, YEAR(L72)*10^8+MONTH(L72)*10^6+DAY(L72)*10^4+(HOUR(L72)+12)*10^2 + MINUTE(L72), YEAR(L72)*10^8+MONTH(L72)*10^6+(DAY(L72)+1)*10^4+(HOUR(L72)-12)*10^2+MINUTE(L72))</f>
        <v/>
      </c>
      <c r="J72" s="14" t="n">
        <v>42610</v>
      </c>
      <c r="K72" s="15" t="n">
        <v>0.7847222222222222</v>
      </c>
      <c r="L72" s="16" t="n">
        <v>42610.78472222222</v>
      </c>
      <c r="M72" s="17" t="n">
        <v>42610</v>
      </c>
      <c r="N72" s="18" t="inlineStr">
        <is>
          <t>18:50</t>
        </is>
      </c>
      <c r="O72" s="16" t="n">
        <v>42610.78472222222</v>
      </c>
      <c r="P72" s="19" t="n">
        <v>304</v>
      </c>
      <c r="Q72" s="12" t="inlineStr">
        <is>
          <t>Undetermined</t>
        </is>
      </c>
      <c r="R72" s="19" t="n"/>
      <c r="S72" s="19" t="n"/>
      <c r="T72" s="19" t="n">
        <v>0</v>
      </c>
      <c r="U72" s="20" t="n">
        <v>35.4976</v>
      </c>
      <c r="V72" s="20" t="n">
        <v>-118.5097</v>
      </c>
      <c r="W72" s="11" t="inlineStr">
        <is>
          <t>HFTD</t>
        </is>
      </c>
      <c r="X72" s="11">
        <f>IF(OR(ISNUMBER(FIND("Redwood Valley", E72)), AZ72, BC72), "HFRA", "non-HFRA")</f>
        <v/>
      </c>
      <c r="Y72" s="11" t="n"/>
      <c r="Z72" s="21" t="n"/>
      <c r="AA72" s="11" t="n"/>
      <c r="AB72" s="11" t="n"/>
      <c r="AC72" s="21" t="n"/>
      <c r="AD72" s="21" t="n"/>
      <c r="AE72" s="21" t="n"/>
      <c r="AF72" s="11" t="n"/>
      <c r="AG72" s="11">
        <f>OR(AND(P72&gt;5000, P72&lt;&gt;""), AND(R72&gt;500, R72&lt;&gt;""), AND(T72&gt;0, T72&lt;&gt;""))</f>
        <v/>
      </c>
      <c r="AH72" s="11">
        <f>AND(OR(R72="", R72&lt;100),OR(AND(P72&gt;5000,P72&lt;&gt;""),AND(T72&gt;0,T72&lt;&gt;"")))</f>
        <v/>
      </c>
      <c r="AI72" s="11">
        <f>AND(AG72,AH72=FALSE)</f>
        <v/>
      </c>
      <c r="AJ72" s="19">
        <f>YEAR(J72)</f>
        <v/>
      </c>
      <c r="AK72">
        <f>MONTH(J72)</f>
        <v/>
      </c>
      <c r="AL72" t="b">
        <v>0</v>
      </c>
      <c r="AM72">
        <f>IF(AND(T72&gt;0, T72&lt;&gt;""),1,0)</f>
        <v/>
      </c>
      <c r="AN72">
        <f>AND(AO72,AND(T72&gt;0,T72&lt;&gt;""))</f>
        <v/>
      </c>
      <c r="AO72">
        <f>AND(R72&gt;100, R72&lt;&gt;"")</f>
        <v/>
      </c>
      <c r="AP72">
        <f>AND(NOT(AN72),AO72)</f>
        <v/>
      </c>
      <c r="AQ72">
        <f>IF(AN72, "OEIS CAT - Destructive - Fatal", IF(AO72, IF(AG72, "OEIS CAT - Destructive - Non-fatal", "OEIS Non-CAT - Destructive - Non-fatal"), IF(AG72, "OEIS CAT - Large", "OEIS Non-CAT - Large")))</f>
        <v/>
      </c>
      <c r="AR72">
        <f>IF(AND(P72&lt;&gt;"", P72&gt;5000),1,0)</f>
        <v/>
      </c>
      <c r="AS72">
        <f>IF(AND(R72&lt;&gt;"", R72&gt;500),1,0)</f>
        <v/>
      </c>
      <c r="AT72">
        <f>IF(OR(R72="", R72&lt;=100),"structures &lt;= 100 ", IF(R72&gt;500, "structures &gt; 500", "100 &lt; structures &lt;= 500"))</f>
        <v/>
      </c>
      <c r="AU72">
        <f>IF(AND(T72&gt;0, T72&lt;&gt;""),"fatality &gt; 0", "fatality = 0")</f>
        <v/>
      </c>
      <c r="AV72">
        <f>IF(R72="",0, R72)</f>
        <v/>
      </c>
      <c r="AW72" t="b">
        <v>0</v>
      </c>
      <c r="AX72" t="b">
        <v>1</v>
      </c>
      <c r="AY72" t="b">
        <v>1</v>
      </c>
      <c r="AZ72" t="b">
        <v>1</v>
      </c>
      <c r="BA72" t="b">
        <v>0</v>
      </c>
      <c r="BB72" t="b">
        <v>1</v>
      </c>
      <c r="BC72" t="b">
        <v>1</v>
      </c>
    </row>
    <row r="73">
      <c r="A73" s="11" t="n"/>
      <c r="C73">
        <f>LEFT(H73,8)&amp;"-"&amp;E73</f>
        <v/>
      </c>
      <c r="D73" s="12" t="inlineStr">
        <is>
          <t>Butte</t>
        </is>
      </c>
      <c r="E73" s="12" t="inlineStr">
        <is>
          <t>Saddle</t>
        </is>
      </c>
      <c r="F73" s="12" t="n"/>
      <c r="G73" s="12" t="n"/>
      <c r="H73" s="13">
        <f>YEAR(L73)*10^8+MONTH(L73)*10^6+DAY(L73)*10^4+HOUR(L73)*100+MINUTE(L73)</f>
        <v/>
      </c>
      <c r="I73" s="13">
        <f>IF(HOUR(L73)&lt;12, YEAR(L73)*10^8+MONTH(L73)*10^6+DAY(L73)*10^4+(HOUR(L73)+12)*10^2 + MINUTE(L73), YEAR(L73)*10^8+MONTH(L73)*10^6+(DAY(L73)+1)*10^4+(HOUR(L73)-12)*10^2+MINUTE(L73))</f>
        <v/>
      </c>
      <c r="J73" s="14" t="n">
        <v>42618</v>
      </c>
      <c r="K73" s="15" t="n">
        <v>0.6861111111111111</v>
      </c>
      <c r="L73" s="16" t="n">
        <v>42618.68611111111</v>
      </c>
      <c r="M73" s="17" t="n">
        <v>42625</v>
      </c>
      <c r="N73" s="18" t="inlineStr">
        <is>
          <t>14:51</t>
        </is>
      </c>
      <c r="O73" s="16" t="n">
        <v>42625.61875</v>
      </c>
      <c r="P73" s="19" t="n">
        <v>800</v>
      </c>
      <c r="Q73" s="12" t="inlineStr">
        <is>
          <t>Vehicle</t>
        </is>
      </c>
      <c r="R73" s="19" t="n">
        <v>3</v>
      </c>
      <c r="S73" s="19" t="n"/>
      <c r="T73" s="19" t="n">
        <v>0</v>
      </c>
      <c r="U73" s="20" t="n">
        <v>39.6871</v>
      </c>
      <c r="V73" s="20" t="n">
        <v>-121.571</v>
      </c>
      <c r="W73" s="11" t="inlineStr">
        <is>
          <t>HFTD</t>
        </is>
      </c>
      <c r="X73" s="11">
        <f>IF(OR(ISNUMBER(FIND("Redwood Valley", E73)), AZ73, BC73), "HFRA", "non-HFRA")</f>
        <v/>
      </c>
      <c r="Y73" s="11" t="n"/>
      <c r="Z73" s="21" t="n"/>
      <c r="AA73" s="11" t="n"/>
      <c r="AB73" s="11" t="n"/>
      <c r="AC73" s="21" t="n"/>
      <c r="AD73" s="21" t="n"/>
      <c r="AE73" s="21" t="n"/>
      <c r="AF73" s="11" t="n">
        <v>174111</v>
      </c>
      <c r="AG73" s="11">
        <f>OR(AND(P73&gt;5000, P73&lt;&gt;""), AND(R73&gt;500, R73&lt;&gt;""), AND(T73&gt;0, T73&lt;&gt;""))</f>
        <v/>
      </c>
      <c r="AH73" s="11">
        <f>AND(OR(R73="", R73&lt;100),OR(AND(P73&gt;5000,P73&lt;&gt;""),AND(T73&gt;0,T73&lt;&gt;"")))</f>
        <v/>
      </c>
      <c r="AI73" s="11">
        <f>AND(AG73,AH73=FALSE)</f>
        <v/>
      </c>
      <c r="AJ73" s="19">
        <f>YEAR(J73)</f>
        <v/>
      </c>
      <c r="AK73">
        <f>MONTH(J73)</f>
        <v/>
      </c>
      <c r="AL73" t="b">
        <v>0</v>
      </c>
      <c r="AM73">
        <f>IF(AND(T73&gt;0, T73&lt;&gt;""),1,0)</f>
        <v/>
      </c>
      <c r="AN73">
        <f>AND(AO73,AND(T73&gt;0,T73&lt;&gt;""))</f>
        <v/>
      </c>
      <c r="AO73">
        <f>AND(R73&gt;100, R73&lt;&gt;"")</f>
        <v/>
      </c>
      <c r="AP73">
        <f>AND(NOT(AN73),AO73)</f>
        <v/>
      </c>
      <c r="AQ73">
        <f>IF(AN73, "OEIS CAT - Destructive - Fatal", IF(AO73, IF(AG73, "OEIS CAT - Destructive - Non-fatal", "OEIS Non-CAT - Destructive - Non-fatal"), IF(AG73, "OEIS CAT - Large", "OEIS Non-CAT - Large")))</f>
        <v/>
      </c>
      <c r="AR73">
        <f>IF(AND(P73&lt;&gt;"", P73&gt;5000),1,0)</f>
        <v/>
      </c>
      <c r="AS73">
        <f>IF(AND(R73&lt;&gt;"", R73&gt;500),1,0)</f>
        <v/>
      </c>
      <c r="AT73">
        <f>IF(OR(R73="", R73&lt;=100),"structures &lt;= 100 ", IF(R73&gt;500, "structures &gt; 500", "100 &lt; structures &lt;= 500"))</f>
        <v/>
      </c>
      <c r="AU73">
        <f>IF(AND(T73&gt;0, T73&lt;&gt;""),"fatality &gt; 0", "fatality = 0")</f>
        <v/>
      </c>
      <c r="AV73">
        <f>IF(R73="",0, R73)</f>
        <v/>
      </c>
      <c r="AW73" t="b">
        <v>1</v>
      </c>
      <c r="AX73" t="b">
        <v>0</v>
      </c>
      <c r="AY73" t="b">
        <v>1</v>
      </c>
      <c r="AZ73" t="b">
        <v>1</v>
      </c>
      <c r="BA73" t="b">
        <v>0</v>
      </c>
      <c r="BB73" t="b">
        <v>1</v>
      </c>
      <c r="BC73" t="b">
        <v>1</v>
      </c>
    </row>
    <row r="74">
      <c r="A74" s="11" t="n"/>
      <c r="C74">
        <f>LEFT(H74,8)&amp;"-"&amp;E74</f>
        <v/>
      </c>
      <c r="D74" s="12" t="inlineStr">
        <is>
          <t>Lassen</t>
        </is>
      </c>
      <c r="E74" s="12" t="inlineStr">
        <is>
          <t>Willard</t>
        </is>
      </c>
      <c r="F74" s="12" t="n"/>
      <c r="G74" s="12" t="n"/>
      <c r="H74" s="13">
        <f>YEAR(L74)*10^8+MONTH(L74)*10^6+DAY(L74)*10^4+HOUR(L74)*100+MINUTE(L74)</f>
        <v/>
      </c>
      <c r="I74" s="13">
        <f>IF(HOUR(L74)&lt;12, YEAR(L74)*10^8+MONTH(L74)*10^6+DAY(L74)*10^4+(HOUR(L74)+12)*10^2 + MINUTE(L74), YEAR(L74)*10^8+MONTH(L74)*10^6+(DAY(L74)+1)*10^4+(HOUR(L74)-12)*10^2+MINUTE(L74))</f>
        <v/>
      </c>
      <c r="J74" s="14" t="n">
        <v>42624</v>
      </c>
      <c r="K74" s="15" t="n">
        <v>0.48125</v>
      </c>
      <c r="L74" s="16" t="n">
        <v>42624.48125</v>
      </c>
      <c r="M74" s="17" t="n">
        <v>42635</v>
      </c>
      <c r="N74" s="18" t="inlineStr">
        <is>
          <t>07:00</t>
        </is>
      </c>
      <c r="O74" s="16" t="n">
        <v>42635.29166666666</v>
      </c>
      <c r="P74" s="19" t="n">
        <v>2575</v>
      </c>
      <c r="Q74" s="12" t="inlineStr">
        <is>
          <t>Undetermined</t>
        </is>
      </c>
      <c r="R74" s="19" t="n">
        <v>7</v>
      </c>
      <c r="S74" s="19" t="n"/>
      <c r="T74" s="19" t="n">
        <v>0</v>
      </c>
      <c r="U74" s="20" t="n">
        <v>40.3915</v>
      </c>
      <c r="V74" s="20" t="n">
        <v>-120.7845</v>
      </c>
      <c r="W74" s="11" t="inlineStr">
        <is>
          <t>HFTD</t>
        </is>
      </c>
      <c r="X74" s="11">
        <f>IF(OR(ISNUMBER(FIND("Redwood Valley", E74)), AZ74, BC74), "HFRA", "non-HFRA")</f>
        <v/>
      </c>
      <c r="Y74" s="11" t="n"/>
      <c r="Z74" s="21" t="n"/>
      <c r="AA74" s="11" t="n"/>
      <c r="AB74" s="11" t="n"/>
      <c r="AC74" s="21" t="n"/>
      <c r="AD74" s="21" t="n"/>
      <c r="AE74" s="21" t="n"/>
      <c r="AF74" s="11" t="n"/>
      <c r="AG74" s="11">
        <f>OR(AND(P74&gt;5000, P74&lt;&gt;""), AND(R74&gt;500, R74&lt;&gt;""), AND(T74&gt;0, T74&lt;&gt;""))</f>
        <v/>
      </c>
      <c r="AH74" s="11">
        <f>AND(OR(R74="", R74&lt;100),OR(AND(P74&gt;5000,P74&lt;&gt;""),AND(T74&gt;0,T74&lt;&gt;"")))</f>
        <v/>
      </c>
      <c r="AI74" s="11">
        <f>AND(AG74,AH74=FALSE)</f>
        <v/>
      </c>
      <c r="AJ74" s="19">
        <f>YEAR(J74)</f>
        <v/>
      </c>
      <c r="AK74">
        <f>MONTH(J74)</f>
        <v/>
      </c>
      <c r="AL74" t="b">
        <v>0</v>
      </c>
      <c r="AM74">
        <f>IF(AND(T74&gt;0, T74&lt;&gt;""),1,0)</f>
        <v/>
      </c>
      <c r="AN74">
        <f>AND(AO74,AND(T74&gt;0,T74&lt;&gt;""))</f>
        <v/>
      </c>
      <c r="AO74">
        <f>AND(R74&gt;100, R74&lt;&gt;"")</f>
        <v/>
      </c>
      <c r="AP74">
        <f>AND(NOT(AN74),AO74)</f>
        <v/>
      </c>
      <c r="AQ74">
        <f>IF(AN74, "OEIS CAT - Destructive - Fatal", IF(AO74, IF(AG74, "OEIS CAT - Destructive - Non-fatal", "OEIS Non-CAT - Destructive - Non-fatal"), IF(AG74, "OEIS CAT - Large", "OEIS Non-CAT - Large")))</f>
        <v/>
      </c>
      <c r="AR74">
        <f>IF(AND(P74&lt;&gt;"", P74&gt;5000),1,0)</f>
        <v/>
      </c>
      <c r="AS74">
        <f>IF(AND(R74&lt;&gt;"", R74&gt;500),1,0)</f>
        <v/>
      </c>
      <c r="AT74">
        <f>IF(OR(R74="", R74&lt;=100),"structures &lt;= 100 ", IF(R74&gt;500, "structures &gt; 500", "100 &lt; structures &lt;= 500"))</f>
        <v/>
      </c>
      <c r="AU74">
        <f>IF(AND(T74&gt;0, T74&lt;&gt;""),"fatality &gt; 0", "fatality = 0")</f>
        <v/>
      </c>
      <c r="AV74">
        <f>IF(R74="",0, R74)</f>
        <v/>
      </c>
      <c r="AW74" t="b">
        <v>1</v>
      </c>
      <c r="AX74" t="b">
        <v>0</v>
      </c>
      <c r="AY74" t="b">
        <v>1</v>
      </c>
      <c r="AZ74" t="b">
        <v>1</v>
      </c>
      <c r="BA74" t="b">
        <v>0</v>
      </c>
      <c r="BB74" t="b">
        <v>1</v>
      </c>
      <c r="BC74" t="b">
        <v>1</v>
      </c>
    </row>
    <row r="75">
      <c r="A75" s="11" t="n"/>
      <c r="C75">
        <f>LEFT(H75,8)&amp;"-"&amp;E75</f>
        <v/>
      </c>
      <c r="D75" s="12" t="inlineStr">
        <is>
          <t>Tehama</t>
        </is>
      </c>
      <c r="E75" s="12" t="inlineStr">
        <is>
          <t>Hog</t>
        </is>
      </c>
      <c r="F75" s="12" t="n"/>
      <c r="G75" s="12" t="n"/>
      <c r="H75" s="13">
        <f>YEAR(L75)*10^8+MONTH(L75)*10^6+DAY(L75)*10^4+HOUR(L75)*100+MINUTE(L75)</f>
        <v/>
      </c>
      <c r="I75" s="13">
        <f>IF(HOUR(L75)&lt;12, YEAR(L75)*10^8+MONTH(L75)*10^6+DAY(L75)*10^4+(HOUR(L75)+12)*10^2 + MINUTE(L75), YEAR(L75)*10^8+MONTH(L75)*10^6+(DAY(L75)+1)*10^4+(HOUR(L75)-12)*10^2+MINUTE(L75))</f>
        <v/>
      </c>
      <c r="J75" s="14" t="n">
        <v>42626</v>
      </c>
      <c r="K75" s="15" t="n">
        <v>0.9652777777777778</v>
      </c>
      <c r="L75" s="16" t="n">
        <v>42626.96527777778</v>
      </c>
      <c r="M75" s="17" t="n">
        <v>42626</v>
      </c>
      <c r="N75" s="18" t="inlineStr">
        <is>
          <t>14:30</t>
        </is>
      </c>
      <c r="O75" s="16" t="n">
        <v>42626.60416666666</v>
      </c>
      <c r="P75" s="19" t="n">
        <v>360</v>
      </c>
      <c r="Q75" s="12" t="inlineStr">
        <is>
          <t>Electrical Power</t>
        </is>
      </c>
      <c r="R75" s="19" t="n"/>
      <c r="S75" s="19" t="n"/>
      <c r="T75" s="19" t="n"/>
      <c r="U75" s="20" t="n">
        <v>40.30594</v>
      </c>
      <c r="V75" s="20" t="n">
        <v>-122.1295</v>
      </c>
      <c r="W75" s="11" t="inlineStr">
        <is>
          <t>HFTD</t>
        </is>
      </c>
      <c r="X75" s="11">
        <f>IF(OR(ISNUMBER(FIND("Redwood Valley", E75)), AZ75, BC75), "HFRA", "non-HFRA")</f>
        <v/>
      </c>
      <c r="Y75" s="11" t="inlineStr">
        <is>
          <t>Yes</t>
        </is>
      </c>
      <c r="Z75" s="21" t="inlineStr">
        <is>
          <t>Yes</t>
        </is>
      </c>
      <c r="AA75" s="11" t="n">
        <v>20160290</v>
      </c>
      <c r="AB75" s="11" t="n"/>
      <c r="AC75" s="21" t="n"/>
      <c r="AD75" s="21" t="n"/>
      <c r="AE75" s="21" t="inlineStr">
        <is>
          <t>INT-08528</t>
        </is>
      </c>
      <c r="AF75" s="11" t="n">
        <v>0</v>
      </c>
      <c r="AG75" s="11">
        <f>OR(AND(P75&gt;5000, P75&lt;&gt;""), AND(R75&gt;500, R75&lt;&gt;""), AND(T75&gt;0, T75&lt;&gt;""))</f>
        <v/>
      </c>
      <c r="AH75" s="11">
        <f>AND(OR(R75="", R75&lt;100),OR(AND(P75&gt;5000,P75&lt;&gt;""),AND(T75&gt;0,T75&lt;&gt;"")))</f>
        <v/>
      </c>
      <c r="AI75" s="11">
        <f>AND(AG75,AH75=FALSE)</f>
        <v/>
      </c>
      <c r="AJ75" s="19">
        <f>YEAR(J75)</f>
        <v/>
      </c>
      <c r="AK75">
        <f>MONTH(J75)</f>
        <v/>
      </c>
      <c r="AL75" t="b">
        <v>0</v>
      </c>
      <c r="AM75">
        <f>IF(AND(T75&gt;0, T75&lt;&gt;""),1,0)</f>
        <v/>
      </c>
      <c r="AN75">
        <f>AND(AO75,AND(T75&gt;0,T75&lt;&gt;""))</f>
        <v/>
      </c>
      <c r="AO75">
        <f>AND(R75&gt;100, R75&lt;&gt;"")</f>
        <v/>
      </c>
      <c r="AP75">
        <f>AND(NOT(AN75),AO75)</f>
        <v/>
      </c>
      <c r="AQ75">
        <f>IF(AN75, "OEIS CAT - Destructive - Fatal", IF(AO75, IF(AG75, "OEIS CAT - Destructive - Non-fatal", "OEIS Non-CAT - Destructive - Non-fatal"), IF(AG75, "OEIS CAT - Large", "OEIS Non-CAT - Large")))</f>
        <v/>
      </c>
      <c r="AR75">
        <f>IF(AND(P75&lt;&gt;"", P75&gt;5000),1,0)</f>
        <v/>
      </c>
      <c r="AS75">
        <f>IF(AND(R75&lt;&gt;"", R75&gt;500),1,0)</f>
        <v/>
      </c>
      <c r="AT75">
        <f>IF(OR(R75="", R75&lt;=100),"structures &lt;= 100 ", IF(R75&gt;500, "structures &gt; 500", "100 &lt; structures &lt;= 500"))</f>
        <v/>
      </c>
      <c r="AU75">
        <f>IF(AND(T75&gt;0, T75&lt;&gt;""),"fatality &gt; 0", "fatality = 0")</f>
        <v/>
      </c>
      <c r="AV75">
        <f>IF(R75="",0, R75)</f>
        <v/>
      </c>
      <c r="AW75" t="b">
        <v>1</v>
      </c>
      <c r="AX75" t="b">
        <v>0</v>
      </c>
      <c r="AY75" t="b">
        <v>1</v>
      </c>
      <c r="AZ75" t="b">
        <v>1</v>
      </c>
      <c r="BA75" t="b">
        <v>0</v>
      </c>
      <c r="BB75" t="b">
        <v>1</v>
      </c>
      <c r="BC75" t="b">
        <v>1</v>
      </c>
    </row>
    <row r="76">
      <c r="A76" s="11" t="inlineStr">
        <is>
          <t>Not in PG&amp;E service territory</t>
        </is>
      </c>
      <c r="C76">
        <f>LEFT(H76,8)&amp;"-"&amp;E76</f>
        <v/>
      </c>
      <c r="D76" s="12" t="inlineStr">
        <is>
          <t>Modoc</t>
        </is>
      </c>
      <c r="E76" s="12" t="inlineStr">
        <is>
          <t>Soup Complex</t>
        </is>
      </c>
      <c r="F76" s="12" t="n"/>
      <c r="G76" s="12" t="n"/>
      <c r="H76" s="13">
        <f>YEAR(L76)*10^8+MONTH(L76)*10^6+DAY(L76)*10^4+HOUR(L76)*100+MINUTE(L76)</f>
        <v/>
      </c>
      <c r="I76" s="13">
        <f>IF(HOUR(L76)&lt;12, YEAR(L76)*10^8+MONTH(L76)*10^6+DAY(L76)*10^4+(HOUR(L76)+12)*10^2 + MINUTE(L76), YEAR(L76)*10^8+MONTH(L76)*10^6+(DAY(L76)+1)*10^4+(HOUR(L76)-12)*10^2+MINUTE(L76))</f>
        <v/>
      </c>
      <c r="J76" s="14" t="n">
        <v>42630</v>
      </c>
      <c r="K76" s="15" t="n">
        <v>0.6090277777777777</v>
      </c>
      <c r="L76" s="16" t="n">
        <v>42630.60902777778</v>
      </c>
      <c r="M76" s="17" t="n">
        <v>42656</v>
      </c>
      <c r="N76" s="18" t="inlineStr">
        <is>
          <t>11:30</t>
        </is>
      </c>
      <c r="O76" s="16" t="n">
        <v>42656.47916666666</v>
      </c>
      <c r="P76" s="19" t="n">
        <v>2722</v>
      </c>
      <c r="Q76" s="12" t="inlineStr">
        <is>
          <t>Undetermined</t>
        </is>
      </c>
      <c r="R76" s="19" t="n"/>
      <c r="S76" s="19" t="n"/>
      <c r="T76" s="19" t="n">
        <v>0</v>
      </c>
      <c r="U76" s="20" t="n">
        <v>41.2649</v>
      </c>
      <c r="V76" s="20" t="n">
        <v>-120.3178</v>
      </c>
      <c r="W76" s="11" t="inlineStr">
        <is>
          <t>HFTD</t>
        </is>
      </c>
      <c r="X76" s="11">
        <f>IF(OR(ISNUMBER(FIND("Redwood Valley", E76)), AZ76, BC76), "HFRA", "non-HFRA")</f>
        <v/>
      </c>
      <c r="Y76" s="11" t="n"/>
      <c r="Z76" s="21" t="n"/>
      <c r="AA76" s="11" t="n"/>
      <c r="AB76" s="11" t="n"/>
      <c r="AC76" s="21" t="n"/>
      <c r="AD76" s="21" t="n"/>
      <c r="AE76" s="21" t="n"/>
      <c r="AF76" s="11" t="n"/>
      <c r="AG76" s="11">
        <f>OR(AND(P76&gt;5000, P76&lt;&gt;""), AND(R76&gt;500, R76&lt;&gt;""), AND(T76&gt;0, T76&lt;&gt;""))</f>
        <v/>
      </c>
      <c r="AH76" s="11">
        <f>AND(OR(R76="", R76&lt;100),OR(AND(P76&gt;5000,P76&lt;&gt;""),AND(T76&gt;0,T76&lt;&gt;"")))</f>
        <v/>
      </c>
      <c r="AI76" s="11">
        <f>AND(AG76,AH76=FALSE)</f>
        <v/>
      </c>
      <c r="AJ76" s="19">
        <f>YEAR(J76)</f>
        <v/>
      </c>
      <c r="AK76">
        <f>MONTH(J76)</f>
        <v/>
      </c>
      <c r="AL76" t="b">
        <v>0</v>
      </c>
      <c r="AM76">
        <f>IF(AND(T76&gt;0, T76&lt;&gt;""),1,0)</f>
        <v/>
      </c>
      <c r="AN76">
        <f>AND(AO76,AND(T76&gt;0,T76&lt;&gt;""))</f>
        <v/>
      </c>
      <c r="AO76">
        <f>AND(R76&gt;100, R76&lt;&gt;"")</f>
        <v/>
      </c>
      <c r="AP76">
        <f>AND(NOT(AN76),AO76)</f>
        <v/>
      </c>
      <c r="AQ76">
        <f>IF(AN76, "OEIS CAT - Destructive - Fatal", IF(AO76, IF(AG76, "OEIS CAT - Destructive - Non-fatal", "OEIS Non-CAT - Destructive - Non-fatal"), IF(AG76, "OEIS CAT - Large", "OEIS Non-CAT - Large")))</f>
        <v/>
      </c>
      <c r="AR76">
        <f>IF(AND(P76&lt;&gt;"", P76&gt;5000),1,0)</f>
        <v/>
      </c>
      <c r="AS76">
        <f>IF(AND(R76&lt;&gt;"", R76&gt;500),1,0)</f>
        <v/>
      </c>
      <c r="AT76">
        <f>IF(OR(R76="", R76&lt;=100),"structures &lt;= 100 ", IF(R76&gt;500, "structures &gt; 500", "100 &lt; structures &lt;= 500"))</f>
        <v/>
      </c>
      <c r="AU76">
        <f>IF(AND(T76&gt;0, T76&lt;&gt;""),"fatality &gt; 0", "fatality = 0")</f>
        <v/>
      </c>
      <c r="AV76">
        <f>IF(R76="",0, R76)</f>
        <v/>
      </c>
      <c r="AW76" t="b">
        <v>1</v>
      </c>
      <c r="AX76" t="b">
        <v>0</v>
      </c>
      <c r="AY76" t="b">
        <v>1</v>
      </c>
      <c r="AZ76" t="b">
        <v>1</v>
      </c>
      <c r="BA76" t="b">
        <v>0</v>
      </c>
      <c r="BB76" t="b">
        <v>0</v>
      </c>
      <c r="BC76" t="b">
        <v>1</v>
      </c>
    </row>
    <row r="77">
      <c r="A77" s="11" t="n"/>
      <c r="C77">
        <f>LEFT(H77,8)&amp;"-"&amp;E77</f>
        <v/>
      </c>
      <c r="D77" s="12" t="inlineStr">
        <is>
          <t>Santa Barbara</t>
        </is>
      </c>
      <c r="E77" s="12" t="inlineStr">
        <is>
          <t>Canyon</t>
        </is>
      </c>
      <c r="F77" s="12" t="n"/>
      <c r="G77" s="12" t="n"/>
      <c r="H77" s="13">
        <f>YEAR(L77)*10^8+MONTH(L77)*10^6+DAY(L77)*10^4+HOUR(L77)*100+MINUTE(L77)</f>
        <v/>
      </c>
      <c r="I77" s="13">
        <f>IF(HOUR(L77)&lt;12, YEAR(L77)*10^8+MONTH(L77)*10^6+DAY(L77)*10^4+(HOUR(L77)+12)*10^2 + MINUTE(L77), YEAR(L77)*10^8+MONTH(L77)*10^6+(DAY(L77)+1)*10^4+(HOUR(L77)-12)*10^2+MINUTE(L77))</f>
        <v/>
      </c>
      <c r="J77" s="14" t="n">
        <v>42630</v>
      </c>
      <c r="K77" s="15" t="n">
        <v>0.7222222222222222</v>
      </c>
      <c r="L77" s="16" t="n">
        <v>42630.72222222222</v>
      </c>
      <c r="M77" s="17" t="n">
        <v>42640</v>
      </c>
      <c r="N77" s="18" t="inlineStr">
        <is>
          <t>14:00</t>
        </is>
      </c>
      <c r="O77" s="16" t="n">
        <v>42640.58333333334</v>
      </c>
      <c r="P77" s="19" t="n">
        <v>12518</v>
      </c>
      <c r="Q77" s="12" t="inlineStr">
        <is>
          <t>Undetermined</t>
        </is>
      </c>
      <c r="R77" s="19" t="n"/>
      <c r="S77" s="19" t="n"/>
      <c r="T77" s="19" t="n"/>
      <c r="U77" s="20" t="n">
        <v>34.63445</v>
      </c>
      <c r="V77" s="20" t="n">
        <v>-120.54421</v>
      </c>
      <c r="W77" s="11" t="inlineStr">
        <is>
          <t>HFTD</t>
        </is>
      </c>
      <c r="X77" s="11">
        <f>IF(OR(ISNUMBER(FIND("Redwood Valley", E77)), AZ77, BC77), "HFRA", "non-HFRA")</f>
        <v/>
      </c>
      <c r="Y77" s="11" t="n"/>
      <c r="Z77" s="21" t="n"/>
      <c r="AA77" s="11" t="n"/>
      <c r="AB77" s="11" t="n"/>
      <c r="AC77" s="21" t="n"/>
      <c r="AD77" s="21" t="n"/>
      <c r="AE77" s="21" t="n"/>
      <c r="AF77" s="11" t="n"/>
      <c r="AG77" s="11">
        <f>OR(AND(P77&gt;5000, P77&lt;&gt;""), AND(R77&gt;500, R77&lt;&gt;""), AND(T77&gt;0, T77&lt;&gt;""))</f>
        <v/>
      </c>
      <c r="AH77" s="11">
        <f>AND(OR(R77="", R77&lt;100),OR(AND(P77&gt;5000,P77&lt;&gt;""),AND(T77&gt;0,T77&lt;&gt;"")))</f>
        <v/>
      </c>
      <c r="AI77" s="11">
        <f>AND(AG77,AH77=FALSE)</f>
        <v/>
      </c>
      <c r="AJ77" s="19">
        <f>YEAR(J77)</f>
        <v/>
      </c>
      <c r="AK77">
        <f>MONTH(J77)</f>
        <v/>
      </c>
      <c r="AL77" t="b">
        <v>0</v>
      </c>
      <c r="AM77">
        <f>IF(AND(T77&gt;0, T77&lt;&gt;""),1,0)</f>
        <v/>
      </c>
      <c r="AN77">
        <f>AND(AO77,AND(T77&gt;0,T77&lt;&gt;""))</f>
        <v/>
      </c>
      <c r="AO77">
        <f>AND(R77&gt;100, R77&lt;&gt;"")</f>
        <v/>
      </c>
      <c r="AP77">
        <f>AND(NOT(AN77),AO77)</f>
        <v/>
      </c>
      <c r="AQ77">
        <f>IF(AN77, "OEIS CAT - Destructive - Fatal", IF(AO77, IF(AG77, "OEIS CAT - Destructive - Non-fatal", "OEIS Non-CAT - Destructive - Non-fatal"), IF(AG77, "OEIS CAT - Large", "OEIS Non-CAT - Large")))</f>
        <v/>
      </c>
      <c r="AR77">
        <f>IF(AND(P77&lt;&gt;"", P77&gt;5000),1,0)</f>
        <v/>
      </c>
      <c r="AS77">
        <f>IF(AND(R77&lt;&gt;"", R77&gt;500),1,0)</f>
        <v/>
      </c>
      <c r="AT77">
        <f>IF(OR(R77="", R77&lt;=100),"structures &lt;= 100 ", IF(R77&gt;500, "structures &gt; 500", "100 &lt; structures &lt;= 500"))</f>
        <v/>
      </c>
      <c r="AU77">
        <f>IF(AND(T77&gt;0, T77&lt;&gt;""),"fatality &gt; 0", "fatality = 0")</f>
        <v/>
      </c>
      <c r="AV77">
        <f>IF(R77="",0, R77)</f>
        <v/>
      </c>
      <c r="AW77" t="b">
        <v>1</v>
      </c>
      <c r="AX77" t="b">
        <v>0</v>
      </c>
      <c r="AY77" t="b">
        <v>1</v>
      </c>
      <c r="AZ77" t="b">
        <v>1</v>
      </c>
      <c r="BA77" t="b">
        <v>0</v>
      </c>
      <c r="BB77" t="b">
        <v>1</v>
      </c>
      <c r="BC77" t="b">
        <v>1</v>
      </c>
    </row>
    <row r="78">
      <c r="A78" s="11" t="n"/>
      <c r="C78">
        <f>LEFT(H78,8)&amp;"-"&amp;E78</f>
        <v/>
      </c>
      <c r="D78" s="12" t="inlineStr">
        <is>
          <t>Kern</t>
        </is>
      </c>
      <c r="E78" s="12" t="inlineStr">
        <is>
          <t>Flat</t>
        </is>
      </c>
      <c r="F78" s="12" t="n"/>
      <c r="G78" s="12" t="n"/>
      <c r="H78" s="13">
        <f>YEAR(L78)*10^8+MONTH(L78)*10^6+DAY(L78)*10^4+HOUR(L78)*100+MINUTE(L78)</f>
        <v/>
      </c>
      <c r="I78" s="13">
        <f>IF(HOUR(L78)&lt;12, YEAR(L78)*10^8+MONTH(L78)*10^6+DAY(L78)*10^4+(HOUR(L78)+12)*10^2 + MINUTE(L78), YEAR(L78)*10^8+MONTH(L78)*10^6+(DAY(L78)+1)*10^4+(HOUR(L78)-12)*10^2+MINUTE(L78))</f>
        <v/>
      </c>
      <c r="J78" s="14" t="n">
        <v>42632</v>
      </c>
      <c r="K78" s="15" t="n">
        <v>0.5923611111111111</v>
      </c>
      <c r="L78" s="16" t="n">
        <v>42632.59236111111</v>
      </c>
      <c r="M78" s="17" t="n">
        <v>42634</v>
      </c>
      <c r="N78" s="18" t="n"/>
      <c r="O78" s="16" t="n"/>
      <c r="P78" s="19" t="n">
        <v>306</v>
      </c>
      <c r="Q78" s="12" t="inlineStr">
        <is>
          <t>Equipment</t>
        </is>
      </c>
      <c r="R78" s="19" t="n"/>
      <c r="S78" s="19" t="n"/>
      <c r="T78" s="19" t="n">
        <v>0</v>
      </c>
      <c r="U78" s="24" t="n">
        <v>35.63145658</v>
      </c>
      <c r="V78" s="24" t="n">
        <v>-118.79998543</v>
      </c>
      <c r="W78" s="11" t="inlineStr">
        <is>
          <t>non-HFTD</t>
        </is>
      </c>
      <c r="X78" s="11">
        <f>IF(OR(ISNUMBER(FIND("Redwood Valley", E78)), AZ78, BC78), "HFRA", "non-HFRA")</f>
        <v/>
      </c>
      <c r="Y78" s="11" t="n"/>
      <c r="Z78" s="21" t="n"/>
      <c r="AA78" s="11" t="n"/>
      <c r="AB78" s="11" t="n"/>
      <c r="AC78" s="21" t="n"/>
      <c r="AD78" s="21" t="n"/>
      <c r="AE78" s="21" t="n"/>
      <c r="AF78" s="11" t="n"/>
      <c r="AG78" s="11">
        <f>OR(AND(P78&gt;5000, P78&lt;&gt;""), AND(R78&gt;500, R78&lt;&gt;""), AND(T78&gt;0, T78&lt;&gt;""))</f>
        <v/>
      </c>
      <c r="AH78" s="11">
        <f>AND(OR(R78="", R78&lt;100),OR(AND(P78&gt;5000,P78&lt;&gt;""),AND(T78&gt;0,T78&lt;&gt;"")))</f>
        <v/>
      </c>
      <c r="AI78" s="11">
        <f>AND(AG78,AH78=FALSE)</f>
        <v/>
      </c>
      <c r="AJ78" s="19">
        <f>YEAR(J78)</f>
        <v/>
      </c>
      <c r="AK78">
        <f>MONTH(J78)</f>
        <v/>
      </c>
      <c r="AL78" t="b">
        <v>0</v>
      </c>
      <c r="AM78">
        <f>IF(AND(T78&gt;0, T78&lt;&gt;""),1,0)</f>
        <v/>
      </c>
      <c r="AN78">
        <f>AND(AO78,AND(T78&gt;0,T78&lt;&gt;""))</f>
        <v/>
      </c>
      <c r="AO78">
        <f>AND(R78&gt;100, R78&lt;&gt;"")</f>
        <v/>
      </c>
      <c r="AP78">
        <f>AND(NOT(AN78),AO78)</f>
        <v/>
      </c>
      <c r="AQ78">
        <f>IF(AN78, "OEIS CAT - Destructive - Fatal", IF(AO78, IF(AG78, "OEIS CAT - Destructive - Non-fatal", "OEIS Non-CAT - Destructive - Non-fatal"), IF(AG78, "OEIS CAT - Large", "OEIS Non-CAT - Large")))</f>
        <v/>
      </c>
      <c r="AR78">
        <f>IF(AND(P78&lt;&gt;"", P78&gt;5000),1,0)</f>
        <v/>
      </c>
      <c r="AS78">
        <f>IF(AND(R78&lt;&gt;"", R78&gt;500),1,0)</f>
        <v/>
      </c>
      <c r="AT78">
        <f>IF(OR(R78="", R78&lt;=100),"structures &lt;= 100 ", IF(R78&gt;500, "structures &gt; 500", "100 &lt; structures &lt;= 500"))</f>
        <v/>
      </c>
      <c r="AU78">
        <f>IF(AND(T78&gt;0, T78&lt;&gt;""),"fatality &gt; 0", "fatality = 0")</f>
        <v/>
      </c>
      <c r="AV78">
        <f>IF(R78="",0, R78)</f>
        <v/>
      </c>
      <c r="AW78" t="b">
        <v>1</v>
      </c>
      <c r="AX78" t="b">
        <v>0</v>
      </c>
      <c r="AY78" t="b">
        <v>1</v>
      </c>
      <c r="AZ78" t="b">
        <v>1</v>
      </c>
      <c r="BA78" t="b">
        <v>0</v>
      </c>
      <c r="BB78" t="b">
        <v>1</v>
      </c>
      <c r="BC78" t="b">
        <v>1</v>
      </c>
    </row>
    <row r="79">
      <c r="A79" s="11" t="n"/>
      <c r="C79">
        <f>LEFT(H79,8)&amp;"-"&amp;E79</f>
        <v/>
      </c>
      <c r="D79" s="12" t="inlineStr">
        <is>
          <t>Sonoma</t>
        </is>
      </c>
      <c r="E79" s="12" t="inlineStr">
        <is>
          <t>Sawmill</t>
        </is>
      </c>
      <c r="F79" s="12" t="n"/>
      <c r="G79" s="12" t="n"/>
      <c r="H79" s="13">
        <f>YEAR(L79)*10^8+MONTH(L79)*10^6+DAY(L79)*10^4+HOUR(L79)*100+MINUTE(L79)</f>
        <v/>
      </c>
      <c r="I79" s="13">
        <f>IF(HOUR(L79)&lt;12, YEAR(L79)*10^8+MONTH(L79)*10^6+DAY(L79)*10^4+(HOUR(L79)+12)*10^2 + MINUTE(L79), YEAR(L79)*10^8+MONTH(L79)*10^6+(DAY(L79)+1)*10^4+(HOUR(L79)-12)*10^2+MINUTE(L79))</f>
        <v/>
      </c>
      <c r="J79" s="14" t="n">
        <v>42638</v>
      </c>
      <c r="K79" s="15" t="n">
        <v>0.4465277777777778</v>
      </c>
      <c r="L79" s="16" t="n">
        <v>42638.44652777778</v>
      </c>
      <c r="M79" s="17" t="n">
        <v>42642</v>
      </c>
      <c r="N79" s="18" t="inlineStr">
        <is>
          <t>17:00</t>
        </is>
      </c>
      <c r="O79" s="16" t="n">
        <v>42642.70833333334</v>
      </c>
      <c r="P79" s="19" t="n">
        <v>1547</v>
      </c>
      <c r="Q79" s="12" t="inlineStr">
        <is>
          <t>Electrical Power</t>
        </is>
      </c>
      <c r="R79" s="19" t="n"/>
      <c r="S79" s="19" t="n"/>
      <c r="T79" s="19" t="n">
        <v>0</v>
      </c>
      <c r="U79" s="20" t="n">
        <v>38.80017</v>
      </c>
      <c r="V79" s="20" t="n">
        <v>-122.82895</v>
      </c>
      <c r="W79" s="11" t="inlineStr">
        <is>
          <t>HFTD</t>
        </is>
      </c>
      <c r="X79" s="11">
        <f>IF(OR(ISNUMBER(FIND("Redwood Valley", E79)), AZ79, BC79), "HFRA", "non-HFRA")</f>
        <v/>
      </c>
      <c r="Y79" s="11" t="inlineStr">
        <is>
          <t>Yes</t>
        </is>
      </c>
      <c r="Z79" s="21" t="inlineStr">
        <is>
          <t>Yes</t>
        </is>
      </c>
      <c r="AA79" s="11" t="n">
        <v>20160315</v>
      </c>
      <c r="AB79" s="11" t="inlineStr">
        <is>
          <t>EI160925A</t>
        </is>
      </c>
      <c r="AC79" s="21" t="n"/>
      <c r="AD79" s="21" t="n"/>
      <c r="AE79" s="21" t="inlineStr">
        <is>
          <t>INT-08572</t>
        </is>
      </c>
      <c r="AF79" s="11" t="n">
        <v>0</v>
      </c>
      <c r="AG79" s="11">
        <f>OR(AND(P79&gt;5000, P79&lt;&gt;""), AND(R79&gt;500, R79&lt;&gt;""), AND(T79&gt;0, T79&lt;&gt;""))</f>
        <v/>
      </c>
      <c r="AH79" s="11">
        <f>AND(OR(R79="", R79&lt;100),OR(AND(P79&gt;5000,P79&lt;&gt;""),AND(T79&gt;0,T79&lt;&gt;"")))</f>
        <v/>
      </c>
      <c r="AI79" s="11">
        <f>AND(AG79,AH79=FALSE)</f>
        <v/>
      </c>
      <c r="AJ79" s="19">
        <f>YEAR(J79)</f>
        <v/>
      </c>
      <c r="AK79">
        <f>MONTH(J79)</f>
        <v/>
      </c>
      <c r="AL79" t="b">
        <v>1</v>
      </c>
      <c r="AM79">
        <f>IF(AND(T79&gt;0, T79&lt;&gt;""),1,0)</f>
        <v/>
      </c>
      <c r="AN79">
        <f>AND(AO79,AND(T79&gt;0,T79&lt;&gt;""))</f>
        <v/>
      </c>
      <c r="AO79">
        <f>AND(R79&gt;100, R79&lt;&gt;"")</f>
        <v/>
      </c>
      <c r="AP79">
        <f>AND(NOT(AN79),AO79)</f>
        <v/>
      </c>
      <c r="AQ79">
        <f>IF(AN79, "OEIS CAT - Destructive - Fatal", IF(AO79, IF(AG79, "OEIS CAT - Destructive - Non-fatal", "OEIS Non-CAT - Destructive - Non-fatal"), IF(AG79, "OEIS CAT - Large", "OEIS Non-CAT - Large")))</f>
        <v/>
      </c>
      <c r="AR79">
        <f>IF(AND(P79&lt;&gt;"", P79&gt;5000),1,0)</f>
        <v/>
      </c>
      <c r="AS79">
        <f>IF(AND(R79&lt;&gt;"", R79&gt;500),1,0)</f>
        <v/>
      </c>
      <c r="AT79">
        <f>IF(OR(R79="", R79&lt;=100),"structures &lt;= 100 ", IF(R79&gt;500, "structures &gt; 500", "100 &lt; structures &lt;= 500"))</f>
        <v/>
      </c>
      <c r="AU79">
        <f>IF(AND(T79&gt;0, T79&lt;&gt;""),"fatality &gt; 0", "fatality = 0")</f>
        <v/>
      </c>
      <c r="AV79">
        <f>IF(R79="",0, R79)</f>
        <v/>
      </c>
      <c r="AW79" t="b">
        <v>0</v>
      </c>
      <c r="AX79" t="b">
        <v>1</v>
      </c>
      <c r="AY79" t="b">
        <v>1</v>
      </c>
      <c r="AZ79" t="b">
        <v>1</v>
      </c>
      <c r="BA79" t="b">
        <v>0</v>
      </c>
      <c r="BB79" t="b">
        <v>1</v>
      </c>
      <c r="BC79" t="b">
        <v>1</v>
      </c>
    </row>
    <row r="80">
      <c r="A80" s="11" t="n"/>
      <c r="C80">
        <f>LEFT(H80,8)&amp;"-"&amp;E80</f>
        <v/>
      </c>
      <c r="D80" s="12" t="inlineStr">
        <is>
          <t>Tuolumne</t>
        </is>
      </c>
      <c r="E80" s="12" t="inlineStr">
        <is>
          <t>Marshes</t>
        </is>
      </c>
      <c r="F80" s="12" t="n"/>
      <c r="G80" s="12" t="n"/>
      <c r="H80" s="13">
        <f>YEAR(L80)*10^8+MONTH(L80)*10^6+DAY(L80)*10^4+HOUR(L80)*100+MINUTE(L80)</f>
        <v/>
      </c>
      <c r="I80" s="13">
        <f>IF(HOUR(L80)&lt;12, YEAR(L80)*10^8+MONTH(L80)*10^6+DAY(L80)*10^4+(HOUR(L80)+12)*10^2 + MINUTE(L80), YEAR(L80)*10^8+MONTH(L80)*10^6+(DAY(L80)+1)*10^4+(HOUR(L80)-12)*10^2+MINUTE(L80))</f>
        <v/>
      </c>
      <c r="J80" s="14" t="n">
        <v>42639</v>
      </c>
      <c r="K80" s="15" t="n">
        <v>0.5138888888888888</v>
      </c>
      <c r="L80" s="16" t="n">
        <v>42639.51388888889</v>
      </c>
      <c r="M80" s="17" t="n">
        <v>42647</v>
      </c>
      <c r="N80" s="18" t="inlineStr">
        <is>
          <t>22:00</t>
        </is>
      </c>
      <c r="O80" s="16" t="n">
        <v>42647.91666666666</v>
      </c>
      <c r="P80" s="19" t="n">
        <v>1080</v>
      </c>
      <c r="Q80" s="12" t="inlineStr">
        <is>
          <t>Vehicle</t>
        </is>
      </c>
      <c r="R80" s="19" t="n"/>
      <c r="S80" s="19" t="n"/>
      <c r="T80" s="19" t="n">
        <v>0</v>
      </c>
      <c r="U80" s="20" t="n">
        <v>37.79635</v>
      </c>
      <c r="V80" s="20" t="n">
        <v>-120.32484</v>
      </c>
      <c r="W80" s="11" t="inlineStr">
        <is>
          <t>HFTD</t>
        </is>
      </c>
      <c r="X80" s="11">
        <f>IF(OR(ISNUMBER(FIND("Redwood Valley", E80)), AZ80, BC80), "HFRA", "non-HFRA")</f>
        <v/>
      </c>
      <c r="Y80" s="11" t="n"/>
      <c r="Z80" s="21" t="n"/>
      <c r="AA80" s="11" t="n"/>
      <c r="AB80" s="11" t="n"/>
      <c r="AC80" s="21" t="n"/>
      <c r="AD80" s="21" t="n"/>
      <c r="AE80" s="21" t="n"/>
      <c r="AF80" s="11" t="n">
        <v>485</v>
      </c>
      <c r="AG80" s="11">
        <f>OR(AND(P80&gt;5000, P80&lt;&gt;""), AND(R80&gt;500, R80&lt;&gt;""), AND(T80&gt;0, T80&lt;&gt;""))</f>
        <v/>
      </c>
      <c r="AH80" s="11">
        <f>AND(OR(R80="", R80&lt;100),OR(AND(P80&gt;5000,P80&lt;&gt;""),AND(T80&gt;0,T80&lt;&gt;"")))</f>
        <v/>
      </c>
      <c r="AI80" s="11">
        <f>AND(AG80,AH80=FALSE)</f>
        <v/>
      </c>
      <c r="AJ80" s="19">
        <f>YEAR(J80)</f>
        <v/>
      </c>
      <c r="AK80">
        <f>MONTH(J80)</f>
        <v/>
      </c>
      <c r="AL80" t="b">
        <v>0</v>
      </c>
      <c r="AM80">
        <f>IF(AND(T80&gt;0, T80&lt;&gt;""),1,0)</f>
        <v/>
      </c>
      <c r="AN80">
        <f>AND(AO80,AND(T80&gt;0,T80&lt;&gt;""))</f>
        <v/>
      </c>
      <c r="AO80">
        <f>AND(R80&gt;100, R80&lt;&gt;"")</f>
        <v/>
      </c>
      <c r="AP80">
        <f>AND(NOT(AN80),AO80)</f>
        <v/>
      </c>
      <c r="AQ80">
        <f>IF(AN80, "OEIS CAT - Destructive - Fatal", IF(AO80, IF(AG80, "OEIS CAT - Destructive - Non-fatal", "OEIS Non-CAT - Destructive - Non-fatal"), IF(AG80, "OEIS CAT - Large", "OEIS Non-CAT - Large")))</f>
        <v/>
      </c>
      <c r="AR80">
        <f>IF(AND(P80&lt;&gt;"", P80&gt;5000),1,0)</f>
        <v/>
      </c>
      <c r="AS80">
        <f>IF(AND(R80&lt;&gt;"", R80&gt;500),1,0)</f>
        <v/>
      </c>
      <c r="AT80">
        <f>IF(OR(R80="", R80&lt;=100),"structures &lt;= 100 ", IF(R80&gt;500, "structures &gt; 500", "100 &lt; structures &lt;= 500"))</f>
        <v/>
      </c>
      <c r="AU80">
        <f>IF(AND(T80&gt;0, T80&lt;&gt;""),"fatality &gt; 0", "fatality = 0")</f>
        <v/>
      </c>
      <c r="AV80">
        <f>IF(R80="",0, R80)</f>
        <v/>
      </c>
      <c r="AW80" t="b">
        <v>1</v>
      </c>
      <c r="AX80" t="b">
        <v>0</v>
      </c>
      <c r="AY80" t="b">
        <v>1</v>
      </c>
      <c r="AZ80" t="b">
        <v>1</v>
      </c>
      <c r="BA80" t="b">
        <v>0</v>
      </c>
      <c r="BB80" t="b">
        <v>1</v>
      </c>
      <c r="BC80" t="b">
        <v>1</v>
      </c>
    </row>
    <row r="81">
      <c r="A81" s="11" t="n"/>
      <c r="C81">
        <f>LEFT(H81,8)&amp;"-"&amp;E81</f>
        <v/>
      </c>
      <c r="D81" s="12" t="inlineStr">
        <is>
          <t>Santa Clara</t>
        </is>
      </c>
      <c r="E81" s="12" t="inlineStr">
        <is>
          <t>Loma</t>
        </is>
      </c>
      <c r="F81" s="12" t="n"/>
      <c r="G81" s="12" t="n"/>
      <c r="H81" s="13">
        <f>YEAR(L81)*10^8+MONTH(L81)*10^6+DAY(L81)*10^4+HOUR(L81)*100+MINUTE(L81)</f>
        <v/>
      </c>
      <c r="I81" s="13">
        <f>IF(HOUR(L81)&lt;12, YEAR(L81)*10^8+MONTH(L81)*10^6+DAY(L81)*10^4+(HOUR(L81)+12)*10^2 + MINUTE(L81), YEAR(L81)*10^8+MONTH(L81)*10^6+(DAY(L81)+1)*10^4+(HOUR(L81)-12)*10^2+MINUTE(L81))</f>
        <v/>
      </c>
      <c r="J81" s="14" t="n">
        <v>42639</v>
      </c>
      <c r="K81" s="15" t="n">
        <v>0.6125</v>
      </c>
      <c r="L81" s="16" t="n">
        <v>42639.6125</v>
      </c>
      <c r="M81" s="17" t="n">
        <v>42997</v>
      </c>
      <c r="N81" s="18" t="inlineStr">
        <is>
          <t>10:30</t>
        </is>
      </c>
      <c r="O81" s="16" t="n">
        <v>42997.4375</v>
      </c>
      <c r="P81" s="19" t="n">
        <v>4474</v>
      </c>
      <c r="Q81" s="12" t="inlineStr">
        <is>
          <t>Undetermined</t>
        </is>
      </c>
      <c r="R81" s="19" t="n">
        <v>28</v>
      </c>
      <c r="S81" s="19" t="n">
        <v>1</v>
      </c>
      <c r="T81" s="19" t="n">
        <v>0</v>
      </c>
      <c r="U81" s="20" t="n">
        <v>37.10632</v>
      </c>
      <c r="V81" s="20" t="n">
        <v>-121.85318</v>
      </c>
      <c r="W81" s="11" t="inlineStr">
        <is>
          <t>HFTD</t>
        </is>
      </c>
      <c r="X81" s="11">
        <f>IF(OR(ISNUMBER(FIND("Redwood Valley", E81)), AZ81, BC81), "HFRA", "non-HFRA")</f>
        <v/>
      </c>
      <c r="Y81" s="11" t="n"/>
      <c r="Z81" s="21" t="n"/>
      <c r="AA81" s="11" t="n"/>
      <c r="AB81" s="11" t="n"/>
      <c r="AC81" s="21" t="n"/>
      <c r="AD81" s="21" t="n"/>
      <c r="AE81" s="21" t="n"/>
      <c r="AF81" s="11" t="n"/>
      <c r="AG81" s="11">
        <f>OR(AND(P81&gt;5000, P81&lt;&gt;""), AND(R81&gt;500, R81&lt;&gt;""), AND(T81&gt;0, T81&lt;&gt;""))</f>
        <v/>
      </c>
      <c r="AH81" s="11">
        <f>AND(OR(R81="", R81&lt;100),OR(AND(P81&gt;5000,P81&lt;&gt;""),AND(T81&gt;0,T81&lt;&gt;"")))</f>
        <v/>
      </c>
      <c r="AI81" s="11">
        <f>AND(AG81,AH81=FALSE)</f>
        <v/>
      </c>
      <c r="AJ81" s="19">
        <f>YEAR(J81)</f>
        <v/>
      </c>
      <c r="AK81">
        <f>MONTH(J81)</f>
        <v/>
      </c>
      <c r="AL81" t="b">
        <v>0</v>
      </c>
      <c r="AM81">
        <f>IF(AND(T81&gt;0, T81&lt;&gt;""),1,0)</f>
        <v/>
      </c>
      <c r="AN81">
        <f>AND(AO81,AND(T81&gt;0,T81&lt;&gt;""))</f>
        <v/>
      </c>
      <c r="AO81">
        <f>AND(R81&gt;100, R81&lt;&gt;"")</f>
        <v/>
      </c>
      <c r="AP81">
        <f>AND(NOT(AN81),AO81)</f>
        <v/>
      </c>
      <c r="AQ81">
        <f>IF(AN81, "OEIS CAT - Destructive - Fatal", IF(AO81, IF(AG81, "OEIS CAT - Destructive - Non-fatal", "OEIS Non-CAT - Destructive - Non-fatal"), IF(AG81, "OEIS CAT - Large", "OEIS Non-CAT - Large")))</f>
        <v/>
      </c>
      <c r="AR81">
        <f>IF(AND(P81&lt;&gt;"", P81&gt;5000),1,0)</f>
        <v/>
      </c>
      <c r="AS81">
        <f>IF(AND(R81&lt;&gt;"", R81&gt;500),1,0)</f>
        <v/>
      </c>
      <c r="AT81">
        <f>IF(OR(R81="", R81&lt;=100),"structures &lt;= 100 ", IF(R81&gt;500, "structures &gt; 500", "100 &lt; structures &lt;= 500"))</f>
        <v/>
      </c>
      <c r="AU81">
        <f>IF(AND(T81&gt;0, T81&lt;&gt;""),"fatality &gt; 0", "fatality = 0")</f>
        <v/>
      </c>
      <c r="AV81">
        <f>IF(R81="",0, R81)</f>
        <v/>
      </c>
      <c r="AW81" t="b">
        <v>0</v>
      </c>
      <c r="AX81" t="b">
        <v>1</v>
      </c>
      <c r="AY81" t="b">
        <v>1</v>
      </c>
      <c r="AZ81" t="b">
        <v>1</v>
      </c>
      <c r="BA81" t="b">
        <v>0</v>
      </c>
      <c r="BB81" t="b">
        <v>1</v>
      </c>
      <c r="BC81" t="b">
        <v>1</v>
      </c>
    </row>
    <row r="82">
      <c r="A82" s="11" t="n"/>
      <c r="C82">
        <f>LEFT(H82,8)&amp;"-"&amp;E82</f>
        <v/>
      </c>
      <c r="D82" s="12" t="inlineStr">
        <is>
          <t>Fresno</t>
        </is>
      </c>
      <c r="E82" s="12" t="inlineStr">
        <is>
          <t>Sacata</t>
        </is>
      </c>
      <c r="F82" s="12" t="n"/>
      <c r="G82" s="12" t="n"/>
      <c r="H82" s="13">
        <f>YEAR(L82)*10^8+MONTH(L82)*10^6+DAY(L82)*10^4+HOUR(L82)*100+MINUTE(L82)</f>
        <v/>
      </c>
      <c r="I82" s="13">
        <f>IF(HOUR(L82)&lt;12, YEAR(L82)*10^8+MONTH(L82)*10^6+DAY(L82)*10^4+(HOUR(L82)+12)*10^2 + MINUTE(L82), YEAR(L82)*10^8+MONTH(L82)*10^6+(DAY(L82)+1)*10^4+(HOUR(L82)-12)*10^2+MINUTE(L82))</f>
        <v/>
      </c>
      <c r="J82" s="14" t="n">
        <v>42654</v>
      </c>
      <c r="K82" s="15" t="n">
        <v>0.5402777777777777</v>
      </c>
      <c r="L82" s="16" t="n">
        <v>42654.54027777778</v>
      </c>
      <c r="M82" s="17" t="n">
        <v>42663</v>
      </c>
      <c r="N82" s="18" t="inlineStr">
        <is>
          <t>07:00</t>
        </is>
      </c>
      <c r="O82" s="16" t="n">
        <v>42663.29166666666</v>
      </c>
      <c r="P82" s="19" t="n">
        <v>2100</v>
      </c>
      <c r="Q82" s="12" t="inlineStr">
        <is>
          <t>Undetermined</t>
        </is>
      </c>
      <c r="R82" s="19" t="n"/>
      <c r="S82" s="19" t="n"/>
      <c r="T82" s="19" t="n">
        <v>0</v>
      </c>
      <c r="U82" s="20" t="n">
        <v>36.94536</v>
      </c>
      <c r="V82" s="20" t="n">
        <v>-119.25959</v>
      </c>
      <c r="W82" s="11" t="inlineStr">
        <is>
          <t>HFTD</t>
        </is>
      </c>
      <c r="X82" s="11">
        <f>IF(OR(ISNUMBER(FIND("Redwood Valley", E82)), AZ82, BC82), "HFRA", "non-HFRA")</f>
        <v/>
      </c>
      <c r="Y82" s="11" t="n"/>
      <c r="Z82" s="21" t="n"/>
      <c r="AA82" s="11" t="n"/>
      <c r="AB82" s="11" t="n"/>
      <c r="AC82" s="21" t="n"/>
      <c r="AD82" s="21" t="n"/>
      <c r="AE82" s="21" t="n"/>
      <c r="AF82" s="11" t="n"/>
      <c r="AG82" s="11">
        <f>OR(AND(P82&gt;5000, P82&lt;&gt;""), AND(R82&gt;500, R82&lt;&gt;""), AND(T82&gt;0, T82&lt;&gt;""))</f>
        <v/>
      </c>
      <c r="AH82" s="11">
        <f>AND(OR(R82="", R82&lt;100),OR(AND(P82&gt;5000,P82&lt;&gt;""),AND(T82&gt;0,T82&lt;&gt;"")))</f>
        <v/>
      </c>
      <c r="AI82" s="11">
        <f>AND(AG82,AH82=FALSE)</f>
        <v/>
      </c>
      <c r="AJ82" s="19">
        <f>YEAR(J82)</f>
        <v/>
      </c>
      <c r="AK82">
        <f>MONTH(J82)</f>
        <v/>
      </c>
      <c r="AL82" t="b">
        <v>0</v>
      </c>
      <c r="AM82">
        <f>IF(AND(T82&gt;0, T82&lt;&gt;""),1,0)</f>
        <v/>
      </c>
      <c r="AN82">
        <f>AND(AO82,AND(T82&gt;0,T82&lt;&gt;""))</f>
        <v/>
      </c>
      <c r="AO82">
        <f>AND(R82&gt;100, R82&lt;&gt;"")</f>
        <v/>
      </c>
      <c r="AP82">
        <f>AND(NOT(AN82),AO82)</f>
        <v/>
      </c>
      <c r="AQ82">
        <f>IF(AN82, "OEIS CAT - Destructive - Fatal", IF(AO82, IF(AG82, "OEIS CAT - Destructive - Non-fatal", "OEIS Non-CAT - Destructive - Non-fatal"), IF(AG82, "OEIS CAT - Large", "OEIS Non-CAT - Large")))</f>
        <v/>
      </c>
      <c r="AR82">
        <f>IF(AND(P82&lt;&gt;"", P82&gt;5000),1,0)</f>
        <v/>
      </c>
      <c r="AS82">
        <f>IF(AND(R82&lt;&gt;"", R82&gt;500),1,0)</f>
        <v/>
      </c>
      <c r="AT82">
        <f>IF(OR(R82="", R82&lt;=100),"structures &lt;= 100 ", IF(R82&gt;500, "structures &gt; 500", "100 &lt; structures &lt;= 500"))</f>
        <v/>
      </c>
      <c r="AU82">
        <f>IF(AND(T82&gt;0, T82&lt;&gt;""),"fatality &gt; 0", "fatality = 0")</f>
        <v/>
      </c>
      <c r="AV82">
        <f>IF(R82="",0, R82)</f>
        <v/>
      </c>
      <c r="AW82" t="b">
        <v>1</v>
      </c>
      <c r="AX82" t="b">
        <v>0</v>
      </c>
      <c r="AY82" t="b">
        <v>1</v>
      </c>
      <c r="AZ82" t="b">
        <v>1</v>
      </c>
      <c r="BA82" t="b">
        <v>0</v>
      </c>
      <c r="BB82" t="b">
        <v>1</v>
      </c>
      <c r="BC82" t="b">
        <v>1</v>
      </c>
    </row>
    <row r="83">
      <c r="A83" s="11" t="n"/>
      <c r="C83">
        <f>LEFT(H83,8)&amp;"-"&amp;E83</f>
        <v/>
      </c>
      <c r="D83" s="12" t="inlineStr">
        <is>
          <t>Tulare</t>
        </is>
      </c>
      <c r="E83" s="12" t="inlineStr">
        <is>
          <t>Jacobson</t>
        </is>
      </c>
      <c r="F83" s="12" t="n"/>
      <c r="G83" s="12" t="n"/>
      <c r="H83" s="13">
        <f>YEAR(L83)*10^8+MONTH(L83)*10^6+DAY(L83)*10^4+HOUR(L83)*100+MINUTE(L83)</f>
        <v/>
      </c>
      <c r="I83" s="13">
        <f>IF(HOUR(L83)&lt;12, YEAR(L83)*10^8+MONTH(L83)*10^6+DAY(L83)*10^4+(HOUR(L83)+12)*10^2 + MINUTE(L83), YEAR(L83)*10^8+MONTH(L83)*10^6+(DAY(L83)+1)*10^4+(HOUR(L83)-12)*10^2+MINUTE(L83))</f>
        <v/>
      </c>
      <c r="J83" s="14" t="n">
        <v>42663</v>
      </c>
      <c r="K83" s="15" t="n">
        <v>0.7083333333333334</v>
      </c>
      <c r="L83" s="16" t="n">
        <v>42663.70833333334</v>
      </c>
      <c r="M83" s="17" t="n">
        <v>42723</v>
      </c>
      <c r="N83" s="18" t="inlineStr">
        <is>
          <t>13:30</t>
        </is>
      </c>
      <c r="O83" s="16" t="n">
        <v>42723.5625</v>
      </c>
      <c r="P83" s="19" t="n">
        <v>1702</v>
      </c>
      <c r="Q83" s="12" t="inlineStr">
        <is>
          <t>Undetermined</t>
        </is>
      </c>
      <c r="R83" s="19" t="n"/>
      <c r="S83" s="19" t="n"/>
      <c r="T83" s="19" t="n">
        <v>0</v>
      </c>
      <c r="U83" s="20" t="n">
        <v>36.217</v>
      </c>
      <c r="V83" s="20" t="n">
        <v>-118.551</v>
      </c>
      <c r="W83" s="11" t="inlineStr">
        <is>
          <t>HFTD</t>
        </is>
      </c>
      <c r="X83" s="11">
        <f>IF(OR(ISNUMBER(FIND("Redwood Valley", E83)), AZ83, BC83), "HFRA", "non-HFRA")</f>
        <v/>
      </c>
      <c r="Y83" s="11" t="n"/>
      <c r="Z83" s="21" t="n"/>
      <c r="AA83" s="11" t="n"/>
      <c r="AB83" s="11" t="n"/>
      <c r="AC83" s="21" t="n"/>
      <c r="AD83" s="21" t="n"/>
      <c r="AE83" s="21" t="n"/>
      <c r="AF83" s="11" t="n"/>
      <c r="AG83" s="11">
        <f>OR(AND(P83&gt;5000, P83&lt;&gt;""), AND(R83&gt;500, R83&lt;&gt;""), AND(T83&gt;0, T83&lt;&gt;""))</f>
        <v/>
      </c>
      <c r="AH83" s="11">
        <f>AND(OR(R83="", R83&lt;100),OR(AND(P83&gt;5000,P83&lt;&gt;""),AND(T83&gt;0,T83&lt;&gt;"")))</f>
        <v/>
      </c>
      <c r="AI83" s="11">
        <f>AND(AG83,AH83=FALSE)</f>
        <v/>
      </c>
      <c r="AJ83" s="19">
        <f>YEAR(J83)</f>
        <v/>
      </c>
      <c r="AK83">
        <f>MONTH(J83)</f>
        <v/>
      </c>
      <c r="AL83" t="b">
        <v>0</v>
      </c>
      <c r="AM83">
        <f>IF(AND(T83&gt;0, T83&lt;&gt;""),1,0)</f>
        <v/>
      </c>
      <c r="AN83">
        <f>AND(AO83,AND(T83&gt;0,T83&lt;&gt;""))</f>
        <v/>
      </c>
      <c r="AO83">
        <f>AND(R83&gt;100, R83&lt;&gt;"")</f>
        <v/>
      </c>
      <c r="AP83">
        <f>AND(NOT(AN83),AO83)</f>
        <v/>
      </c>
      <c r="AQ83">
        <f>IF(AN83, "OEIS CAT - Destructive - Fatal", IF(AO83, IF(AG83, "OEIS CAT - Destructive - Non-fatal", "OEIS Non-CAT - Destructive - Non-fatal"), IF(AG83, "OEIS CAT - Large", "OEIS Non-CAT - Large")))</f>
        <v/>
      </c>
      <c r="AR83">
        <f>IF(AND(P83&lt;&gt;"", P83&gt;5000),1,0)</f>
        <v/>
      </c>
      <c r="AS83">
        <f>IF(AND(R83&lt;&gt;"", R83&gt;500),1,0)</f>
        <v/>
      </c>
      <c r="AT83">
        <f>IF(OR(R83="", R83&lt;=100),"structures &lt;= 100 ", IF(R83&gt;500, "structures &gt; 500", "100 &lt; structures &lt;= 500"))</f>
        <v/>
      </c>
      <c r="AU83">
        <f>IF(AND(T83&gt;0, T83&lt;&gt;""),"fatality &gt; 0", "fatality = 0")</f>
        <v/>
      </c>
      <c r="AV83">
        <f>IF(R83="",0, R83)</f>
        <v/>
      </c>
      <c r="AW83" t="b">
        <v>1</v>
      </c>
      <c r="AX83" t="b">
        <v>0</v>
      </c>
      <c r="AY83" t="b">
        <v>1</v>
      </c>
      <c r="AZ83" t="b">
        <v>1</v>
      </c>
      <c r="BA83" t="b">
        <v>0</v>
      </c>
      <c r="BB83" t="b">
        <v>1</v>
      </c>
      <c r="BC83" t="b">
        <v>1</v>
      </c>
    </row>
    <row r="84">
      <c r="A84" s="11" t="n"/>
      <c r="C84">
        <f>LEFT(H84,8)&amp;"-"&amp;E84</f>
        <v/>
      </c>
      <c r="D84" s="12" t="inlineStr">
        <is>
          <t>Tulare</t>
        </is>
      </c>
      <c r="E84" s="12" t="inlineStr">
        <is>
          <t>Meadow</t>
        </is>
      </c>
      <c r="F84" s="12" t="n"/>
      <c r="G84" s="12" t="n"/>
      <c r="H84" s="13">
        <f>YEAR(L84)*10^8+MONTH(L84)*10^6+DAY(L84)*10^4+HOUR(L84)*100+MINUTE(L84)</f>
        <v/>
      </c>
      <c r="I84" s="13">
        <f>IF(HOUR(L84)&lt;12, YEAR(L84)*10^8+MONTH(L84)*10^6+DAY(L84)*10^4+(HOUR(L84)+12)*10^2 + MINUTE(L84), YEAR(L84)*10^8+MONTH(L84)*10^6+(DAY(L84)+1)*10^4+(HOUR(L84)-12)*10^2+MINUTE(L84))</f>
        <v/>
      </c>
      <c r="J84" s="14" t="n">
        <v>42672</v>
      </c>
      <c r="K84" s="15" t="n">
        <v>0.46875</v>
      </c>
      <c r="L84" s="16" t="n">
        <v>42672.46875</v>
      </c>
      <c r="M84" s="17" t="n">
        <v>42723</v>
      </c>
      <c r="N84" s="18" t="inlineStr">
        <is>
          <t>13:30</t>
        </is>
      </c>
      <c r="O84" s="16" t="n">
        <v>42723.5625</v>
      </c>
      <c r="P84" s="19" t="n">
        <v>4347</v>
      </c>
      <c r="Q84" s="12" t="inlineStr">
        <is>
          <t>Lightning</t>
        </is>
      </c>
      <c r="R84" s="19" t="n"/>
      <c r="S84" s="19" t="n"/>
      <c r="T84" s="19" t="n">
        <v>0</v>
      </c>
      <c r="U84" s="20" t="n">
        <v>35.984</v>
      </c>
      <c r="V84" s="20" t="n">
        <v>-118.551</v>
      </c>
      <c r="W84" s="11" t="inlineStr">
        <is>
          <t>HFTD</t>
        </is>
      </c>
      <c r="X84" s="11">
        <f>IF(OR(ISNUMBER(FIND("Redwood Valley", E84)), AZ84, BC84), "HFRA", "non-HFRA")</f>
        <v/>
      </c>
      <c r="Y84" s="11" t="n"/>
      <c r="Z84" s="21" t="n"/>
      <c r="AA84" s="11" t="n"/>
      <c r="AB84" s="11" t="n"/>
      <c r="AC84" s="21" t="n"/>
      <c r="AD84" s="21" t="n"/>
      <c r="AE84" s="21" t="n"/>
      <c r="AF84" s="11" t="n"/>
      <c r="AG84" s="11">
        <f>OR(AND(P84&gt;5000, P84&lt;&gt;""), AND(R84&gt;500, R84&lt;&gt;""), AND(T84&gt;0, T84&lt;&gt;""))</f>
        <v/>
      </c>
      <c r="AH84" s="11">
        <f>AND(OR(R84="", R84&lt;100),OR(AND(P84&gt;5000,P84&lt;&gt;""),AND(T84&gt;0,T84&lt;&gt;"")))</f>
        <v/>
      </c>
      <c r="AI84" s="11">
        <f>AND(AG84,AH84=FALSE)</f>
        <v/>
      </c>
      <c r="AJ84" s="19">
        <f>YEAR(J84)</f>
        <v/>
      </c>
      <c r="AK84">
        <f>MONTH(J84)</f>
        <v/>
      </c>
      <c r="AL84" t="b">
        <v>0</v>
      </c>
      <c r="AM84">
        <f>IF(AND(T84&gt;0, T84&lt;&gt;""),1,0)</f>
        <v/>
      </c>
      <c r="AN84">
        <f>AND(AO84,AND(T84&gt;0,T84&lt;&gt;""))</f>
        <v/>
      </c>
      <c r="AO84">
        <f>AND(R84&gt;100, R84&lt;&gt;"")</f>
        <v/>
      </c>
      <c r="AP84">
        <f>AND(NOT(AN84),AO84)</f>
        <v/>
      </c>
      <c r="AQ84">
        <f>IF(AN84, "OEIS CAT - Destructive - Fatal", IF(AO84, IF(AG84, "OEIS CAT - Destructive - Non-fatal", "OEIS Non-CAT - Destructive - Non-fatal"), IF(AG84, "OEIS CAT - Large", "OEIS Non-CAT - Large")))</f>
        <v/>
      </c>
      <c r="AR84">
        <f>IF(AND(P84&lt;&gt;"", P84&gt;5000),1,0)</f>
        <v/>
      </c>
      <c r="AS84">
        <f>IF(AND(R84&lt;&gt;"", R84&gt;500),1,0)</f>
        <v/>
      </c>
      <c r="AT84">
        <f>IF(OR(R84="", R84&lt;=100),"structures &lt;= 100 ", IF(R84&gt;500, "structures &gt; 500", "100 &lt; structures &lt;= 500"))</f>
        <v/>
      </c>
      <c r="AU84">
        <f>IF(AND(T84&gt;0, T84&lt;&gt;""),"fatality &gt; 0", "fatality = 0")</f>
        <v/>
      </c>
      <c r="AV84">
        <f>IF(R84="",0, R84)</f>
        <v/>
      </c>
      <c r="AW84" t="b">
        <v>1</v>
      </c>
      <c r="AX84" t="b">
        <v>0</v>
      </c>
      <c r="AY84" t="b">
        <v>1</v>
      </c>
      <c r="AZ84" t="b">
        <v>1</v>
      </c>
      <c r="BA84" t="b">
        <v>0</v>
      </c>
      <c r="BB84" t="b">
        <v>1</v>
      </c>
      <c r="BC84" t="b">
        <v>1</v>
      </c>
    </row>
    <row r="85">
      <c r="A85" s="11" t="n"/>
      <c r="C85">
        <f>LEFT(H85,8)&amp;"-"&amp;E85</f>
        <v/>
      </c>
      <c r="D85" s="12" t="inlineStr">
        <is>
          <t>Fresno</t>
        </is>
      </c>
      <c r="E85" s="12" t="inlineStr">
        <is>
          <t>Jayne</t>
        </is>
      </c>
      <c r="F85" s="12" t="n"/>
      <c r="G85" s="12" t="n"/>
      <c r="H85" s="13">
        <f>YEAR(L85)*10^8+MONTH(L85)*10^6+DAY(L85)*10^4+HOUR(L85)*100+MINUTE(L85)</f>
        <v/>
      </c>
      <c r="I85" s="13">
        <f>IF(HOUR(L85)&lt;12, YEAR(L85)*10^8+MONTH(L85)*10^6+DAY(L85)*10^4+(HOUR(L85)+12)*10^2 + MINUTE(L85), YEAR(L85)*10^8+MONTH(L85)*10^6+(DAY(L85)+1)*10^4+(HOUR(L85)-12)*10^2+MINUTE(L85))</f>
        <v/>
      </c>
      <c r="J85" s="14" t="n">
        <v>42845</v>
      </c>
      <c r="K85" s="15" t="n">
        <v>0.6527777777777778</v>
      </c>
      <c r="L85" s="16" t="n">
        <v>42845.65277777778</v>
      </c>
      <c r="M85" s="17" t="n">
        <v>43109</v>
      </c>
      <c r="N85" s="18" t="inlineStr">
        <is>
          <t>09:51</t>
        </is>
      </c>
      <c r="O85" s="16" t="n">
        <v>43109.41041666667</v>
      </c>
      <c r="P85" s="19" t="n">
        <v>5738</v>
      </c>
      <c r="Q85" s="12" t="inlineStr">
        <is>
          <t>Equipment Use</t>
        </is>
      </c>
      <c r="R85" s="19" t="n"/>
      <c r="S85" s="19" t="n"/>
      <c r="T85" s="19" t="n">
        <v>0</v>
      </c>
      <c r="U85" s="20" t="n">
        <v>36.07228</v>
      </c>
      <c r="V85" s="20" t="n">
        <v>-120.26561</v>
      </c>
      <c r="W85" s="11" t="inlineStr">
        <is>
          <t>non-HFTD</t>
        </is>
      </c>
      <c r="X85" s="11">
        <f>IF(OR(ISNUMBER(FIND("Redwood Valley", E85)), AZ85, BC85), "HFRA", "non-HFRA")</f>
        <v/>
      </c>
      <c r="Y85" s="11" t="n"/>
      <c r="Z85" s="21" t="n"/>
      <c r="AA85" s="11" t="n"/>
      <c r="AB85" s="11" t="n"/>
      <c r="AC85" s="21" t="n"/>
      <c r="AD85" s="21" t="n"/>
      <c r="AE85" s="21" t="n"/>
      <c r="AF85" s="11" t="n"/>
      <c r="AG85" s="11">
        <f>OR(AND(P85&gt;5000, P85&lt;&gt;""), AND(R85&gt;500, R85&lt;&gt;""), AND(T85&gt;0, T85&lt;&gt;""))</f>
        <v/>
      </c>
      <c r="AH85" s="11">
        <f>AND(OR(R85="", R85&lt;100),OR(AND(P85&gt;5000,P85&lt;&gt;""),AND(T85&gt;0,T85&lt;&gt;"")))</f>
        <v/>
      </c>
      <c r="AI85" s="11">
        <f>AND(AG85,AH85=FALSE)</f>
        <v/>
      </c>
      <c r="AJ85" s="19">
        <f>YEAR(J85)</f>
        <v/>
      </c>
      <c r="AK85">
        <f>MONTH(J85)</f>
        <v/>
      </c>
      <c r="AL85" t="b">
        <v>0</v>
      </c>
      <c r="AM85">
        <f>IF(AND(T85&gt;0, T85&lt;&gt;""),1,0)</f>
        <v/>
      </c>
      <c r="AN85">
        <f>AND(AO85,AND(T85&gt;0,T85&lt;&gt;""))</f>
        <v/>
      </c>
      <c r="AO85">
        <f>AND(R85&gt;100, R85&lt;&gt;"")</f>
        <v/>
      </c>
      <c r="AP85">
        <f>AND(NOT(AN85),AO85)</f>
        <v/>
      </c>
      <c r="AQ85">
        <f>IF(AN85, "OEIS CAT - Destructive - Fatal", IF(AO85, IF(AG85, "OEIS CAT - Destructive - Non-fatal", "OEIS Non-CAT - Destructive - Non-fatal"), IF(AG85, "OEIS CAT - Large", "OEIS Non-CAT - Large")))</f>
        <v/>
      </c>
      <c r="AR85">
        <f>IF(AND(P85&lt;&gt;"", P85&gt;5000),1,0)</f>
        <v/>
      </c>
      <c r="AS85">
        <f>IF(AND(R85&lt;&gt;"", R85&gt;500),1,0)</f>
        <v/>
      </c>
      <c r="AT85">
        <f>IF(OR(R85="", R85&lt;=100),"structures &lt;= 100 ", IF(R85&gt;500, "structures &gt; 500", "100 &lt; structures &lt;= 500"))</f>
        <v/>
      </c>
      <c r="AU85">
        <f>IF(AND(T85&gt;0, T85&lt;&gt;""),"fatality &gt; 0", "fatality = 0")</f>
        <v/>
      </c>
      <c r="AV85">
        <f>IF(R85="",0, R85)</f>
        <v/>
      </c>
      <c r="AW85" t="b">
        <v>0</v>
      </c>
      <c r="AX85" t="b">
        <v>0</v>
      </c>
      <c r="AY85" t="b">
        <v>1</v>
      </c>
      <c r="AZ85" t="b">
        <v>1</v>
      </c>
      <c r="BA85" t="b">
        <v>1</v>
      </c>
      <c r="BB85" t="b">
        <v>0</v>
      </c>
      <c r="BC85" t="b">
        <v>1</v>
      </c>
    </row>
    <row r="86">
      <c r="A86" s="11" t="n"/>
      <c r="C86">
        <f>LEFT(H86,8)&amp;"-"&amp;E86</f>
        <v/>
      </c>
      <c r="D86" s="12" t="inlineStr">
        <is>
          <t>Fresno</t>
        </is>
      </c>
      <c r="E86" s="12" t="inlineStr">
        <is>
          <t>El Dorado</t>
        </is>
      </c>
      <c r="F86" s="12" t="n"/>
      <c r="G86" s="12" t="n"/>
      <c r="H86" s="13">
        <f>YEAR(L86)*10^8+MONTH(L86)*10^6+DAY(L86)*10^4+HOUR(L86)*100+MINUTE(L86)</f>
        <v/>
      </c>
      <c r="I86" s="13">
        <f>IF(HOUR(L86)&lt;12, YEAR(L86)*10^8+MONTH(L86)*10^6+DAY(L86)*10^4+(HOUR(L86)+12)*10^2 + MINUTE(L86), YEAR(L86)*10^8+MONTH(L86)*10^6+(DAY(L86)+1)*10^4+(HOUR(L86)-12)*10^2+MINUTE(L86))</f>
        <v/>
      </c>
      <c r="J86" s="14" t="n">
        <v>42853</v>
      </c>
      <c r="K86" s="15" t="n">
        <v>0.6527777777777778</v>
      </c>
      <c r="L86" s="16" t="n">
        <v>42853.65277777778</v>
      </c>
      <c r="M86" s="17" t="n">
        <v>43109</v>
      </c>
      <c r="N86" s="18" t="inlineStr">
        <is>
          <t>09:52</t>
        </is>
      </c>
      <c r="O86" s="16" t="n">
        <v>43109.41111111111</v>
      </c>
      <c r="P86" s="19" t="n">
        <v>976</v>
      </c>
      <c r="Q86" s="12" t="inlineStr">
        <is>
          <t>Undetermined</t>
        </is>
      </c>
      <c r="R86" s="19" t="n"/>
      <c r="S86" s="19" t="n"/>
      <c r="T86" s="19" t="n">
        <v>0</v>
      </c>
      <c r="U86" s="20" t="n">
        <v>36.530836</v>
      </c>
      <c r="V86" s="20" t="n">
        <v>-120.206592</v>
      </c>
      <c r="W86" s="11" t="inlineStr">
        <is>
          <t>non-HFTD</t>
        </is>
      </c>
      <c r="X86" s="11">
        <f>IF(OR(ISNUMBER(FIND("Redwood Valley", E86)), AZ86, BC86), "HFRA", "non-HFRA")</f>
        <v/>
      </c>
      <c r="Y86" s="11" t="n"/>
      <c r="Z86" s="21" t="n"/>
      <c r="AA86" s="11" t="n"/>
      <c r="AB86" s="11" t="n"/>
      <c r="AC86" s="21" t="n"/>
      <c r="AD86" s="21" t="n"/>
      <c r="AE86" s="21" t="n"/>
      <c r="AF86" s="11" t="n"/>
      <c r="AG86" s="11">
        <f>OR(AND(P86&gt;5000, P86&lt;&gt;""), AND(R86&gt;500, R86&lt;&gt;""), AND(T86&gt;0, T86&lt;&gt;""))</f>
        <v/>
      </c>
      <c r="AH86" s="11">
        <f>AND(OR(R86="", R86&lt;100),OR(AND(P86&gt;5000,P86&lt;&gt;""),AND(T86&gt;0,T86&lt;&gt;"")))</f>
        <v/>
      </c>
      <c r="AI86" s="11">
        <f>AND(AG86,AH86=FALSE)</f>
        <v/>
      </c>
      <c r="AJ86" s="19">
        <f>YEAR(J86)</f>
        <v/>
      </c>
      <c r="AK86">
        <f>MONTH(J86)</f>
        <v/>
      </c>
      <c r="AL86" t="b">
        <v>0</v>
      </c>
      <c r="AM86">
        <f>IF(AND(T86&gt;0, T86&lt;&gt;""),1,0)</f>
        <v/>
      </c>
      <c r="AN86">
        <f>AND(AO86,AND(T86&gt;0,T86&lt;&gt;""))</f>
        <v/>
      </c>
      <c r="AO86">
        <f>AND(R86&gt;100, R86&lt;&gt;"")</f>
        <v/>
      </c>
      <c r="AP86">
        <f>AND(NOT(AN86),AO86)</f>
        <v/>
      </c>
      <c r="AQ86">
        <f>IF(AN86, "OEIS CAT - Destructive - Fatal", IF(AO86, IF(AG86, "OEIS CAT - Destructive - Non-fatal", "OEIS Non-CAT - Destructive - Non-fatal"), IF(AG86, "OEIS CAT - Large", "OEIS Non-CAT - Large")))</f>
        <v/>
      </c>
      <c r="AR86">
        <f>IF(AND(P86&lt;&gt;"", P86&gt;5000),1,0)</f>
        <v/>
      </c>
      <c r="AS86">
        <f>IF(AND(R86&lt;&gt;"", R86&gt;500),1,0)</f>
        <v/>
      </c>
      <c r="AT86">
        <f>IF(OR(R86="", R86&lt;=100),"structures &lt;= 100 ", IF(R86&gt;500, "structures &gt; 500", "100 &lt; structures &lt;= 500"))</f>
        <v/>
      </c>
      <c r="AU86">
        <f>IF(AND(T86&gt;0, T86&lt;&gt;""),"fatality &gt; 0", "fatality = 0")</f>
        <v/>
      </c>
      <c r="AV86">
        <f>IF(R86="",0, R86)</f>
        <v/>
      </c>
      <c r="AW86" t="b">
        <v>0</v>
      </c>
      <c r="AX86" t="b">
        <v>0</v>
      </c>
      <c r="AY86" t="b">
        <v>0</v>
      </c>
      <c r="AZ86" t="b">
        <v>0</v>
      </c>
      <c r="BA86" t="b">
        <v>0</v>
      </c>
      <c r="BB86" t="b">
        <v>0</v>
      </c>
      <c r="BC86" t="b">
        <v>0</v>
      </c>
    </row>
    <row r="87">
      <c r="A87" s="11" t="n"/>
      <c r="C87">
        <f>LEFT(H87,8)&amp;"-"&amp;E87</f>
        <v/>
      </c>
      <c r="D87" s="12" t="inlineStr">
        <is>
          <t>Fresno</t>
        </is>
      </c>
      <c r="E87" s="12" t="inlineStr">
        <is>
          <t>Sonoma</t>
        </is>
      </c>
      <c r="F87" s="12" t="n"/>
      <c r="G87" s="12" t="n"/>
      <c r="H87" s="13">
        <f>YEAR(L87)*10^8+MONTH(L87)*10^6+DAY(L87)*10^4+HOUR(L87)*100+MINUTE(L87)</f>
        <v/>
      </c>
      <c r="I87" s="13">
        <f>IF(HOUR(L87)&lt;12, YEAR(L87)*10^8+MONTH(L87)*10^6+DAY(L87)*10^4+(HOUR(L87)+12)*10^2 + MINUTE(L87), YEAR(L87)*10^8+MONTH(L87)*10^6+(DAY(L87)+1)*10^4+(HOUR(L87)-12)*10^2+MINUTE(L87))</f>
        <v/>
      </c>
      <c r="J87" s="14" t="n">
        <v>42865</v>
      </c>
      <c r="K87" s="15" t="n">
        <v>0.64375</v>
      </c>
      <c r="L87" s="16" t="n">
        <v>42865.64375</v>
      </c>
      <c r="M87" s="17" t="n">
        <v>43109</v>
      </c>
      <c r="N87" s="18" t="inlineStr">
        <is>
          <t>09:55</t>
        </is>
      </c>
      <c r="O87" s="16" t="n">
        <v>43109.41319444445</v>
      </c>
      <c r="P87" s="19" t="n">
        <v>400</v>
      </c>
      <c r="Q87" s="12" t="inlineStr">
        <is>
          <t>Unknown</t>
        </is>
      </c>
      <c r="R87" s="19" t="n"/>
      <c r="S87" s="19" t="n"/>
      <c r="T87" s="19" t="n"/>
      <c r="U87" s="20" t="n">
        <v>36.45491</v>
      </c>
      <c r="V87" s="20" t="n">
        <v>-120.2445</v>
      </c>
      <c r="W87" s="11" t="inlineStr">
        <is>
          <t>non-HFTD</t>
        </is>
      </c>
      <c r="X87" s="11">
        <f>IF(OR(ISNUMBER(FIND("Redwood Valley", E87)), AZ87, BC87), "HFRA", "non-HFRA")</f>
        <v/>
      </c>
      <c r="Y87" s="11" t="n"/>
      <c r="Z87" s="21" t="n"/>
      <c r="AA87" s="11" t="n"/>
      <c r="AB87" s="11" t="n"/>
      <c r="AC87" s="21" t="n"/>
      <c r="AD87" s="21" t="n"/>
      <c r="AE87" s="21" t="n"/>
      <c r="AF87" s="11" t="n"/>
      <c r="AG87" s="11">
        <f>OR(AND(P87&gt;5000, P87&lt;&gt;""), AND(R87&gt;500, R87&lt;&gt;""), AND(T87&gt;0, T87&lt;&gt;""))</f>
        <v/>
      </c>
      <c r="AH87" s="11">
        <f>AND(OR(R87="", R87&lt;100),OR(AND(P87&gt;5000,P87&lt;&gt;""),AND(T87&gt;0,T87&lt;&gt;"")))</f>
        <v/>
      </c>
      <c r="AI87" s="11">
        <f>AND(AG87,AH87=FALSE)</f>
        <v/>
      </c>
      <c r="AJ87" s="19">
        <f>YEAR(J87)</f>
        <v/>
      </c>
      <c r="AK87">
        <f>MONTH(J87)</f>
        <v/>
      </c>
      <c r="AL87" t="b">
        <v>0</v>
      </c>
      <c r="AM87">
        <f>IF(AND(T87&gt;0, T87&lt;&gt;""),1,0)</f>
        <v/>
      </c>
      <c r="AN87">
        <f>AND(AO87,AND(T87&gt;0,T87&lt;&gt;""))</f>
        <v/>
      </c>
      <c r="AO87">
        <f>AND(R87&gt;100, R87&lt;&gt;"")</f>
        <v/>
      </c>
      <c r="AP87">
        <f>AND(NOT(AN87),AO87)</f>
        <v/>
      </c>
      <c r="AQ87">
        <f>IF(AN87, "OEIS CAT - Destructive - Fatal", IF(AO87, IF(AG87, "OEIS CAT - Destructive - Non-fatal", "OEIS Non-CAT - Destructive - Non-fatal"), IF(AG87, "OEIS CAT - Large", "OEIS Non-CAT - Large")))</f>
        <v/>
      </c>
      <c r="AR87">
        <f>IF(AND(P87&lt;&gt;"", P87&gt;5000),1,0)</f>
        <v/>
      </c>
      <c r="AS87">
        <f>IF(AND(R87&lt;&gt;"", R87&gt;500),1,0)</f>
        <v/>
      </c>
      <c r="AT87">
        <f>IF(OR(R87="", R87&lt;=100),"structures &lt;= 100 ", IF(R87&gt;500, "structures &gt; 500", "100 &lt; structures &lt;= 500"))</f>
        <v/>
      </c>
      <c r="AU87">
        <f>IF(AND(T87&gt;0, T87&lt;&gt;""),"fatality &gt; 0", "fatality = 0")</f>
        <v/>
      </c>
      <c r="AV87">
        <f>IF(R87="",0, R87)</f>
        <v/>
      </c>
      <c r="AW87" t="b">
        <v>0</v>
      </c>
      <c r="AX87" t="b">
        <v>0</v>
      </c>
      <c r="AY87" t="b">
        <v>0</v>
      </c>
      <c r="AZ87" t="b">
        <v>0</v>
      </c>
      <c r="BA87" t="b">
        <v>0</v>
      </c>
      <c r="BB87" t="b">
        <v>0</v>
      </c>
      <c r="BC87" t="b">
        <v>0</v>
      </c>
    </row>
    <row r="88">
      <c r="A88" s="11" t="n"/>
      <c r="C88">
        <f>LEFT(H88,8)&amp;"-"&amp;E88</f>
        <v/>
      </c>
      <c r="D88" s="12" t="inlineStr">
        <is>
          <t>Merced</t>
        </is>
      </c>
      <c r="E88" s="12" t="inlineStr">
        <is>
          <t>Wright</t>
        </is>
      </c>
      <c r="F88" s="12" t="n"/>
      <c r="G88" s="12" t="n"/>
      <c r="H88" s="13">
        <f>YEAR(L88)*10^8+MONTH(L88)*10^6+DAY(L88)*10^4+HOUR(L88)*100+MINUTE(L88)</f>
        <v/>
      </c>
      <c r="I88" s="13">
        <f>IF(HOUR(L88)&lt;12, YEAR(L88)*10^8+MONTH(L88)*10^6+DAY(L88)*10^4+(HOUR(L88)+12)*10^2 + MINUTE(L88), YEAR(L88)*10^8+MONTH(L88)*10^6+(DAY(L88)+1)*10^4+(HOUR(L88)-12)*10^2+MINUTE(L88))</f>
        <v/>
      </c>
      <c r="J88" s="14" t="n">
        <v>42867</v>
      </c>
      <c r="K88" s="15" t="n">
        <v>0.6458333333333334</v>
      </c>
      <c r="L88" s="16" t="n">
        <v>42867.64583333334</v>
      </c>
      <c r="M88" s="17" t="n">
        <v>43109</v>
      </c>
      <c r="N88" s="18" t="inlineStr">
        <is>
          <t>09:56</t>
        </is>
      </c>
      <c r="O88" s="16" t="n">
        <v>43109.41388888889</v>
      </c>
      <c r="P88" s="19" t="n">
        <v>1800</v>
      </c>
      <c r="Q88" s="12" t="inlineStr">
        <is>
          <t>Undetermined</t>
        </is>
      </c>
      <c r="R88" s="19" t="n"/>
      <c r="S88" s="19" t="n"/>
      <c r="T88" s="19" t="n">
        <v>0</v>
      </c>
      <c r="U88" s="20" t="n">
        <v>36.96655</v>
      </c>
      <c r="V88" s="20" t="n">
        <v>-120.89261</v>
      </c>
      <c r="W88" s="11" t="inlineStr">
        <is>
          <t>non-HFTD</t>
        </is>
      </c>
      <c r="X88" s="11">
        <f>IF(OR(ISNUMBER(FIND("Redwood Valley", E88)), AZ88, BC88), "HFRA", "non-HFRA")</f>
        <v/>
      </c>
      <c r="Y88" s="11" t="n"/>
      <c r="Z88" s="21" t="n"/>
      <c r="AA88" s="11" t="n"/>
      <c r="AB88" s="11" t="n"/>
      <c r="AC88" s="21" t="n"/>
      <c r="AD88" s="21" t="n"/>
      <c r="AE88" s="21" t="n"/>
      <c r="AF88" s="11" t="n"/>
      <c r="AG88" s="11">
        <f>OR(AND(P88&gt;5000, P88&lt;&gt;""), AND(R88&gt;500, R88&lt;&gt;""), AND(T88&gt;0, T88&lt;&gt;""))</f>
        <v/>
      </c>
      <c r="AH88" s="11">
        <f>AND(OR(R88="", R88&lt;100),OR(AND(P88&gt;5000,P88&lt;&gt;""),AND(T88&gt;0,T88&lt;&gt;"")))</f>
        <v/>
      </c>
      <c r="AI88" s="11">
        <f>AND(AG88,AH88=FALSE)</f>
        <v/>
      </c>
      <c r="AJ88" s="19">
        <f>YEAR(J88)</f>
        <v/>
      </c>
      <c r="AK88">
        <f>MONTH(J88)</f>
        <v/>
      </c>
      <c r="AL88" t="b">
        <v>0</v>
      </c>
      <c r="AM88">
        <f>IF(AND(T88&gt;0, T88&lt;&gt;""),1,0)</f>
        <v/>
      </c>
      <c r="AN88">
        <f>AND(AO88,AND(T88&gt;0,T88&lt;&gt;""))</f>
        <v/>
      </c>
      <c r="AO88">
        <f>AND(R88&gt;100, R88&lt;&gt;"")</f>
        <v/>
      </c>
      <c r="AP88">
        <f>AND(NOT(AN88),AO88)</f>
        <v/>
      </c>
      <c r="AQ88">
        <f>IF(AN88, "OEIS CAT - Destructive - Fatal", IF(AO88, IF(AG88, "OEIS CAT - Destructive - Non-fatal", "OEIS Non-CAT - Destructive - Non-fatal"), IF(AG88, "OEIS CAT - Large", "OEIS Non-CAT - Large")))</f>
        <v/>
      </c>
      <c r="AR88">
        <f>IF(AND(P88&lt;&gt;"", P88&gt;5000),1,0)</f>
        <v/>
      </c>
      <c r="AS88">
        <f>IF(AND(R88&lt;&gt;"", R88&gt;500),1,0)</f>
        <v/>
      </c>
      <c r="AT88">
        <f>IF(OR(R88="", R88&lt;=100),"structures &lt;= 100 ", IF(R88&gt;500, "structures &gt; 500", "100 &lt; structures &lt;= 500"))</f>
        <v/>
      </c>
      <c r="AU88">
        <f>IF(AND(T88&gt;0, T88&lt;&gt;""),"fatality &gt; 0", "fatality = 0")</f>
        <v/>
      </c>
      <c r="AV88">
        <f>IF(R88="",0, R88)</f>
        <v/>
      </c>
      <c r="AW88" t="b">
        <v>0</v>
      </c>
      <c r="AX88" t="b">
        <v>0</v>
      </c>
      <c r="AY88" t="b">
        <v>0</v>
      </c>
      <c r="AZ88" t="b">
        <v>0</v>
      </c>
      <c r="BA88" t="b">
        <v>0</v>
      </c>
      <c r="BB88" t="b">
        <v>0</v>
      </c>
      <c r="BC88" t="b">
        <v>0</v>
      </c>
    </row>
    <row r="89">
      <c r="A89" s="11" t="n"/>
      <c r="C89">
        <f>LEFT(H89,8)&amp;"-"&amp;E89</f>
        <v/>
      </c>
      <c r="D89" s="12" t="inlineStr">
        <is>
          <t>Fresno</t>
        </is>
      </c>
      <c r="E89" s="12" t="inlineStr">
        <is>
          <t>Elm</t>
        </is>
      </c>
      <c r="F89" s="12" t="n"/>
      <c r="G89" s="12" t="n"/>
      <c r="H89" s="13">
        <f>YEAR(L89)*10^8+MONTH(L89)*10^6+DAY(L89)*10^4+HOUR(L89)*100+MINUTE(L89)</f>
        <v/>
      </c>
      <c r="I89" s="13">
        <f>IF(HOUR(L89)&lt;12, YEAR(L89)*10^8+MONTH(L89)*10^6+DAY(L89)*10^4+(HOUR(L89)+12)*10^2 + MINUTE(L89), YEAR(L89)*10^8+MONTH(L89)*10^6+(DAY(L89)+1)*10^4+(HOUR(L89)-12)*10^2+MINUTE(L89))</f>
        <v/>
      </c>
      <c r="J89" s="14" t="n">
        <v>42873</v>
      </c>
      <c r="K89" s="15" t="n">
        <v>0.5493055555555556</v>
      </c>
      <c r="L89" s="16" t="n">
        <v>42873.54930555556</v>
      </c>
      <c r="M89" s="17" t="n">
        <v>43109</v>
      </c>
      <c r="N89" s="18" t="inlineStr">
        <is>
          <t>10:04</t>
        </is>
      </c>
      <c r="O89" s="16" t="n">
        <v>43109.41944444444</v>
      </c>
      <c r="P89" s="19" t="n">
        <v>10343</v>
      </c>
      <c r="Q89" s="12" t="inlineStr">
        <is>
          <t>Electrical Power</t>
        </is>
      </c>
      <c r="R89" s="19" t="n"/>
      <c r="S89" s="19" t="n"/>
      <c r="T89" s="19" t="n">
        <v>0</v>
      </c>
      <c r="U89" s="20" t="n">
        <v>36.12089</v>
      </c>
      <c r="V89" s="20" t="n">
        <v>-120.37116</v>
      </c>
      <c r="W89" s="11" t="inlineStr">
        <is>
          <t>non-HFTD</t>
        </is>
      </c>
      <c r="X89" s="11">
        <f>IF(OR(ISNUMBER(FIND("Redwood Valley", E89)), AZ89, BC89), "HFRA", "non-HFRA")</f>
        <v/>
      </c>
      <c r="Y89" s="11" t="inlineStr">
        <is>
          <t>Yes</t>
        </is>
      </c>
      <c r="Z89" s="21" t="n"/>
      <c r="AA89" s="11" t="n"/>
      <c r="AB89" s="11" t="n"/>
      <c r="AC89" s="21" t="n"/>
      <c r="AD89" s="21" t="n"/>
      <c r="AE89" s="21" t="n"/>
      <c r="AF89" s="11" t="n"/>
      <c r="AG89" s="11">
        <f>OR(AND(P89&gt;5000, P89&lt;&gt;""), AND(R89&gt;500, R89&lt;&gt;""), AND(T89&gt;0, T89&lt;&gt;""))</f>
        <v/>
      </c>
      <c r="AH89" s="11">
        <f>AND(OR(R89="", R89&lt;100),OR(AND(P89&gt;5000,P89&lt;&gt;""),AND(T89&gt;0,T89&lt;&gt;"")))</f>
        <v/>
      </c>
      <c r="AI89" s="11">
        <f>AND(AG89,AH89=FALSE)</f>
        <v/>
      </c>
      <c r="AJ89" s="19">
        <f>YEAR(J89)</f>
        <v/>
      </c>
      <c r="AK89">
        <f>MONTH(J89)</f>
        <v/>
      </c>
      <c r="AL89" t="b">
        <v>0</v>
      </c>
      <c r="AM89">
        <f>IF(AND(T89&gt;0, T89&lt;&gt;""),1,0)</f>
        <v/>
      </c>
      <c r="AN89">
        <f>AND(AO89,AND(T89&gt;0,T89&lt;&gt;""))</f>
        <v/>
      </c>
      <c r="AO89">
        <f>AND(R89&gt;100, R89&lt;&gt;"")</f>
        <v/>
      </c>
      <c r="AP89">
        <f>AND(NOT(AN89),AO89)</f>
        <v/>
      </c>
      <c r="AQ89">
        <f>IF(AN89, "OEIS CAT - Destructive - Fatal", IF(AO89, IF(AG89, "OEIS CAT - Destructive - Non-fatal", "OEIS Non-CAT - Destructive - Non-fatal"), IF(AG89, "OEIS CAT - Large", "OEIS Non-CAT - Large")))</f>
        <v/>
      </c>
      <c r="AR89">
        <f>IF(AND(P89&lt;&gt;"", P89&gt;5000),1,0)</f>
        <v/>
      </c>
      <c r="AS89">
        <f>IF(AND(R89&lt;&gt;"", R89&gt;500),1,0)</f>
        <v/>
      </c>
      <c r="AT89">
        <f>IF(OR(R89="", R89&lt;=100),"structures &lt;= 100 ", IF(R89&gt;500, "structures &gt; 500", "100 &lt; structures &lt;= 500"))</f>
        <v/>
      </c>
      <c r="AU89">
        <f>IF(AND(T89&gt;0, T89&lt;&gt;""),"fatality &gt; 0", "fatality = 0")</f>
        <v/>
      </c>
      <c r="AV89">
        <f>IF(R89="",0, R89)</f>
        <v/>
      </c>
      <c r="AW89" t="b">
        <v>0</v>
      </c>
      <c r="AX89" t="b">
        <v>0</v>
      </c>
      <c r="AY89" t="b">
        <v>0</v>
      </c>
      <c r="AZ89" t="b">
        <v>0</v>
      </c>
      <c r="BA89" t="b">
        <v>0</v>
      </c>
      <c r="BB89" t="b">
        <v>0</v>
      </c>
      <c r="BC89" t="b">
        <v>0</v>
      </c>
    </row>
    <row r="90">
      <c r="A90" s="11" t="n"/>
      <c r="C90">
        <f>LEFT(H90,8)&amp;"-"&amp;E90</f>
        <v/>
      </c>
      <c r="D90" s="12" t="inlineStr">
        <is>
          <t>Kern</t>
        </is>
      </c>
      <c r="E90" s="12" t="inlineStr">
        <is>
          <t>Ming</t>
        </is>
      </c>
      <c r="F90" s="12" t="n"/>
      <c r="G90" s="12" t="n"/>
      <c r="H90" s="13">
        <f>YEAR(L90)*10^8+MONTH(L90)*10^6+DAY(L90)*10^4+HOUR(L90)*100+MINUTE(L90)</f>
        <v/>
      </c>
      <c r="I90" s="13">
        <f>IF(HOUR(L90)&lt;12, YEAR(L90)*10^8+MONTH(L90)*10^6+DAY(L90)*10^4+(HOUR(L90)+12)*10^2 + MINUTE(L90), YEAR(L90)*10^8+MONTH(L90)*10^6+(DAY(L90)+1)*10^4+(HOUR(L90)-12)*10^2+MINUTE(L90))</f>
        <v/>
      </c>
      <c r="J90" s="14" t="n">
        <v>42875</v>
      </c>
      <c r="K90" s="15" t="n">
        <v>0.5993055555555555</v>
      </c>
      <c r="L90" s="16" t="n">
        <v>42875.59930555556</v>
      </c>
      <c r="M90" s="17" t="n">
        <v>43109</v>
      </c>
      <c r="N90" s="18" t="inlineStr">
        <is>
          <t>10:07</t>
        </is>
      </c>
      <c r="O90" s="16" t="n">
        <v>43109.42152777778</v>
      </c>
      <c r="P90" s="19" t="n">
        <v>506</v>
      </c>
      <c r="Q90" s="12" t="inlineStr">
        <is>
          <t>Undetermined</t>
        </is>
      </c>
      <c r="R90" s="19" t="n"/>
      <c r="S90" s="19" t="n"/>
      <c r="T90" s="19" t="n">
        <v>0</v>
      </c>
      <c r="U90" s="20" t="n">
        <v>35.4605</v>
      </c>
      <c r="V90" s="20" t="n">
        <v>-118.85896</v>
      </c>
      <c r="W90" s="11" t="inlineStr">
        <is>
          <t>HFTD</t>
        </is>
      </c>
      <c r="X90" s="11">
        <f>IF(OR(ISNUMBER(FIND("Redwood Valley", E90)), AZ90, BC90), "HFRA", "non-HFRA")</f>
        <v/>
      </c>
      <c r="Y90" s="11" t="n"/>
      <c r="Z90" s="21" t="n"/>
      <c r="AA90" s="11" t="n"/>
      <c r="AB90" s="11" t="n"/>
      <c r="AC90" s="21" t="n"/>
      <c r="AD90" s="21" t="n"/>
      <c r="AE90" s="21" t="n"/>
      <c r="AF90" s="11" t="n"/>
      <c r="AG90" s="11">
        <f>OR(AND(P90&gt;5000, P90&lt;&gt;""), AND(R90&gt;500, R90&lt;&gt;""), AND(T90&gt;0, T90&lt;&gt;""))</f>
        <v/>
      </c>
      <c r="AH90" s="11">
        <f>AND(OR(R90="", R90&lt;100),OR(AND(P90&gt;5000,P90&lt;&gt;""),AND(T90&gt;0,T90&lt;&gt;"")))</f>
        <v/>
      </c>
      <c r="AI90" s="11">
        <f>AND(AG90,AH90=FALSE)</f>
        <v/>
      </c>
      <c r="AJ90" s="19">
        <f>YEAR(J90)</f>
        <v/>
      </c>
      <c r="AK90">
        <f>MONTH(J90)</f>
        <v/>
      </c>
      <c r="AL90" t="b">
        <v>0</v>
      </c>
      <c r="AM90">
        <f>IF(AND(T90&gt;0, T90&lt;&gt;""),1,0)</f>
        <v/>
      </c>
      <c r="AN90">
        <f>AND(AO90,AND(T90&gt;0,T90&lt;&gt;""))</f>
        <v/>
      </c>
      <c r="AO90">
        <f>AND(R90&gt;100, R90&lt;&gt;"")</f>
        <v/>
      </c>
      <c r="AP90">
        <f>AND(NOT(AN90),AO90)</f>
        <v/>
      </c>
      <c r="AQ90">
        <f>IF(AN90, "OEIS CAT - Destructive - Fatal", IF(AO90, IF(AG90, "OEIS CAT - Destructive - Non-fatal", "OEIS Non-CAT - Destructive - Non-fatal"), IF(AG90, "OEIS CAT - Large", "OEIS Non-CAT - Large")))</f>
        <v/>
      </c>
      <c r="AR90">
        <f>IF(AND(P90&lt;&gt;"", P90&gt;5000),1,0)</f>
        <v/>
      </c>
      <c r="AS90">
        <f>IF(AND(R90&lt;&gt;"", R90&gt;500),1,0)</f>
        <v/>
      </c>
      <c r="AT90">
        <f>IF(OR(R90="", R90&lt;=100),"structures &lt;= 100 ", IF(R90&gt;500, "structures &gt; 500", "100 &lt; structures &lt;= 500"))</f>
        <v/>
      </c>
      <c r="AU90">
        <f>IF(AND(T90&gt;0, T90&lt;&gt;""),"fatality &gt; 0", "fatality = 0")</f>
        <v/>
      </c>
      <c r="AV90">
        <f>IF(R90="",0, R90)</f>
        <v/>
      </c>
      <c r="AW90" t="b">
        <v>1</v>
      </c>
      <c r="AX90" t="b">
        <v>0</v>
      </c>
      <c r="AY90" t="b">
        <v>1</v>
      </c>
      <c r="AZ90" t="b">
        <v>1</v>
      </c>
      <c r="BA90" t="b">
        <v>0</v>
      </c>
      <c r="BB90" t="b">
        <v>1</v>
      </c>
      <c r="BC90" t="b">
        <v>1</v>
      </c>
    </row>
    <row r="91">
      <c r="A91" s="11" t="n"/>
      <c r="C91">
        <f>LEFT(H91,8)&amp;"-"&amp;E91</f>
        <v/>
      </c>
      <c r="D91" s="12" t="inlineStr">
        <is>
          <t>Tulare</t>
        </is>
      </c>
      <c r="E91" s="12" t="inlineStr">
        <is>
          <t>Dinely</t>
        </is>
      </c>
      <c r="F91" s="12" t="n"/>
      <c r="G91" s="12" t="n"/>
      <c r="H91" s="13">
        <f>YEAR(L91)*10^8+MONTH(L91)*10^6+DAY(L91)*10^4+HOUR(L91)*100+MINUTE(L91)</f>
        <v/>
      </c>
      <c r="I91" s="13">
        <f>IF(HOUR(L91)&lt;12, YEAR(L91)*10^8+MONTH(L91)*10^6+DAY(L91)*10^4+(HOUR(L91)+12)*10^2 + MINUTE(L91), YEAR(L91)*10^8+MONTH(L91)*10^6+(DAY(L91)+1)*10^4+(HOUR(L91)-12)*10^2+MINUTE(L91))</f>
        <v/>
      </c>
      <c r="J91" s="14" t="n">
        <v>42893</v>
      </c>
      <c r="K91" s="15" t="n">
        <v>0.4965277777777778</v>
      </c>
      <c r="L91" s="16" t="n">
        <v>42893.49652777778</v>
      </c>
      <c r="M91" s="17" t="n">
        <v>43109</v>
      </c>
      <c r="N91" s="18" t="inlineStr">
        <is>
          <t>10:28</t>
        </is>
      </c>
      <c r="O91" s="16" t="n">
        <v>43109.43611111111</v>
      </c>
      <c r="P91" s="19" t="n">
        <v>339</v>
      </c>
      <c r="Q91" s="12" t="inlineStr">
        <is>
          <t>Equipment Use</t>
        </is>
      </c>
      <c r="R91" s="19" t="n"/>
      <c r="S91" s="19" t="n"/>
      <c r="T91" s="19" t="n">
        <v>0</v>
      </c>
      <c r="U91" s="20" t="n">
        <v>36.45809</v>
      </c>
      <c r="V91" s="20" t="n">
        <v>-118.87676</v>
      </c>
      <c r="W91" s="11" t="inlineStr">
        <is>
          <t>HFTD</t>
        </is>
      </c>
      <c r="X91" s="11">
        <f>IF(OR(ISNUMBER(FIND("Redwood Valley", E91)), AZ91, BC91), "HFRA", "non-HFRA")</f>
        <v/>
      </c>
      <c r="Y91" s="11" t="n"/>
      <c r="Z91" s="21" t="n"/>
      <c r="AA91" s="11" t="n"/>
      <c r="AB91" s="11" t="n"/>
      <c r="AC91" s="21" t="n"/>
      <c r="AD91" s="21" t="n"/>
      <c r="AE91" s="21" t="n"/>
      <c r="AF91" s="11" t="n"/>
      <c r="AG91" s="11">
        <f>OR(AND(P91&gt;5000, P91&lt;&gt;""), AND(R91&gt;500, R91&lt;&gt;""), AND(T91&gt;0, T91&lt;&gt;""))</f>
        <v/>
      </c>
      <c r="AH91" s="11">
        <f>AND(OR(R91="", R91&lt;100),OR(AND(P91&gt;5000,P91&lt;&gt;""),AND(T91&gt;0,T91&lt;&gt;"")))</f>
        <v/>
      </c>
      <c r="AI91" s="11">
        <f>AND(AG91,AH91=FALSE)</f>
        <v/>
      </c>
      <c r="AJ91" s="19">
        <f>YEAR(J91)</f>
        <v/>
      </c>
      <c r="AK91">
        <f>MONTH(J91)</f>
        <v/>
      </c>
      <c r="AL91" t="b">
        <v>0</v>
      </c>
      <c r="AM91">
        <f>IF(AND(T91&gt;0, T91&lt;&gt;""),1,0)</f>
        <v/>
      </c>
      <c r="AN91">
        <f>AND(AO91,AND(T91&gt;0,T91&lt;&gt;""))</f>
        <v/>
      </c>
      <c r="AO91">
        <f>AND(R91&gt;100, R91&lt;&gt;"")</f>
        <v/>
      </c>
      <c r="AP91">
        <f>AND(NOT(AN91),AO91)</f>
        <v/>
      </c>
      <c r="AQ91">
        <f>IF(AN91, "OEIS CAT - Destructive - Fatal", IF(AO91, IF(AG91, "OEIS CAT - Destructive - Non-fatal", "OEIS Non-CAT - Destructive - Non-fatal"), IF(AG91, "OEIS CAT - Large", "OEIS Non-CAT - Large")))</f>
        <v/>
      </c>
      <c r="AR91">
        <f>IF(AND(P91&lt;&gt;"", P91&gt;5000),1,0)</f>
        <v/>
      </c>
      <c r="AS91">
        <f>IF(AND(R91&lt;&gt;"", R91&gt;500),1,0)</f>
        <v/>
      </c>
      <c r="AT91">
        <f>IF(OR(R91="", R91&lt;=100),"structures &lt;= 100 ", IF(R91&gt;500, "structures &gt; 500", "100 &lt; structures &lt;= 500"))</f>
        <v/>
      </c>
      <c r="AU91">
        <f>IF(AND(T91&gt;0, T91&lt;&gt;""),"fatality &gt; 0", "fatality = 0")</f>
        <v/>
      </c>
      <c r="AV91">
        <f>IF(R91="",0, R91)</f>
        <v/>
      </c>
      <c r="AW91" t="b">
        <v>1</v>
      </c>
      <c r="AX91" t="b">
        <v>0</v>
      </c>
      <c r="AY91" t="b">
        <v>1</v>
      </c>
      <c r="AZ91" t="b">
        <v>1</v>
      </c>
      <c r="BA91" t="b">
        <v>0</v>
      </c>
      <c r="BB91" t="b">
        <v>1</v>
      </c>
      <c r="BC91" t="b">
        <v>1</v>
      </c>
    </row>
    <row r="92">
      <c r="A92" s="11" t="n"/>
      <c r="C92">
        <f>LEFT(H92,8)&amp;"-"&amp;E92</f>
        <v/>
      </c>
      <c r="D92" s="12" t="inlineStr">
        <is>
          <t>Madera</t>
        </is>
      </c>
      <c r="E92" s="12" t="inlineStr">
        <is>
          <t>Oakwood</t>
        </is>
      </c>
      <c r="F92" s="12" t="n"/>
      <c r="G92" s="12" t="n"/>
      <c r="H92" s="13">
        <f>YEAR(L92)*10^8+MONTH(L92)*10^6+DAY(L92)*10^4+HOUR(L92)*100+MINUTE(L92)</f>
        <v/>
      </c>
      <c r="I92" s="13">
        <f>IF(HOUR(L92)&lt;12, YEAR(L92)*10^8+MONTH(L92)*10^6+DAY(L92)*10^4+(HOUR(L92)+12)*10^2 + MINUTE(L92), YEAR(L92)*10^8+MONTH(L92)*10^6+(DAY(L92)+1)*10^4+(HOUR(L92)-12)*10^2+MINUTE(L92))</f>
        <v/>
      </c>
      <c r="J92" s="14" t="n">
        <v>42896</v>
      </c>
      <c r="K92" s="15" t="n">
        <v>0.5548611111111111</v>
      </c>
      <c r="L92" s="16" t="n">
        <v>42896.55486111111</v>
      </c>
      <c r="M92" s="17" t="n">
        <v>43109</v>
      </c>
      <c r="N92" s="18" t="inlineStr">
        <is>
          <t>10:30</t>
        </is>
      </c>
      <c r="O92" s="16" t="n">
        <v>43109.4375</v>
      </c>
      <c r="P92" s="19" t="n">
        <v>1431</v>
      </c>
      <c r="Q92" s="12" t="inlineStr">
        <is>
          <t>Shooting</t>
        </is>
      </c>
      <c r="R92" s="19" t="n"/>
      <c r="S92" s="19" t="n"/>
      <c r="T92" s="19" t="n">
        <v>0</v>
      </c>
      <c r="U92" s="20" t="n">
        <v>37.0825</v>
      </c>
      <c r="V92" s="20" t="n">
        <v>-119.8011</v>
      </c>
      <c r="W92" s="11" t="inlineStr">
        <is>
          <t>non-HFTD</t>
        </is>
      </c>
      <c r="X92" s="11">
        <f>IF(OR(ISNUMBER(FIND("Redwood Valley", E92)), AZ92, BC92), "HFRA", "non-HFRA")</f>
        <v/>
      </c>
      <c r="Y92" s="11" t="n"/>
      <c r="Z92" s="21" t="n"/>
      <c r="AA92" s="11" t="n"/>
      <c r="AB92" s="11" t="n"/>
      <c r="AC92" s="21" t="n"/>
      <c r="AD92" s="21" t="n"/>
      <c r="AE92" s="21" t="n"/>
      <c r="AF92" s="11" t="n">
        <v>21756</v>
      </c>
      <c r="AG92" s="11">
        <f>OR(AND(P92&gt;5000, P92&lt;&gt;""), AND(R92&gt;500, R92&lt;&gt;""), AND(T92&gt;0, T92&lt;&gt;""))</f>
        <v/>
      </c>
      <c r="AH92" s="11">
        <f>AND(OR(R92="", R92&lt;100),OR(AND(P92&gt;5000,P92&lt;&gt;""),AND(T92&gt;0,T92&lt;&gt;"")))</f>
        <v/>
      </c>
      <c r="AI92" s="11">
        <f>AND(AG92,AH92=FALSE)</f>
        <v/>
      </c>
      <c r="AJ92" s="19">
        <f>YEAR(J92)</f>
        <v/>
      </c>
      <c r="AK92">
        <f>MONTH(J92)</f>
        <v/>
      </c>
      <c r="AL92" t="b">
        <v>0</v>
      </c>
      <c r="AM92">
        <f>IF(AND(T92&gt;0, T92&lt;&gt;""),1,0)</f>
        <v/>
      </c>
      <c r="AN92">
        <f>AND(AO92,AND(T92&gt;0,T92&lt;&gt;""))</f>
        <v/>
      </c>
      <c r="AO92">
        <f>AND(R92&gt;100, R92&lt;&gt;"")</f>
        <v/>
      </c>
      <c r="AP92">
        <f>AND(NOT(AN92),AO92)</f>
        <v/>
      </c>
      <c r="AQ92">
        <f>IF(AN92, "OEIS CAT - Destructive - Fatal", IF(AO92, IF(AG92, "OEIS CAT - Destructive - Non-fatal", "OEIS Non-CAT - Destructive - Non-fatal"), IF(AG92, "OEIS CAT - Large", "OEIS Non-CAT - Large")))</f>
        <v/>
      </c>
      <c r="AR92">
        <f>IF(AND(P92&lt;&gt;"", P92&gt;5000),1,0)</f>
        <v/>
      </c>
      <c r="AS92">
        <f>IF(AND(R92&lt;&gt;"", R92&gt;500),1,0)</f>
        <v/>
      </c>
      <c r="AT92">
        <f>IF(OR(R92="", R92&lt;=100),"structures &lt;= 100 ", IF(R92&gt;500, "structures &gt; 500", "100 &lt; structures &lt;= 500"))</f>
        <v/>
      </c>
      <c r="AU92">
        <f>IF(AND(T92&gt;0, T92&lt;&gt;""),"fatality &gt; 0", "fatality = 0")</f>
        <v/>
      </c>
      <c r="AV92">
        <f>IF(R92="",0, R92)</f>
        <v/>
      </c>
      <c r="AW92" t="b">
        <v>0</v>
      </c>
      <c r="AX92" t="b">
        <v>0</v>
      </c>
      <c r="AY92" t="b">
        <v>0</v>
      </c>
      <c r="AZ92" t="b">
        <v>0</v>
      </c>
      <c r="BA92" t="b">
        <v>0</v>
      </c>
      <c r="BB92" t="b">
        <v>0</v>
      </c>
      <c r="BC92" t="b">
        <v>0</v>
      </c>
    </row>
    <row r="93">
      <c r="A93" s="11" t="n"/>
      <c r="C93">
        <f>LEFT(H93,8)&amp;"-"&amp;E93</f>
        <v/>
      </c>
      <c r="D93" s="12" t="inlineStr">
        <is>
          <t>Fresno</t>
        </is>
      </c>
      <c r="E93" s="12" t="inlineStr">
        <is>
          <t>Monterey</t>
        </is>
      </c>
      <c r="F93" s="12" t="n"/>
      <c r="G93" s="12" t="n"/>
      <c r="H93" s="13">
        <f>YEAR(L93)*10^8+MONTH(L93)*10^6+DAY(L93)*10^4+HOUR(L93)*100+MINUTE(L93)</f>
        <v/>
      </c>
      <c r="I93" s="13">
        <f>IF(HOUR(L93)&lt;12, YEAR(L93)*10^8+MONTH(L93)*10^6+DAY(L93)*10^4+(HOUR(L93)+12)*10^2 + MINUTE(L93), YEAR(L93)*10^8+MONTH(L93)*10^6+(DAY(L93)+1)*10^4+(HOUR(L93)-12)*10^2+MINUTE(L93))</f>
        <v/>
      </c>
      <c r="J93" s="14" t="n">
        <v>42897</v>
      </c>
      <c r="K93" s="15" t="n">
        <v>0.71875</v>
      </c>
      <c r="L93" s="16" t="n">
        <v>42897.71875</v>
      </c>
      <c r="M93" s="17" t="n">
        <v>43109</v>
      </c>
      <c r="N93" s="18" t="inlineStr">
        <is>
          <t>10:30</t>
        </is>
      </c>
      <c r="O93" s="16" t="n">
        <v>43109.4375</v>
      </c>
      <c r="P93" s="19" t="n">
        <v>450</v>
      </c>
      <c r="Q93" s="12" t="inlineStr">
        <is>
          <t>Shooting</t>
        </is>
      </c>
      <c r="R93" s="19" t="n"/>
      <c r="S93" s="19" t="n"/>
      <c r="T93" s="19" t="n">
        <v>0</v>
      </c>
      <c r="U93" s="20" t="n">
        <v>36.616986</v>
      </c>
      <c r="V93" s="20" t="n">
        <v>-120.369347</v>
      </c>
      <c r="W93" s="11" t="inlineStr">
        <is>
          <t>non-HFTD</t>
        </is>
      </c>
      <c r="X93" s="11">
        <f>IF(OR(ISNUMBER(FIND("Redwood Valley", E93)), AZ93, BC93), "HFRA", "non-HFRA")</f>
        <v/>
      </c>
      <c r="Y93" s="11" t="n"/>
      <c r="Z93" s="21" t="n"/>
      <c r="AA93" s="11" t="n"/>
      <c r="AB93" s="11" t="n"/>
      <c r="AC93" s="21" t="n"/>
      <c r="AD93" s="21" t="n"/>
      <c r="AE93" s="21" t="n"/>
      <c r="AF93" s="11" t="n"/>
      <c r="AG93" s="11">
        <f>OR(AND(P93&gt;5000, P93&lt;&gt;""), AND(R93&gt;500, R93&lt;&gt;""), AND(T93&gt;0, T93&lt;&gt;""))</f>
        <v/>
      </c>
      <c r="AH93" s="11">
        <f>AND(OR(R93="", R93&lt;100),OR(AND(P93&gt;5000,P93&lt;&gt;""),AND(T93&gt;0,T93&lt;&gt;"")))</f>
        <v/>
      </c>
      <c r="AI93" s="11">
        <f>AND(AG93,AH93=FALSE)</f>
        <v/>
      </c>
      <c r="AJ93" s="19">
        <f>YEAR(J93)</f>
        <v/>
      </c>
      <c r="AK93">
        <f>MONTH(J93)</f>
        <v/>
      </c>
      <c r="AL93" t="b">
        <v>0</v>
      </c>
      <c r="AM93">
        <f>IF(AND(T93&gt;0, T93&lt;&gt;""),1,0)</f>
        <v/>
      </c>
      <c r="AN93">
        <f>AND(AO93,AND(T93&gt;0,T93&lt;&gt;""))</f>
        <v/>
      </c>
      <c r="AO93">
        <f>AND(R93&gt;100, R93&lt;&gt;"")</f>
        <v/>
      </c>
      <c r="AP93">
        <f>AND(NOT(AN93),AO93)</f>
        <v/>
      </c>
      <c r="AQ93">
        <f>IF(AN93, "OEIS CAT - Destructive - Fatal", IF(AO93, IF(AG93, "OEIS CAT - Destructive - Non-fatal", "OEIS Non-CAT - Destructive - Non-fatal"), IF(AG93, "OEIS CAT - Large", "OEIS Non-CAT - Large")))</f>
        <v/>
      </c>
      <c r="AR93">
        <f>IF(AND(P93&lt;&gt;"", P93&gt;5000),1,0)</f>
        <v/>
      </c>
      <c r="AS93">
        <f>IF(AND(R93&lt;&gt;"", R93&gt;500),1,0)</f>
        <v/>
      </c>
      <c r="AT93">
        <f>IF(OR(R93="", R93&lt;=100),"structures &lt;= 100 ", IF(R93&gt;500, "structures &gt; 500", "100 &lt; structures &lt;= 500"))</f>
        <v/>
      </c>
      <c r="AU93">
        <f>IF(AND(T93&gt;0, T93&lt;&gt;""),"fatality &gt; 0", "fatality = 0")</f>
        <v/>
      </c>
      <c r="AV93">
        <f>IF(R93="",0, R93)</f>
        <v/>
      </c>
      <c r="AW93" t="b">
        <v>0</v>
      </c>
      <c r="AX93" t="b">
        <v>0</v>
      </c>
      <c r="AY93" t="b">
        <v>0</v>
      </c>
      <c r="AZ93" t="b">
        <v>0</v>
      </c>
      <c r="BA93" t="b">
        <v>0</v>
      </c>
      <c r="BB93" t="b">
        <v>0</v>
      </c>
      <c r="BC93" t="b">
        <v>0</v>
      </c>
    </row>
    <row r="94">
      <c r="A94" s="11" t="n"/>
      <c r="B94" s="23" t="n"/>
      <c r="C94">
        <f>LEFT(H94,8)&amp;"-"&amp;E94</f>
        <v/>
      </c>
      <c r="D94" s="12" t="inlineStr">
        <is>
          <t>Kern</t>
        </is>
      </c>
      <c r="E94" s="12" t="inlineStr">
        <is>
          <t>Highway</t>
        </is>
      </c>
      <c r="F94" s="12" t="n"/>
      <c r="G94" s="12" t="n"/>
      <c r="H94" s="13">
        <f>YEAR(L94)*10^8+MONTH(L94)*10^6+DAY(L94)*10^4+HOUR(L94)*100+MINUTE(L94)</f>
        <v/>
      </c>
      <c r="I94" s="13">
        <f>IF(HOUR(L94)&lt;12, YEAR(L94)*10^8+MONTH(L94)*10^6+DAY(L94)*10^4+(HOUR(L94)+12)*10^2 + MINUTE(L94), YEAR(L94)*10^8+MONTH(L94)*10^6+(DAY(L94)+1)*10^4+(HOUR(L94)-12)*10^2+MINUTE(L94))</f>
        <v/>
      </c>
      <c r="J94" s="14" t="n">
        <v>42904</v>
      </c>
      <c r="K94" s="15" t="n">
        <v>0.5986111111111111</v>
      </c>
      <c r="L94" s="16" t="n">
        <v>42904.59861111111</v>
      </c>
      <c r="M94" s="17" t="n">
        <v>43109</v>
      </c>
      <c r="N94" s="18" t="inlineStr">
        <is>
          <t>10:41</t>
        </is>
      </c>
      <c r="O94" s="16" t="n">
        <v>43109.44513888889</v>
      </c>
      <c r="P94" s="19" t="n">
        <v>1522</v>
      </c>
      <c r="Q94" s="12" t="inlineStr">
        <is>
          <t>Undetermined</t>
        </is>
      </c>
      <c r="R94" s="19" t="n"/>
      <c r="S94" s="19" t="n"/>
      <c r="T94" s="19" t="n">
        <v>0</v>
      </c>
      <c r="U94" s="20" t="n">
        <v>35.53456</v>
      </c>
      <c r="V94" s="20" t="n">
        <v>-118.66733</v>
      </c>
      <c r="W94" s="11" t="inlineStr">
        <is>
          <t>HFTD</t>
        </is>
      </c>
      <c r="X94" s="11">
        <f>IF(OR(ISNUMBER(FIND("Redwood Valley", E94)), AZ94, BC94), "HFRA", "non-HFRA")</f>
        <v/>
      </c>
      <c r="Y94" s="11" t="n"/>
      <c r="Z94" s="21" t="n"/>
      <c r="AA94" s="11" t="n"/>
      <c r="AB94" s="11" t="n"/>
      <c r="AC94" s="21" t="n"/>
      <c r="AD94" s="21" t="n"/>
      <c r="AE94" s="21" t="n"/>
      <c r="AF94" s="11" t="n"/>
      <c r="AG94" s="11">
        <f>OR(AND(P94&gt;5000, P94&lt;&gt;""), AND(R94&gt;500, R94&lt;&gt;""), AND(T94&gt;0, T94&lt;&gt;""))</f>
        <v/>
      </c>
      <c r="AH94" s="11">
        <f>AND(OR(R94="", R94&lt;100),OR(AND(P94&gt;5000,P94&lt;&gt;""),AND(T94&gt;0,T94&lt;&gt;"")))</f>
        <v/>
      </c>
      <c r="AI94" s="11">
        <f>AND(AG94,AH94=FALSE)</f>
        <v/>
      </c>
      <c r="AJ94" s="19">
        <f>YEAR(J94)</f>
        <v/>
      </c>
      <c r="AK94">
        <f>MONTH(J94)</f>
        <v/>
      </c>
      <c r="AL94" t="b">
        <v>0</v>
      </c>
      <c r="AM94">
        <f>IF(AND(T94&gt;0, T94&lt;&gt;""),1,0)</f>
        <v/>
      </c>
      <c r="AN94">
        <f>AND(AO94,AND(T94&gt;0,T94&lt;&gt;""))</f>
        <v/>
      </c>
      <c r="AO94">
        <f>AND(R94&gt;100, R94&lt;&gt;"")</f>
        <v/>
      </c>
      <c r="AP94">
        <f>AND(NOT(AN94),AO94)</f>
        <v/>
      </c>
      <c r="AQ94">
        <f>IF(AN94, "OEIS CAT - Destructive - Fatal", IF(AO94, IF(AG94, "OEIS CAT - Destructive - Non-fatal", "OEIS Non-CAT - Destructive - Non-fatal"), IF(AG94, "OEIS CAT - Large", "OEIS Non-CAT - Large")))</f>
        <v/>
      </c>
      <c r="AR94">
        <f>IF(AND(P94&lt;&gt;"", P94&gt;5000),1,0)</f>
        <v/>
      </c>
      <c r="AS94">
        <f>IF(AND(R94&lt;&gt;"", R94&gt;500),1,0)</f>
        <v/>
      </c>
      <c r="AT94">
        <f>IF(OR(R94="", R94&lt;=100),"structures &lt;= 100 ", IF(R94&gt;500, "structures &gt; 500", "100 &lt; structures &lt;= 500"))</f>
        <v/>
      </c>
      <c r="AU94">
        <f>IF(AND(T94&gt;0, T94&lt;&gt;""),"fatality &gt; 0", "fatality = 0")</f>
        <v/>
      </c>
      <c r="AV94">
        <f>IF(R94="",0, R94)</f>
        <v/>
      </c>
      <c r="AW94" t="b">
        <v>1</v>
      </c>
      <c r="AX94" t="b">
        <v>0</v>
      </c>
      <c r="AY94" t="b">
        <v>1</v>
      </c>
      <c r="AZ94" t="b">
        <v>1</v>
      </c>
      <c r="BA94" t="b">
        <v>0</v>
      </c>
      <c r="BB94" t="b">
        <v>1</v>
      </c>
      <c r="BC94" t="b">
        <v>1</v>
      </c>
    </row>
    <row r="95">
      <c r="A95" s="11" t="n"/>
      <c r="C95">
        <f>LEFT(H95,8)&amp;"-"&amp;E95</f>
        <v/>
      </c>
      <c r="D95" s="12" t="inlineStr">
        <is>
          <t>Fresno</t>
        </is>
      </c>
      <c r="E95" s="12" t="inlineStr">
        <is>
          <t>Creek</t>
        </is>
      </c>
      <c r="F95" s="12" t="n"/>
      <c r="G95" s="12" t="n"/>
      <c r="H95" s="13">
        <f>YEAR(L95)*10^8+MONTH(L95)*10^6+DAY(L95)*10^4+HOUR(L95)*100+MINUTE(L95)</f>
        <v/>
      </c>
      <c r="I95" s="13">
        <f>IF(HOUR(L95)&lt;12, YEAR(L95)*10^8+MONTH(L95)*10^6+DAY(L95)*10^4+(HOUR(L95)+12)*10^2 + MINUTE(L95), YEAR(L95)*10^8+MONTH(L95)*10^6+(DAY(L95)+1)*10^4+(HOUR(L95)-12)*10^2+MINUTE(L95))</f>
        <v/>
      </c>
      <c r="J95" s="14" t="n">
        <v>42909</v>
      </c>
      <c r="K95" s="15" t="n">
        <v>0.6666666666666666</v>
      </c>
      <c r="L95" s="16" t="n">
        <v>42909.66666666666</v>
      </c>
      <c r="M95" s="17" t="n">
        <v>43109</v>
      </c>
      <c r="N95" s="18" t="inlineStr">
        <is>
          <t>11:01</t>
        </is>
      </c>
      <c r="O95" s="16" t="n">
        <v>43109.45902777778</v>
      </c>
      <c r="P95" s="19" t="n">
        <v>357</v>
      </c>
      <c r="Q95" s="12" t="inlineStr">
        <is>
          <t>Debris Burning</t>
        </is>
      </c>
      <c r="R95" s="19" t="n">
        <v>4</v>
      </c>
      <c r="S95" s="19" t="n"/>
      <c r="T95" s="19" t="n">
        <v>0</v>
      </c>
      <c r="U95" s="20" t="n">
        <v>36.27306</v>
      </c>
      <c r="V95" s="20" t="n">
        <v>-120.65185</v>
      </c>
      <c r="W95" s="11" t="inlineStr">
        <is>
          <t>non-HFTD</t>
        </is>
      </c>
      <c r="X95" s="11">
        <f>IF(OR(ISNUMBER(FIND("Redwood Valley", E95)), AZ95, BC95), "HFRA", "non-HFRA")</f>
        <v/>
      </c>
      <c r="Y95" s="11" t="n"/>
      <c r="Z95" s="21" t="n"/>
      <c r="AA95" s="11" t="n"/>
      <c r="AB95" s="11" t="n"/>
      <c r="AC95" s="21" t="n"/>
      <c r="AD95" s="21" t="n"/>
      <c r="AE95" s="21" t="n"/>
      <c r="AF95" s="11" t="n"/>
      <c r="AG95" s="11">
        <f>OR(AND(P95&gt;5000, P95&lt;&gt;""), AND(R95&gt;500, R95&lt;&gt;""), AND(T95&gt;0, T95&lt;&gt;""))</f>
        <v/>
      </c>
      <c r="AH95" s="11">
        <f>AND(OR(R95="", R95&lt;100),OR(AND(P95&gt;5000,P95&lt;&gt;""),AND(T95&gt;0,T95&lt;&gt;"")))</f>
        <v/>
      </c>
      <c r="AI95" s="11">
        <f>AND(AG95,AH95=FALSE)</f>
        <v/>
      </c>
      <c r="AJ95" s="19">
        <f>YEAR(J95)</f>
        <v/>
      </c>
      <c r="AK95">
        <f>MONTH(J95)</f>
        <v/>
      </c>
      <c r="AL95" t="b">
        <v>0</v>
      </c>
      <c r="AM95">
        <f>IF(AND(T95&gt;0, T95&lt;&gt;""),1,0)</f>
        <v/>
      </c>
      <c r="AN95">
        <f>AND(AO95,AND(T95&gt;0,T95&lt;&gt;""))</f>
        <v/>
      </c>
      <c r="AO95">
        <f>AND(R95&gt;100, R95&lt;&gt;"")</f>
        <v/>
      </c>
      <c r="AP95">
        <f>AND(NOT(AN95),AO95)</f>
        <v/>
      </c>
      <c r="AQ95">
        <f>IF(AN95, "OEIS CAT - Destructive - Fatal", IF(AO95, IF(AG95, "OEIS CAT - Destructive - Non-fatal", "OEIS Non-CAT - Destructive - Non-fatal"), IF(AG95, "OEIS CAT - Large", "OEIS Non-CAT - Large")))</f>
        <v/>
      </c>
      <c r="AR95">
        <f>IF(AND(P95&lt;&gt;"", P95&gt;5000),1,0)</f>
        <v/>
      </c>
      <c r="AS95">
        <f>IF(AND(R95&lt;&gt;"", R95&gt;500),1,0)</f>
        <v/>
      </c>
      <c r="AT95">
        <f>IF(OR(R95="", R95&lt;=100),"structures &lt;= 100 ", IF(R95&gt;500, "structures &gt; 500", "100 &lt; structures &lt;= 500"))</f>
        <v/>
      </c>
      <c r="AU95">
        <f>IF(AND(T95&gt;0, T95&lt;&gt;""),"fatality &gt; 0", "fatality = 0")</f>
        <v/>
      </c>
      <c r="AV95">
        <f>IF(R95="",0, R95)</f>
        <v/>
      </c>
      <c r="AW95" t="b">
        <v>0</v>
      </c>
      <c r="AX95" t="b">
        <v>0</v>
      </c>
      <c r="AY95" t="b">
        <v>1</v>
      </c>
      <c r="AZ95" t="b">
        <v>1</v>
      </c>
      <c r="BA95" t="b">
        <v>1</v>
      </c>
      <c r="BB95" t="b">
        <v>0</v>
      </c>
      <c r="BC95" t="b">
        <v>1</v>
      </c>
    </row>
    <row r="96">
      <c r="A96" s="11" t="n"/>
      <c r="C96">
        <f>LEFT(H96,8)&amp;"-"&amp;E96</f>
        <v/>
      </c>
      <c r="D96" s="12" t="inlineStr">
        <is>
          <t>Tulare</t>
        </is>
      </c>
      <c r="E96" s="12" t="inlineStr">
        <is>
          <t>Schaeffer</t>
        </is>
      </c>
      <c r="F96" s="12" t="n"/>
      <c r="G96" s="12" t="n"/>
      <c r="H96" s="13">
        <f>YEAR(L96)*10^8+MONTH(L96)*10^6+DAY(L96)*10^4+HOUR(L96)*100+MINUTE(L96)</f>
        <v/>
      </c>
      <c r="I96" s="13">
        <f>IF(HOUR(L96)&lt;12, YEAR(L96)*10^8+MONTH(L96)*10^6+DAY(L96)*10^4+(HOUR(L96)+12)*10^2 + MINUTE(L96), YEAR(L96)*10^8+MONTH(L96)*10^6+(DAY(L96)+1)*10^4+(HOUR(L96)-12)*10^2+MINUTE(L96))</f>
        <v/>
      </c>
      <c r="J96" s="14" t="n">
        <v>42910</v>
      </c>
      <c r="K96" s="15" t="n">
        <v>0.6777777777777778</v>
      </c>
      <c r="L96" s="16" t="n">
        <v>42910.67777777778</v>
      </c>
      <c r="M96" s="17" t="n">
        <v>42952</v>
      </c>
      <c r="N96" s="18" t="n"/>
      <c r="O96" s="16" t="n"/>
      <c r="P96" s="19" t="n">
        <v>16031</v>
      </c>
      <c r="Q96" s="12" t="inlineStr">
        <is>
          <t>Lightning</t>
        </is>
      </c>
      <c r="R96" s="19" t="n"/>
      <c r="S96" s="19" t="n"/>
      <c r="T96" s="19" t="n">
        <v>0</v>
      </c>
      <c r="U96" s="20" t="n">
        <v>36.099</v>
      </c>
      <c r="V96" s="20" t="n">
        <v>-118.412</v>
      </c>
      <c r="W96" s="11" t="inlineStr">
        <is>
          <t>HFTD</t>
        </is>
      </c>
      <c r="X96" s="11">
        <f>IF(OR(ISNUMBER(FIND("Redwood Valley", E96)), AZ96, BC96), "HFRA", "non-HFRA")</f>
        <v/>
      </c>
      <c r="Y96" s="11" t="n"/>
      <c r="Z96" s="21" t="n"/>
      <c r="AA96" s="11" t="n"/>
      <c r="AB96" s="11" t="n"/>
      <c r="AC96" s="21" t="n"/>
      <c r="AD96" s="21" t="n"/>
      <c r="AE96" s="21" t="n"/>
      <c r="AF96" s="11" t="n"/>
      <c r="AG96" s="11">
        <f>OR(AND(P96&gt;5000, P96&lt;&gt;""), AND(R96&gt;500, R96&lt;&gt;""), AND(T96&gt;0, T96&lt;&gt;""))</f>
        <v/>
      </c>
      <c r="AH96" s="11">
        <f>AND(OR(R96="", R96&lt;100),OR(AND(P96&gt;5000,P96&lt;&gt;""),AND(T96&gt;0,T96&lt;&gt;"")))</f>
        <v/>
      </c>
      <c r="AI96" s="11">
        <f>AND(AG96,AH96=FALSE)</f>
        <v/>
      </c>
      <c r="AJ96" s="19">
        <f>YEAR(J96)</f>
        <v/>
      </c>
      <c r="AK96">
        <f>MONTH(J96)</f>
        <v/>
      </c>
      <c r="AL96" t="b">
        <v>0</v>
      </c>
      <c r="AM96">
        <f>IF(AND(T96&gt;0, T96&lt;&gt;""),1,0)</f>
        <v/>
      </c>
      <c r="AN96">
        <f>AND(AO96,AND(T96&gt;0,T96&lt;&gt;""))</f>
        <v/>
      </c>
      <c r="AO96">
        <f>AND(R96&gt;100, R96&lt;&gt;"")</f>
        <v/>
      </c>
      <c r="AP96">
        <f>AND(NOT(AN96),AO96)</f>
        <v/>
      </c>
      <c r="AQ96">
        <f>IF(AN96, "OEIS CAT - Destructive - Fatal", IF(AO96, IF(AG96, "OEIS CAT - Destructive - Non-fatal", "OEIS Non-CAT - Destructive - Non-fatal"), IF(AG96, "OEIS CAT - Large", "OEIS Non-CAT - Large")))</f>
        <v/>
      </c>
      <c r="AR96">
        <f>IF(AND(P96&lt;&gt;"", P96&gt;5000),1,0)</f>
        <v/>
      </c>
      <c r="AS96">
        <f>IF(AND(R96&lt;&gt;"", R96&gt;500),1,0)</f>
        <v/>
      </c>
      <c r="AT96">
        <f>IF(OR(R96="", R96&lt;=100),"structures &lt;= 100 ", IF(R96&gt;500, "structures &gt; 500", "100 &lt; structures &lt;= 500"))</f>
        <v/>
      </c>
      <c r="AU96">
        <f>IF(AND(T96&gt;0, T96&lt;&gt;""),"fatality &gt; 0", "fatality = 0")</f>
        <v/>
      </c>
      <c r="AV96">
        <f>IF(R96="",0, R96)</f>
        <v/>
      </c>
      <c r="AW96" t="b">
        <v>1</v>
      </c>
      <c r="AX96" t="b">
        <v>0</v>
      </c>
      <c r="AY96" t="b">
        <v>1</v>
      </c>
      <c r="AZ96" t="b">
        <v>1</v>
      </c>
      <c r="BA96" t="b">
        <v>0</v>
      </c>
      <c r="BB96" t="b">
        <v>1</v>
      </c>
      <c r="BC96" t="b">
        <v>1</v>
      </c>
    </row>
    <row r="97">
      <c r="A97" s="11" t="inlineStr">
        <is>
          <t>Not in PG&amp;E service territory</t>
        </is>
      </c>
      <c r="B97" s="23" t="n"/>
      <c r="C97">
        <f>LEFT(H97,8)&amp;"-"&amp;E97</f>
        <v/>
      </c>
      <c r="D97" s="12" t="inlineStr">
        <is>
          <t>Siskiyou</t>
        </is>
      </c>
      <c r="E97" s="12" t="inlineStr">
        <is>
          <t>Salmon August Complex</t>
        </is>
      </c>
      <c r="F97" s="12" t="n"/>
      <c r="G97" s="12" t="n"/>
      <c r="H97" s="13">
        <f>YEAR(L97)*10^8+MONTH(L97)*10^6+DAY(L97)*10^4+HOUR(L97)*100+MINUTE(L97)</f>
        <v/>
      </c>
      <c r="I97" s="13">
        <f>IF(HOUR(L97)&lt;12, YEAR(L97)*10^8+MONTH(L97)*10^6+DAY(L97)*10^4+(HOUR(L97)+12)*10^2 + MINUTE(L97), YEAR(L97)*10^8+MONTH(L97)*10^6+(DAY(L97)+1)*10^4+(HOUR(L97)-12)*10^2+MINUTE(L97))</f>
        <v/>
      </c>
      <c r="J97" s="14" t="n">
        <v>42911</v>
      </c>
      <c r="K97" s="15" t="n">
        <v>0.7083333333333334</v>
      </c>
      <c r="L97" s="16" t="n">
        <v>42911.70833333334</v>
      </c>
      <c r="M97" s="17" t="n">
        <v>43028</v>
      </c>
      <c r="N97" s="18" t="inlineStr">
        <is>
          <t>11:07</t>
        </is>
      </c>
      <c r="O97" s="16" t="n">
        <v>43028.46319444444</v>
      </c>
      <c r="P97" s="19" t="n">
        <v>65889</v>
      </c>
      <c r="Q97" s="12" t="inlineStr">
        <is>
          <t>Undetermined</t>
        </is>
      </c>
      <c r="R97" s="19" t="n">
        <v>1</v>
      </c>
      <c r="S97" s="19" t="n"/>
      <c r="T97" s="19" t="n">
        <v>0</v>
      </c>
      <c r="U97" s="20" t="n">
        <v>41.263</v>
      </c>
      <c r="V97" s="20" t="n">
        <v>-123.099</v>
      </c>
      <c r="W97" s="11" t="inlineStr">
        <is>
          <t>HFTD</t>
        </is>
      </c>
      <c r="X97" s="11">
        <f>IF(OR(ISNUMBER(FIND("Redwood Valley", E97)), AZ97, BC97), "HFRA", "non-HFRA")</f>
        <v/>
      </c>
      <c r="Y97" s="11" t="n"/>
      <c r="Z97" s="21" t="n"/>
      <c r="AA97" s="11" t="n"/>
      <c r="AB97" s="11" t="n"/>
      <c r="AC97" s="21" t="n"/>
      <c r="AD97" s="21" t="n"/>
      <c r="AE97" s="21" t="n"/>
      <c r="AF97" s="11" t="n"/>
      <c r="AG97" s="11">
        <f>OR(AND(P97&gt;5000, P97&lt;&gt;""), AND(R97&gt;500, R97&lt;&gt;""), AND(T97&gt;0, T97&lt;&gt;""))</f>
        <v/>
      </c>
      <c r="AH97" s="11">
        <f>AND(OR(R97="", R97&lt;100),OR(AND(P97&gt;5000,P97&lt;&gt;""),AND(T97&gt;0,T97&lt;&gt;"")))</f>
        <v/>
      </c>
      <c r="AI97" s="11">
        <f>AND(AG97,AH97=FALSE)</f>
        <v/>
      </c>
      <c r="AJ97" s="19">
        <f>YEAR(J97)</f>
        <v/>
      </c>
      <c r="AK97">
        <f>MONTH(J97)</f>
        <v/>
      </c>
      <c r="AL97" t="b">
        <v>1</v>
      </c>
      <c r="AM97">
        <f>IF(AND(T97&gt;0, T97&lt;&gt;""),1,0)</f>
        <v/>
      </c>
      <c r="AN97">
        <f>AND(AO97,AND(T97&gt;0,T97&lt;&gt;""))</f>
        <v/>
      </c>
      <c r="AO97">
        <f>AND(R97&gt;100, R97&lt;&gt;"")</f>
        <v/>
      </c>
      <c r="AP97">
        <f>AND(NOT(AN97),AO97)</f>
        <v/>
      </c>
      <c r="AQ97">
        <f>IF(AN97, "OEIS CAT - Destructive - Fatal", IF(AO97, IF(AG97, "OEIS CAT - Destructive - Non-fatal", "OEIS Non-CAT - Destructive - Non-fatal"), IF(AG97, "OEIS CAT - Large", "OEIS Non-CAT - Large")))</f>
        <v/>
      </c>
      <c r="AR97">
        <f>IF(AND(P97&lt;&gt;"", P97&gt;5000),1,0)</f>
        <v/>
      </c>
      <c r="AS97">
        <f>IF(AND(R97&lt;&gt;"", R97&gt;500),1,0)</f>
        <v/>
      </c>
      <c r="AT97">
        <f>IF(OR(R97="", R97&lt;=100),"structures &lt;= 100 ", IF(R97&gt;500, "structures &gt; 500", "100 &lt; structures &lt;= 500"))</f>
        <v/>
      </c>
      <c r="AU97">
        <f>IF(AND(T97&gt;0, T97&lt;&gt;""),"fatality &gt; 0", "fatality = 0")</f>
        <v/>
      </c>
      <c r="AV97">
        <f>IF(R97="",0, R97)</f>
        <v/>
      </c>
      <c r="AW97" t="b">
        <v>1</v>
      </c>
      <c r="AX97" t="b">
        <v>0</v>
      </c>
      <c r="AY97" t="b">
        <v>1</v>
      </c>
      <c r="AZ97" t="b">
        <v>1</v>
      </c>
      <c r="BA97" t="b">
        <v>0</v>
      </c>
      <c r="BB97" t="b">
        <v>0</v>
      </c>
      <c r="BC97" t="b">
        <v>1</v>
      </c>
    </row>
    <row r="98">
      <c r="A98" s="11" t="n"/>
      <c r="C98">
        <f>LEFT(H98,8)&amp;"-"&amp;E98</f>
        <v/>
      </c>
      <c r="D98" s="12" t="inlineStr">
        <is>
          <t>San Luis Obispo</t>
        </is>
      </c>
      <c r="E98" s="12" t="inlineStr">
        <is>
          <t>Hill</t>
        </is>
      </c>
      <c r="F98" s="12" t="n"/>
      <c r="G98" s="12" t="n"/>
      <c r="H98" s="13">
        <f>YEAR(L98)*10^8+MONTH(L98)*10^6+DAY(L98)*10^4+HOUR(L98)*100+MINUTE(L98)</f>
        <v/>
      </c>
      <c r="I98" s="13">
        <f>IF(HOUR(L98)&lt;12, YEAR(L98)*10^8+MONTH(L98)*10^6+DAY(L98)*10^4+(HOUR(L98)+12)*10^2 + MINUTE(L98), YEAR(L98)*10^8+MONTH(L98)*10^6+(DAY(L98)+1)*10^4+(HOUR(L98)-12)*10^2+MINUTE(L98))</f>
        <v/>
      </c>
      <c r="J98" s="14" t="n">
        <v>42912</v>
      </c>
      <c r="K98" s="15" t="n">
        <v>0.64375</v>
      </c>
      <c r="L98" s="16" t="n">
        <v>42912.64375</v>
      </c>
      <c r="M98" s="17" t="n">
        <v>43109</v>
      </c>
      <c r="N98" s="18" t="inlineStr">
        <is>
          <t>11:08</t>
        </is>
      </c>
      <c r="O98" s="16" t="n">
        <v>43109.46388888889</v>
      </c>
      <c r="P98" s="19" t="n">
        <v>1598</v>
      </c>
      <c r="Q98" s="12" t="inlineStr">
        <is>
          <t>Vehicle</t>
        </is>
      </c>
      <c r="R98" s="19" t="n">
        <v>7</v>
      </c>
      <c r="S98" s="19" t="n"/>
      <c r="T98" s="19" t="n">
        <v>0</v>
      </c>
      <c r="U98" s="20" t="n">
        <v>35.4025</v>
      </c>
      <c r="V98" s="20" t="n">
        <v>-120.4992</v>
      </c>
      <c r="W98" s="11" t="inlineStr">
        <is>
          <t>HFTD</t>
        </is>
      </c>
      <c r="X98" s="11">
        <f>IF(OR(ISNUMBER(FIND("Redwood Valley", E98)), AZ98, BC98), "HFRA", "non-HFRA")</f>
        <v/>
      </c>
      <c r="Y98" s="11" t="n"/>
      <c r="Z98" s="21" t="n"/>
      <c r="AA98" s="11" t="n"/>
      <c r="AB98" s="11" t="n"/>
      <c r="AC98" s="21" t="n"/>
      <c r="AD98" s="21" t="n"/>
      <c r="AE98" s="21" t="n"/>
      <c r="AF98" s="11" t="n"/>
      <c r="AG98" s="11">
        <f>OR(AND(P98&gt;5000, P98&lt;&gt;""), AND(R98&gt;500, R98&lt;&gt;""), AND(T98&gt;0, T98&lt;&gt;""))</f>
        <v/>
      </c>
      <c r="AH98" s="11">
        <f>AND(OR(R98="", R98&lt;100),OR(AND(P98&gt;5000,P98&lt;&gt;""),AND(T98&gt;0,T98&lt;&gt;"")))</f>
        <v/>
      </c>
      <c r="AI98" s="11">
        <f>AND(AG98,AH98=FALSE)</f>
        <v/>
      </c>
      <c r="AJ98" s="19">
        <f>YEAR(J98)</f>
        <v/>
      </c>
      <c r="AK98">
        <f>MONTH(J98)</f>
        <v/>
      </c>
      <c r="AL98" t="b">
        <v>0</v>
      </c>
      <c r="AM98">
        <f>IF(AND(T98&gt;0, T98&lt;&gt;""),1,0)</f>
        <v/>
      </c>
      <c r="AN98">
        <f>AND(AO98,AND(T98&gt;0,T98&lt;&gt;""))</f>
        <v/>
      </c>
      <c r="AO98">
        <f>AND(R98&gt;100, R98&lt;&gt;"")</f>
        <v/>
      </c>
      <c r="AP98">
        <f>AND(NOT(AN98),AO98)</f>
        <v/>
      </c>
      <c r="AQ98">
        <f>IF(AN98, "OEIS CAT - Destructive - Fatal", IF(AO98, IF(AG98, "OEIS CAT - Destructive - Non-fatal", "OEIS Non-CAT - Destructive - Non-fatal"), IF(AG98, "OEIS CAT - Large", "OEIS Non-CAT - Large")))</f>
        <v/>
      </c>
      <c r="AR98">
        <f>IF(AND(P98&lt;&gt;"", P98&gt;5000),1,0)</f>
        <v/>
      </c>
      <c r="AS98">
        <f>IF(AND(R98&lt;&gt;"", R98&gt;500),1,0)</f>
        <v/>
      </c>
      <c r="AT98">
        <f>IF(OR(R98="", R98&lt;=100),"structures &lt;= 100 ", IF(R98&gt;500, "structures &gt; 500", "100 &lt; structures &lt;= 500"))</f>
        <v/>
      </c>
      <c r="AU98">
        <f>IF(AND(T98&gt;0, T98&lt;&gt;""),"fatality &gt; 0", "fatality = 0")</f>
        <v/>
      </c>
      <c r="AV98">
        <f>IF(R98="",0, R98)</f>
        <v/>
      </c>
      <c r="AW98" t="b">
        <v>0</v>
      </c>
      <c r="AX98" t="b">
        <v>1</v>
      </c>
      <c r="AY98" t="b">
        <v>1</v>
      </c>
      <c r="AZ98" t="b">
        <v>1</v>
      </c>
      <c r="BA98" t="b">
        <v>0</v>
      </c>
      <c r="BB98" t="b">
        <v>1</v>
      </c>
      <c r="BC98" t="b">
        <v>1</v>
      </c>
    </row>
    <row r="99">
      <c r="A99" s="11" t="n"/>
      <c r="C99">
        <f>LEFT(H99,8)&amp;"-"&amp;E99</f>
        <v/>
      </c>
      <c r="D99" s="12" t="inlineStr">
        <is>
          <t>Mariposa</t>
        </is>
      </c>
      <c r="E99" s="12" t="inlineStr">
        <is>
          <t>Ben</t>
        </is>
      </c>
      <c r="F99" s="12" t="n"/>
      <c r="G99" s="12" t="n"/>
      <c r="H99" s="13">
        <f>YEAR(L99)*10^8+MONTH(L99)*10^6+DAY(L99)*10^4+HOUR(L99)*100+MINUTE(L99)</f>
        <v/>
      </c>
      <c r="I99" s="13">
        <f>IF(HOUR(L99)&lt;12, YEAR(L99)*10^8+MONTH(L99)*10^6+DAY(L99)*10^4+(HOUR(L99)+12)*10^2 + MINUTE(L99), YEAR(L99)*10^8+MONTH(L99)*10^6+(DAY(L99)+1)*10^4+(HOUR(L99)-12)*10^2+MINUTE(L99))</f>
        <v/>
      </c>
      <c r="J99" s="14" t="n">
        <v>42914</v>
      </c>
      <c r="K99" s="15" t="n">
        <v>0.6590277777777778</v>
      </c>
      <c r="L99" s="16" t="n">
        <v>42914.65902777778</v>
      </c>
      <c r="M99" s="17" t="n">
        <v>43109</v>
      </c>
      <c r="N99" s="18" t="inlineStr">
        <is>
          <t>11:10</t>
        </is>
      </c>
      <c r="O99" s="16" t="n">
        <v>43109.46527777778</v>
      </c>
      <c r="P99" s="19" t="n">
        <v>630</v>
      </c>
      <c r="Q99" s="12" t="inlineStr">
        <is>
          <t>Vehicle</t>
        </is>
      </c>
      <c r="R99" s="19" t="n"/>
      <c r="S99" s="19" t="n"/>
      <c r="T99" s="19" t="n">
        <v>0</v>
      </c>
      <c r="U99" s="20" t="n">
        <v>37.3762</v>
      </c>
      <c r="V99" s="20" t="n">
        <v>-119.9646</v>
      </c>
      <c r="W99" s="11" t="inlineStr">
        <is>
          <t>HFTD</t>
        </is>
      </c>
      <c r="X99" s="11">
        <f>IF(OR(ISNUMBER(FIND("Redwood Valley", E99)), AZ99, BC99), "HFRA", "non-HFRA")</f>
        <v/>
      </c>
      <c r="Y99" s="11" t="n"/>
      <c r="Z99" s="21" t="n"/>
      <c r="AA99" s="11" t="n"/>
      <c r="AB99" s="11" t="n"/>
      <c r="AC99" s="21" t="n"/>
      <c r="AD99" s="21" t="n"/>
      <c r="AE99" s="21" t="n"/>
      <c r="AF99" s="11" t="n"/>
      <c r="AG99" s="11">
        <f>OR(AND(P99&gt;5000, P99&lt;&gt;""), AND(R99&gt;500, R99&lt;&gt;""), AND(T99&gt;0, T99&lt;&gt;""))</f>
        <v/>
      </c>
      <c r="AH99" s="11">
        <f>AND(OR(R99="", R99&lt;100),OR(AND(P99&gt;5000,P99&lt;&gt;""),AND(T99&gt;0,T99&lt;&gt;"")))</f>
        <v/>
      </c>
      <c r="AI99" s="11">
        <f>AND(AG99,AH99=FALSE)</f>
        <v/>
      </c>
      <c r="AJ99" s="19">
        <f>YEAR(J99)</f>
        <v/>
      </c>
      <c r="AK99">
        <f>MONTH(J99)</f>
        <v/>
      </c>
      <c r="AL99" t="b">
        <v>0</v>
      </c>
      <c r="AM99">
        <f>IF(AND(T99&gt;0, T99&lt;&gt;""),1,0)</f>
        <v/>
      </c>
      <c r="AN99">
        <f>AND(AO99,AND(T99&gt;0,T99&lt;&gt;""))</f>
        <v/>
      </c>
      <c r="AO99">
        <f>AND(R99&gt;100, R99&lt;&gt;"")</f>
        <v/>
      </c>
      <c r="AP99">
        <f>AND(NOT(AN99),AO99)</f>
        <v/>
      </c>
      <c r="AQ99">
        <f>IF(AN99, "OEIS CAT - Destructive - Fatal", IF(AO99, IF(AG99, "OEIS CAT - Destructive - Non-fatal", "OEIS Non-CAT - Destructive - Non-fatal"), IF(AG99, "OEIS CAT - Large", "OEIS Non-CAT - Large")))</f>
        <v/>
      </c>
      <c r="AR99">
        <f>IF(AND(P99&lt;&gt;"", P99&gt;5000),1,0)</f>
        <v/>
      </c>
      <c r="AS99">
        <f>IF(AND(R99&lt;&gt;"", R99&gt;500),1,0)</f>
        <v/>
      </c>
      <c r="AT99">
        <f>IF(OR(R99="", R99&lt;=100),"structures &lt;= 100 ", IF(R99&gt;500, "structures &gt; 500", "100 &lt; structures &lt;= 500"))</f>
        <v/>
      </c>
      <c r="AU99">
        <f>IF(AND(T99&gt;0, T99&lt;&gt;""),"fatality &gt; 0", "fatality = 0")</f>
        <v/>
      </c>
      <c r="AV99">
        <f>IF(R99="",0, R99)</f>
        <v/>
      </c>
      <c r="AW99" t="b">
        <v>1</v>
      </c>
      <c r="AX99" t="b">
        <v>0</v>
      </c>
      <c r="AY99" t="b">
        <v>1</v>
      </c>
      <c r="AZ99" t="b">
        <v>1</v>
      </c>
      <c r="BA99" t="b">
        <v>0</v>
      </c>
      <c r="BB99" t="b">
        <v>1</v>
      </c>
      <c r="BC99" t="b">
        <v>1</v>
      </c>
    </row>
    <row r="100">
      <c r="A100" s="11" t="n"/>
      <c r="C100">
        <f>LEFT(H100,8)&amp;"-"&amp;E100</f>
        <v/>
      </c>
      <c r="D100" s="12" t="inlineStr">
        <is>
          <t>Kern</t>
        </is>
      </c>
      <c r="E100" s="12" t="inlineStr">
        <is>
          <t>Tarina</t>
        </is>
      </c>
      <c r="F100" s="12" t="n"/>
      <c r="G100" s="12" t="n"/>
      <c r="H100" s="13">
        <f>YEAR(L100)*10^8+MONTH(L100)*10^6+DAY(L100)*10^4+HOUR(L100)*100+MINUTE(L100)</f>
        <v/>
      </c>
      <c r="I100" s="13">
        <f>IF(HOUR(L100)&lt;12, YEAR(L100)*10^8+MONTH(L100)*10^6+DAY(L100)*10^4+(HOUR(L100)+12)*10^2 + MINUTE(L100), YEAR(L100)*10^8+MONTH(L100)*10^6+(DAY(L100)+1)*10^4+(HOUR(L100)-12)*10^2+MINUTE(L100))</f>
        <v/>
      </c>
      <c r="J100" s="14" t="n">
        <v>42916</v>
      </c>
      <c r="K100" s="15" t="n">
        <v>0.5756944444444444</v>
      </c>
      <c r="L100" s="16" t="n">
        <v>42916.57569444444</v>
      </c>
      <c r="M100" s="17" t="n">
        <v>43109</v>
      </c>
      <c r="N100" s="18" t="inlineStr">
        <is>
          <t>11:16</t>
        </is>
      </c>
      <c r="O100" s="16" t="n">
        <v>43109.46944444445</v>
      </c>
      <c r="P100" s="19" t="n">
        <v>1200</v>
      </c>
      <c r="Q100" s="12" t="inlineStr">
        <is>
          <t>Undetermined</t>
        </is>
      </c>
      <c r="R100" s="19" t="n"/>
      <c r="S100" s="19" t="n"/>
      <c r="T100" s="19" t="n">
        <v>0</v>
      </c>
      <c r="U100" s="20" t="n">
        <v>35.38298</v>
      </c>
      <c r="V100" s="20" t="n">
        <v>-118.80123</v>
      </c>
      <c r="W100" s="11" t="inlineStr">
        <is>
          <t>non-HFTD</t>
        </is>
      </c>
      <c r="X100" s="11">
        <f>IF(OR(ISNUMBER(FIND("Redwood Valley", E100)), AZ100, BC100), "HFRA", "non-HFRA")</f>
        <v/>
      </c>
      <c r="Y100" s="11" t="n"/>
      <c r="Z100" s="21" t="n"/>
      <c r="AA100" s="11" t="n"/>
      <c r="AB100" s="11" t="n"/>
      <c r="AC100" s="21" t="n"/>
      <c r="AD100" s="21" t="n"/>
      <c r="AE100" s="21" t="n"/>
      <c r="AF100" s="11" t="n"/>
      <c r="AG100" s="11">
        <f>OR(AND(P100&gt;5000, P100&lt;&gt;""), AND(R100&gt;500, R100&lt;&gt;""), AND(T100&gt;0, T100&lt;&gt;""))</f>
        <v/>
      </c>
      <c r="AH100" s="11">
        <f>AND(OR(R100="", R100&lt;100),OR(AND(P100&gt;5000,P100&lt;&gt;""),AND(T100&gt;0,T100&lt;&gt;"")))</f>
        <v/>
      </c>
      <c r="AI100" s="11">
        <f>AND(AG100,AH100=FALSE)</f>
        <v/>
      </c>
      <c r="AJ100" s="19">
        <f>YEAR(J100)</f>
        <v/>
      </c>
      <c r="AK100">
        <f>MONTH(J100)</f>
        <v/>
      </c>
      <c r="AL100" t="b">
        <v>0</v>
      </c>
      <c r="AM100">
        <f>IF(AND(T100&gt;0, T100&lt;&gt;""),1,0)</f>
        <v/>
      </c>
      <c r="AN100">
        <f>AND(AO100,AND(T100&gt;0,T100&lt;&gt;""))</f>
        <v/>
      </c>
      <c r="AO100">
        <f>AND(R100&gt;100, R100&lt;&gt;"")</f>
        <v/>
      </c>
      <c r="AP100">
        <f>AND(NOT(AN100),AO100)</f>
        <v/>
      </c>
      <c r="AQ100">
        <f>IF(AN100, "OEIS CAT - Destructive - Fatal", IF(AO100, IF(AG100, "OEIS CAT - Destructive - Non-fatal", "OEIS Non-CAT - Destructive - Non-fatal"), IF(AG100, "OEIS CAT - Large", "OEIS Non-CAT - Large")))</f>
        <v/>
      </c>
      <c r="AR100">
        <f>IF(AND(P100&lt;&gt;"", P100&gt;5000),1,0)</f>
        <v/>
      </c>
      <c r="AS100">
        <f>IF(AND(R100&lt;&gt;"", R100&gt;500),1,0)</f>
        <v/>
      </c>
      <c r="AT100">
        <f>IF(OR(R100="", R100&lt;=100),"structures &lt;= 100 ", IF(R100&gt;500, "structures &gt; 500", "100 &lt; structures &lt;= 500"))</f>
        <v/>
      </c>
      <c r="AU100">
        <f>IF(AND(T100&gt;0, T100&lt;&gt;""),"fatality &gt; 0", "fatality = 0")</f>
        <v/>
      </c>
      <c r="AV100">
        <f>IF(R100="",0, R100)</f>
        <v/>
      </c>
      <c r="AW100" t="b">
        <v>0</v>
      </c>
      <c r="AX100" t="b">
        <v>0</v>
      </c>
      <c r="AY100" t="b">
        <v>1</v>
      </c>
      <c r="AZ100" t="b">
        <v>1</v>
      </c>
      <c r="BA100" t="b">
        <v>0</v>
      </c>
      <c r="BB100" t="b">
        <v>0</v>
      </c>
      <c r="BC100" t="b">
        <v>0</v>
      </c>
    </row>
    <row r="101">
      <c r="A101" s="11" t="n"/>
      <c r="C101">
        <f>LEFT(H101,8)&amp;"-"&amp;E101</f>
        <v/>
      </c>
      <c r="D101" s="12" t="inlineStr">
        <is>
          <t>Fresno</t>
        </is>
      </c>
      <c r="E101" s="12" t="inlineStr">
        <is>
          <t>Derrick</t>
        </is>
      </c>
      <c r="F101" s="12" t="n"/>
      <c r="G101" s="12" t="n"/>
      <c r="H101" s="13">
        <f>YEAR(L101)*10^8+MONTH(L101)*10^6+DAY(L101)*10^4+HOUR(L101)*100+MINUTE(L101)</f>
        <v/>
      </c>
      <c r="I101" s="13">
        <f>IF(HOUR(L101)&lt;12, YEAR(L101)*10^8+MONTH(L101)*10^6+DAY(L101)*10^4+(HOUR(L101)+12)*10^2 + MINUTE(L101), YEAR(L101)*10^8+MONTH(L101)*10^6+(DAY(L101)+1)*10^4+(HOUR(L101)-12)*10^2+MINUTE(L101))</f>
        <v/>
      </c>
      <c r="J101" s="14" t="n">
        <v>42918</v>
      </c>
      <c r="K101" s="15" t="n">
        <v>0.9361111111111111</v>
      </c>
      <c r="L101" s="16" t="n">
        <v>42918.93611111111</v>
      </c>
      <c r="M101" s="17" t="n">
        <v>43109</v>
      </c>
      <c r="N101" s="18" t="inlineStr">
        <is>
          <t>11:41</t>
        </is>
      </c>
      <c r="O101" s="16" t="n">
        <v>43109.48680555556</v>
      </c>
      <c r="P101" s="19" t="n">
        <v>1538</v>
      </c>
      <c r="Q101" s="12" t="inlineStr">
        <is>
          <t>Undetermined</t>
        </is>
      </c>
      <c r="R101" s="19" t="n"/>
      <c r="S101" s="19" t="n"/>
      <c r="T101" s="19" t="n">
        <v>0</v>
      </c>
      <c r="U101" s="20" t="n">
        <v>36.269125</v>
      </c>
      <c r="V101" s="20" t="n">
        <v>-120.620791</v>
      </c>
      <c r="W101" s="11" t="inlineStr">
        <is>
          <t>non-HFTD</t>
        </is>
      </c>
      <c r="X101" s="11">
        <f>IF(OR(ISNUMBER(FIND("Redwood Valley", E101)), AZ101, BC101), "HFRA", "non-HFRA")</f>
        <v/>
      </c>
      <c r="Y101" s="11" t="n"/>
      <c r="Z101" s="21" t="n"/>
      <c r="AA101" s="11" t="n"/>
      <c r="AB101" s="11" t="n"/>
      <c r="AC101" s="21" t="n"/>
      <c r="AD101" s="21" t="n"/>
      <c r="AE101" s="21" t="n"/>
      <c r="AF101" s="11" t="n">
        <v>118990</v>
      </c>
      <c r="AG101" s="11">
        <f>OR(AND(P101&gt;5000, P101&lt;&gt;""), AND(R101&gt;500, R101&lt;&gt;""), AND(T101&gt;0, T101&lt;&gt;""))</f>
        <v/>
      </c>
      <c r="AH101" s="11">
        <f>AND(OR(R101="", R101&lt;100),OR(AND(P101&gt;5000,P101&lt;&gt;""),AND(T101&gt;0,T101&lt;&gt;"")))</f>
        <v/>
      </c>
      <c r="AI101" s="11">
        <f>AND(AG101,AH101=FALSE)</f>
        <v/>
      </c>
      <c r="AJ101" s="19">
        <f>YEAR(J101)</f>
        <v/>
      </c>
      <c r="AK101">
        <f>MONTH(J101)</f>
        <v/>
      </c>
      <c r="AL101" t="b">
        <v>0</v>
      </c>
      <c r="AM101">
        <f>IF(AND(T101&gt;0, T101&lt;&gt;""),1,0)</f>
        <v/>
      </c>
      <c r="AN101">
        <f>AND(AO101,AND(T101&gt;0,T101&lt;&gt;""))</f>
        <v/>
      </c>
      <c r="AO101">
        <f>AND(R101&gt;100, R101&lt;&gt;"")</f>
        <v/>
      </c>
      <c r="AP101">
        <f>AND(NOT(AN101),AO101)</f>
        <v/>
      </c>
      <c r="AQ101">
        <f>IF(AN101, "OEIS CAT - Destructive - Fatal", IF(AO101, IF(AG101, "OEIS CAT - Destructive - Non-fatal", "OEIS Non-CAT - Destructive - Non-fatal"), IF(AG101, "OEIS CAT - Large", "OEIS Non-CAT - Large")))</f>
        <v/>
      </c>
      <c r="AR101">
        <f>IF(AND(P101&lt;&gt;"", P101&gt;5000),1,0)</f>
        <v/>
      </c>
      <c r="AS101">
        <f>IF(AND(R101&lt;&gt;"", R101&gt;500),1,0)</f>
        <v/>
      </c>
      <c r="AT101">
        <f>IF(OR(R101="", R101&lt;=100),"structures &lt;= 100 ", IF(R101&gt;500, "structures &gt; 500", "100 &lt; structures &lt;= 500"))</f>
        <v/>
      </c>
      <c r="AU101">
        <f>IF(AND(T101&gt;0, T101&lt;&gt;""),"fatality &gt; 0", "fatality = 0")</f>
        <v/>
      </c>
      <c r="AV101">
        <f>IF(R101="",0, R101)</f>
        <v/>
      </c>
      <c r="AW101" t="b">
        <v>0</v>
      </c>
      <c r="AX101" t="b">
        <v>0</v>
      </c>
      <c r="AY101" t="b">
        <v>1</v>
      </c>
      <c r="AZ101" t="b">
        <v>1</v>
      </c>
      <c r="BA101" t="b">
        <v>1</v>
      </c>
      <c r="BB101" t="b">
        <v>0</v>
      </c>
      <c r="BC101" t="b">
        <v>1</v>
      </c>
    </row>
    <row r="102">
      <c r="A102" s="11" t="inlineStr">
        <is>
          <t>Not in PG&amp;E service territory</t>
        </is>
      </c>
      <c r="B102" s="23" t="n"/>
      <c r="C102">
        <f>LEFT(H102,8)&amp;"-"&amp;E102</f>
        <v/>
      </c>
      <c r="D102" s="12" t="inlineStr">
        <is>
          <t>Siskiyou</t>
        </is>
      </c>
      <c r="E102" s="12" t="inlineStr">
        <is>
          <t>Fay</t>
        </is>
      </c>
      <c r="F102" s="12" t="n"/>
      <c r="G102" s="12" t="n"/>
      <c r="H102" s="13">
        <f>YEAR(L102)*10^8+MONTH(L102)*10^6+DAY(L102)*10^4+HOUR(L102)*100+MINUTE(L102)</f>
        <v/>
      </c>
      <c r="I102" s="13">
        <f>IF(HOUR(L102)&lt;12, YEAR(L102)*10^8+MONTH(L102)*10^6+DAY(L102)*10^4+(HOUR(L102)+12)*10^2 + MINUTE(L102), YEAR(L102)*10^8+MONTH(L102)*10^6+(DAY(L102)+1)*10^4+(HOUR(L102)-12)*10^2+MINUTE(L102))</f>
        <v/>
      </c>
      <c r="J102" s="14" t="n">
        <v>42921</v>
      </c>
      <c r="K102" s="15" t="n">
        <v>0.4618055555555556</v>
      </c>
      <c r="L102" s="16" t="n">
        <v>42921.46180555555</v>
      </c>
      <c r="M102" s="17" t="n">
        <v>43109</v>
      </c>
      <c r="N102" s="18" t="inlineStr">
        <is>
          <t>11:44</t>
        </is>
      </c>
      <c r="O102" s="16" t="n">
        <v>43109.48888888889</v>
      </c>
      <c r="P102" s="19" t="n">
        <v>469</v>
      </c>
      <c r="Q102" s="12" t="inlineStr">
        <is>
          <t>Miscellaneous</t>
        </is>
      </c>
      <c r="R102" s="19" t="n">
        <v>1</v>
      </c>
      <c r="S102" s="19" t="n"/>
      <c r="T102" s="19" t="n">
        <v>0</v>
      </c>
      <c r="U102" s="20" t="n">
        <v>41.3975</v>
      </c>
      <c r="V102" s="20" t="n">
        <v>-122.8428</v>
      </c>
      <c r="W102" s="11" t="inlineStr">
        <is>
          <t>non-HFTD</t>
        </is>
      </c>
      <c r="X102" s="11">
        <f>IF(OR(ISNUMBER(FIND("Redwood Valley", E102)), AZ102, BC102), "HFRA", "non-HFRA")</f>
        <v/>
      </c>
      <c r="Y102" s="11" t="n"/>
      <c r="Z102" s="21" t="n"/>
      <c r="AA102" s="11" t="n"/>
      <c r="AB102" s="11" t="n"/>
      <c r="AC102" s="21" t="n"/>
      <c r="AD102" s="21" t="n"/>
      <c r="AE102" s="21" t="n"/>
      <c r="AF102" s="11" t="n"/>
      <c r="AG102" s="11">
        <f>OR(AND(P102&gt;5000, P102&lt;&gt;""), AND(R102&gt;500, R102&lt;&gt;""), AND(T102&gt;0, T102&lt;&gt;""))</f>
        <v/>
      </c>
      <c r="AH102" s="11">
        <f>AND(OR(R102="", R102&lt;100),OR(AND(P102&gt;5000,P102&lt;&gt;""),AND(T102&gt;0,T102&lt;&gt;"")))</f>
        <v/>
      </c>
      <c r="AI102" s="11">
        <f>AND(AG102,AH102=FALSE)</f>
        <v/>
      </c>
      <c r="AJ102" s="19">
        <f>YEAR(J102)</f>
        <v/>
      </c>
      <c r="AK102">
        <f>MONTH(J102)</f>
        <v/>
      </c>
      <c r="AL102" t="b">
        <v>0</v>
      </c>
      <c r="AM102">
        <f>IF(AND(T102&gt;0, T102&lt;&gt;""),1,0)</f>
        <v/>
      </c>
      <c r="AN102">
        <f>AND(AO102,AND(T102&gt;0,T102&lt;&gt;""))</f>
        <v/>
      </c>
      <c r="AO102">
        <f>AND(R102&gt;100, R102&lt;&gt;"")</f>
        <v/>
      </c>
      <c r="AP102">
        <f>AND(NOT(AN102),AO102)</f>
        <v/>
      </c>
      <c r="AQ102">
        <f>IF(AN102, "OEIS CAT - Destructive - Fatal", IF(AO102, IF(AG102, "OEIS CAT - Destructive - Non-fatal", "OEIS Non-CAT - Destructive - Non-fatal"), IF(AG102, "OEIS CAT - Large", "OEIS Non-CAT - Large")))</f>
        <v/>
      </c>
      <c r="AR102">
        <f>IF(AND(P102&lt;&gt;"", P102&gt;5000),1,0)</f>
        <v/>
      </c>
      <c r="AS102">
        <f>IF(AND(R102&lt;&gt;"", R102&gt;500),1,0)</f>
        <v/>
      </c>
      <c r="AT102">
        <f>IF(OR(R102="", R102&lt;=100),"structures &lt;= 100 ", IF(R102&gt;500, "structures &gt; 500", "100 &lt; structures &lt;= 500"))</f>
        <v/>
      </c>
      <c r="AU102">
        <f>IF(AND(T102&gt;0, T102&lt;&gt;""),"fatality &gt; 0", "fatality = 0")</f>
        <v/>
      </c>
      <c r="AV102">
        <f>IF(R102="",0, R102)</f>
        <v/>
      </c>
      <c r="AW102" t="b">
        <v>0</v>
      </c>
      <c r="AX102" t="b">
        <v>0</v>
      </c>
      <c r="AY102" t="b">
        <v>0</v>
      </c>
      <c r="AZ102" t="b">
        <v>0</v>
      </c>
      <c r="BA102" t="b">
        <v>0</v>
      </c>
      <c r="BB102" t="b">
        <v>0</v>
      </c>
      <c r="BC102" t="b">
        <v>0</v>
      </c>
    </row>
    <row r="103">
      <c r="A103" s="11" t="n"/>
      <c r="C103">
        <f>LEFT(H103,8)&amp;"-"&amp;E103</f>
        <v/>
      </c>
      <c r="D103" s="12" t="inlineStr">
        <is>
          <t>Kern</t>
        </is>
      </c>
      <c r="E103" s="12" t="inlineStr">
        <is>
          <t>Quail</t>
        </is>
      </c>
      <c r="F103" s="12" t="n"/>
      <c r="G103" s="12" t="n"/>
      <c r="H103" s="13">
        <f>YEAR(L103)*10^8+MONTH(L103)*10^6+DAY(L103)*10^4+HOUR(L103)*100+MINUTE(L103)</f>
        <v/>
      </c>
      <c r="I103" s="13">
        <f>IF(HOUR(L103)&lt;12, YEAR(L103)*10^8+MONTH(L103)*10^6+DAY(L103)*10^4+(HOUR(L103)+12)*10^2 + MINUTE(L103), YEAR(L103)*10^8+MONTH(L103)*10^6+(DAY(L103)+1)*10^4+(HOUR(L103)-12)*10^2+MINUTE(L103))</f>
        <v/>
      </c>
      <c r="J103" s="14" t="n">
        <v>42922</v>
      </c>
      <c r="K103" s="15" t="n">
        <v>0.5201388888888889</v>
      </c>
      <c r="L103" s="16" t="n">
        <v>42922.52013888889</v>
      </c>
      <c r="M103" s="17" t="n">
        <v>43109</v>
      </c>
      <c r="N103" s="18" t="inlineStr">
        <is>
          <t>11:45</t>
        </is>
      </c>
      <c r="O103" s="16" t="n">
        <v>43109.48958333334</v>
      </c>
      <c r="P103" s="19" t="n">
        <v>1626</v>
      </c>
      <c r="Q103" s="12" t="inlineStr">
        <is>
          <t>Undetermined</t>
        </is>
      </c>
      <c r="R103" s="19" t="n"/>
      <c r="S103" s="19" t="n"/>
      <c r="T103" s="19" t="n">
        <v>0</v>
      </c>
      <c r="U103" s="20" t="n">
        <v>35.59904</v>
      </c>
      <c r="V103" s="20" t="n">
        <v>-119.08312</v>
      </c>
      <c r="W103" s="11" t="inlineStr">
        <is>
          <t>non-HFTD</t>
        </is>
      </c>
      <c r="X103" s="11">
        <f>IF(OR(ISNUMBER(FIND("Redwood Valley", E103)), AZ103, BC103), "HFRA", "non-HFRA")</f>
        <v/>
      </c>
      <c r="Y103" s="11" t="n"/>
      <c r="Z103" s="21" t="n"/>
      <c r="AA103" s="11" t="n"/>
      <c r="AB103" s="11" t="n"/>
      <c r="AC103" s="21" t="n"/>
      <c r="AD103" s="21" t="n"/>
      <c r="AE103" s="21" t="n"/>
      <c r="AF103" s="11" t="n"/>
      <c r="AG103" s="11">
        <f>OR(AND(P103&gt;5000, P103&lt;&gt;""), AND(R103&gt;500, R103&lt;&gt;""), AND(T103&gt;0, T103&lt;&gt;""))</f>
        <v/>
      </c>
      <c r="AH103" s="11">
        <f>AND(OR(R103="", R103&lt;100),OR(AND(P103&gt;5000,P103&lt;&gt;""),AND(T103&gt;0,T103&lt;&gt;"")))</f>
        <v/>
      </c>
      <c r="AI103" s="11">
        <f>AND(AG103,AH103=FALSE)</f>
        <v/>
      </c>
      <c r="AJ103" s="19">
        <f>YEAR(J103)</f>
        <v/>
      </c>
      <c r="AK103">
        <f>MONTH(J103)</f>
        <v/>
      </c>
      <c r="AL103" t="b">
        <v>0</v>
      </c>
      <c r="AM103">
        <f>IF(AND(T103&gt;0, T103&lt;&gt;""),1,0)</f>
        <v/>
      </c>
      <c r="AN103">
        <f>AND(AO103,AND(T103&gt;0,T103&lt;&gt;""))</f>
        <v/>
      </c>
      <c r="AO103">
        <f>AND(R103&gt;100, R103&lt;&gt;"")</f>
        <v/>
      </c>
      <c r="AP103">
        <f>AND(NOT(AN103),AO103)</f>
        <v/>
      </c>
      <c r="AQ103">
        <f>IF(AN103, "OEIS CAT - Destructive - Fatal", IF(AO103, IF(AG103, "OEIS CAT - Destructive - Non-fatal", "OEIS Non-CAT - Destructive - Non-fatal"), IF(AG103, "OEIS CAT - Large", "OEIS Non-CAT - Large")))</f>
        <v/>
      </c>
      <c r="AR103">
        <f>IF(AND(P103&lt;&gt;"", P103&gt;5000),1,0)</f>
        <v/>
      </c>
      <c r="AS103">
        <f>IF(AND(R103&lt;&gt;"", R103&gt;500),1,0)</f>
        <v/>
      </c>
      <c r="AT103">
        <f>IF(OR(R103="", R103&lt;=100),"structures &lt;= 100 ", IF(R103&gt;500, "structures &gt; 500", "100 &lt; structures &lt;= 500"))</f>
        <v/>
      </c>
      <c r="AU103">
        <f>IF(AND(T103&gt;0, T103&lt;&gt;""),"fatality &gt; 0", "fatality = 0")</f>
        <v/>
      </c>
      <c r="AV103">
        <f>IF(R103="",0, R103)</f>
        <v/>
      </c>
      <c r="AW103" t="b">
        <v>0</v>
      </c>
      <c r="AX103" t="b">
        <v>0</v>
      </c>
      <c r="AY103" t="b">
        <v>0</v>
      </c>
      <c r="AZ103" t="b">
        <v>0</v>
      </c>
      <c r="BA103" t="b">
        <v>0</v>
      </c>
      <c r="BB103" t="b">
        <v>0</v>
      </c>
      <c r="BC103" t="b">
        <v>0</v>
      </c>
    </row>
    <row r="104">
      <c r="A104" s="11" t="n"/>
      <c r="C104">
        <f>LEFT(H104,8)&amp;"-"&amp;E104</f>
        <v/>
      </c>
      <c r="D104" s="12" t="inlineStr">
        <is>
          <t>Yolo</t>
        </is>
      </c>
      <c r="E104" s="12" t="inlineStr">
        <is>
          <t>Winters</t>
        </is>
      </c>
      <c r="F104" s="12" t="n"/>
      <c r="G104" s="12" t="n"/>
      <c r="H104" s="13">
        <f>YEAR(L104)*10^8+MONTH(L104)*10^6+DAY(L104)*10^4+HOUR(L104)*100+MINUTE(L104)</f>
        <v/>
      </c>
      <c r="I104" s="13">
        <f>IF(HOUR(L104)&lt;12, YEAR(L104)*10^8+MONTH(L104)*10^6+DAY(L104)*10^4+(HOUR(L104)+12)*10^2 + MINUTE(L104), YEAR(L104)*10^8+MONTH(L104)*10^6+(DAY(L104)+1)*10^4+(HOUR(L104)-12)*10^2+MINUTE(L104))</f>
        <v/>
      </c>
      <c r="J104" s="14" t="n">
        <v>42922</v>
      </c>
      <c r="K104" s="15" t="n">
        <v>0.5284722222222222</v>
      </c>
      <c r="L104" s="16" t="n">
        <v>42922.52847222222</v>
      </c>
      <c r="M104" s="17" t="n">
        <v>43109</v>
      </c>
      <c r="N104" s="18" t="inlineStr">
        <is>
          <t>11:45</t>
        </is>
      </c>
      <c r="O104" s="16" t="n">
        <v>43109.48958333334</v>
      </c>
      <c r="P104" s="19" t="n">
        <v>2269</v>
      </c>
      <c r="Q104" s="12" t="inlineStr">
        <is>
          <t>Vehicle</t>
        </is>
      </c>
      <c r="R104" s="19" t="n"/>
      <c r="S104" s="19" t="n"/>
      <c r="T104" s="19" t="n">
        <v>0</v>
      </c>
      <c r="U104" s="20" t="n">
        <v>38.49521</v>
      </c>
      <c r="V104" s="20" t="n">
        <v>-122.0251</v>
      </c>
      <c r="W104" s="11" t="inlineStr">
        <is>
          <t>HFTD</t>
        </is>
      </c>
      <c r="X104" s="11">
        <f>IF(OR(ISNUMBER(FIND("Redwood Valley", E104)), AZ104, BC104), "HFRA", "non-HFRA")</f>
        <v/>
      </c>
      <c r="Y104" s="11" t="n"/>
      <c r="Z104" s="21" t="n"/>
      <c r="AA104" s="11" t="n"/>
      <c r="AB104" s="11" t="n"/>
      <c r="AC104" s="21" t="n"/>
      <c r="AD104" s="21" t="n"/>
      <c r="AE104" s="21" t="n"/>
      <c r="AF104" s="11" t="n"/>
      <c r="AG104" s="11">
        <f>OR(AND(P104&gt;5000, P104&lt;&gt;""), AND(R104&gt;500, R104&lt;&gt;""), AND(T104&gt;0, T104&lt;&gt;""))</f>
        <v/>
      </c>
      <c r="AH104" s="11">
        <f>AND(OR(R104="", R104&lt;100),OR(AND(P104&gt;5000,P104&lt;&gt;""),AND(T104&gt;0,T104&lt;&gt;"")))</f>
        <v/>
      </c>
      <c r="AI104" s="11">
        <f>AND(AG104,AH104=FALSE)</f>
        <v/>
      </c>
      <c r="AJ104" s="19">
        <f>YEAR(J104)</f>
        <v/>
      </c>
      <c r="AK104">
        <f>MONTH(J104)</f>
        <v/>
      </c>
      <c r="AL104" t="b">
        <v>0</v>
      </c>
      <c r="AM104">
        <f>IF(AND(T104&gt;0, T104&lt;&gt;""),1,0)</f>
        <v/>
      </c>
      <c r="AN104">
        <f>AND(AO104,AND(T104&gt;0,T104&lt;&gt;""))</f>
        <v/>
      </c>
      <c r="AO104">
        <f>AND(R104&gt;100, R104&lt;&gt;"")</f>
        <v/>
      </c>
      <c r="AP104">
        <f>AND(NOT(AN104),AO104)</f>
        <v/>
      </c>
      <c r="AQ104">
        <f>IF(AN104, "OEIS CAT - Destructive - Fatal", IF(AO104, IF(AG104, "OEIS CAT - Destructive - Non-fatal", "OEIS Non-CAT - Destructive - Non-fatal"), IF(AG104, "OEIS CAT - Large", "OEIS Non-CAT - Large")))</f>
        <v/>
      </c>
      <c r="AR104">
        <f>IF(AND(P104&lt;&gt;"", P104&gt;5000),1,0)</f>
        <v/>
      </c>
      <c r="AS104">
        <f>IF(AND(R104&lt;&gt;"", R104&gt;500),1,0)</f>
        <v/>
      </c>
      <c r="AT104">
        <f>IF(OR(R104="", R104&lt;=100),"structures &lt;= 100 ", IF(R104&gt;500, "structures &gt; 500", "100 &lt; structures &lt;= 500"))</f>
        <v/>
      </c>
      <c r="AU104">
        <f>IF(AND(T104&gt;0, T104&lt;&gt;""),"fatality &gt; 0", "fatality = 0")</f>
        <v/>
      </c>
      <c r="AV104">
        <f>IF(R104="",0, R104)</f>
        <v/>
      </c>
      <c r="AW104" t="b">
        <v>1</v>
      </c>
      <c r="AX104" t="b">
        <v>0</v>
      </c>
      <c r="AY104" t="b">
        <v>1</v>
      </c>
      <c r="AZ104" t="b">
        <v>1</v>
      </c>
      <c r="BA104" t="b">
        <v>0</v>
      </c>
      <c r="BB104" t="b">
        <v>1</v>
      </c>
      <c r="BC104" t="b">
        <v>1</v>
      </c>
    </row>
    <row r="105">
      <c r="A105" s="11" t="n"/>
      <c r="C105">
        <f>LEFT(H105,8)&amp;"-"&amp;E105</f>
        <v/>
      </c>
      <c r="D105" s="12" t="inlineStr">
        <is>
          <t>San Luis Obispo</t>
        </is>
      </c>
      <c r="E105" s="12" t="inlineStr">
        <is>
          <t>Alamo</t>
        </is>
      </c>
      <c r="F105" s="12" t="n"/>
      <c r="G105" s="12" t="n"/>
      <c r="H105" s="13">
        <f>YEAR(L105)*10^8+MONTH(L105)*10^6+DAY(L105)*10^4+HOUR(L105)*100+MINUTE(L105)</f>
        <v/>
      </c>
      <c r="I105" s="13">
        <f>IF(HOUR(L105)&lt;12, YEAR(L105)*10^8+MONTH(L105)*10^6+DAY(L105)*10^4+(HOUR(L105)+12)*10^2 + MINUTE(L105), YEAR(L105)*10^8+MONTH(L105)*10^6+(DAY(L105)+1)*10^4+(HOUR(L105)-12)*10^2+MINUTE(L105))</f>
        <v/>
      </c>
      <c r="J105" s="14" t="n">
        <v>42922</v>
      </c>
      <c r="K105" s="15" t="n">
        <v>0.6555555555555556</v>
      </c>
      <c r="L105" s="16" t="n">
        <v>42922.65555555555</v>
      </c>
      <c r="M105" s="17" t="n">
        <v>43109</v>
      </c>
      <c r="N105" s="18" t="inlineStr">
        <is>
          <t>11:46</t>
        </is>
      </c>
      <c r="O105" s="16" t="n">
        <v>43109.49027777778</v>
      </c>
      <c r="P105" s="19" t="n">
        <v>28687</v>
      </c>
      <c r="Q105" s="12" t="inlineStr">
        <is>
          <t>Undetermined</t>
        </is>
      </c>
      <c r="R105" s="19" t="n">
        <v>14</v>
      </c>
      <c r="S105" s="19" t="n">
        <v>1</v>
      </c>
      <c r="T105" s="19" t="n">
        <v>0</v>
      </c>
      <c r="U105" s="20" t="n">
        <v>35.0179</v>
      </c>
      <c r="V105" s="20" t="n">
        <v>-120.3223</v>
      </c>
      <c r="W105" s="11" t="inlineStr">
        <is>
          <t>HFTD</t>
        </is>
      </c>
      <c r="X105" s="11">
        <f>IF(OR(ISNUMBER(FIND("Redwood Valley", E105)), AZ105, BC105), "HFRA", "non-HFRA")</f>
        <v/>
      </c>
      <c r="Y105" s="11" t="n"/>
      <c r="Z105" s="21" t="n"/>
      <c r="AA105" s="11" t="n"/>
      <c r="AB105" s="11" t="n"/>
      <c r="AC105" s="21" t="n"/>
      <c r="AD105" s="21" t="n"/>
      <c r="AE105" s="21" t="n"/>
      <c r="AF105" s="11" t="n">
        <v>1105522</v>
      </c>
      <c r="AG105" s="11">
        <f>OR(AND(P105&gt;5000, P105&lt;&gt;""), AND(R105&gt;500, R105&lt;&gt;""), AND(T105&gt;0, T105&lt;&gt;""))</f>
        <v/>
      </c>
      <c r="AH105" s="11">
        <f>AND(OR(R105="", R105&lt;100),OR(AND(P105&gt;5000,P105&lt;&gt;""),AND(T105&gt;0,T105&lt;&gt;"")))</f>
        <v/>
      </c>
      <c r="AI105" s="11">
        <f>AND(AG105,AH105=FALSE)</f>
        <v/>
      </c>
      <c r="AJ105" s="19">
        <f>YEAR(J105)</f>
        <v/>
      </c>
      <c r="AK105">
        <f>MONTH(J105)</f>
        <v/>
      </c>
      <c r="AL105" t="b">
        <v>1</v>
      </c>
      <c r="AM105">
        <f>IF(AND(T105&gt;0, T105&lt;&gt;""),1,0)</f>
        <v/>
      </c>
      <c r="AN105">
        <f>AND(AO105,AND(T105&gt;0,T105&lt;&gt;""))</f>
        <v/>
      </c>
      <c r="AO105">
        <f>AND(R105&gt;100, R105&lt;&gt;"")</f>
        <v/>
      </c>
      <c r="AP105">
        <f>AND(NOT(AN105),AO105)</f>
        <v/>
      </c>
      <c r="AQ105">
        <f>IF(AN105, "OEIS CAT - Destructive - Fatal", IF(AO105, IF(AG105, "OEIS CAT - Destructive - Non-fatal", "OEIS Non-CAT - Destructive - Non-fatal"), IF(AG105, "OEIS CAT - Large", "OEIS Non-CAT - Large")))</f>
        <v/>
      </c>
      <c r="AR105">
        <f>IF(AND(P105&lt;&gt;"", P105&gt;5000),1,0)</f>
        <v/>
      </c>
      <c r="AS105">
        <f>IF(AND(R105&lt;&gt;"", R105&gt;500),1,0)</f>
        <v/>
      </c>
      <c r="AT105">
        <f>IF(OR(R105="", R105&lt;=100),"structures &lt;= 100 ", IF(R105&gt;500, "structures &gt; 500", "100 &lt; structures &lt;= 500"))</f>
        <v/>
      </c>
      <c r="AU105">
        <f>IF(AND(T105&gt;0, T105&lt;&gt;""),"fatality &gt; 0", "fatality = 0")</f>
        <v/>
      </c>
      <c r="AV105">
        <f>IF(R105="",0, R105)</f>
        <v/>
      </c>
      <c r="AW105" t="b">
        <v>0</v>
      </c>
      <c r="AX105" t="b">
        <v>1</v>
      </c>
      <c r="AY105" t="b">
        <v>1</v>
      </c>
      <c r="AZ105" t="b">
        <v>1</v>
      </c>
      <c r="BA105" t="b">
        <v>0</v>
      </c>
      <c r="BB105" t="b">
        <v>1</v>
      </c>
      <c r="BC105" t="b">
        <v>1</v>
      </c>
    </row>
    <row r="106">
      <c r="A106" s="11" t="n"/>
      <c r="C106">
        <f>LEFT(H106,8)&amp;"-"&amp;E106</f>
        <v/>
      </c>
      <c r="D106" s="12" t="inlineStr">
        <is>
          <t>Kern</t>
        </is>
      </c>
      <c r="E106" s="12" t="inlineStr">
        <is>
          <t>Hawk</t>
        </is>
      </c>
      <c r="F106" s="12" t="n"/>
      <c r="G106" s="12" t="n"/>
      <c r="H106" s="13">
        <f>YEAR(L106)*10^8+MONTH(L106)*10^6+DAY(L106)*10^4+HOUR(L106)*100+MINUTE(L106)</f>
        <v/>
      </c>
      <c r="I106" s="13">
        <f>IF(HOUR(L106)&lt;12, YEAR(L106)*10^8+MONTH(L106)*10^6+DAY(L106)*10^4+(HOUR(L106)+12)*10^2 + MINUTE(L106), YEAR(L106)*10^8+MONTH(L106)*10^6+(DAY(L106)+1)*10^4+(HOUR(L106)-12)*10^2+MINUTE(L106))</f>
        <v/>
      </c>
      <c r="J106" s="14" t="n">
        <v>42923</v>
      </c>
      <c r="K106" s="15" t="n">
        <v>0.3875</v>
      </c>
      <c r="L106" s="16" t="n">
        <v>42923.3875</v>
      </c>
      <c r="M106" s="17" t="n">
        <v>43109</v>
      </c>
      <c r="N106" s="18" t="inlineStr">
        <is>
          <t>11:46</t>
        </is>
      </c>
      <c r="O106" s="16" t="n">
        <v>43109.49027777778</v>
      </c>
      <c r="P106" s="19" t="n">
        <v>2940</v>
      </c>
      <c r="Q106" s="12" t="inlineStr">
        <is>
          <t>Unknown</t>
        </is>
      </c>
      <c r="R106" s="19" t="n"/>
      <c r="S106" s="19" t="n"/>
      <c r="T106" s="19" t="n"/>
      <c r="U106" s="20" t="n">
        <v>35.77896</v>
      </c>
      <c r="V106" s="20" t="n">
        <v>-118.89627</v>
      </c>
      <c r="W106" s="11" t="inlineStr">
        <is>
          <t>HFTD</t>
        </is>
      </c>
      <c r="X106" s="11">
        <f>IF(OR(ISNUMBER(FIND("Redwood Valley", E106)), AZ106, BC106), "HFRA", "non-HFRA")</f>
        <v/>
      </c>
      <c r="Y106" s="11" t="n"/>
      <c r="Z106" s="21" t="n"/>
      <c r="AA106" s="11" t="n"/>
      <c r="AB106" s="11" t="n"/>
      <c r="AC106" s="21" t="n"/>
      <c r="AD106" s="21" t="n"/>
      <c r="AE106" s="21" t="n"/>
      <c r="AF106" s="11" t="n"/>
      <c r="AG106" s="11">
        <f>OR(AND(P106&gt;5000, P106&lt;&gt;""), AND(R106&gt;500, R106&lt;&gt;""), AND(T106&gt;0, T106&lt;&gt;""))</f>
        <v/>
      </c>
      <c r="AH106" s="11">
        <f>AND(OR(R106="", R106&lt;100),OR(AND(P106&gt;5000,P106&lt;&gt;""),AND(T106&gt;0,T106&lt;&gt;"")))</f>
        <v/>
      </c>
      <c r="AI106" s="11">
        <f>AND(AG106,AH106=FALSE)</f>
        <v/>
      </c>
      <c r="AJ106" s="19">
        <f>YEAR(J106)</f>
        <v/>
      </c>
      <c r="AK106">
        <f>MONTH(J106)</f>
        <v/>
      </c>
      <c r="AL106" t="b">
        <v>0</v>
      </c>
      <c r="AM106">
        <f>IF(AND(T106&gt;0, T106&lt;&gt;""),1,0)</f>
        <v/>
      </c>
      <c r="AN106">
        <f>AND(AO106,AND(T106&gt;0,T106&lt;&gt;""))</f>
        <v/>
      </c>
      <c r="AO106">
        <f>AND(R106&gt;100, R106&lt;&gt;"")</f>
        <v/>
      </c>
      <c r="AP106">
        <f>AND(NOT(AN106),AO106)</f>
        <v/>
      </c>
      <c r="AQ106">
        <f>IF(AN106, "OEIS CAT - Destructive - Fatal", IF(AO106, IF(AG106, "OEIS CAT - Destructive - Non-fatal", "OEIS Non-CAT - Destructive - Non-fatal"), IF(AG106, "OEIS CAT - Large", "OEIS Non-CAT - Large")))</f>
        <v/>
      </c>
      <c r="AR106">
        <f>IF(AND(P106&lt;&gt;"", P106&gt;5000),1,0)</f>
        <v/>
      </c>
      <c r="AS106">
        <f>IF(AND(R106&lt;&gt;"", R106&gt;500),1,0)</f>
        <v/>
      </c>
      <c r="AT106">
        <f>IF(OR(R106="", R106&lt;=100),"structures &lt;= 100 ", IF(R106&gt;500, "structures &gt; 500", "100 &lt; structures &lt;= 500"))</f>
        <v/>
      </c>
      <c r="AU106">
        <f>IF(AND(T106&gt;0, T106&lt;&gt;""),"fatality &gt; 0", "fatality = 0")</f>
        <v/>
      </c>
      <c r="AV106">
        <f>IF(R106="",0, R106)</f>
        <v/>
      </c>
      <c r="AW106" t="b">
        <v>1</v>
      </c>
      <c r="AX106" t="b">
        <v>0</v>
      </c>
      <c r="AY106" t="b">
        <v>1</v>
      </c>
      <c r="AZ106" t="b">
        <v>1</v>
      </c>
      <c r="BA106" t="b">
        <v>0</v>
      </c>
      <c r="BB106" t="b">
        <v>1</v>
      </c>
      <c r="BC106" t="b">
        <v>1</v>
      </c>
    </row>
    <row r="107">
      <c r="A107" s="11" t="n"/>
      <c r="C107">
        <f>LEFT(H107,8)&amp;"-"&amp;E107</f>
        <v/>
      </c>
      <c r="D107" s="12" t="inlineStr">
        <is>
          <t>Butte</t>
        </is>
      </c>
      <c r="E107" s="12" t="inlineStr">
        <is>
          <t>Wall</t>
        </is>
      </c>
      <c r="F107" s="12" t="n"/>
      <c r="G107" s="12" t="n"/>
      <c r="H107" s="13">
        <f>YEAR(L107)*10^8+MONTH(L107)*10^6+DAY(L107)*10^4+HOUR(L107)*100+MINUTE(L107)</f>
        <v/>
      </c>
      <c r="I107" s="13">
        <f>IF(HOUR(L107)&lt;12, YEAR(L107)*10^8+MONTH(L107)*10^6+DAY(L107)*10^4+(HOUR(L107)+12)*10^2 + MINUTE(L107), YEAR(L107)*10^8+MONTH(L107)*10^6+(DAY(L107)+1)*10^4+(HOUR(L107)-12)*10^2+MINUTE(L107))</f>
        <v/>
      </c>
      <c r="J107" s="14" t="n">
        <v>42923</v>
      </c>
      <c r="K107" s="15" t="n">
        <v>0.6194444444444445</v>
      </c>
      <c r="L107" s="16" t="n">
        <v>42923.61944444444</v>
      </c>
      <c r="M107" s="17" t="n">
        <v>43109</v>
      </c>
      <c r="N107" s="18" t="inlineStr">
        <is>
          <t>11:47</t>
        </is>
      </c>
      <c r="O107" s="16" t="n">
        <v>43109.49097222222</v>
      </c>
      <c r="P107" s="19" t="n">
        <v>6033</v>
      </c>
      <c r="Q107" s="12" t="inlineStr">
        <is>
          <t>Electrical Power</t>
        </is>
      </c>
      <c r="R107" s="19" t="n">
        <v>91</v>
      </c>
      <c r="S107" s="19" t="n">
        <v>10</v>
      </c>
      <c r="T107" s="19" t="n">
        <v>0</v>
      </c>
      <c r="U107" s="20" t="n">
        <v>39.45352</v>
      </c>
      <c r="V107" s="20" t="n">
        <v>-121.41222</v>
      </c>
      <c r="W107" s="11" t="inlineStr">
        <is>
          <t>HFTD</t>
        </is>
      </c>
      <c r="X107" s="11">
        <f>IF(OR(ISNUMBER(FIND("Redwood Valley", E107)), AZ107, BC107), "HFRA", "non-HFRA")</f>
        <v/>
      </c>
      <c r="Y107" s="11" t="inlineStr">
        <is>
          <t>Yes</t>
        </is>
      </c>
      <c r="Z107" s="21" t="n"/>
      <c r="AA107" s="11" t="n"/>
      <c r="AB107" s="11" t="n"/>
      <c r="AC107" s="21" t="n"/>
      <c r="AD107" s="21" t="n"/>
      <c r="AE107" s="21" t="n"/>
      <c r="AF107" s="11" t="n">
        <v>2224009</v>
      </c>
      <c r="AG107" s="11">
        <f>OR(AND(P107&gt;5000, P107&lt;&gt;""), AND(R107&gt;500, R107&lt;&gt;""), AND(T107&gt;0, T107&lt;&gt;""))</f>
        <v/>
      </c>
      <c r="AH107" s="11">
        <f>AND(OR(R107="", R107&lt;100),OR(AND(P107&gt;5000,P107&lt;&gt;""),AND(T107&gt;0,T107&lt;&gt;"")))</f>
        <v/>
      </c>
      <c r="AI107" s="11">
        <f>AND(AG107,AH107=FALSE)</f>
        <v/>
      </c>
      <c r="AJ107" s="19">
        <f>YEAR(J107)</f>
        <v/>
      </c>
      <c r="AK107">
        <f>MONTH(J107)</f>
        <v/>
      </c>
      <c r="AL107" t="b">
        <v>0</v>
      </c>
      <c r="AM107">
        <f>IF(AND(T107&gt;0, T107&lt;&gt;""),1,0)</f>
        <v/>
      </c>
      <c r="AN107">
        <f>AND(AO107,AND(T107&gt;0,T107&lt;&gt;""))</f>
        <v/>
      </c>
      <c r="AO107">
        <f>AND(R107&gt;100, R107&lt;&gt;"")</f>
        <v/>
      </c>
      <c r="AP107">
        <f>AND(NOT(AN107),AO107)</f>
        <v/>
      </c>
      <c r="AQ107">
        <f>IF(AN107, "OEIS CAT - Destructive - Fatal", IF(AO107, IF(AG107, "OEIS CAT - Destructive - Non-fatal", "OEIS Non-CAT - Destructive - Non-fatal"), IF(AG107, "OEIS CAT - Large", "OEIS Non-CAT - Large")))</f>
        <v/>
      </c>
      <c r="AR107">
        <f>IF(AND(P107&lt;&gt;"", P107&gt;5000),1,0)</f>
        <v/>
      </c>
      <c r="AS107">
        <f>IF(AND(R107&lt;&gt;"", R107&gt;500),1,0)</f>
        <v/>
      </c>
      <c r="AT107">
        <f>IF(OR(R107="", R107&lt;=100),"structures &lt;= 100 ", IF(R107&gt;500, "structures &gt; 500", "100 &lt; structures &lt;= 500"))</f>
        <v/>
      </c>
      <c r="AU107">
        <f>IF(AND(T107&gt;0, T107&lt;&gt;""),"fatality &gt; 0", "fatality = 0")</f>
        <v/>
      </c>
      <c r="AV107">
        <f>IF(R107="",0, R107)</f>
        <v/>
      </c>
      <c r="AW107" t="b">
        <v>1</v>
      </c>
      <c r="AX107" t="b">
        <v>0</v>
      </c>
      <c r="AY107" t="b">
        <v>1</v>
      </c>
      <c r="AZ107" t="b">
        <v>1</v>
      </c>
      <c r="BA107" t="b">
        <v>0</v>
      </c>
      <c r="BB107" t="b">
        <v>1</v>
      </c>
      <c r="BC107" t="b">
        <v>1</v>
      </c>
    </row>
    <row r="108">
      <c r="A108" s="11" t="n"/>
      <c r="C108">
        <f>LEFT(H108,8)&amp;"-"&amp;E108</f>
        <v/>
      </c>
      <c r="D108" s="12" t="inlineStr">
        <is>
          <t>Santa Barbara</t>
        </is>
      </c>
      <c r="E108" s="12" t="inlineStr">
        <is>
          <t>Whittier</t>
        </is>
      </c>
      <c r="F108" s="12" t="n"/>
      <c r="G108" s="12" t="n"/>
      <c r="H108" s="13">
        <f>YEAR(L108)*10^8+MONTH(L108)*10^6+DAY(L108)*10^4+HOUR(L108)*100+MINUTE(L108)</f>
        <v/>
      </c>
      <c r="I108" s="13">
        <f>IF(HOUR(L108)&lt;12, YEAR(L108)*10^8+MONTH(L108)*10^6+DAY(L108)*10^4+(HOUR(L108)+12)*10^2 + MINUTE(L108), YEAR(L108)*10^8+MONTH(L108)*10^6+(DAY(L108)+1)*10^4+(HOUR(L108)-12)*10^2+MINUTE(L108))</f>
        <v/>
      </c>
      <c r="J108" s="14" t="n">
        <v>42924</v>
      </c>
      <c r="K108" s="15" t="n">
        <v>0.5715277777777777</v>
      </c>
      <c r="L108" s="16" t="n">
        <v>42924.57152777778</v>
      </c>
      <c r="M108" s="17" t="n">
        <v>43109</v>
      </c>
      <c r="N108" s="18" t="inlineStr">
        <is>
          <t>11:49</t>
        </is>
      </c>
      <c r="O108" s="16" t="n">
        <v>43109.49236111111</v>
      </c>
      <c r="P108" s="19" t="n">
        <v>18430</v>
      </c>
      <c r="Q108" s="12" t="inlineStr">
        <is>
          <t>Undetermined</t>
        </is>
      </c>
      <c r="R108" s="19" t="n">
        <v>40</v>
      </c>
      <c r="S108" s="19" t="n">
        <v>7</v>
      </c>
      <c r="T108" s="19" t="n">
        <v>0</v>
      </c>
      <c r="U108" s="20" t="n">
        <v>34.55096</v>
      </c>
      <c r="V108" s="20" t="n">
        <v>-119.9494</v>
      </c>
      <c r="W108" s="11" t="inlineStr">
        <is>
          <t>HFTD</t>
        </is>
      </c>
      <c r="X108" s="11">
        <f>IF(OR(ISNUMBER(FIND("Redwood Valley", E108)), AZ108, BC108), "HFRA", "non-HFRA")</f>
        <v/>
      </c>
      <c r="Y108" s="11" t="n"/>
      <c r="Z108" s="21" t="n"/>
      <c r="AA108" s="11" t="n"/>
      <c r="AB108" s="11" t="n"/>
      <c r="AC108" s="21" t="n"/>
      <c r="AD108" s="21" t="n"/>
      <c r="AE108" s="21" t="n"/>
      <c r="AF108" s="11" t="n">
        <v>1437268</v>
      </c>
      <c r="AG108" s="11">
        <f>OR(AND(P108&gt;5000, P108&lt;&gt;""), AND(R108&gt;500, R108&lt;&gt;""), AND(T108&gt;0, T108&lt;&gt;""))</f>
        <v/>
      </c>
      <c r="AH108" s="11">
        <f>AND(OR(R108="", R108&lt;100),OR(AND(P108&gt;5000,P108&lt;&gt;""),AND(T108&gt;0,T108&lt;&gt;"")))</f>
        <v/>
      </c>
      <c r="AI108" s="11">
        <f>AND(AG108,AH108=FALSE)</f>
        <v/>
      </c>
      <c r="AJ108" s="19">
        <f>YEAR(J108)</f>
        <v/>
      </c>
      <c r="AK108">
        <f>MONTH(J108)</f>
        <v/>
      </c>
      <c r="AL108" t="b">
        <v>0</v>
      </c>
      <c r="AM108">
        <f>IF(AND(T108&gt;0, T108&lt;&gt;""),1,0)</f>
        <v/>
      </c>
      <c r="AN108">
        <f>AND(AO108,AND(T108&gt;0,T108&lt;&gt;""))</f>
        <v/>
      </c>
      <c r="AO108">
        <f>AND(R108&gt;100, R108&lt;&gt;"")</f>
        <v/>
      </c>
      <c r="AP108">
        <f>AND(NOT(AN108),AO108)</f>
        <v/>
      </c>
      <c r="AQ108">
        <f>IF(AN108, "OEIS CAT - Destructive - Fatal", IF(AO108, IF(AG108, "OEIS CAT - Destructive - Non-fatal", "OEIS Non-CAT - Destructive - Non-fatal"), IF(AG108, "OEIS CAT - Large", "OEIS Non-CAT - Large")))</f>
        <v/>
      </c>
      <c r="AR108">
        <f>IF(AND(P108&lt;&gt;"", P108&gt;5000),1,0)</f>
        <v/>
      </c>
      <c r="AS108">
        <f>IF(AND(R108&lt;&gt;"", R108&gt;500),1,0)</f>
        <v/>
      </c>
      <c r="AT108">
        <f>IF(OR(R108="", R108&lt;=100),"structures &lt;= 100 ", IF(R108&gt;500, "structures &gt; 500", "100 &lt; structures &lt;= 500"))</f>
        <v/>
      </c>
      <c r="AU108">
        <f>IF(AND(T108&gt;0, T108&lt;&gt;""),"fatality &gt; 0", "fatality = 0")</f>
        <v/>
      </c>
      <c r="AV108">
        <f>IF(R108="",0, R108)</f>
        <v/>
      </c>
      <c r="AW108" t="b">
        <v>0</v>
      </c>
      <c r="AX108" t="b">
        <v>1</v>
      </c>
      <c r="AY108" t="b">
        <v>1</v>
      </c>
      <c r="AZ108" t="b">
        <v>1</v>
      </c>
      <c r="BA108" t="b">
        <v>0</v>
      </c>
      <c r="BB108" t="b">
        <v>1</v>
      </c>
      <c r="BC108" t="b">
        <v>1</v>
      </c>
    </row>
    <row r="109">
      <c r="A109" s="11" t="n"/>
      <c r="C109">
        <f>LEFT(H109,8)&amp;"-"&amp;E109</f>
        <v/>
      </c>
      <c r="D109" s="12" t="inlineStr">
        <is>
          <t>Contra Costa</t>
        </is>
      </c>
      <c r="E109" s="12" t="inlineStr">
        <is>
          <t>Willow</t>
        </is>
      </c>
      <c r="F109" s="12" t="n"/>
      <c r="G109" s="12" t="n"/>
      <c r="H109" s="13">
        <f>YEAR(L109)*10^8+MONTH(L109)*10^6+DAY(L109)*10^4+HOUR(L109)*100+MINUTE(L109)</f>
        <v/>
      </c>
      <c r="I109" s="13">
        <f>IF(HOUR(L109)&lt;12, YEAR(L109)*10^8+MONTH(L109)*10^6+DAY(L109)*10^4+(HOUR(L109)+12)*10^2 + MINUTE(L109), YEAR(L109)*10^8+MONTH(L109)*10^6+(DAY(L109)+1)*10^4+(HOUR(L109)-12)*10^2+MINUTE(L109))</f>
        <v/>
      </c>
      <c r="J109" s="14" t="n">
        <v>42924</v>
      </c>
      <c r="K109" s="15" t="n">
        <v>0.6430555555555556</v>
      </c>
      <c r="L109" s="16" t="n">
        <v>42924.64305555556</v>
      </c>
      <c r="M109" s="17" t="n">
        <v>43109</v>
      </c>
      <c r="N109" s="18" t="inlineStr">
        <is>
          <t>11:48</t>
        </is>
      </c>
      <c r="O109" s="16" t="n">
        <v>43109.49166666667</v>
      </c>
      <c r="P109" s="19" t="n">
        <v>370</v>
      </c>
      <c r="Q109" s="12" t="inlineStr">
        <is>
          <t>Unknown</t>
        </is>
      </c>
      <c r="R109" s="19" t="n"/>
      <c r="S109" s="19" t="n"/>
      <c r="T109" s="19" t="n"/>
      <c r="U109" s="20" t="n">
        <v>38.02929</v>
      </c>
      <c r="V109" s="20" t="n">
        <v>-122.25544</v>
      </c>
      <c r="W109" s="11" t="inlineStr">
        <is>
          <t>non-HFTD</t>
        </is>
      </c>
      <c r="X109" s="11">
        <f>IF(OR(ISNUMBER(FIND("Redwood Valley", E109)), AZ109, BC109), "HFRA", "non-HFRA")</f>
        <v/>
      </c>
      <c r="Y109" s="11" t="n"/>
      <c r="Z109" s="21" t="n"/>
      <c r="AA109" s="11" t="n"/>
      <c r="AB109" s="11" t="n"/>
      <c r="AC109" s="21" t="n"/>
      <c r="AD109" s="21" t="n"/>
      <c r="AE109" s="21" t="n"/>
      <c r="AF109" s="11" t="n"/>
      <c r="AG109" s="11">
        <f>OR(AND(P109&gt;5000, P109&lt;&gt;""), AND(R109&gt;500, R109&lt;&gt;""), AND(T109&gt;0, T109&lt;&gt;""))</f>
        <v/>
      </c>
      <c r="AH109" s="11">
        <f>AND(OR(R109="", R109&lt;100),OR(AND(P109&gt;5000,P109&lt;&gt;""),AND(T109&gt;0,T109&lt;&gt;"")))</f>
        <v/>
      </c>
      <c r="AI109" s="11">
        <f>AND(AG109,AH109=FALSE)</f>
        <v/>
      </c>
      <c r="AJ109" s="19">
        <f>YEAR(J109)</f>
        <v/>
      </c>
      <c r="AK109">
        <f>MONTH(J109)</f>
        <v/>
      </c>
      <c r="AL109" t="b">
        <v>0</v>
      </c>
      <c r="AM109">
        <f>IF(AND(T109&gt;0, T109&lt;&gt;""),1,0)</f>
        <v/>
      </c>
      <c r="AN109">
        <f>AND(AO109,AND(T109&gt;0,T109&lt;&gt;""))</f>
        <v/>
      </c>
      <c r="AO109">
        <f>AND(R109&gt;100, R109&lt;&gt;"")</f>
        <v/>
      </c>
      <c r="AP109">
        <f>AND(NOT(AN109),AO109)</f>
        <v/>
      </c>
      <c r="AQ109">
        <f>IF(AN109, "OEIS CAT - Destructive - Fatal", IF(AO109, IF(AG109, "OEIS CAT - Destructive - Non-fatal", "OEIS Non-CAT - Destructive - Non-fatal"), IF(AG109, "OEIS CAT - Large", "OEIS Non-CAT - Large")))</f>
        <v/>
      </c>
      <c r="AR109">
        <f>IF(AND(P109&lt;&gt;"", P109&gt;5000),1,0)</f>
        <v/>
      </c>
      <c r="AS109">
        <f>IF(AND(R109&lt;&gt;"", R109&gt;500),1,0)</f>
        <v/>
      </c>
      <c r="AT109">
        <f>IF(OR(R109="", R109&lt;=100),"structures &lt;= 100 ", IF(R109&gt;500, "structures &gt; 500", "100 &lt; structures &lt;= 500"))</f>
        <v/>
      </c>
      <c r="AU109">
        <f>IF(AND(T109&gt;0, T109&lt;&gt;""),"fatality &gt; 0", "fatality = 0")</f>
        <v/>
      </c>
      <c r="AV109">
        <f>IF(R109="",0, R109)</f>
        <v/>
      </c>
      <c r="AW109" t="b">
        <v>0</v>
      </c>
      <c r="AX109" t="b">
        <v>0</v>
      </c>
      <c r="AY109" t="b">
        <v>0</v>
      </c>
      <c r="AZ109" t="b">
        <v>0</v>
      </c>
      <c r="BA109" t="b">
        <v>0</v>
      </c>
      <c r="BB109" t="b">
        <v>0</v>
      </c>
      <c r="BC109" t="b">
        <v>0</v>
      </c>
    </row>
    <row r="110">
      <c r="A110" s="11" t="n"/>
      <c r="C110">
        <f>LEFT(H110,8)&amp;"-"&amp;E110</f>
        <v/>
      </c>
      <c r="D110" s="12" t="inlineStr">
        <is>
          <t>Monterey</t>
        </is>
      </c>
      <c r="E110" s="12" t="inlineStr">
        <is>
          <t>Parkfield</t>
        </is>
      </c>
      <c r="F110" s="12" t="n"/>
      <c r="G110" s="12" t="n"/>
      <c r="H110" s="13">
        <f>YEAR(L110)*10^8+MONTH(L110)*10^6+DAY(L110)*10^4+HOUR(L110)*100+MINUTE(L110)</f>
        <v/>
      </c>
      <c r="I110" s="13">
        <f>IF(HOUR(L110)&lt;12, YEAR(L110)*10^8+MONTH(L110)*10^6+DAY(L110)*10^4+(HOUR(L110)+12)*10^2 + MINUTE(L110), YEAR(L110)*10^8+MONTH(L110)*10^6+(DAY(L110)+1)*10^4+(HOUR(L110)-12)*10^2+MINUTE(L110))</f>
        <v/>
      </c>
      <c r="J110" s="14" t="n">
        <v>42924</v>
      </c>
      <c r="K110" s="15" t="n">
        <v>0.7708333333333334</v>
      </c>
      <c r="L110" s="16" t="n">
        <v>42924.77083333334</v>
      </c>
      <c r="M110" s="17" t="n">
        <v>43109</v>
      </c>
      <c r="N110" s="18" t="inlineStr">
        <is>
          <t>11:50</t>
        </is>
      </c>
      <c r="O110" s="16" t="n">
        <v>43109.49305555555</v>
      </c>
      <c r="P110" s="19" t="n">
        <v>1816</v>
      </c>
      <c r="Q110" s="12" t="inlineStr">
        <is>
          <t>Electrical Power</t>
        </is>
      </c>
      <c r="R110" s="19" t="n"/>
      <c r="S110" s="19" t="n">
        <v>1</v>
      </c>
      <c r="T110" s="19" t="n">
        <v>0</v>
      </c>
      <c r="U110" s="20" t="n">
        <v>35.86949</v>
      </c>
      <c r="V110" s="20" t="n">
        <v>-120.57894</v>
      </c>
      <c r="W110" s="11" t="inlineStr">
        <is>
          <t>HFTD</t>
        </is>
      </c>
      <c r="X110" s="11">
        <f>IF(OR(ISNUMBER(FIND("Redwood Valley", E110)), AZ110, BC110), "HFRA", "non-HFRA")</f>
        <v/>
      </c>
      <c r="Y110" s="11" t="inlineStr">
        <is>
          <t>Yes</t>
        </is>
      </c>
      <c r="Z110" s="21" t="inlineStr">
        <is>
          <t>Yes</t>
        </is>
      </c>
      <c r="AA110" s="11" t="inlineStr">
        <is>
          <t>EIR20170074</t>
        </is>
      </c>
      <c r="AB110" s="11" t="inlineStr">
        <is>
          <t>EI170708B</t>
        </is>
      </c>
      <c r="AC110" s="21" t="inlineStr">
        <is>
          <t>1827117</t>
        </is>
      </c>
      <c r="AD110" s="21" t="inlineStr">
        <is>
          <t>17-0061504</t>
        </is>
      </c>
      <c r="AE110" s="21" t="n"/>
      <c r="AF110" s="11" t="n">
        <v>19209</v>
      </c>
      <c r="AG110" s="11">
        <f>OR(AND(P110&gt;5000, P110&lt;&gt;""), AND(R110&gt;500, R110&lt;&gt;""), AND(T110&gt;0, T110&lt;&gt;""))</f>
        <v/>
      </c>
      <c r="AH110" s="11">
        <f>AND(OR(R110="", R110&lt;100),OR(AND(P110&gt;5000,P110&lt;&gt;""),AND(T110&gt;0,T110&lt;&gt;"")))</f>
        <v/>
      </c>
      <c r="AI110" s="11">
        <f>AND(AG110,AH110=FALSE)</f>
        <v/>
      </c>
      <c r="AJ110" s="19">
        <f>YEAR(J110)</f>
        <v/>
      </c>
      <c r="AK110">
        <f>MONTH(J110)</f>
        <v/>
      </c>
      <c r="AL110" t="b">
        <v>0</v>
      </c>
      <c r="AM110">
        <f>IF(AND(T110&gt;0, T110&lt;&gt;""),1,0)</f>
        <v/>
      </c>
      <c r="AN110">
        <f>AND(AO110,AND(T110&gt;0,T110&lt;&gt;""))</f>
        <v/>
      </c>
      <c r="AO110">
        <f>AND(R110&gt;100, R110&lt;&gt;"")</f>
        <v/>
      </c>
      <c r="AP110">
        <f>AND(NOT(AN110),AO110)</f>
        <v/>
      </c>
      <c r="AQ110">
        <f>IF(AN110, "OEIS CAT - Destructive - Fatal", IF(AO110, IF(AG110, "OEIS CAT - Destructive - Non-fatal", "OEIS Non-CAT - Destructive - Non-fatal"), IF(AG110, "OEIS CAT - Large", "OEIS Non-CAT - Large")))</f>
        <v/>
      </c>
      <c r="AR110">
        <f>IF(AND(P110&lt;&gt;"", P110&gt;5000),1,0)</f>
        <v/>
      </c>
      <c r="AS110">
        <f>IF(AND(R110&lt;&gt;"", R110&gt;500),1,0)</f>
        <v/>
      </c>
      <c r="AT110">
        <f>IF(OR(R110="", R110&lt;=100),"structures &lt;= 100 ", IF(R110&gt;500, "structures &gt; 500", "100 &lt; structures &lt;= 500"))</f>
        <v/>
      </c>
      <c r="AU110">
        <f>IF(AND(T110&gt;0, T110&lt;&gt;""),"fatality &gt; 0", "fatality = 0")</f>
        <v/>
      </c>
      <c r="AV110">
        <f>IF(R110="",0, R110)</f>
        <v/>
      </c>
      <c r="AW110" t="b">
        <v>1</v>
      </c>
      <c r="AX110" t="b">
        <v>0</v>
      </c>
      <c r="AY110" t="b">
        <v>1</v>
      </c>
      <c r="AZ110" t="b">
        <v>1</v>
      </c>
      <c r="BA110" t="b">
        <v>0</v>
      </c>
      <c r="BB110" t="b">
        <v>1</v>
      </c>
      <c r="BC110" t="b">
        <v>1</v>
      </c>
    </row>
    <row r="111">
      <c r="A111" s="11" t="n"/>
      <c r="C111">
        <f>LEFT(H111,8)&amp;"-"&amp;E111</f>
        <v/>
      </c>
      <c r="D111" s="12" t="inlineStr">
        <is>
          <t>San Luis Obispo</t>
        </is>
      </c>
      <c r="E111" s="12" t="inlineStr">
        <is>
          <t>Stone</t>
        </is>
      </c>
      <c r="F111" s="12" t="n"/>
      <c r="G111" s="12" t="n"/>
      <c r="H111" s="13">
        <f>YEAR(L111)*10^8+MONTH(L111)*10^6+DAY(L111)*10^4+HOUR(L111)*100+MINUTE(L111)</f>
        <v/>
      </c>
      <c r="I111" s="13">
        <f>IF(HOUR(L111)&lt;12, YEAR(L111)*10^8+MONTH(L111)*10^6+DAY(L111)*10^4+(HOUR(L111)+12)*10^2 + MINUTE(L111), YEAR(L111)*10^8+MONTH(L111)*10^6+(DAY(L111)+1)*10^4+(HOUR(L111)-12)*10^2+MINUTE(L111))</f>
        <v/>
      </c>
      <c r="J111" s="14" t="n">
        <v>42925</v>
      </c>
      <c r="K111" s="15" t="n">
        <v>0.5756944444444444</v>
      </c>
      <c r="L111" s="16" t="n">
        <v>42925.57569444444</v>
      </c>
      <c r="M111" s="17" t="n">
        <v>43109</v>
      </c>
      <c r="N111" s="18" t="inlineStr">
        <is>
          <t>11:51</t>
        </is>
      </c>
      <c r="O111" s="16" t="n">
        <v>43109.49375</v>
      </c>
      <c r="P111" s="19" t="n">
        <v>340</v>
      </c>
      <c r="Q111" s="12" t="inlineStr">
        <is>
          <t>Equipment Use</t>
        </is>
      </c>
      <c r="R111" s="19" t="n">
        <v>3</v>
      </c>
      <c r="S111" s="19" t="n"/>
      <c r="T111" s="19" t="n">
        <v>0</v>
      </c>
      <c r="U111" s="20" t="n">
        <v>35.42433</v>
      </c>
      <c r="V111" s="20" t="n">
        <v>-120.47322</v>
      </c>
      <c r="W111" s="11" t="inlineStr">
        <is>
          <t>HFTD</t>
        </is>
      </c>
      <c r="X111" s="11">
        <f>IF(OR(ISNUMBER(FIND("Redwood Valley", E111)), AZ111, BC111), "HFRA", "non-HFRA")</f>
        <v/>
      </c>
      <c r="Y111" s="11" t="n"/>
      <c r="Z111" s="21" t="n"/>
      <c r="AA111" s="11" t="n"/>
      <c r="AB111" s="11" t="n"/>
      <c r="AC111" s="21" t="n"/>
      <c r="AD111" s="21" t="n"/>
      <c r="AE111" s="21" t="n"/>
      <c r="AF111" s="11" t="n">
        <v>62932</v>
      </c>
      <c r="AG111" s="11">
        <f>OR(AND(P111&gt;5000, P111&lt;&gt;""), AND(R111&gt;500, R111&lt;&gt;""), AND(T111&gt;0, T111&lt;&gt;""))</f>
        <v/>
      </c>
      <c r="AH111" s="11">
        <f>AND(OR(R111="", R111&lt;100),OR(AND(P111&gt;5000,P111&lt;&gt;""),AND(T111&gt;0,T111&lt;&gt;"")))</f>
        <v/>
      </c>
      <c r="AI111" s="11">
        <f>AND(AG111,AH111=FALSE)</f>
        <v/>
      </c>
      <c r="AJ111" s="19">
        <f>YEAR(J111)</f>
        <v/>
      </c>
      <c r="AK111">
        <f>MONTH(J111)</f>
        <v/>
      </c>
      <c r="AL111" t="b">
        <v>0</v>
      </c>
      <c r="AM111">
        <f>IF(AND(T111&gt;0, T111&lt;&gt;""),1,0)</f>
        <v/>
      </c>
      <c r="AN111">
        <f>AND(AO111,AND(T111&gt;0,T111&lt;&gt;""))</f>
        <v/>
      </c>
      <c r="AO111">
        <f>AND(R111&gt;100, R111&lt;&gt;"")</f>
        <v/>
      </c>
      <c r="AP111">
        <f>AND(NOT(AN111),AO111)</f>
        <v/>
      </c>
      <c r="AQ111">
        <f>IF(AN111, "OEIS CAT - Destructive - Fatal", IF(AO111, IF(AG111, "OEIS CAT - Destructive - Non-fatal", "OEIS Non-CAT - Destructive - Non-fatal"), IF(AG111, "OEIS CAT - Large", "OEIS Non-CAT - Large")))</f>
        <v/>
      </c>
      <c r="AR111">
        <f>IF(AND(P111&lt;&gt;"", P111&gt;5000),1,0)</f>
        <v/>
      </c>
      <c r="AS111">
        <f>IF(AND(R111&lt;&gt;"", R111&gt;500),1,0)</f>
        <v/>
      </c>
      <c r="AT111">
        <f>IF(OR(R111="", R111&lt;=100),"structures &lt;= 100 ", IF(R111&gt;500, "structures &gt; 500", "100 &lt; structures &lt;= 500"))</f>
        <v/>
      </c>
      <c r="AU111">
        <f>IF(AND(T111&gt;0, T111&lt;&gt;""),"fatality &gt; 0", "fatality = 0")</f>
        <v/>
      </c>
      <c r="AV111">
        <f>IF(R111="",0, R111)</f>
        <v/>
      </c>
      <c r="AW111" t="b">
        <v>1</v>
      </c>
      <c r="AX111" t="b">
        <v>0</v>
      </c>
      <c r="AY111" t="b">
        <v>1</v>
      </c>
      <c r="AZ111" t="b">
        <v>1</v>
      </c>
      <c r="BA111" t="b">
        <v>0</v>
      </c>
      <c r="BB111" t="b">
        <v>1</v>
      </c>
      <c r="BC111" t="b">
        <v>1</v>
      </c>
    </row>
    <row r="112">
      <c r="A112" s="11" t="n"/>
      <c r="C112">
        <f>LEFT(H112,8)&amp;"-"&amp;E112</f>
        <v/>
      </c>
      <c r="D112" s="12" t="inlineStr">
        <is>
          <t>Kings</t>
        </is>
      </c>
      <c r="E112" s="12" t="inlineStr">
        <is>
          <t>Garza</t>
        </is>
      </c>
      <c r="F112" s="12" t="n"/>
      <c r="G112" s="12" t="n"/>
      <c r="H112" s="13">
        <f>YEAR(L112)*10^8+MONTH(L112)*10^6+DAY(L112)*10^4+HOUR(L112)*100+MINUTE(L112)</f>
        <v/>
      </c>
      <c r="I112" s="13">
        <f>IF(HOUR(L112)&lt;12, YEAR(L112)*10^8+MONTH(L112)*10^6+DAY(L112)*10^4+(HOUR(L112)+12)*10^2 + MINUTE(L112), YEAR(L112)*10^8+MONTH(L112)*10^6+(DAY(L112)+1)*10^4+(HOUR(L112)-12)*10^2+MINUTE(L112))</f>
        <v/>
      </c>
      <c r="J112" s="14" t="n">
        <v>42925</v>
      </c>
      <c r="K112" s="15" t="n">
        <v>0.6319444444444444</v>
      </c>
      <c r="L112" s="16" t="n">
        <v>42925.63194444445</v>
      </c>
      <c r="M112" s="17" t="n">
        <v>43109</v>
      </c>
      <c r="N112" s="18" t="inlineStr">
        <is>
          <t>11:51</t>
        </is>
      </c>
      <c r="O112" s="16" t="n">
        <v>43109.49375</v>
      </c>
      <c r="P112" s="19" t="n">
        <v>48889</v>
      </c>
      <c r="Q112" s="12" t="inlineStr">
        <is>
          <t>Equipment Use</t>
        </is>
      </c>
      <c r="R112" s="19" t="n">
        <v>1</v>
      </c>
      <c r="S112" s="19" t="n"/>
      <c r="T112" s="19" t="n">
        <v>0</v>
      </c>
      <c r="U112" s="20" t="n">
        <v>35.93273</v>
      </c>
      <c r="V112" s="20" t="n">
        <v>-120.20014</v>
      </c>
      <c r="W112" s="11" t="inlineStr">
        <is>
          <t>non-HFTD</t>
        </is>
      </c>
      <c r="X112" s="11">
        <f>IF(OR(ISNUMBER(FIND("Redwood Valley", E112)), AZ112, BC112), "HFRA", "non-HFRA")</f>
        <v/>
      </c>
      <c r="Y112" s="11" t="n"/>
      <c r="Z112" s="21" t="n"/>
      <c r="AA112" s="11" t="n"/>
      <c r="AB112" s="11" t="n"/>
      <c r="AC112" s="21" t="n"/>
      <c r="AD112" s="21" t="n"/>
      <c r="AE112" s="21" t="n"/>
      <c r="AF112" s="11" t="n"/>
      <c r="AG112" s="11">
        <f>OR(AND(P112&gt;5000, P112&lt;&gt;""), AND(R112&gt;500, R112&lt;&gt;""), AND(T112&gt;0, T112&lt;&gt;""))</f>
        <v/>
      </c>
      <c r="AH112" s="11">
        <f>AND(OR(R112="", R112&lt;100),OR(AND(P112&gt;5000,P112&lt;&gt;""),AND(T112&gt;0,T112&lt;&gt;"")))</f>
        <v/>
      </c>
      <c r="AI112" s="11">
        <f>AND(AG112,AH112=FALSE)</f>
        <v/>
      </c>
      <c r="AJ112" s="19">
        <f>YEAR(J112)</f>
        <v/>
      </c>
      <c r="AK112">
        <f>MONTH(J112)</f>
        <v/>
      </c>
      <c r="AL112" t="b">
        <v>0</v>
      </c>
      <c r="AM112">
        <f>IF(AND(T112&gt;0, T112&lt;&gt;""),1,0)</f>
        <v/>
      </c>
      <c r="AN112">
        <f>AND(AO112,AND(T112&gt;0,T112&lt;&gt;""))</f>
        <v/>
      </c>
      <c r="AO112">
        <f>AND(R112&gt;100, R112&lt;&gt;"")</f>
        <v/>
      </c>
      <c r="AP112">
        <f>AND(NOT(AN112),AO112)</f>
        <v/>
      </c>
      <c r="AQ112">
        <f>IF(AN112, "OEIS CAT - Destructive - Fatal", IF(AO112, IF(AG112, "OEIS CAT - Destructive - Non-fatal", "OEIS Non-CAT - Destructive - Non-fatal"), IF(AG112, "OEIS CAT - Large", "OEIS Non-CAT - Large")))</f>
        <v/>
      </c>
      <c r="AR112">
        <f>IF(AND(P112&lt;&gt;"", P112&gt;5000),1,0)</f>
        <v/>
      </c>
      <c r="AS112">
        <f>IF(AND(R112&lt;&gt;"", R112&gt;500),1,0)</f>
        <v/>
      </c>
      <c r="AT112">
        <f>IF(OR(R112="", R112&lt;=100),"structures &lt;= 100 ", IF(R112&gt;500, "structures &gt; 500", "100 &lt; structures &lt;= 500"))</f>
        <v/>
      </c>
      <c r="AU112">
        <f>IF(AND(T112&gt;0, T112&lt;&gt;""),"fatality &gt; 0", "fatality = 0")</f>
        <v/>
      </c>
      <c r="AV112">
        <f>IF(R112="",0, R112)</f>
        <v/>
      </c>
      <c r="AW112" t="b">
        <v>0</v>
      </c>
      <c r="AX112" t="b">
        <v>0</v>
      </c>
      <c r="AY112" t="b">
        <v>1</v>
      </c>
      <c r="AZ112" t="b">
        <v>1</v>
      </c>
      <c r="BA112" t="b">
        <v>1</v>
      </c>
      <c r="BB112" t="b">
        <v>0</v>
      </c>
      <c r="BC112" t="b">
        <v>1</v>
      </c>
    </row>
    <row r="113">
      <c r="A113" s="11" t="n"/>
      <c r="C113">
        <f>LEFT(H113,8)&amp;"-"&amp;E113</f>
        <v/>
      </c>
      <c r="D113" s="12" t="inlineStr">
        <is>
          <t>Nevada</t>
        </is>
      </c>
      <c r="E113" s="12" t="inlineStr">
        <is>
          <t>Farad</t>
        </is>
      </c>
      <c r="F113" s="12" t="n"/>
      <c r="G113" s="12" t="n"/>
      <c r="H113" s="13">
        <f>YEAR(L113)*10^8+MONTH(L113)*10^6+DAY(L113)*10^4+HOUR(L113)*100+MINUTE(L113)</f>
        <v/>
      </c>
      <c r="I113" s="13">
        <f>IF(HOUR(L113)&lt;12, YEAR(L113)*10^8+MONTH(L113)*10^6+DAY(L113)*10^4+(HOUR(L113)+12)*10^2 + MINUTE(L113), YEAR(L113)*10^8+MONTH(L113)*10^6+(DAY(L113)+1)*10^4+(HOUR(L113)-12)*10^2+MINUTE(L113))</f>
        <v/>
      </c>
      <c r="J113" s="14" t="n">
        <v>42926</v>
      </c>
      <c r="K113" s="15" t="n">
        <v>0.5430555555555555</v>
      </c>
      <c r="L113" s="16" t="n">
        <v>42926.54305555556</v>
      </c>
      <c r="M113" s="17" t="n">
        <v>43109</v>
      </c>
      <c r="N113" s="18" t="inlineStr">
        <is>
          <t>11:51</t>
        </is>
      </c>
      <c r="O113" s="16" t="n">
        <v>43109.49375</v>
      </c>
      <c r="P113" s="19" t="n">
        <v>747</v>
      </c>
      <c r="Q113" s="12" t="inlineStr">
        <is>
          <t>Undetermined</t>
        </is>
      </c>
      <c r="R113" s="19" t="n"/>
      <c r="S113" s="19" t="n"/>
      <c r="T113" s="19" t="n">
        <v>0</v>
      </c>
      <c r="U113" s="20" t="n">
        <v>39.439722</v>
      </c>
      <c r="V113" s="20" t="n">
        <v>-120.027222</v>
      </c>
      <c r="W113" s="11" t="inlineStr">
        <is>
          <t>HFTD</t>
        </is>
      </c>
      <c r="X113" s="11">
        <f>IF(OR(ISNUMBER(FIND("Redwood Valley", E113)), AZ113, BC113), "HFRA", "non-HFRA")</f>
        <v/>
      </c>
      <c r="Y113" s="11" t="n"/>
      <c r="Z113" s="21" t="n"/>
      <c r="AA113" s="11" t="n"/>
      <c r="AB113" s="11" t="n"/>
      <c r="AC113" s="21" t="n"/>
      <c r="AD113" s="21" t="n"/>
      <c r="AE113" s="21" t="n"/>
      <c r="AF113" s="11" t="n"/>
      <c r="AG113" s="11">
        <f>OR(AND(P113&gt;5000, P113&lt;&gt;""), AND(R113&gt;500, R113&lt;&gt;""), AND(T113&gt;0, T113&lt;&gt;""))</f>
        <v/>
      </c>
      <c r="AH113" s="11">
        <f>AND(OR(R113="", R113&lt;100),OR(AND(P113&gt;5000,P113&lt;&gt;""),AND(T113&gt;0,T113&lt;&gt;"")))</f>
        <v/>
      </c>
      <c r="AI113" s="11">
        <f>AND(AG113,AH113=FALSE)</f>
        <v/>
      </c>
      <c r="AJ113" s="19">
        <f>YEAR(J113)</f>
        <v/>
      </c>
      <c r="AK113">
        <f>MONTH(J113)</f>
        <v/>
      </c>
      <c r="AL113" t="b">
        <v>0</v>
      </c>
      <c r="AM113">
        <f>IF(AND(T113&gt;0, T113&lt;&gt;""),1,0)</f>
        <v/>
      </c>
      <c r="AN113">
        <f>AND(AO113,AND(T113&gt;0,T113&lt;&gt;""))</f>
        <v/>
      </c>
      <c r="AO113">
        <f>AND(R113&gt;100, R113&lt;&gt;"")</f>
        <v/>
      </c>
      <c r="AP113">
        <f>AND(NOT(AN113),AO113)</f>
        <v/>
      </c>
      <c r="AQ113">
        <f>IF(AN113, "OEIS CAT - Destructive - Fatal", IF(AO113, IF(AG113, "OEIS CAT - Destructive - Non-fatal", "OEIS Non-CAT - Destructive - Non-fatal"), IF(AG113, "OEIS CAT - Large", "OEIS Non-CAT - Large")))</f>
        <v/>
      </c>
      <c r="AR113">
        <f>IF(AND(P113&lt;&gt;"", P113&gt;5000),1,0)</f>
        <v/>
      </c>
      <c r="AS113">
        <f>IF(AND(R113&lt;&gt;"", R113&gt;500),1,0)</f>
        <v/>
      </c>
      <c r="AT113">
        <f>IF(OR(R113="", R113&lt;=100),"structures &lt;= 100 ", IF(R113&gt;500, "structures &gt; 500", "100 &lt; structures &lt;= 500"))</f>
        <v/>
      </c>
      <c r="AU113">
        <f>IF(AND(T113&gt;0, T113&lt;&gt;""),"fatality &gt; 0", "fatality = 0")</f>
        <v/>
      </c>
      <c r="AV113">
        <f>IF(R113="",0, R113)</f>
        <v/>
      </c>
      <c r="AW113" t="b">
        <v>1</v>
      </c>
      <c r="AX113" t="b">
        <v>0</v>
      </c>
      <c r="AY113" t="b">
        <v>1</v>
      </c>
      <c r="AZ113" t="b">
        <v>1</v>
      </c>
      <c r="BA113" t="b">
        <v>0</v>
      </c>
      <c r="BB113" t="b">
        <v>0</v>
      </c>
      <c r="BC113" t="b">
        <v>1</v>
      </c>
    </row>
    <row r="114">
      <c r="A114" s="11" t="n"/>
      <c r="C114">
        <f>LEFT(H114,8)&amp;"-"&amp;E114</f>
        <v/>
      </c>
      <c r="D114" s="12" t="inlineStr">
        <is>
          <t>Lassen</t>
        </is>
      </c>
      <c r="E114" s="12" t="inlineStr">
        <is>
          <t>Long Valley</t>
        </is>
      </c>
      <c r="F114" s="12" t="n"/>
      <c r="G114" s="12" t="n"/>
      <c r="H114" s="13">
        <f>YEAR(L114)*10^8+MONTH(L114)*10^6+DAY(L114)*10^4+HOUR(L114)*100+MINUTE(L114)</f>
        <v/>
      </c>
      <c r="I114" s="13">
        <f>IF(HOUR(L114)&lt;12, YEAR(L114)*10^8+MONTH(L114)*10^6+DAY(L114)*10^4+(HOUR(L114)+12)*10^2 + MINUTE(L114), YEAR(L114)*10^8+MONTH(L114)*10^6+(DAY(L114)+1)*10^4+(HOUR(L114)-12)*10^2+MINUTE(L114))</f>
        <v/>
      </c>
      <c r="J114" s="14" t="n">
        <v>42927</v>
      </c>
      <c r="K114" s="15" t="n">
        <v>0.59375</v>
      </c>
      <c r="L114" s="16" t="n">
        <v>42927.59375</v>
      </c>
      <c r="M114" s="17" t="n">
        <v>43109</v>
      </c>
      <c r="N114" s="18" t="inlineStr">
        <is>
          <t>11:52</t>
        </is>
      </c>
      <c r="O114" s="16" t="n">
        <v>43109.49444444444</v>
      </c>
      <c r="P114" s="19" t="n">
        <v>83733</v>
      </c>
      <c r="Q114" s="12" t="inlineStr">
        <is>
          <t>Undetermined</t>
        </is>
      </c>
      <c r="R114" s="19" t="n">
        <v>8</v>
      </c>
      <c r="S114" s="19" t="n">
        <v>3</v>
      </c>
      <c r="T114" s="19" t="n">
        <v>0</v>
      </c>
      <c r="U114" s="20" t="n">
        <v>40.07045</v>
      </c>
      <c r="V114" s="20" t="n">
        <v>-120.14013</v>
      </c>
      <c r="W114" s="11" t="inlineStr">
        <is>
          <t>non-HFTD</t>
        </is>
      </c>
      <c r="X114" s="11">
        <f>IF(OR(ISNUMBER(FIND("Redwood Valley", E114)), AZ114, BC114), "HFRA", "non-HFRA")</f>
        <v/>
      </c>
      <c r="Y114" s="11" t="n"/>
      <c r="Z114" s="21" t="n"/>
      <c r="AA114" s="11" t="n"/>
      <c r="AB114" s="11" t="n"/>
      <c r="AC114" s="21" t="n"/>
      <c r="AD114" s="21" t="n"/>
      <c r="AE114" s="21" t="n"/>
      <c r="AF114" s="11" t="n"/>
      <c r="AG114" s="11">
        <f>OR(AND(P114&gt;5000, P114&lt;&gt;""), AND(R114&gt;500, R114&lt;&gt;""), AND(T114&gt;0, T114&lt;&gt;""))</f>
        <v/>
      </c>
      <c r="AH114" s="11">
        <f>AND(OR(R114="", R114&lt;100),OR(AND(P114&gt;5000,P114&lt;&gt;""),AND(T114&gt;0,T114&lt;&gt;"")))</f>
        <v/>
      </c>
      <c r="AI114" s="11">
        <f>AND(AG114,AH114=FALSE)</f>
        <v/>
      </c>
      <c r="AJ114" s="19">
        <f>YEAR(J114)</f>
        <v/>
      </c>
      <c r="AK114">
        <f>MONTH(J114)</f>
        <v/>
      </c>
      <c r="AL114" t="b">
        <v>0</v>
      </c>
      <c r="AM114">
        <f>IF(AND(T114&gt;0, T114&lt;&gt;""),1,0)</f>
        <v/>
      </c>
      <c r="AN114">
        <f>AND(AO114,AND(T114&gt;0,T114&lt;&gt;""))</f>
        <v/>
      </c>
      <c r="AO114">
        <f>AND(R114&gt;100, R114&lt;&gt;"")</f>
        <v/>
      </c>
      <c r="AP114">
        <f>AND(NOT(AN114),AO114)</f>
        <v/>
      </c>
      <c r="AQ114">
        <f>IF(AN114, "OEIS CAT - Destructive - Fatal", IF(AO114, IF(AG114, "OEIS CAT - Destructive - Non-fatal", "OEIS Non-CAT - Destructive - Non-fatal"), IF(AG114, "OEIS CAT - Large", "OEIS Non-CAT - Large")))</f>
        <v/>
      </c>
      <c r="AR114">
        <f>IF(AND(P114&lt;&gt;"", P114&gt;5000),1,0)</f>
        <v/>
      </c>
      <c r="AS114">
        <f>IF(AND(R114&lt;&gt;"", R114&gt;500),1,0)</f>
        <v/>
      </c>
      <c r="AT114">
        <f>IF(OR(R114="", R114&lt;=100),"structures &lt;= 100 ", IF(R114&gt;500, "structures &gt; 500", "100 &lt; structures &lt;= 500"))</f>
        <v/>
      </c>
      <c r="AU114">
        <f>IF(AND(T114&gt;0, T114&lt;&gt;""),"fatality &gt; 0", "fatality = 0")</f>
        <v/>
      </c>
      <c r="AV114">
        <f>IF(R114="",0, R114)</f>
        <v/>
      </c>
      <c r="AW114" t="b">
        <v>0</v>
      </c>
      <c r="AX114" t="b">
        <v>0</v>
      </c>
      <c r="AY114" t="b">
        <v>0</v>
      </c>
      <c r="AZ114" t="b">
        <v>0</v>
      </c>
      <c r="BA114" t="b">
        <v>0</v>
      </c>
      <c r="BB114" t="b">
        <v>0</v>
      </c>
      <c r="BC114" t="b">
        <v>0</v>
      </c>
    </row>
    <row r="115">
      <c r="A115" s="11" t="n"/>
      <c r="C115">
        <f>LEFT(H115,8)&amp;"-"&amp;E115</f>
        <v/>
      </c>
      <c r="D115" s="12" t="inlineStr">
        <is>
          <t>Mendocino</t>
        </is>
      </c>
      <c r="E115" s="12" t="inlineStr">
        <is>
          <t>Grade</t>
        </is>
      </c>
      <c r="F115" s="12" t="n"/>
      <c r="G115" s="12" t="n"/>
      <c r="H115" s="13">
        <f>YEAR(L115)*10^8+MONTH(L115)*10^6+DAY(L115)*10^4+HOUR(L115)*100+MINUTE(L115)</f>
        <v/>
      </c>
      <c r="I115" s="13">
        <f>IF(HOUR(L115)&lt;12, YEAR(L115)*10^8+MONTH(L115)*10^6+DAY(L115)*10^4+(HOUR(L115)+12)*10^2 + MINUTE(L115), YEAR(L115)*10^8+MONTH(L115)*10^6+(DAY(L115)+1)*10^4+(HOUR(L115)-12)*10^2+MINUTE(L115))</f>
        <v/>
      </c>
      <c r="J115" s="14" t="n">
        <v>42932</v>
      </c>
      <c r="K115" s="15" t="n">
        <v>0.61875</v>
      </c>
      <c r="L115" s="16" t="n">
        <v>42932.61875</v>
      </c>
      <c r="M115" s="17" t="n">
        <v>43109</v>
      </c>
      <c r="N115" s="18" t="inlineStr">
        <is>
          <t>11:56</t>
        </is>
      </c>
      <c r="O115" s="16" t="n">
        <v>43109.49722222222</v>
      </c>
      <c r="P115" s="19" t="n">
        <v>900</v>
      </c>
      <c r="Q115" s="12" t="inlineStr">
        <is>
          <t>Vehicle</t>
        </is>
      </c>
      <c r="R115" s="19" t="n">
        <v>1</v>
      </c>
      <c r="S115" s="19" t="n"/>
      <c r="T115" s="19" t="n">
        <v>0</v>
      </c>
      <c r="U115" s="20" t="n">
        <v>39.30125</v>
      </c>
      <c r="V115" s="20" t="n">
        <v>-123.28825</v>
      </c>
      <c r="W115" s="11" t="inlineStr">
        <is>
          <t>HFTD</t>
        </is>
      </c>
      <c r="X115" s="11">
        <f>IF(OR(ISNUMBER(FIND("Redwood Valley", E115)), AZ115, BC115), "HFRA", "non-HFRA")</f>
        <v/>
      </c>
      <c r="Y115" s="11" t="n"/>
      <c r="Z115" s="21" t="n"/>
      <c r="AA115" s="11" t="n"/>
      <c r="AB115" s="11" t="n"/>
      <c r="AC115" s="21" t="n"/>
      <c r="AD115" s="21" t="n"/>
      <c r="AE115" s="21" t="n"/>
      <c r="AF115" s="11" t="n">
        <v>16812</v>
      </c>
      <c r="AG115" s="11">
        <f>OR(AND(P115&gt;5000, P115&lt;&gt;""), AND(R115&gt;500, R115&lt;&gt;""), AND(T115&gt;0, T115&lt;&gt;""))</f>
        <v/>
      </c>
      <c r="AH115" s="11">
        <f>AND(OR(R115="", R115&lt;100),OR(AND(P115&gt;5000,P115&lt;&gt;""),AND(T115&gt;0,T115&lt;&gt;"")))</f>
        <v/>
      </c>
      <c r="AI115" s="11">
        <f>AND(AG115,AH115=FALSE)</f>
        <v/>
      </c>
      <c r="AJ115" s="19">
        <f>YEAR(J115)</f>
        <v/>
      </c>
      <c r="AK115">
        <f>MONTH(J115)</f>
        <v/>
      </c>
      <c r="AL115" t="b">
        <v>0</v>
      </c>
      <c r="AM115">
        <f>IF(AND(T115&gt;0, T115&lt;&gt;""),1,0)</f>
        <v/>
      </c>
      <c r="AN115">
        <f>AND(AO115,AND(T115&gt;0,T115&lt;&gt;""))</f>
        <v/>
      </c>
      <c r="AO115">
        <f>AND(R115&gt;100, R115&lt;&gt;"")</f>
        <v/>
      </c>
      <c r="AP115">
        <f>AND(NOT(AN115),AO115)</f>
        <v/>
      </c>
      <c r="AQ115">
        <f>IF(AN115, "OEIS CAT - Destructive - Fatal", IF(AO115, IF(AG115, "OEIS CAT - Destructive - Non-fatal", "OEIS Non-CAT - Destructive - Non-fatal"), IF(AG115, "OEIS CAT - Large", "OEIS Non-CAT - Large")))</f>
        <v/>
      </c>
      <c r="AR115">
        <f>IF(AND(P115&lt;&gt;"", P115&gt;5000),1,0)</f>
        <v/>
      </c>
      <c r="AS115">
        <f>IF(AND(R115&lt;&gt;"", R115&gt;500),1,0)</f>
        <v/>
      </c>
      <c r="AT115">
        <f>IF(OR(R115="", R115&lt;=100),"structures &lt;= 100 ", IF(R115&gt;500, "structures &gt; 500", "100 &lt; structures &lt;= 500"))</f>
        <v/>
      </c>
      <c r="AU115">
        <f>IF(AND(T115&gt;0, T115&lt;&gt;""),"fatality &gt; 0", "fatality = 0")</f>
        <v/>
      </c>
      <c r="AV115">
        <f>IF(R115="",0, R115)</f>
        <v/>
      </c>
      <c r="AW115" t="b">
        <v>1</v>
      </c>
      <c r="AX115" t="b">
        <v>0</v>
      </c>
      <c r="AY115" t="b">
        <v>1</v>
      </c>
      <c r="AZ115" t="b">
        <v>1</v>
      </c>
      <c r="BA115" t="b">
        <v>0</v>
      </c>
      <c r="BB115" t="b">
        <v>1</v>
      </c>
      <c r="BC115" t="b">
        <v>1</v>
      </c>
    </row>
    <row r="116">
      <c r="A116" s="11" t="n"/>
      <c r="C116">
        <f>LEFT(H116,8)&amp;"-"&amp;E116</f>
        <v/>
      </c>
      <c r="D116" s="12" t="inlineStr">
        <is>
          <t>Mariposa</t>
        </is>
      </c>
      <c r="E116" s="12" t="inlineStr">
        <is>
          <t>Detwiler</t>
        </is>
      </c>
      <c r="F116" s="12" t="n"/>
      <c r="G116" s="12" t="n"/>
      <c r="H116" s="13">
        <f>YEAR(L116)*10^8+MONTH(L116)*10^6+DAY(L116)*10^4+HOUR(L116)*100+MINUTE(L116)</f>
        <v/>
      </c>
      <c r="I116" s="13">
        <f>IF(HOUR(L116)&lt;12, YEAR(L116)*10^8+MONTH(L116)*10^6+DAY(L116)*10^4+(HOUR(L116)+12)*10^2 + MINUTE(L116), YEAR(L116)*10^8+MONTH(L116)*10^6+(DAY(L116)+1)*10^4+(HOUR(L116)-12)*10^2+MINUTE(L116))</f>
        <v/>
      </c>
      <c r="J116" s="14" t="n">
        <v>42932</v>
      </c>
      <c r="K116" s="15" t="n">
        <v>0.6638888888888889</v>
      </c>
      <c r="L116" s="16" t="n">
        <v>42932.66388888889</v>
      </c>
      <c r="M116" s="17" t="n">
        <v>43109</v>
      </c>
      <c r="N116" s="18" t="inlineStr">
        <is>
          <t>11:57</t>
        </is>
      </c>
      <c r="O116" s="16" t="n">
        <v>43109.49791666667</v>
      </c>
      <c r="P116" s="19" t="n">
        <v>81826</v>
      </c>
      <c r="Q116" s="12" t="inlineStr">
        <is>
          <t>Shooting</t>
        </is>
      </c>
      <c r="R116" s="19" t="n">
        <v>131</v>
      </c>
      <c r="S116" s="19" t="n">
        <v>21</v>
      </c>
      <c r="T116" s="19" t="n">
        <v>0</v>
      </c>
      <c r="U116" s="20" t="n">
        <v>37.61757</v>
      </c>
      <c r="V116" s="20" t="n">
        <v>-120.21321</v>
      </c>
      <c r="W116" s="11" t="inlineStr">
        <is>
          <t>HFTD</t>
        </is>
      </c>
      <c r="X116" s="11">
        <f>IF(OR(ISNUMBER(FIND("Redwood Valley", E116)), AZ116, BC116), "HFRA", "non-HFRA")</f>
        <v/>
      </c>
      <c r="Y116" s="11" t="n"/>
      <c r="Z116" s="21" t="n"/>
      <c r="AA116" s="11" t="n"/>
      <c r="AB116" s="11" t="n"/>
      <c r="AC116" s="21" t="n"/>
      <c r="AD116" s="21" t="n"/>
      <c r="AE116" s="21" t="n"/>
      <c r="AF116" s="27" t="n">
        <v>31657488</v>
      </c>
      <c r="AG116" s="11">
        <f>OR(AND(P116&gt;5000, P116&lt;&gt;""), AND(R116&gt;500, R116&lt;&gt;""), AND(T116&gt;0, T116&lt;&gt;""))</f>
        <v/>
      </c>
      <c r="AH116" s="11">
        <f>AND(OR(R116="", R116&lt;100),OR(AND(P116&gt;5000,P116&lt;&gt;""),AND(T116&gt;0,T116&lt;&gt;"")))</f>
        <v/>
      </c>
      <c r="AI116" s="11">
        <f>AND(AG116,AH116=FALSE)</f>
        <v/>
      </c>
      <c r="AJ116" s="19">
        <f>YEAR(J116)</f>
        <v/>
      </c>
      <c r="AK116">
        <f>MONTH(J116)</f>
        <v/>
      </c>
      <c r="AL116" t="b">
        <v>0</v>
      </c>
      <c r="AM116">
        <f>IF(AND(T116&gt;0, T116&lt;&gt;""),1,0)</f>
        <v/>
      </c>
      <c r="AN116">
        <f>AND(AO116,AND(T116&gt;0,T116&lt;&gt;""))</f>
        <v/>
      </c>
      <c r="AO116">
        <f>AND(R116&gt;100, R116&lt;&gt;"")</f>
        <v/>
      </c>
      <c r="AP116">
        <f>AND(NOT(AN116),AO116)</f>
        <v/>
      </c>
      <c r="AQ116">
        <f>IF(AN116, "OEIS CAT - Destructive - Fatal", IF(AO116, IF(AG116, "OEIS CAT - Destructive - Non-fatal", "OEIS Non-CAT - Destructive - Non-fatal"), IF(AG116, "OEIS CAT - Large", "OEIS Non-CAT - Large")))</f>
        <v/>
      </c>
      <c r="AR116">
        <f>IF(AND(P116&lt;&gt;"", P116&gt;5000),1,0)</f>
        <v/>
      </c>
      <c r="AS116">
        <f>IF(AND(R116&lt;&gt;"", R116&gt;500),1,0)</f>
        <v/>
      </c>
      <c r="AT116">
        <f>IF(OR(R116="", R116&lt;=100),"structures &lt;= 100 ", IF(R116&gt;500, "structures &gt; 500", "100 &lt; structures &lt;= 500"))</f>
        <v/>
      </c>
      <c r="AU116">
        <f>IF(AND(T116&gt;0, T116&lt;&gt;""),"fatality &gt; 0", "fatality = 0")</f>
        <v/>
      </c>
      <c r="AV116">
        <f>IF(R116="",0, R116)</f>
        <v/>
      </c>
      <c r="AW116" t="b">
        <v>1</v>
      </c>
      <c r="AX116" t="b">
        <v>0</v>
      </c>
      <c r="AY116" t="b">
        <v>1</v>
      </c>
      <c r="AZ116" t="b">
        <v>1</v>
      </c>
      <c r="BA116" t="b">
        <v>0</v>
      </c>
      <c r="BB116" t="b">
        <v>1</v>
      </c>
      <c r="BC116" t="b">
        <v>1</v>
      </c>
    </row>
    <row r="117">
      <c r="A117" s="11" t="n"/>
      <c r="C117">
        <f>LEFT(H117,8)&amp;"-"&amp;E117</f>
        <v/>
      </c>
      <c r="D117" s="12" t="inlineStr">
        <is>
          <t>Fresno</t>
        </is>
      </c>
      <c r="E117" s="12" t="inlineStr">
        <is>
          <t>Park</t>
        </is>
      </c>
      <c r="F117" s="12" t="n"/>
      <c r="G117" s="12" t="n"/>
      <c r="H117" s="13">
        <f>YEAR(L117)*10^8+MONTH(L117)*10^6+DAY(L117)*10^4+HOUR(L117)*100+MINUTE(L117)</f>
        <v/>
      </c>
      <c r="I117" s="13">
        <f>IF(HOUR(L117)&lt;12, YEAR(L117)*10^8+MONTH(L117)*10^6+DAY(L117)*10^4+(HOUR(L117)+12)*10^2 + MINUTE(L117), YEAR(L117)*10^8+MONTH(L117)*10^6+(DAY(L117)+1)*10^4+(HOUR(L117)-12)*10^2+MINUTE(L117))</f>
        <v/>
      </c>
      <c r="J117" s="14" t="n">
        <v>42933</v>
      </c>
      <c r="K117" s="15" t="n">
        <v>0.5520833333333334</v>
      </c>
      <c r="L117" s="16" t="n">
        <v>42933.55208333334</v>
      </c>
      <c r="M117" s="17" t="n">
        <v>43109</v>
      </c>
      <c r="N117" s="18" t="inlineStr">
        <is>
          <t>11:58</t>
        </is>
      </c>
      <c r="O117" s="16" t="n">
        <v>43109.49861111111</v>
      </c>
      <c r="P117" s="19" t="n">
        <v>1649</v>
      </c>
      <c r="Q117" s="12" t="inlineStr">
        <is>
          <t>Equipment Use</t>
        </is>
      </c>
      <c r="R117" s="19" t="n">
        <v>0</v>
      </c>
      <c r="S117" s="19" t="n"/>
      <c r="T117" s="19" t="n">
        <v>0</v>
      </c>
      <c r="U117" s="20" t="n">
        <v>35.95911</v>
      </c>
      <c r="V117" s="20" t="n">
        <v>-120.55579</v>
      </c>
      <c r="W117" s="11" t="inlineStr">
        <is>
          <t>HFTD</t>
        </is>
      </c>
      <c r="X117" s="11">
        <f>IF(OR(ISNUMBER(FIND("Redwood Valley", E117)), AZ117, BC117), "HFRA", "non-HFRA")</f>
        <v/>
      </c>
      <c r="Y117" s="11" t="n"/>
      <c r="Z117" s="21" t="n"/>
      <c r="AA117" s="11" t="n"/>
      <c r="AB117" s="11" t="n"/>
      <c r="AC117" s="21" t="n"/>
      <c r="AD117" s="21" t="n"/>
      <c r="AE117" s="21" t="n"/>
      <c r="AF117" s="11" t="n"/>
      <c r="AG117" s="11">
        <f>OR(AND(P117&gt;5000, P117&lt;&gt;""), AND(R117&gt;500, R117&lt;&gt;""), AND(T117&gt;0, T117&lt;&gt;""))</f>
        <v/>
      </c>
      <c r="AH117" s="11">
        <f>AND(OR(R117="", R117&lt;100),OR(AND(P117&gt;5000,P117&lt;&gt;""),AND(T117&gt;0,T117&lt;&gt;"")))</f>
        <v/>
      </c>
      <c r="AI117" s="11">
        <f>AND(AG117,AH117=FALSE)</f>
        <v/>
      </c>
      <c r="AJ117" s="19">
        <f>YEAR(J117)</f>
        <v/>
      </c>
      <c r="AK117">
        <f>MONTH(J117)</f>
        <v/>
      </c>
      <c r="AL117" t="b">
        <v>0</v>
      </c>
      <c r="AM117">
        <f>IF(AND(T117&gt;0, T117&lt;&gt;""),1,0)</f>
        <v/>
      </c>
      <c r="AN117">
        <f>AND(AO117,AND(T117&gt;0,T117&lt;&gt;""))</f>
        <v/>
      </c>
      <c r="AO117">
        <f>AND(R117&gt;100, R117&lt;&gt;"")</f>
        <v/>
      </c>
      <c r="AP117">
        <f>AND(NOT(AN117),AO117)</f>
        <v/>
      </c>
      <c r="AQ117">
        <f>IF(AN117, "OEIS CAT - Destructive - Fatal", IF(AO117, IF(AG117, "OEIS CAT - Destructive - Non-fatal", "OEIS Non-CAT - Destructive - Non-fatal"), IF(AG117, "OEIS CAT - Large", "OEIS Non-CAT - Large")))</f>
        <v/>
      </c>
      <c r="AR117">
        <f>IF(AND(P117&lt;&gt;"", P117&gt;5000),1,0)</f>
        <v/>
      </c>
      <c r="AS117">
        <f>IF(AND(R117&lt;&gt;"", R117&gt;500),1,0)</f>
        <v/>
      </c>
      <c r="AT117">
        <f>IF(OR(R117="", R117&lt;=100),"structures &lt;= 100 ", IF(R117&gt;500, "structures &gt; 500", "100 &lt; structures &lt;= 500"))</f>
        <v/>
      </c>
      <c r="AU117">
        <f>IF(AND(T117&gt;0, T117&lt;&gt;""),"fatality &gt; 0", "fatality = 0")</f>
        <v/>
      </c>
      <c r="AV117">
        <f>IF(R117="",0, R117)</f>
        <v/>
      </c>
      <c r="AW117" t="b">
        <v>1</v>
      </c>
      <c r="AX117" t="b">
        <v>0</v>
      </c>
      <c r="AY117" t="b">
        <v>1</v>
      </c>
      <c r="AZ117" t="b">
        <v>1</v>
      </c>
      <c r="BA117" t="b">
        <v>0</v>
      </c>
      <c r="BB117" t="b">
        <v>1</v>
      </c>
      <c r="BC117" t="b">
        <v>1</v>
      </c>
    </row>
    <row r="118">
      <c r="A118" s="11" t="n"/>
      <c r="C118">
        <f>LEFT(H118,8)&amp;"-"&amp;E118</f>
        <v/>
      </c>
      <c r="D118" s="12" t="inlineStr">
        <is>
          <t>Kern</t>
        </is>
      </c>
      <c r="E118" s="12" t="inlineStr">
        <is>
          <t>Hudson</t>
        </is>
      </c>
      <c r="F118" s="12" t="n"/>
      <c r="G118" s="12" t="n"/>
      <c r="H118" s="13">
        <f>YEAR(L118)*10^8+MONTH(L118)*10^6+DAY(L118)*10^4+HOUR(L118)*100+MINUTE(L118)</f>
        <v/>
      </c>
      <c r="I118" s="13">
        <f>IF(HOUR(L118)&lt;12, YEAR(L118)*10^8+MONTH(L118)*10^6+DAY(L118)*10^4+(HOUR(L118)+12)*10^2 + MINUTE(L118), YEAR(L118)*10^8+MONTH(L118)*10^6+(DAY(L118)+1)*10^4+(HOUR(L118)-12)*10^2+MINUTE(L118))</f>
        <v/>
      </c>
      <c r="J118" s="14" t="n">
        <v>42934</v>
      </c>
      <c r="K118" s="15" t="n">
        <v>0.4895833333333333</v>
      </c>
      <c r="L118" s="16" t="n">
        <v>42934.48958333334</v>
      </c>
      <c r="M118" s="17" t="n">
        <v>43109</v>
      </c>
      <c r="N118" s="18" t="inlineStr">
        <is>
          <t>11:59</t>
        </is>
      </c>
      <c r="O118" s="16" t="n">
        <v>43109.49930555555</v>
      </c>
      <c r="P118" s="19" t="n">
        <v>1083</v>
      </c>
      <c r="Q118" s="12" t="inlineStr">
        <is>
          <t>Undetermined</t>
        </is>
      </c>
      <c r="R118" s="19" t="n">
        <v>0</v>
      </c>
      <c r="S118" s="19" t="n"/>
      <c r="T118" s="19" t="n">
        <v>0</v>
      </c>
      <c r="U118" s="20" t="n">
        <v>34.94373</v>
      </c>
      <c r="V118" s="20" t="n">
        <v>-119.44751</v>
      </c>
      <c r="W118" s="11" t="inlineStr">
        <is>
          <t>non-HFTD</t>
        </is>
      </c>
      <c r="X118" s="11">
        <f>IF(OR(ISNUMBER(FIND("Redwood Valley", E118)), AZ118, BC118), "HFRA", "non-HFRA")</f>
        <v/>
      </c>
      <c r="Y118" s="11" t="n"/>
      <c r="Z118" s="21" t="n"/>
      <c r="AA118" s="11" t="n"/>
      <c r="AB118" s="11" t="n"/>
      <c r="AC118" s="21" t="n"/>
      <c r="AD118" s="21" t="n"/>
      <c r="AE118" s="21" t="n"/>
      <c r="AF118" s="11" t="n"/>
      <c r="AG118" s="11">
        <f>OR(AND(P118&gt;5000, P118&lt;&gt;""), AND(R118&gt;500, R118&lt;&gt;""), AND(T118&gt;0, T118&lt;&gt;""))</f>
        <v/>
      </c>
      <c r="AH118" s="11">
        <f>AND(OR(R118="", R118&lt;100),OR(AND(P118&gt;5000,P118&lt;&gt;""),AND(T118&gt;0,T118&lt;&gt;"")))</f>
        <v/>
      </c>
      <c r="AI118" s="11">
        <f>AND(AG118,AH118=FALSE)</f>
        <v/>
      </c>
      <c r="AJ118" s="19">
        <f>YEAR(J118)</f>
        <v/>
      </c>
      <c r="AK118">
        <f>MONTH(J118)</f>
        <v/>
      </c>
      <c r="AL118" t="b">
        <v>0</v>
      </c>
      <c r="AM118">
        <f>IF(AND(T118&gt;0, T118&lt;&gt;""),1,0)</f>
        <v/>
      </c>
      <c r="AN118">
        <f>AND(AO118,AND(T118&gt;0,T118&lt;&gt;""))</f>
        <v/>
      </c>
      <c r="AO118">
        <f>AND(R118&gt;100, R118&lt;&gt;"")</f>
        <v/>
      </c>
      <c r="AP118">
        <f>AND(NOT(AN118),AO118)</f>
        <v/>
      </c>
      <c r="AQ118">
        <f>IF(AN118, "OEIS CAT - Destructive - Fatal", IF(AO118, IF(AG118, "OEIS CAT - Destructive - Non-fatal", "OEIS Non-CAT - Destructive - Non-fatal"), IF(AG118, "OEIS CAT - Large", "OEIS Non-CAT - Large")))</f>
        <v/>
      </c>
      <c r="AR118">
        <f>IF(AND(P118&lt;&gt;"", P118&gt;5000),1,0)</f>
        <v/>
      </c>
      <c r="AS118">
        <f>IF(AND(R118&lt;&gt;"", R118&gt;500),1,0)</f>
        <v/>
      </c>
      <c r="AT118">
        <f>IF(OR(R118="", R118&lt;=100),"structures &lt;= 100 ", IF(R118&gt;500, "structures &gt; 500", "100 &lt; structures &lt;= 500"))</f>
        <v/>
      </c>
      <c r="AU118">
        <f>IF(AND(T118&gt;0, T118&lt;&gt;""),"fatality &gt; 0", "fatality = 0")</f>
        <v/>
      </c>
      <c r="AV118">
        <f>IF(R118="",0, R118)</f>
        <v/>
      </c>
      <c r="AW118" t="b">
        <v>0</v>
      </c>
      <c r="AX118" t="b">
        <v>0</v>
      </c>
      <c r="AY118" t="b">
        <v>0</v>
      </c>
      <c r="AZ118" t="b">
        <v>0</v>
      </c>
      <c r="BA118" t="b">
        <v>0</v>
      </c>
      <c r="BB118" t="b">
        <v>0</v>
      </c>
      <c r="BC118" t="b">
        <v>0</v>
      </c>
    </row>
    <row r="119">
      <c r="A119" s="11" t="n"/>
      <c r="C119">
        <f>LEFT(H119,8)&amp;"-"&amp;E119</f>
        <v/>
      </c>
      <c r="D119" s="12" t="inlineStr">
        <is>
          <t>Tulare</t>
        </is>
      </c>
      <c r="E119" s="12" t="inlineStr">
        <is>
          <t>Elephant</t>
        </is>
      </c>
      <c r="F119" s="12" t="n"/>
      <c r="G119" s="12" t="n"/>
      <c r="H119" s="13">
        <f>YEAR(L119)*10^8+MONTH(L119)*10^6+DAY(L119)*10^4+HOUR(L119)*100+MINUTE(L119)</f>
        <v/>
      </c>
      <c r="I119" s="13">
        <f>IF(HOUR(L119)&lt;12, YEAR(L119)*10^8+MONTH(L119)*10^6+DAY(L119)*10^4+(HOUR(L119)+12)*10^2 + MINUTE(L119), YEAR(L119)*10^8+MONTH(L119)*10^6+(DAY(L119)+1)*10^4+(HOUR(L119)-12)*10^2+MINUTE(L119))</f>
        <v/>
      </c>
      <c r="J119" s="14" t="n">
        <v>42936</v>
      </c>
      <c r="K119" s="15" t="n">
        <v>0.8027777777777778</v>
      </c>
      <c r="L119" s="16" t="n">
        <v>42936.80277777778</v>
      </c>
      <c r="M119" s="17" t="n">
        <v>43109</v>
      </c>
      <c r="N119" s="18" t="inlineStr">
        <is>
          <t>12:02</t>
        </is>
      </c>
      <c r="O119" s="16" t="n">
        <v>43109.50138888889</v>
      </c>
      <c r="P119" s="19" t="n">
        <v>416</v>
      </c>
      <c r="Q119" s="12" t="inlineStr">
        <is>
          <t>Arson</t>
        </is>
      </c>
      <c r="R119" s="19" t="n">
        <v>0</v>
      </c>
      <c r="S119" s="19" t="n"/>
      <c r="T119" s="19" t="n">
        <v>0</v>
      </c>
      <c r="U119" s="20" t="n">
        <v>36.22265</v>
      </c>
      <c r="V119" s="20" t="n">
        <v>-119.06598</v>
      </c>
      <c r="W119" s="11" t="inlineStr">
        <is>
          <t>non-HFTD</t>
        </is>
      </c>
      <c r="X119" s="11">
        <f>IF(OR(ISNUMBER(FIND("Redwood Valley", E119)), AZ119, BC119), "HFRA", "non-HFRA")</f>
        <v/>
      </c>
      <c r="Y119" s="11" t="n"/>
      <c r="Z119" s="21" t="n"/>
      <c r="AA119" s="11" t="n"/>
      <c r="AB119" s="11" t="n"/>
      <c r="AC119" s="21" t="n"/>
      <c r="AD119" s="21" t="n"/>
      <c r="AE119" s="21" t="n"/>
      <c r="AF119" s="11" t="n"/>
      <c r="AG119" s="11">
        <f>OR(AND(P119&gt;5000, P119&lt;&gt;""), AND(R119&gt;500, R119&lt;&gt;""), AND(T119&gt;0, T119&lt;&gt;""))</f>
        <v/>
      </c>
      <c r="AH119" s="11">
        <f>AND(OR(R119="", R119&lt;100),OR(AND(P119&gt;5000,P119&lt;&gt;""),AND(T119&gt;0,T119&lt;&gt;"")))</f>
        <v/>
      </c>
      <c r="AI119" s="11">
        <f>AND(AG119,AH119=FALSE)</f>
        <v/>
      </c>
      <c r="AJ119" s="19">
        <f>YEAR(J119)</f>
        <v/>
      </c>
      <c r="AK119">
        <f>MONTH(J119)</f>
        <v/>
      </c>
      <c r="AL119" t="b">
        <v>0</v>
      </c>
      <c r="AM119">
        <f>IF(AND(T119&gt;0, T119&lt;&gt;""),1,0)</f>
        <v/>
      </c>
      <c r="AN119">
        <f>AND(AO119,AND(T119&gt;0,T119&lt;&gt;""))</f>
        <v/>
      </c>
      <c r="AO119">
        <f>AND(R119&gt;100, R119&lt;&gt;"")</f>
        <v/>
      </c>
      <c r="AP119">
        <f>AND(NOT(AN119),AO119)</f>
        <v/>
      </c>
      <c r="AQ119">
        <f>IF(AN119, "OEIS CAT - Destructive - Fatal", IF(AO119, IF(AG119, "OEIS CAT - Destructive - Non-fatal", "OEIS Non-CAT - Destructive - Non-fatal"), IF(AG119, "OEIS CAT - Large", "OEIS Non-CAT - Large")))</f>
        <v/>
      </c>
      <c r="AR119">
        <f>IF(AND(P119&lt;&gt;"", P119&gt;5000),1,0)</f>
        <v/>
      </c>
      <c r="AS119">
        <f>IF(AND(R119&lt;&gt;"", R119&gt;500),1,0)</f>
        <v/>
      </c>
      <c r="AT119">
        <f>IF(OR(R119="", R119&lt;=100),"structures &lt;= 100 ", IF(R119&gt;500, "structures &gt; 500", "100 &lt; structures &lt;= 500"))</f>
        <v/>
      </c>
      <c r="AU119">
        <f>IF(AND(T119&gt;0, T119&lt;&gt;""),"fatality &gt; 0", "fatality = 0")</f>
        <v/>
      </c>
      <c r="AV119">
        <f>IF(R119="",0, R119)</f>
        <v/>
      </c>
      <c r="AW119" t="b">
        <v>0</v>
      </c>
      <c r="AX119" t="b">
        <v>0</v>
      </c>
      <c r="AY119" t="b">
        <v>0</v>
      </c>
      <c r="AZ119" t="b">
        <v>0</v>
      </c>
      <c r="BA119" t="b">
        <v>0</v>
      </c>
      <c r="BB119" t="b">
        <v>0</v>
      </c>
      <c r="BC119" t="b">
        <v>0</v>
      </c>
    </row>
    <row r="120">
      <c r="A120" s="11" t="n"/>
      <c r="C120">
        <f>LEFT(H120,8)&amp;"-"&amp;E120</f>
        <v/>
      </c>
      <c r="D120" s="12" t="inlineStr">
        <is>
          <t>Sacramento</t>
        </is>
      </c>
      <c r="E120" s="12" t="inlineStr">
        <is>
          <t>Latrobe</t>
        </is>
      </c>
      <c r="F120" s="12" t="n"/>
      <c r="G120" s="12" t="n"/>
      <c r="H120" s="13">
        <f>YEAR(L120)*10^8+MONTH(L120)*10^6+DAY(L120)*10^4+HOUR(L120)*100+MINUTE(L120)</f>
        <v/>
      </c>
      <c r="I120" s="13">
        <f>IF(HOUR(L120)&lt;12, YEAR(L120)*10^8+MONTH(L120)*10^6+DAY(L120)*10^4+(HOUR(L120)+12)*10^2 + MINUTE(L120), YEAR(L120)*10^8+MONTH(L120)*10^6+(DAY(L120)+1)*10^4+(HOUR(L120)-12)*10^2+MINUTE(L120))</f>
        <v/>
      </c>
      <c r="J120" s="14" t="n">
        <v>42942</v>
      </c>
      <c r="K120" s="15" t="n">
        <v>0.6145833333333334</v>
      </c>
      <c r="L120" s="16" t="n">
        <v>42942.61458333334</v>
      </c>
      <c r="M120" s="17" t="n">
        <v>43109</v>
      </c>
      <c r="N120" s="18" t="inlineStr">
        <is>
          <t>12:06</t>
        </is>
      </c>
      <c r="O120" s="16" t="n">
        <v>43109.50416666667</v>
      </c>
      <c r="P120" s="19" t="n">
        <v>1268</v>
      </c>
      <c r="Q120" s="12" t="inlineStr">
        <is>
          <t>Debris Burning</t>
        </is>
      </c>
      <c r="R120" s="19" t="n">
        <v>0</v>
      </c>
      <c r="S120" s="19" t="n"/>
      <c r="T120" s="19" t="n">
        <v>0</v>
      </c>
      <c r="U120" s="20" t="n">
        <v>38.5181</v>
      </c>
      <c r="V120" s="20" t="n">
        <v>-121.104</v>
      </c>
      <c r="W120" s="11" t="inlineStr">
        <is>
          <t>non-HFTD</t>
        </is>
      </c>
      <c r="X120" s="11">
        <f>IF(OR(ISNUMBER(FIND("Redwood Valley", E120)), AZ120, BC120), "HFRA", "non-HFRA")</f>
        <v/>
      </c>
      <c r="Y120" s="11" t="n"/>
      <c r="Z120" s="21" t="n"/>
      <c r="AA120" s="11" t="n"/>
      <c r="AB120" s="11" t="n"/>
      <c r="AC120" s="21" t="n"/>
      <c r="AD120" s="21" t="n"/>
      <c r="AE120" s="21" t="n"/>
      <c r="AF120" s="11" t="n"/>
      <c r="AG120" s="11">
        <f>OR(AND(P120&gt;5000, P120&lt;&gt;""), AND(R120&gt;500, R120&lt;&gt;""), AND(T120&gt;0, T120&lt;&gt;""))</f>
        <v/>
      </c>
      <c r="AH120" s="11">
        <f>AND(OR(R120="", R120&lt;100),OR(AND(P120&gt;5000,P120&lt;&gt;""),AND(T120&gt;0,T120&lt;&gt;"")))</f>
        <v/>
      </c>
      <c r="AI120" s="11">
        <f>AND(AG120,AH120=FALSE)</f>
        <v/>
      </c>
      <c r="AJ120" s="19">
        <f>YEAR(J120)</f>
        <v/>
      </c>
      <c r="AK120">
        <f>MONTH(J120)</f>
        <v/>
      </c>
      <c r="AL120" t="b">
        <v>0</v>
      </c>
      <c r="AM120">
        <f>IF(AND(T120&gt;0, T120&lt;&gt;""),1,0)</f>
        <v/>
      </c>
      <c r="AN120">
        <f>AND(AO120,AND(T120&gt;0,T120&lt;&gt;""))</f>
        <v/>
      </c>
      <c r="AO120">
        <f>AND(R120&gt;100, R120&lt;&gt;"")</f>
        <v/>
      </c>
      <c r="AP120">
        <f>AND(NOT(AN120),AO120)</f>
        <v/>
      </c>
      <c r="AQ120">
        <f>IF(AN120, "OEIS CAT - Destructive - Fatal", IF(AO120, IF(AG120, "OEIS CAT - Destructive - Non-fatal", "OEIS Non-CAT - Destructive - Non-fatal"), IF(AG120, "OEIS CAT - Large", "OEIS Non-CAT - Large")))</f>
        <v/>
      </c>
      <c r="AR120">
        <f>IF(AND(P120&lt;&gt;"", P120&gt;5000),1,0)</f>
        <v/>
      </c>
      <c r="AS120">
        <f>IF(AND(R120&lt;&gt;"", R120&gt;500),1,0)</f>
        <v/>
      </c>
      <c r="AT120">
        <f>IF(OR(R120="", R120&lt;=100),"structures &lt;= 100 ", IF(R120&gt;500, "structures &gt; 500", "100 &lt; structures &lt;= 500"))</f>
        <v/>
      </c>
      <c r="AU120">
        <f>IF(AND(T120&gt;0, T120&lt;&gt;""),"fatality &gt; 0", "fatality = 0")</f>
        <v/>
      </c>
      <c r="AV120">
        <f>IF(R120="",0, R120)</f>
        <v/>
      </c>
      <c r="AW120" t="b">
        <v>0</v>
      </c>
      <c r="AX120" t="b">
        <v>0</v>
      </c>
      <c r="AY120" t="b">
        <v>0</v>
      </c>
      <c r="AZ120" t="b">
        <v>0</v>
      </c>
      <c r="BA120" t="b">
        <v>0</v>
      </c>
      <c r="BB120" t="b">
        <v>0</v>
      </c>
      <c r="BC120" t="b">
        <v>0</v>
      </c>
    </row>
    <row r="121">
      <c r="A121" s="11" t="inlineStr">
        <is>
          <t>Not in PG&amp;E service territory</t>
        </is>
      </c>
      <c r="B121" s="23" t="n"/>
      <c r="C121">
        <f>LEFT(H121,8)&amp;"-"&amp;E121</f>
        <v/>
      </c>
      <c r="D121" s="12" t="inlineStr">
        <is>
          <t>Siskiyou</t>
        </is>
      </c>
      <c r="E121" s="12" t="inlineStr">
        <is>
          <t>Orleans Complex</t>
        </is>
      </c>
      <c r="F121" s="12" t="n"/>
      <c r="G121" s="12" t="n"/>
      <c r="H121" s="13">
        <f>YEAR(L121)*10^8+MONTH(L121)*10^6+DAY(L121)*10^4+HOUR(L121)*100+MINUTE(L121)</f>
        <v/>
      </c>
      <c r="I121" s="13">
        <f>IF(HOUR(L121)&lt;12, YEAR(L121)*10^8+MONTH(L121)*10^6+DAY(L121)*10^4+(HOUR(L121)+12)*10^2 + MINUTE(L121), YEAR(L121)*10^8+MONTH(L121)*10^6+(DAY(L121)+1)*10^4+(HOUR(L121)-12)*10^2+MINUTE(L121))</f>
        <v/>
      </c>
      <c r="J121" s="14" t="n">
        <v>42942</v>
      </c>
      <c r="K121" s="15" t="n">
        <v>0.75</v>
      </c>
      <c r="L121" s="16" t="n">
        <v>42942.75</v>
      </c>
      <c r="M121" s="17" t="n">
        <v>43109</v>
      </c>
      <c r="N121" s="18" t="inlineStr">
        <is>
          <t>12:07</t>
        </is>
      </c>
      <c r="O121" s="16" t="n">
        <v>43109.50486111111</v>
      </c>
      <c r="P121" s="19" t="n">
        <v>27276</v>
      </c>
      <c r="Q121" s="12" t="inlineStr">
        <is>
          <t>Lightning</t>
        </is>
      </c>
      <c r="R121" s="19" t="n">
        <v>0</v>
      </c>
      <c r="S121" s="19" t="n"/>
      <c r="T121" s="19" t="n">
        <v>0</v>
      </c>
      <c r="U121" s="20" t="n">
        <v>41.59</v>
      </c>
      <c r="V121" s="20" t="n">
        <v>-123.501</v>
      </c>
      <c r="W121" s="11" t="inlineStr">
        <is>
          <t>HFTD</t>
        </is>
      </c>
      <c r="X121" s="11">
        <f>IF(OR(ISNUMBER(FIND("Redwood Valley", E121)), AZ121, BC121), "HFRA", "non-HFRA")</f>
        <v/>
      </c>
      <c r="Y121" s="11" t="n"/>
      <c r="Z121" s="21" t="n"/>
      <c r="AA121" s="11" t="n"/>
      <c r="AB121" s="11" t="n"/>
      <c r="AC121" s="21" t="n"/>
      <c r="AD121" s="21" t="n"/>
      <c r="AE121" s="21" t="n"/>
      <c r="AF121" s="11" t="n"/>
      <c r="AG121" s="11">
        <f>OR(AND(P121&gt;5000, P121&lt;&gt;""), AND(R121&gt;500, R121&lt;&gt;""), AND(T121&gt;0, T121&lt;&gt;""))</f>
        <v/>
      </c>
      <c r="AH121" s="11">
        <f>AND(OR(R121="", R121&lt;100),OR(AND(P121&gt;5000,P121&lt;&gt;""),AND(T121&gt;0,T121&lt;&gt;"")))</f>
        <v/>
      </c>
      <c r="AI121" s="11">
        <f>AND(AG121,AH121=FALSE)</f>
        <v/>
      </c>
      <c r="AJ121" s="19">
        <f>YEAR(J121)</f>
        <v/>
      </c>
      <c r="AK121">
        <f>MONTH(J121)</f>
        <v/>
      </c>
      <c r="AL121" t="b">
        <v>0</v>
      </c>
      <c r="AM121">
        <f>IF(AND(T121&gt;0, T121&lt;&gt;""),1,0)</f>
        <v/>
      </c>
      <c r="AN121">
        <f>AND(AO121,AND(T121&gt;0,T121&lt;&gt;""))</f>
        <v/>
      </c>
      <c r="AO121">
        <f>AND(R121&gt;100, R121&lt;&gt;"")</f>
        <v/>
      </c>
      <c r="AP121">
        <f>AND(NOT(AN121),AO121)</f>
        <v/>
      </c>
      <c r="AQ121">
        <f>IF(AN121, "OEIS CAT - Destructive - Fatal", IF(AO121, IF(AG121, "OEIS CAT - Destructive - Non-fatal", "OEIS Non-CAT - Destructive - Non-fatal"), IF(AG121, "OEIS CAT - Large", "OEIS Non-CAT - Large")))</f>
        <v/>
      </c>
      <c r="AR121">
        <f>IF(AND(P121&lt;&gt;"", P121&gt;5000),1,0)</f>
        <v/>
      </c>
      <c r="AS121">
        <f>IF(AND(R121&lt;&gt;"", R121&gt;500),1,0)</f>
        <v/>
      </c>
      <c r="AT121">
        <f>IF(OR(R121="", R121&lt;=100),"structures &lt;= 100 ", IF(R121&gt;500, "structures &gt; 500", "100 &lt; structures &lt;= 500"))</f>
        <v/>
      </c>
      <c r="AU121">
        <f>IF(AND(T121&gt;0, T121&lt;&gt;""),"fatality &gt; 0", "fatality = 0")</f>
        <v/>
      </c>
      <c r="AV121">
        <f>IF(R121="",0, R121)</f>
        <v/>
      </c>
      <c r="AW121" t="b">
        <v>1</v>
      </c>
      <c r="AX121" t="b">
        <v>0</v>
      </c>
      <c r="AY121" t="b">
        <v>1</v>
      </c>
      <c r="AZ121" t="b">
        <v>1</v>
      </c>
      <c r="BA121" t="b">
        <v>0</v>
      </c>
      <c r="BB121" t="b">
        <v>0</v>
      </c>
      <c r="BC121" t="b">
        <v>1</v>
      </c>
    </row>
    <row r="122">
      <c r="A122" s="11" t="n"/>
      <c r="C122">
        <f>LEFT(H122,8)&amp;"-"&amp;E122</f>
        <v/>
      </c>
      <c r="D122" s="12" t="inlineStr">
        <is>
          <t>Tuolumne</t>
        </is>
      </c>
      <c r="E122" s="12" t="inlineStr">
        <is>
          <t>Jacksonville</t>
        </is>
      </c>
      <c r="F122" s="12" t="n"/>
      <c r="G122" s="12" t="n"/>
      <c r="H122" s="13">
        <f>YEAR(L122)*10^8+MONTH(L122)*10^6+DAY(L122)*10^4+HOUR(L122)*100+MINUTE(L122)</f>
        <v/>
      </c>
      <c r="I122" s="13">
        <f>IF(HOUR(L122)&lt;12, YEAR(L122)*10^8+MONTH(L122)*10^6+DAY(L122)*10^4+(HOUR(L122)+12)*10^2 + MINUTE(L122), YEAR(L122)*10^8+MONTH(L122)*10^6+(DAY(L122)+1)*10^4+(HOUR(L122)-12)*10^2+MINUTE(L122))</f>
        <v/>
      </c>
      <c r="J122" s="14" t="n">
        <v>42945</v>
      </c>
      <c r="K122" s="15" t="n">
        <v>0.5763888888888888</v>
      </c>
      <c r="L122" s="16" t="n">
        <v>42945.57638888889</v>
      </c>
      <c r="M122" s="17" t="n">
        <v>43109</v>
      </c>
      <c r="N122" s="18" t="inlineStr">
        <is>
          <t>12:09</t>
        </is>
      </c>
      <c r="O122" s="16" t="n">
        <v>43109.50625</v>
      </c>
      <c r="P122" s="19" t="n">
        <v>690</v>
      </c>
      <c r="Q122" s="12" t="inlineStr">
        <is>
          <t>Unknown</t>
        </is>
      </c>
      <c r="R122" s="19" t="n"/>
      <c r="S122" s="19" t="n"/>
      <c r="T122" s="19" t="n">
        <v>0</v>
      </c>
      <c r="U122" s="20" t="n">
        <v>37.905545</v>
      </c>
      <c r="V122" s="20" t="n">
        <v>-120.408135</v>
      </c>
      <c r="W122" s="11" t="inlineStr">
        <is>
          <t>HFTD</t>
        </is>
      </c>
      <c r="X122" s="11">
        <f>IF(OR(ISNUMBER(FIND("Redwood Valley", E122)), AZ122, BC122), "HFRA", "non-HFRA")</f>
        <v/>
      </c>
      <c r="Y122" s="11" t="n"/>
      <c r="Z122" s="21" t="n"/>
      <c r="AA122" s="11" t="n"/>
      <c r="AB122" s="11" t="n"/>
      <c r="AC122" s="21" t="n"/>
      <c r="AD122" s="21" t="n"/>
      <c r="AE122" s="21" t="n"/>
      <c r="AF122" s="11" t="n">
        <v>34899</v>
      </c>
      <c r="AG122" s="11">
        <f>OR(AND(P122&gt;5000, P122&lt;&gt;""), AND(R122&gt;500, R122&lt;&gt;""), AND(T122&gt;0, T122&lt;&gt;""))</f>
        <v/>
      </c>
      <c r="AH122" s="11">
        <f>AND(OR(R122="", R122&lt;100),OR(AND(P122&gt;5000,P122&lt;&gt;""),AND(T122&gt;0,T122&lt;&gt;"")))</f>
        <v/>
      </c>
      <c r="AI122" s="11">
        <f>AND(AG122,AH122=FALSE)</f>
        <v/>
      </c>
      <c r="AJ122" s="19">
        <f>YEAR(J122)</f>
        <v/>
      </c>
      <c r="AK122">
        <f>MONTH(J122)</f>
        <v/>
      </c>
      <c r="AL122" t="b">
        <v>0</v>
      </c>
      <c r="AM122">
        <f>IF(AND(T122&gt;0, T122&lt;&gt;""),1,0)</f>
        <v/>
      </c>
      <c r="AN122">
        <f>AND(AO122,AND(T122&gt;0,T122&lt;&gt;""))</f>
        <v/>
      </c>
      <c r="AO122">
        <f>AND(R122&gt;100, R122&lt;&gt;"")</f>
        <v/>
      </c>
      <c r="AP122">
        <f>AND(NOT(AN122),AO122)</f>
        <v/>
      </c>
      <c r="AQ122">
        <f>IF(AN122, "OEIS CAT - Destructive - Fatal", IF(AO122, IF(AG122, "OEIS CAT - Destructive - Non-fatal", "OEIS Non-CAT - Destructive - Non-fatal"), IF(AG122, "OEIS CAT - Large", "OEIS Non-CAT - Large")))</f>
        <v/>
      </c>
      <c r="AR122">
        <f>IF(AND(P122&lt;&gt;"", P122&gt;5000),1,0)</f>
        <v/>
      </c>
      <c r="AS122">
        <f>IF(AND(R122&lt;&gt;"", R122&gt;500),1,0)</f>
        <v/>
      </c>
      <c r="AT122">
        <f>IF(OR(R122="", R122&lt;=100),"structures &lt;= 100 ", IF(R122&gt;500, "structures &gt; 500", "100 &lt; structures &lt;= 500"))</f>
        <v/>
      </c>
      <c r="AU122">
        <f>IF(AND(T122&gt;0, T122&lt;&gt;""),"fatality &gt; 0", "fatality = 0")</f>
        <v/>
      </c>
      <c r="AV122">
        <f>IF(R122="",0, R122)</f>
        <v/>
      </c>
      <c r="AW122" t="b">
        <v>1</v>
      </c>
      <c r="AX122" t="b">
        <v>0</v>
      </c>
      <c r="AY122" t="b">
        <v>1</v>
      </c>
      <c r="AZ122" t="b">
        <v>1</v>
      </c>
      <c r="BA122" t="b">
        <v>0</v>
      </c>
      <c r="BB122" t="b">
        <v>1</v>
      </c>
      <c r="BC122" t="b">
        <v>1</v>
      </c>
    </row>
    <row r="123">
      <c r="A123" s="11" t="n"/>
      <c r="C123">
        <f>LEFT(H123,8)&amp;"-"&amp;E123</f>
        <v/>
      </c>
      <c r="D123" s="12" t="inlineStr">
        <is>
          <t>Plumas</t>
        </is>
      </c>
      <c r="E123" s="12" t="inlineStr">
        <is>
          <t>Minerva</t>
        </is>
      </c>
      <c r="F123" s="12" t="n"/>
      <c r="G123" s="12" t="n"/>
      <c r="H123" s="13">
        <f>YEAR(L123)*10^8+MONTH(L123)*10^6+DAY(L123)*10^4+HOUR(L123)*100+MINUTE(L123)</f>
        <v/>
      </c>
      <c r="I123" s="13">
        <f>IF(HOUR(L123)&lt;12, YEAR(L123)*10^8+MONTH(L123)*10^6+DAY(L123)*10^4+(HOUR(L123)+12)*10^2 + MINUTE(L123), YEAR(L123)*10^8+MONTH(L123)*10^6+(DAY(L123)+1)*10^4+(HOUR(L123)-12)*10^2+MINUTE(L123))</f>
        <v/>
      </c>
      <c r="J123" s="14" t="n">
        <v>42945</v>
      </c>
      <c r="K123" s="15" t="n">
        <v>0.7881944444444444</v>
      </c>
      <c r="L123" s="16" t="n">
        <v>42945.78819444445</v>
      </c>
      <c r="M123" s="17" t="n">
        <v>43109</v>
      </c>
      <c r="N123" s="18" t="inlineStr">
        <is>
          <t>12:08</t>
        </is>
      </c>
      <c r="O123" s="16" t="n">
        <v>43109.50555555556</v>
      </c>
      <c r="P123" s="19" t="n">
        <v>4310</v>
      </c>
      <c r="Q123" s="12" t="inlineStr">
        <is>
          <t>Undetermined</t>
        </is>
      </c>
      <c r="R123" s="19" t="n">
        <v>0</v>
      </c>
      <c r="S123" s="19" t="n"/>
      <c r="T123" s="19" t="n">
        <v>0</v>
      </c>
      <c r="U123" s="20" t="n">
        <v>39.9034</v>
      </c>
      <c r="V123" s="20" t="n">
        <v>-120.9761</v>
      </c>
      <c r="W123" s="11" t="inlineStr">
        <is>
          <t>HFTD</t>
        </is>
      </c>
      <c r="X123" s="11">
        <f>IF(OR(ISNUMBER(FIND("Redwood Valley", E123)), AZ123, BC123), "HFRA", "non-HFRA")</f>
        <v/>
      </c>
      <c r="Y123" s="11" t="n"/>
      <c r="Z123" s="21" t="n"/>
      <c r="AA123" s="11" t="n"/>
      <c r="AB123" s="11" t="n"/>
      <c r="AC123" s="21" t="n"/>
      <c r="AD123" s="21" t="n"/>
      <c r="AE123" s="21" t="n"/>
      <c r="AF123" s="11" t="n"/>
      <c r="AG123" s="11">
        <f>OR(AND(P123&gt;5000, P123&lt;&gt;""), AND(R123&gt;500, R123&lt;&gt;""), AND(T123&gt;0, T123&lt;&gt;""))</f>
        <v/>
      </c>
      <c r="AH123" s="11">
        <f>AND(OR(R123="", R123&lt;100),OR(AND(P123&gt;5000,P123&lt;&gt;""),AND(T123&gt;0,T123&lt;&gt;"")))</f>
        <v/>
      </c>
      <c r="AI123" s="11">
        <f>AND(AG123,AH123=FALSE)</f>
        <v/>
      </c>
      <c r="AJ123" s="19">
        <f>YEAR(J123)</f>
        <v/>
      </c>
      <c r="AK123">
        <f>MONTH(J123)</f>
        <v/>
      </c>
      <c r="AL123" t="b">
        <v>0</v>
      </c>
      <c r="AM123">
        <f>IF(AND(T123&gt;0, T123&lt;&gt;""),1,0)</f>
        <v/>
      </c>
      <c r="AN123">
        <f>AND(AO123,AND(T123&gt;0,T123&lt;&gt;""))</f>
        <v/>
      </c>
      <c r="AO123">
        <f>AND(R123&gt;100, R123&lt;&gt;"")</f>
        <v/>
      </c>
      <c r="AP123">
        <f>AND(NOT(AN123),AO123)</f>
        <v/>
      </c>
      <c r="AQ123">
        <f>IF(AN123, "OEIS CAT - Destructive - Fatal", IF(AO123, IF(AG123, "OEIS CAT - Destructive - Non-fatal", "OEIS Non-CAT - Destructive - Non-fatal"), IF(AG123, "OEIS CAT - Large", "OEIS Non-CAT - Large")))</f>
        <v/>
      </c>
      <c r="AR123">
        <f>IF(AND(P123&lt;&gt;"", P123&gt;5000),1,0)</f>
        <v/>
      </c>
      <c r="AS123">
        <f>IF(AND(R123&lt;&gt;"", R123&gt;500),1,0)</f>
        <v/>
      </c>
      <c r="AT123">
        <f>IF(OR(R123="", R123&lt;=100),"structures &lt;= 100 ", IF(R123&gt;500, "structures &gt; 500", "100 &lt; structures &lt;= 500"))</f>
        <v/>
      </c>
      <c r="AU123">
        <f>IF(AND(T123&gt;0, T123&lt;&gt;""),"fatality &gt; 0", "fatality = 0")</f>
        <v/>
      </c>
      <c r="AV123">
        <f>IF(R123="",0, R123)</f>
        <v/>
      </c>
      <c r="AW123" t="b">
        <v>0</v>
      </c>
      <c r="AX123" t="b">
        <v>1</v>
      </c>
      <c r="AY123" t="b">
        <v>1</v>
      </c>
      <c r="AZ123" t="b">
        <v>1</v>
      </c>
      <c r="BA123" t="b">
        <v>0</v>
      </c>
      <c r="BB123" t="b">
        <v>1</v>
      </c>
      <c r="BC123" t="b">
        <v>1</v>
      </c>
    </row>
    <row r="124">
      <c r="A124" s="11" t="n"/>
      <c r="C124">
        <f>LEFT(H124,8)&amp;"-"&amp;E124</f>
        <v/>
      </c>
      <c r="D124" s="12" t="inlineStr">
        <is>
          <t>Kern</t>
        </is>
      </c>
      <c r="E124" s="12" t="inlineStr">
        <is>
          <t>Garden</t>
        </is>
      </c>
      <c r="F124" s="12" t="n"/>
      <c r="G124" s="12" t="n"/>
      <c r="H124" s="13">
        <f>YEAR(L124)*10^8+MONTH(L124)*10^6+DAY(L124)*10^4+HOUR(L124)*100+MINUTE(L124)</f>
        <v/>
      </c>
      <c r="I124" s="13">
        <f>IF(HOUR(L124)&lt;12, YEAR(L124)*10^8+MONTH(L124)*10^6+DAY(L124)*10^4+(HOUR(L124)+12)*10^2 + MINUTE(L124), YEAR(L124)*10^8+MONTH(L124)*10^6+(DAY(L124)+1)*10^4+(HOUR(L124)-12)*10^2+MINUTE(L124))</f>
        <v/>
      </c>
      <c r="J124" s="14" t="n">
        <v>42946</v>
      </c>
      <c r="K124" s="15" t="n">
        <v>0.6784722222222223</v>
      </c>
      <c r="L124" s="16" t="n">
        <v>42946.67847222222</v>
      </c>
      <c r="M124" s="17" t="n">
        <v>43109</v>
      </c>
      <c r="N124" s="18" t="inlineStr">
        <is>
          <t>12:14</t>
        </is>
      </c>
      <c r="O124" s="16" t="n">
        <v>43109.50972222222</v>
      </c>
      <c r="P124" s="19" t="n">
        <v>1350</v>
      </c>
      <c r="Q124" s="12" t="inlineStr">
        <is>
          <t>Miscellaneous</t>
        </is>
      </c>
      <c r="R124" s="19" t="n">
        <v>0</v>
      </c>
      <c r="S124" s="19" t="n"/>
      <c r="T124" s="19" t="n">
        <v>0</v>
      </c>
      <c r="U124" s="20" t="n">
        <v>35.543</v>
      </c>
      <c r="V124" s="20" t="n">
        <v>-118.654</v>
      </c>
      <c r="W124" s="11" t="inlineStr">
        <is>
          <t>HFTD</t>
        </is>
      </c>
      <c r="X124" s="11">
        <f>IF(OR(ISNUMBER(FIND("Redwood Valley", E124)), AZ124, BC124), "HFRA", "non-HFRA")</f>
        <v/>
      </c>
      <c r="Y124" s="11" t="n"/>
      <c r="Z124" s="21" t="n"/>
      <c r="AA124" s="11" t="n"/>
      <c r="AB124" s="11" t="n"/>
      <c r="AC124" s="21" t="n"/>
      <c r="AD124" s="21" t="n"/>
      <c r="AE124" s="21" t="n"/>
      <c r="AF124" s="11" t="n"/>
      <c r="AG124" s="11">
        <f>OR(AND(P124&gt;5000, P124&lt;&gt;""), AND(R124&gt;500, R124&lt;&gt;""), AND(T124&gt;0, T124&lt;&gt;""))</f>
        <v/>
      </c>
      <c r="AH124" s="11">
        <f>AND(OR(R124="", R124&lt;100),OR(AND(P124&gt;5000,P124&lt;&gt;""),AND(T124&gt;0,T124&lt;&gt;"")))</f>
        <v/>
      </c>
      <c r="AI124" s="11">
        <f>AND(AG124,AH124=FALSE)</f>
        <v/>
      </c>
      <c r="AJ124" s="19">
        <f>YEAR(J124)</f>
        <v/>
      </c>
      <c r="AK124">
        <f>MONTH(J124)</f>
        <v/>
      </c>
      <c r="AL124" t="b">
        <v>0</v>
      </c>
      <c r="AM124">
        <f>IF(AND(T124&gt;0, T124&lt;&gt;""),1,0)</f>
        <v/>
      </c>
      <c r="AN124">
        <f>AND(AO124,AND(T124&gt;0,T124&lt;&gt;""))</f>
        <v/>
      </c>
      <c r="AO124">
        <f>AND(R124&gt;100, R124&lt;&gt;"")</f>
        <v/>
      </c>
      <c r="AP124">
        <f>AND(NOT(AN124),AO124)</f>
        <v/>
      </c>
      <c r="AQ124">
        <f>IF(AN124, "OEIS CAT - Destructive - Fatal", IF(AO124, IF(AG124, "OEIS CAT - Destructive - Non-fatal", "OEIS Non-CAT - Destructive - Non-fatal"), IF(AG124, "OEIS CAT - Large", "OEIS Non-CAT - Large")))</f>
        <v/>
      </c>
      <c r="AR124">
        <f>IF(AND(P124&lt;&gt;"", P124&gt;5000),1,0)</f>
        <v/>
      </c>
      <c r="AS124">
        <f>IF(AND(R124&lt;&gt;"", R124&gt;500),1,0)</f>
        <v/>
      </c>
      <c r="AT124">
        <f>IF(OR(R124="", R124&lt;=100),"structures &lt;= 100 ", IF(R124&gt;500, "structures &gt; 500", "100 &lt; structures &lt;= 500"))</f>
        <v/>
      </c>
      <c r="AU124">
        <f>IF(AND(T124&gt;0, T124&lt;&gt;""),"fatality &gt; 0", "fatality = 0")</f>
        <v/>
      </c>
      <c r="AV124">
        <f>IF(R124="",0, R124)</f>
        <v/>
      </c>
      <c r="AW124" t="b">
        <v>1</v>
      </c>
      <c r="AX124" t="b">
        <v>0</v>
      </c>
      <c r="AY124" t="b">
        <v>1</v>
      </c>
      <c r="AZ124" t="b">
        <v>1</v>
      </c>
      <c r="BA124" t="b">
        <v>0</v>
      </c>
      <c r="BB124" t="b">
        <v>1</v>
      </c>
      <c r="BC124" t="b">
        <v>1</v>
      </c>
    </row>
    <row r="125">
      <c r="A125" s="11" t="n"/>
      <c r="C125">
        <f>LEFT(H125,8)&amp;"-"&amp;E125</f>
        <v/>
      </c>
      <c r="D125" s="12" t="inlineStr">
        <is>
          <t>Tulare</t>
        </is>
      </c>
      <c r="E125" s="12" t="inlineStr">
        <is>
          <t>Roadrunner</t>
        </is>
      </c>
      <c r="F125" s="12" t="n"/>
      <c r="G125" s="12" t="n"/>
      <c r="H125" s="13">
        <f>YEAR(L125)*10^8+MONTH(L125)*10^6+DAY(L125)*10^4+HOUR(L125)*100+MINUTE(L125)</f>
        <v/>
      </c>
      <c r="I125" s="13">
        <f>IF(HOUR(L125)&lt;12, YEAR(L125)*10^8+MONTH(L125)*10^6+DAY(L125)*10^4+(HOUR(L125)+12)*10^2 + MINUTE(L125), YEAR(L125)*10^8+MONTH(L125)*10^6+(DAY(L125)+1)*10^4+(HOUR(L125)-12)*10^2+MINUTE(L125))</f>
        <v/>
      </c>
      <c r="J125" s="14" t="n">
        <v>42946</v>
      </c>
      <c r="K125" s="15" t="n">
        <v>0.7381944444444445</v>
      </c>
      <c r="L125" s="16" t="n">
        <v>42946.73819444444</v>
      </c>
      <c r="M125" s="17" t="n">
        <v>43109</v>
      </c>
      <c r="N125" s="18" t="inlineStr">
        <is>
          <t>12:15</t>
        </is>
      </c>
      <c r="O125" s="16" t="n">
        <v>43109.51041666666</v>
      </c>
      <c r="P125" s="19" t="n">
        <v>2289</v>
      </c>
      <c r="Q125" s="12" t="inlineStr">
        <is>
          <t>Arson</t>
        </is>
      </c>
      <c r="R125" s="19" t="n">
        <v>0</v>
      </c>
      <c r="S125" s="19" t="n"/>
      <c r="T125" s="19" t="n">
        <v>0</v>
      </c>
      <c r="U125" s="20" t="n">
        <v>36.0226</v>
      </c>
      <c r="V125" s="20" t="n">
        <v>-118.94252</v>
      </c>
      <c r="W125" s="11" t="inlineStr">
        <is>
          <t>HFTD</t>
        </is>
      </c>
      <c r="X125" s="11">
        <f>IF(OR(ISNUMBER(FIND("Redwood Valley", E125)), AZ125, BC125), "HFRA", "non-HFRA")</f>
        <v/>
      </c>
      <c r="Y125" s="11" t="n"/>
      <c r="Z125" s="21" t="n"/>
      <c r="AA125" s="11" t="n"/>
      <c r="AB125" s="11" t="n"/>
      <c r="AC125" s="21" t="n"/>
      <c r="AD125" s="21" t="n"/>
      <c r="AE125" s="21" t="n"/>
      <c r="AF125" s="11" t="n"/>
      <c r="AG125" s="11">
        <f>OR(AND(P125&gt;5000, P125&lt;&gt;""), AND(R125&gt;500, R125&lt;&gt;""), AND(T125&gt;0, T125&lt;&gt;""))</f>
        <v/>
      </c>
      <c r="AH125" s="11">
        <f>AND(OR(R125="", R125&lt;100),OR(AND(P125&gt;5000,P125&lt;&gt;""),AND(T125&gt;0,T125&lt;&gt;"")))</f>
        <v/>
      </c>
      <c r="AI125" s="11">
        <f>AND(AG125,AH125=FALSE)</f>
        <v/>
      </c>
      <c r="AJ125" s="19">
        <f>YEAR(J125)</f>
        <v/>
      </c>
      <c r="AK125">
        <f>MONTH(J125)</f>
        <v/>
      </c>
      <c r="AL125" t="b">
        <v>0</v>
      </c>
      <c r="AM125">
        <f>IF(AND(T125&gt;0, T125&lt;&gt;""),1,0)</f>
        <v/>
      </c>
      <c r="AN125">
        <f>AND(AO125,AND(T125&gt;0,T125&lt;&gt;""))</f>
        <v/>
      </c>
      <c r="AO125">
        <f>AND(R125&gt;100, R125&lt;&gt;"")</f>
        <v/>
      </c>
      <c r="AP125">
        <f>AND(NOT(AN125),AO125)</f>
        <v/>
      </c>
      <c r="AQ125">
        <f>IF(AN125, "OEIS CAT - Destructive - Fatal", IF(AO125, IF(AG125, "OEIS CAT - Destructive - Non-fatal", "OEIS Non-CAT - Destructive - Non-fatal"), IF(AG125, "OEIS CAT - Large", "OEIS Non-CAT - Large")))</f>
        <v/>
      </c>
      <c r="AR125">
        <f>IF(AND(P125&lt;&gt;"", P125&gt;5000),1,0)</f>
        <v/>
      </c>
      <c r="AS125">
        <f>IF(AND(R125&lt;&gt;"", R125&gt;500),1,0)</f>
        <v/>
      </c>
      <c r="AT125">
        <f>IF(OR(R125="", R125&lt;=100),"structures &lt;= 100 ", IF(R125&gt;500, "structures &gt; 500", "100 &lt; structures &lt;= 500"))</f>
        <v/>
      </c>
      <c r="AU125">
        <f>IF(AND(T125&gt;0, T125&lt;&gt;""),"fatality &gt; 0", "fatality = 0")</f>
        <v/>
      </c>
      <c r="AV125">
        <f>IF(R125="",0, R125)</f>
        <v/>
      </c>
      <c r="AW125" t="b">
        <v>1</v>
      </c>
      <c r="AX125" t="b">
        <v>0</v>
      </c>
      <c r="AY125" t="b">
        <v>1</v>
      </c>
      <c r="AZ125" t="b">
        <v>1</v>
      </c>
      <c r="BA125" t="b">
        <v>0</v>
      </c>
      <c r="BB125" t="b">
        <v>1</v>
      </c>
      <c r="BC125" t="b">
        <v>1</v>
      </c>
    </row>
    <row r="126">
      <c r="A126" s="11" t="n"/>
      <c r="C126">
        <f>LEFT(H126,8)&amp;"-"&amp;E126</f>
        <v/>
      </c>
      <c r="D126" s="12" t="inlineStr">
        <is>
          <t>Tuolumne</t>
        </is>
      </c>
      <c r="E126" s="12" t="inlineStr">
        <is>
          <t>Summit Complex</t>
        </is>
      </c>
      <c r="F126" s="12" t="n"/>
      <c r="G126" s="12" t="n"/>
      <c r="H126" s="13">
        <f>YEAR(L126)*10^8+MONTH(L126)*10^6+DAY(L126)*10^4+HOUR(L126)*100+MINUTE(L126)</f>
        <v/>
      </c>
      <c r="I126" s="13">
        <f>IF(HOUR(L126)&lt;12, YEAR(L126)*10^8+MONTH(L126)*10^6+DAY(L126)*10^4+(HOUR(L126)+12)*10^2 + MINUTE(L126), YEAR(L126)*10^8+MONTH(L126)*10^6+(DAY(L126)+1)*10^4+(HOUR(L126)-12)*10^2+MINUTE(L126))</f>
        <v/>
      </c>
      <c r="J126" s="14" t="n">
        <v>42947</v>
      </c>
      <c r="K126" s="15" t="n">
        <v>0.5722222222222222</v>
      </c>
      <c r="L126" s="16" t="n">
        <v>42947.57222222222</v>
      </c>
      <c r="M126" s="17" t="n">
        <v>43109</v>
      </c>
      <c r="N126" s="18" t="inlineStr">
        <is>
          <t>12:15</t>
        </is>
      </c>
      <c r="O126" s="16" t="n">
        <v>43109.51041666666</v>
      </c>
      <c r="P126" s="19" t="n">
        <v>5248</v>
      </c>
      <c r="Q126" s="12" t="inlineStr">
        <is>
          <t>Undetermined</t>
        </is>
      </c>
      <c r="R126" s="19" t="n">
        <v>0</v>
      </c>
      <c r="S126" s="19" t="n"/>
      <c r="T126" s="19" t="n">
        <v>0</v>
      </c>
      <c r="U126" s="20" t="n">
        <v>38.329</v>
      </c>
      <c r="V126" s="20" t="n">
        <v>-119.782</v>
      </c>
      <c r="W126" s="11" t="inlineStr">
        <is>
          <t>non-HFTD</t>
        </is>
      </c>
      <c r="X126" s="11">
        <f>IF(OR(ISNUMBER(FIND("Redwood Valley", E126)), AZ126, BC126), "HFRA", "non-HFRA")</f>
        <v/>
      </c>
      <c r="Y126" s="11" t="n"/>
      <c r="Z126" s="21" t="n"/>
      <c r="AA126" s="11" t="n"/>
      <c r="AB126" s="11" t="n"/>
      <c r="AC126" s="21" t="n"/>
      <c r="AD126" s="21" t="n"/>
      <c r="AE126" s="21" t="n"/>
      <c r="AF126" s="11" t="n"/>
      <c r="AG126" s="11">
        <f>OR(AND(P126&gt;5000, P126&lt;&gt;""), AND(R126&gt;500, R126&lt;&gt;""), AND(T126&gt;0, T126&lt;&gt;""))</f>
        <v/>
      </c>
      <c r="AH126" s="11">
        <f>AND(OR(R126="", R126&lt;100),OR(AND(P126&gt;5000,P126&lt;&gt;""),AND(T126&gt;0,T126&lt;&gt;"")))</f>
        <v/>
      </c>
      <c r="AI126" s="11">
        <f>AND(AG126,AH126=FALSE)</f>
        <v/>
      </c>
      <c r="AJ126" s="19">
        <f>YEAR(J126)</f>
        <v/>
      </c>
      <c r="AK126">
        <f>MONTH(J126)</f>
        <v/>
      </c>
      <c r="AL126" t="b">
        <v>0</v>
      </c>
      <c r="AM126">
        <f>IF(AND(T126&gt;0, T126&lt;&gt;""),1,0)</f>
        <v/>
      </c>
      <c r="AN126">
        <f>AND(AO126,AND(T126&gt;0,T126&lt;&gt;""))</f>
        <v/>
      </c>
      <c r="AO126">
        <f>AND(R126&gt;100, R126&lt;&gt;"")</f>
        <v/>
      </c>
      <c r="AP126">
        <f>AND(NOT(AN126),AO126)</f>
        <v/>
      </c>
      <c r="AQ126">
        <f>IF(AN126, "OEIS CAT - Destructive - Fatal", IF(AO126, IF(AG126, "OEIS CAT - Destructive - Non-fatal", "OEIS Non-CAT - Destructive - Non-fatal"), IF(AG126, "OEIS CAT - Large", "OEIS Non-CAT - Large")))</f>
        <v/>
      </c>
      <c r="AR126">
        <f>IF(AND(P126&lt;&gt;"", P126&gt;5000),1,0)</f>
        <v/>
      </c>
      <c r="AS126">
        <f>IF(AND(R126&lt;&gt;"", R126&gt;500),1,0)</f>
        <v/>
      </c>
      <c r="AT126">
        <f>IF(OR(R126="", R126&lt;=100),"structures &lt;= 100 ", IF(R126&gt;500, "structures &gt; 500", "100 &lt; structures &lt;= 500"))</f>
        <v/>
      </c>
      <c r="AU126">
        <f>IF(AND(T126&gt;0, T126&lt;&gt;""),"fatality &gt; 0", "fatality = 0")</f>
        <v/>
      </c>
      <c r="AV126">
        <f>IF(R126="",0, R126)</f>
        <v/>
      </c>
      <c r="AW126" t="b">
        <v>0</v>
      </c>
      <c r="AX126" t="b">
        <v>0</v>
      </c>
      <c r="AY126" t="b">
        <v>0</v>
      </c>
      <c r="AZ126" t="b">
        <v>0</v>
      </c>
      <c r="BA126" t="b">
        <v>0</v>
      </c>
      <c r="BB126" t="b">
        <v>0</v>
      </c>
      <c r="BC126" t="b">
        <v>0</v>
      </c>
    </row>
    <row r="127">
      <c r="A127" s="11" t="n"/>
      <c r="C127">
        <f>LEFT(H127,8)&amp;"-"&amp;E127</f>
        <v/>
      </c>
      <c r="D127" s="12" t="inlineStr">
        <is>
          <t>Mariposa</t>
        </is>
      </c>
      <c r="E127" s="12" t="inlineStr">
        <is>
          <t>Empire</t>
        </is>
      </c>
      <c r="F127" s="12" t="n"/>
      <c r="G127" s="12" t="n"/>
      <c r="H127" s="13">
        <f>YEAR(L127)*10^8+MONTH(L127)*10^6+DAY(L127)*10^4+HOUR(L127)*100+MINUTE(L127)</f>
        <v/>
      </c>
      <c r="I127" s="13">
        <f>IF(HOUR(L127)&lt;12, YEAR(L127)*10^8+MONTH(L127)*10^6+DAY(L127)*10^4+(HOUR(L127)+12)*10^2 + MINUTE(L127), YEAR(L127)*10^8+MONTH(L127)*10^6+(DAY(L127)+1)*10^4+(HOUR(L127)-12)*10^2+MINUTE(L127))</f>
        <v/>
      </c>
      <c r="J127" s="14" t="n">
        <v>42948</v>
      </c>
      <c r="K127" s="15" t="n">
        <v>0.3645833333333333</v>
      </c>
      <c r="L127" s="16" t="n">
        <v>42948.36458333334</v>
      </c>
      <c r="M127" s="17" t="n">
        <v>43109</v>
      </c>
      <c r="N127" s="18" t="inlineStr">
        <is>
          <t>12:16</t>
        </is>
      </c>
      <c r="O127" s="16" t="n">
        <v>43109.51111111111</v>
      </c>
      <c r="P127" s="19" t="n">
        <v>8094</v>
      </c>
      <c r="Q127" s="12" t="inlineStr">
        <is>
          <t>Lightning</t>
        </is>
      </c>
      <c r="R127" s="19" t="n">
        <v>0</v>
      </c>
      <c r="S127" s="19" t="n"/>
      <c r="T127" s="19" t="n">
        <v>0</v>
      </c>
      <c r="U127" s="20" t="n">
        <v>37.644</v>
      </c>
      <c r="V127" s="20" t="n">
        <v>-119.618</v>
      </c>
      <c r="W127" s="11" t="inlineStr">
        <is>
          <t>HFTD</t>
        </is>
      </c>
      <c r="X127" s="11">
        <f>IF(OR(ISNUMBER(FIND("Redwood Valley", E127)), AZ127, BC127), "HFRA", "non-HFRA")</f>
        <v/>
      </c>
      <c r="Y127" s="11" t="n"/>
      <c r="Z127" s="21" t="n"/>
      <c r="AA127" s="11" t="n"/>
      <c r="AB127" s="11" t="n"/>
      <c r="AC127" s="21" t="n"/>
      <c r="AD127" s="21" t="n"/>
      <c r="AE127" s="21" t="n"/>
      <c r="AF127" s="11" t="n"/>
      <c r="AG127" s="11">
        <f>OR(AND(P127&gt;5000, P127&lt;&gt;""), AND(R127&gt;500, R127&lt;&gt;""), AND(T127&gt;0, T127&lt;&gt;""))</f>
        <v/>
      </c>
      <c r="AH127" s="11">
        <f>AND(OR(R127="", R127&lt;100),OR(AND(P127&gt;5000,P127&lt;&gt;""),AND(T127&gt;0,T127&lt;&gt;"")))</f>
        <v/>
      </c>
      <c r="AI127" s="11">
        <f>AND(AG127,AH127=FALSE)</f>
        <v/>
      </c>
      <c r="AJ127" s="19">
        <f>YEAR(J127)</f>
        <v/>
      </c>
      <c r="AK127">
        <f>MONTH(J127)</f>
        <v/>
      </c>
      <c r="AL127" t="b">
        <v>0</v>
      </c>
      <c r="AM127">
        <f>IF(AND(T127&gt;0, T127&lt;&gt;""),1,0)</f>
        <v/>
      </c>
      <c r="AN127">
        <f>AND(AO127,AND(T127&gt;0,T127&lt;&gt;""))</f>
        <v/>
      </c>
      <c r="AO127">
        <f>AND(R127&gt;100, R127&lt;&gt;"")</f>
        <v/>
      </c>
      <c r="AP127">
        <f>AND(NOT(AN127),AO127)</f>
        <v/>
      </c>
      <c r="AQ127">
        <f>IF(AN127, "OEIS CAT - Destructive - Fatal", IF(AO127, IF(AG127, "OEIS CAT - Destructive - Non-fatal", "OEIS Non-CAT - Destructive - Non-fatal"), IF(AG127, "OEIS CAT - Large", "OEIS Non-CAT - Large")))</f>
        <v/>
      </c>
      <c r="AR127">
        <f>IF(AND(P127&lt;&gt;"", P127&gt;5000),1,0)</f>
        <v/>
      </c>
      <c r="AS127">
        <f>IF(AND(R127&lt;&gt;"", R127&gt;500),1,0)</f>
        <v/>
      </c>
      <c r="AT127">
        <f>IF(OR(R127="", R127&lt;=100),"structures &lt;= 100 ", IF(R127&gt;500, "structures &gt; 500", "100 &lt; structures &lt;= 500"))</f>
        <v/>
      </c>
      <c r="AU127">
        <f>IF(AND(T127&gt;0, T127&lt;&gt;""),"fatality &gt; 0", "fatality = 0")</f>
        <v/>
      </c>
      <c r="AV127">
        <f>IF(R127="",0, R127)</f>
        <v/>
      </c>
      <c r="AW127" t="b">
        <v>1</v>
      </c>
      <c r="AX127" t="b">
        <v>0</v>
      </c>
      <c r="AY127" t="b">
        <v>1</v>
      </c>
      <c r="AZ127" t="b">
        <v>1</v>
      </c>
      <c r="BA127" t="b">
        <v>0</v>
      </c>
      <c r="BB127" t="b">
        <v>1</v>
      </c>
      <c r="BC127" t="b">
        <v>1</v>
      </c>
    </row>
    <row r="128">
      <c r="A128" s="11" t="n"/>
      <c r="C128">
        <f>LEFT(H128,8)&amp;"-"&amp;E128</f>
        <v/>
      </c>
      <c r="D128" s="12" t="inlineStr">
        <is>
          <t>San Luis Obispo</t>
        </is>
      </c>
      <c r="E128" s="12" t="inlineStr">
        <is>
          <t>Red</t>
        </is>
      </c>
      <c r="F128" s="12" t="n"/>
      <c r="G128" s="12" t="n"/>
      <c r="H128" s="13">
        <f>YEAR(L128)*10^8+MONTH(L128)*10^6+DAY(L128)*10^4+HOUR(L128)*100+MINUTE(L128)</f>
        <v/>
      </c>
      <c r="I128" s="13">
        <f>IF(HOUR(L128)&lt;12, YEAR(L128)*10^8+MONTH(L128)*10^6+DAY(L128)*10^4+(HOUR(L128)+12)*10^2 + MINUTE(L128), YEAR(L128)*10^8+MONTH(L128)*10^6+(DAY(L128)+1)*10^4+(HOUR(L128)-12)*10^2+MINUTE(L128))</f>
        <v/>
      </c>
      <c r="J128" s="14" t="n">
        <v>42949</v>
      </c>
      <c r="K128" s="15" t="n">
        <v>0.4270833333333333</v>
      </c>
      <c r="L128" s="16" t="n">
        <v>42949.42708333334</v>
      </c>
      <c r="M128" s="17" t="n">
        <v>43109</v>
      </c>
      <c r="N128" s="18" t="inlineStr">
        <is>
          <t>12:17</t>
        </is>
      </c>
      <c r="O128" s="16" t="n">
        <v>43109.51180555556</v>
      </c>
      <c r="P128" s="19" t="n">
        <v>460</v>
      </c>
      <c r="Q128" s="12" t="inlineStr">
        <is>
          <t>Undetermined</t>
        </is>
      </c>
      <c r="R128" s="19" t="n">
        <v>0</v>
      </c>
      <c r="S128" s="19" t="n"/>
      <c r="T128" s="19" t="n">
        <v>0</v>
      </c>
      <c r="U128" s="20" t="n">
        <v>35.40357</v>
      </c>
      <c r="V128" s="20" t="n">
        <v>-120.28037</v>
      </c>
      <c r="W128" s="11" t="inlineStr">
        <is>
          <t>HFTD</t>
        </is>
      </c>
      <c r="X128" s="11">
        <f>IF(OR(ISNUMBER(FIND("Redwood Valley", E128)), AZ128, BC128), "HFRA", "non-HFRA")</f>
        <v/>
      </c>
      <c r="Y128" s="11" t="n"/>
      <c r="Z128" s="21" t="n"/>
      <c r="AA128" s="11" t="n"/>
      <c r="AB128" s="11" t="n"/>
      <c r="AC128" s="21" t="n"/>
      <c r="AD128" s="21" t="n"/>
      <c r="AE128" s="21" t="n"/>
      <c r="AF128" s="11" t="n"/>
      <c r="AG128" s="11">
        <f>OR(AND(P128&gt;5000, P128&lt;&gt;""), AND(R128&gt;500, R128&lt;&gt;""), AND(T128&gt;0, T128&lt;&gt;""))</f>
        <v/>
      </c>
      <c r="AH128" s="11">
        <f>AND(OR(R128="", R128&lt;100),OR(AND(P128&gt;5000,P128&lt;&gt;""),AND(T128&gt;0,T128&lt;&gt;"")))</f>
        <v/>
      </c>
      <c r="AI128" s="11">
        <f>AND(AG128,AH128=FALSE)</f>
        <v/>
      </c>
      <c r="AJ128" s="19">
        <f>YEAR(J128)</f>
        <v/>
      </c>
      <c r="AK128">
        <f>MONTH(J128)</f>
        <v/>
      </c>
      <c r="AL128" t="b">
        <v>0</v>
      </c>
      <c r="AM128">
        <f>IF(AND(T128&gt;0, T128&lt;&gt;""),1,0)</f>
        <v/>
      </c>
      <c r="AN128">
        <f>AND(AO128,AND(T128&gt;0,T128&lt;&gt;""))</f>
        <v/>
      </c>
      <c r="AO128">
        <f>AND(R128&gt;100, R128&lt;&gt;"")</f>
        <v/>
      </c>
      <c r="AP128">
        <f>AND(NOT(AN128),AO128)</f>
        <v/>
      </c>
      <c r="AQ128">
        <f>IF(AN128, "OEIS CAT - Destructive - Fatal", IF(AO128, IF(AG128, "OEIS CAT - Destructive - Non-fatal", "OEIS Non-CAT - Destructive - Non-fatal"), IF(AG128, "OEIS CAT - Large", "OEIS Non-CAT - Large")))</f>
        <v/>
      </c>
      <c r="AR128">
        <f>IF(AND(P128&lt;&gt;"", P128&gt;5000),1,0)</f>
        <v/>
      </c>
      <c r="AS128">
        <f>IF(AND(R128&lt;&gt;"", R128&gt;500),1,0)</f>
        <v/>
      </c>
      <c r="AT128">
        <f>IF(OR(R128="", R128&lt;=100),"structures &lt;= 100 ", IF(R128&gt;500, "structures &gt; 500", "100 &lt; structures &lt;= 500"))</f>
        <v/>
      </c>
      <c r="AU128">
        <f>IF(AND(T128&gt;0, T128&lt;&gt;""),"fatality &gt; 0", "fatality = 0")</f>
        <v/>
      </c>
      <c r="AV128">
        <f>IF(R128="",0, R128)</f>
        <v/>
      </c>
      <c r="AW128" t="b">
        <v>1</v>
      </c>
      <c r="AX128" t="b">
        <v>0</v>
      </c>
      <c r="AY128" t="b">
        <v>1</v>
      </c>
      <c r="AZ128" t="b">
        <v>1</v>
      </c>
      <c r="BA128" t="b">
        <v>0</v>
      </c>
      <c r="BB128" t="b">
        <v>1</v>
      </c>
      <c r="BC128" t="b">
        <v>1</v>
      </c>
    </row>
    <row r="129">
      <c r="A129" s="11" t="n"/>
      <c r="C129">
        <f>LEFT(H129,8)&amp;"-"&amp;E129</f>
        <v/>
      </c>
      <c r="D129" s="12" t="inlineStr">
        <is>
          <t>Tulare</t>
        </is>
      </c>
      <c r="E129" s="12" t="inlineStr">
        <is>
          <t>Indian</t>
        </is>
      </c>
      <c r="F129" s="12" t="n"/>
      <c r="G129" s="12" t="n"/>
      <c r="H129" s="13">
        <f>YEAR(L129)*10^8+MONTH(L129)*10^6+DAY(L129)*10^4+HOUR(L129)*100+MINUTE(L129)</f>
        <v/>
      </c>
      <c r="I129" s="13">
        <f>IF(HOUR(L129)&lt;12, YEAR(L129)*10^8+MONTH(L129)*10^6+DAY(L129)*10^4+(HOUR(L129)+12)*10^2 + MINUTE(L129), YEAR(L129)*10^8+MONTH(L129)*10^6+(DAY(L129)+1)*10^4+(HOUR(L129)-12)*10^2+MINUTE(L129))</f>
        <v/>
      </c>
      <c r="J129" s="14" t="n">
        <v>42949</v>
      </c>
      <c r="K129" s="15" t="n">
        <v>0.75</v>
      </c>
      <c r="L129" s="16" t="n">
        <v>42949.75</v>
      </c>
      <c r="M129" s="17" t="n">
        <v>43109</v>
      </c>
      <c r="N129" s="18" t="inlineStr">
        <is>
          <t>12:17</t>
        </is>
      </c>
      <c r="O129" s="16" t="n">
        <v>43109.51180555556</v>
      </c>
      <c r="P129" s="19" t="n">
        <v>2295</v>
      </c>
      <c r="Q129" s="12" t="inlineStr">
        <is>
          <t>Lightning</t>
        </is>
      </c>
      <c r="R129" s="19" t="n">
        <v>0</v>
      </c>
      <c r="S129" s="19" t="n"/>
      <c r="T129" s="19" t="n">
        <v>0</v>
      </c>
      <c r="U129" s="20" t="n">
        <v>36.257</v>
      </c>
      <c r="V129" s="20" t="n">
        <v>-118.296</v>
      </c>
      <c r="W129" s="11" t="inlineStr">
        <is>
          <t>HFTD</t>
        </is>
      </c>
      <c r="X129" s="11">
        <f>IF(OR(ISNUMBER(FIND("Redwood Valley", E129)), AZ129, BC129), "HFRA", "non-HFRA")</f>
        <v/>
      </c>
      <c r="Y129" s="11" t="n"/>
      <c r="Z129" s="21" t="n"/>
      <c r="AA129" s="11" t="n"/>
      <c r="AB129" s="11" t="n"/>
      <c r="AC129" s="21" t="n"/>
      <c r="AD129" s="21" t="n"/>
      <c r="AE129" s="21" t="n"/>
      <c r="AF129" s="11" t="n"/>
      <c r="AG129" s="11">
        <f>OR(AND(P129&gt;5000, P129&lt;&gt;""), AND(R129&gt;500, R129&lt;&gt;""), AND(T129&gt;0, T129&lt;&gt;""))</f>
        <v/>
      </c>
      <c r="AH129" s="11">
        <f>AND(OR(R129="", R129&lt;100),OR(AND(P129&gt;5000,P129&lt;&gt;""),AND(T129&gt;0,T129&lt;&gt;"")))</f>
        <v/>
      </c>
      <c r="AI129" s="11">
        <f>AND(AG129,AH129=FALSE)</f>
        <v/>
      </c>
      <c r="AJ129" s="19">
        <f>YEAR(J129)</f>
        <v/>
      </c>
      <c r="AK129">
        <f>MONTH(J129)</f>
        <v/>
      </c>
      <c r="AL129" t="b">
        <v>0</v>
      </c>
      <c r="AM129">
        <f>IF(AND(T129&gt;0, T129&lt;&gt;""),1,0)</f>
        <v/>
      </c>
      <c r="AN129">
        <f>AND(AO129,AND(T129&gt;0,T129&lt;&gt;""))</f>
        <v/>
      </c>
      <c r="AO129">
        <f>AND(R129&gt;100, R129&lt;&gt;"")</f>
        <v/>
      </c>
      <c r="AP129">
        <f>AND(NOT(AN129),AO129)</f>
        <v/>
      </c>
      <c r="AQ129">
        <f>IF(AN129, "OEIS CAT - Destructive - Fatal", IF(AO129, IF(AG129, "OEIS CAT - Destructive - Non-fatal", "OEIS Non-CAT - Destructive - Non-fatal"), IF(AG129, "OEIS CAT - Large", "OEIS Non-CAT - Large")))</f>
        <v/>
      </c>
      <c r="AR129">
        <f>IF(AND(P129&lt;&gt;"", P129&gt;5000),1,0)</f>
        <v/>
      </c>
      <c r="AS129">
        <f>IF(AND(R129&lt;&gt;"", R129&gt;500),1,0)</f>
        <v/>
      </c>
      <c r="AT129">
        <f>IF(OR(R129="", R129&lt;=100),"structures &lt;= 100 ", IF(R129&gt;500, "structures &gt; 500", "100 &lt; structures &lt;= 500"))</f>
        <v/>
      </c>
      <c r="AU129">
        <f>IF(AND(T129&gt;0, T129&lt;&gt;""),"fatality &gt; 0", "fatality = 0")</f>
        <v/>
      </c>
      <c r="AV129">
        <f>IF(R129="",0, R129)</f>
        <v/>
      </c>
      <c r="AW129" t="b">
        <v>1</v>
      </c>
      <c r="AX129" t="b">
        <v>0</v>
      </c>
      <c r="AY129" t="b">
        <v>1</v>
      </c>
      <c r="AZ129" t="b">
        <v>1</v>
      </c>
      <c r="BA129" t="b">
        <v>0</v>
      </c>
      <c r="BB129" t="b">
        <v>1</v>
      </c>
      <c r="BC129" t="b">
        <v>1</v>
      </c>
    </row>
    <row r="130">
      <c r="A130" s="11" t="n"/>
      <c r="C130">
        <f>LEFT(H130,8)&amp;"-"&amp;E130</f>
        <v/>
      </c>
      <c r="D130" s="12" t="inlineStr">
        <is>
          <t>Lassen</t>
        </is>
      </c>
      <c r="E130" s="12" t="inlineStr">
        <is>
          <t>W-2</t>
        </is>
      </c>
      <c r="F130" s="12" t="n"/>
      <c r="G130" s="12" t="n"/>
      <c r="H130" s="13">
        <f>YEAR(L130)*10^8+MONTH(L130)*10^6+DAY(L130)*10^4+HOUR(L130)*100+MINUTE(L130)</f>
        <v/>
      </c>
      <c r="I130" s="13">
        <f>IF(HOUR(L130)&lt;12, YEAR(L130)*10^8+MONTH(L130)*10^6+DAY(L130)*10^4+(HOUR(L130)+12)*10^2 + MINUTE(L130), YEAR(L130)*10^8+MONTH(L130)*10^6+(DAY(L130)+1)*10^4+(HOUR(L130)-12)*10^2+MINUTE(L130))</f>
        <v/>
      </c>
      <c r="J130" s="14" t="n">
        <v>42953</v>
      </c>
      <c r="K130" s="15" t="n">
        <v>0.6451388888888889</v>
      </c>
      <c r="L130" s="16" t="n">
        <v>42953.64513888889</v>
      </c>
      <c r="M130" s="17" t="n">
        <v>43109</v>
      </c>
      <c r="N130" s="18" t="inlineStr">
        <is>
          <t>12:20</t>
        </is>
      </c>
      <c r="O130" s="16" t="n">
        <v>43109.51388888889</v>
      </c>
      <c r="P130" s="19" t="n">
        <v>530</v>
      </c>
      <c r="Q130" s="12" t="inlineStr">
        <is>
          <t>Unknown</t>
        </is>
      </c>
      <c r="R130" s="19" t="n"/>
      <c r="S130" s="19" t="n"/>
      <c r="T130" s="19" t="n"/>
      <c r="U130" s="20" t="n">
        <v>41.11989</v>
      </c>
      <c r="V130" s="20" t="n">
        <v>-120.74968</v>
      </c>
      <c r="W130" s="11" t="inlineStr">
        <is>
          <t>HFTD</t>
        </is>
      </c>
      <c r="X130" s="11">
        <f>IF(OR(ISNUMBER(FIND("Redwood Valley", E130)), AZ130, BC130), "HFRA", "non-HFRA")</f>
        <v/>
      </c>
      <c r="Y130" s="11" t="n"/>
      <c r="Z130" s="21" t="n"/>
      <c r="AA130" s="11" t="n"/>
      <c r="AB130" s="11" t="n"/>
      <c r="AC130" s="21" t="n"/>
      <c r="AD130" s="21" t="n"/>
      <c r="AE130" s="21" t="n"/>
      <c r="AF130" s="11" t="n"/>
      <c r="AG130" s="11">
        <f>OR(AND(P130&gt;5000, P130&lt;&gt;""), AND(R130&gt;500, R130&lt;&gt;""), AND(T130&gt;0, T130&lt;&gt;""))</f>
        <v/>
      </c>
      <c r="AH130" s="11">
        <f>AND(OR(R130="", R130&lt;100),OR(AND(P130&gt;5000,P130&lt;&gt;""),AND(T130&gt;0,T130&lt;&gt;"")))</f>
        <v/>
      </c>
      <c r="AI130" s="11">
        <f>AND(AG130,AH130=FALSE)</f>
        <v/>
      </c>
      <c r="AJ130" s="19">
        <f>YEAR(J130)</f>
        <v/>
      </c>
      <c r="AK130">
        <f>MONTH(J130)</f>
        <v/>
      </c>
      <c r="AL130" t="b">
        <v>0</v>
      </c>
      <c r="AM130">
        <f>IF(AND(T130&gt;0, T130&lt;&gt;""),1,0)</f>
        <v/>
      </c>
      <c r="AN130">
        <f>AND(AO130,AND(T130&gt;0,T130&lt;&gt;""))</f>
        <v/>
      </c>
      <c r="AO130">
        <f>AND(R130&gt;100, R130&lt;&gt;"")</f>
        <v/>
      </c>
      <c r="AP130">
        <f>AND(NOT(AN130),AO130)</f>
        <v/>
      </c>
      <c r="AQ130">
        <f>IF(AN130, "OEIS CAT - Destructive - Fatal", IF(AO130, IF(AG130, "OEIS CAT - Destructive - Non-fatal", "OEIS Non-CAT - Destructive - Non-fatal"), IF(AG130,  "OEIS CAT - Large", "OEIS Non-CAT - Large")))</f>
        <v/>
      </c>
      <c r="AR130">
        <f>IF(AND(P130&lt;&gt;"", P130&gt;5000),1,0)</f>
        <v/>
      </c>
      <c r="AS130">
        <f>IF(AND(R130&lt;&gt;"", R130&gt;500),1,0)</f>
        <v/>
      </c>
      <c r="AT130">
        <f>IF(OR(R130="", R130&lt;=100),"structures &lt;= 100 ", IF(R130&gt;500, "structures &gt; 500", "100 &lt; structures &lt;= 500"))</f>
        <v/>
      </c>
      <c r="AU130">
        <f>IF(AND(T130&gt;0, T130&lt;&gt;""),"fatality &gt; 0", "fatality = 0")</f>
        <v/>
      </c>
      <c r="AV130">
        <f>IF(R130="",0,  R130)</f>
        <v/>
      </c>
      <c r="AW130" t="b">
        <v>1</v>
      </c>
      <c r="AX130" t="b">
        <v>0</v>
      </c>
      <c r="AY130" t="b">
        <v>1</v>
      </c>
      <c r="AZ130" t="b">
        <v>1</v>
      </c>
      <c r="BA130" t="b">
        <v>0</v>
      </c>
      <c r="BB130" t="b">
        <v>1</v>
      </c>
      <c r="BC130" t="b">
        <v>1</v>
      </c>
    </row>
    <row r="131">
      <c r="A131" s="11" t="n"/>
      <c r="C131">
        <f>LEFT(H131,8)&amp;"-"&amp;E131</f>
        <v/>
      </c>
      <c r="D131" s="12" t="inlineStr">
        <is>
          <t>Plumas</t>
        </is>
      </c>
      <c r="E131" s="12" t="inlineStr">
        <is>
          <t>Chilcoot</t>
        </is>
      </c>
      <c r="F131" s="12" t="n"/>
      <c r="G131" s="12" t="n"/>
      <c r="H131" s="13">
        <f>YEAR(L131)*10^8+MONTH(L131)*10^6+DAY(L131)*10^4+HOUR(L131)*100+MINUTE(L131)</f>
        <v/>
      </c>
      <c r="I131" s="13">
        <f>IF(HOUR(L131)&lt;12, YEAR(L131)*10^8+MONTH(L131)*10^6+DAY(L131)*10^4+(HOUR(L131)+12)*10^2 + MINUTE(L131), YEAR(L131)*10^8+MONTH(L131)*10^6+(DAY(L131)+1)*10^4+(HOUR(L131)-12)*10^2+MINUTE(L131))</f>
        <v/>
      </c>
      <c r="J131" s="14" t="n">
        <v>42953</v>
      </c>
      <c r="K131" s="15" t="n">
        <v>0.6472222222222223</v>
      </c>
      <c r="L131" s="16" t="n">
        <v>42953.64722222222</v>
      </c>
      <c r="M131" s="17" t="n">
        <v>43109</v>
      </c>
      <c r="N131" s="18" t="inlineStr">
        <is>
          <t>12:20</t>
        </is>
      </c>
      <c r="O131" s="16" t="n">
        <v>43109.51388888889</v>
      </c>
      <c r="P131" s="19" t="n">
        <v>1020</v>
      </c>
      <c r="Q131" s="12" t="inlineStr">
        <is>
          <t>Lightning</t>
        </is>
      </c>
      <c r="R131" s="19" t="n">
        <v>0</v>
      </c>
      <c r="S131" s="19" t="n"/>
      <c r="T131" s="19" t="n">
        <v>0</v>
      </c>
      <c r="U131" s="20" t="n">
        <v>39.75371</v>
      </c>
      <c r="V131" s="20" t="n">
        <v>-120.1397</v>
      </c>
      <c r="W131" s="11" t="inlineStr">
        <is>
          <t>HFTD</t>
        </is>
      </c>
      <c r="X131" s="11">
        <f>IF(OR(ISNUMBER(FIND("Redwood Valley", E131)), AZ131, BC131), "HFRA", "non-HFRA")</f>
        <v/>
      </c>
      <c r="Y131" s="11" t="n"/>
      <c r="Z131" s="21" t="n"/>
      <c r="AA131" s="11" t="n"/>
      <c r="AB131" s="11" t="n"/>
      <c r="AC131" s="21" t="n"/>
      <c r="AD131" s="21" t="n"/>
      <c r="AE131" s="21" t="n"/>
      <c r="AF131" s="11" t="n"/>
      <c r="AG131" s="11">
        <f>OR(AND(P131&gt;5000, P131&lt;&gt;""), AND(R131&gt;500, R131&lt;&gt;""), AND(T131&gt;0, T131&lt;&gt;""))</f>
        <v/>
      </c>
      <c r="AH131" s="11">
        <f>AND(OR(R131="", R131&lt;100),OR(AND(P131&gt;5000,P131&lt;&gt;""),AND(T131&gt;0,T131&lt;&gt;"")))</f>
        <v/>
      </c>
      <c r="AI131" s="11">
        <f>AND(AG131,AH131=FALSE)</f>
        <v/>
      </c>
      <c r="AJ131" s="19">
        <f>YEAR(J131)</f>
        <v/>
      </c>
      <c r="AK131">
        <f>MONTH(J131)</f>
        <v/>
      </c>
      <c r="AL131" t="b">
        <v>0</v>
      </c>
      <c r="AM131">
        <f>IF(AND(T131&gt;0, T131&lt;&gt;""),1,0)</f>
        <v/>
      </c>
      <c r="AN131">
        <f>AND(AO131,AND(T131&gt;0,T131&lt;&gt;""))</f>
        <v/>
      </c>
      <c r="AO131">
        <f>AND(R131&gt;100, R131&lt;&gt;"")</f>
        <v/>
      </c>
      <c r="AP131">
        <f>AND(NOT(AN131),AO131)</f>
        <v/>
      </c>
      <c r="AQ131">
        <f>IF(AN131, "OEIS CAT - Destructive - Fatal", IF(AO131, IF(AG131, "OEIS CAT - Destructive - Non-fatal", "OEIS Non-CAT - Destructive - Non-fatal"), IF(AG131, "OEIS CAT - Large", "OEIS Non-CAT - Large")))</f>
        <v/>
      </c>
      <c r="AR131">
        <f>IF(AND(P131&lt;&gt;"", P131&gt;5000),1,0)</f>
        <v/>
      </c>
      <c r="AS131">
        <f>IF(AND(R131&lt;&gt;"", R131&gt;500),1,0)</f>
        <v/>
      </c>
      <c r="AT131">
        <f>IF(OR(R131="", R131&lt;=100),"structures &lt;= 100 ", IF(R131&gt;500, "structures &gt; 500", "100 &lt; structures &lt;= 500"))</f>
        <v/>
      </c>
      <c r="AU131">
        <f>IF(AND(T131&gt;0, T131&lt;&gt;""),"fatality &gt; 0", "fatality = 0")</f>
        <v/>
      </c>
      <c r="AV131">
        <f>IF(R131="",0, R131)</f>
        <v/>
      </c>
      <c r="AW131" t="b">
        <v>1</v>
      </c>
      <c r="AX131" t="b">
        <v>0</v>
      </c>
      <c r="AY131" t="b">
        <v>1</v>
      </c>
      <c r="AZ131" t="b">
        <v>1</v>
      </c>
      <c r="BA131" t="b">
        <v>0</v>
      </c>
      <c r="BB131" t="b">
        <v>0</v>
      </c>
      <c r="BC131" t="b">
        <v>1</v>
      </c>
    </row>
    <row r="132">
      <c r="A132" s="11" t="n"/>
      <c r="C132">
        <f>LEFT(H132,8)&amp;"-"&amp;E132</f>
        <v/>
      </c>
      <c r="D132" s="12" t="inlineStr">
        <is>
          <t>Lassen</t>
        </is>
      </c>
      <c r="E132" s="12" t="inlineStr">
        <is>
          <t>Poslin</t>
        </is>
      </c>
      <c r="F132" s="12" t="n"/>
      <c r="G132" s="12" t="n"/>
      <c r="H132" s="13">
        <f>YEAR(L132)*10^8+MONTH(L132)*10^6+DAY(L132)*10^4+HOUR(L132)*100+MINUTE(L132)</f>
        <v/>
      </c>
      <c r="I132" s="13">
        <f>IF(HOUR(L132)&lt;12, YEAR(L132)*10^8+MONTH(L132)*10^6+DAY(L132)*10^4+(HOUR(L132)+12)*10^2 + MINUTE(L132), YEAR(L132)*10^8+MONTH(L132)*10^6+(DAY(L132)+1)*10^4+(HOUR(L132)-12)*10^2+MINUTE(L132))</f>
        <v/>
      </c>
      <c r="J132" s="14" t="n">
        <v>42953</v>
      </c>
      <c r="K132" s="15" t="n">
        <v>0.8277777777777777</v>
      </c>
      <c r="L132" s="16" t="n">
        <v>42953.82777777778</v>
      </c>
      <c r="M132" s="17" t="n">
        <v>43109</v>
      </c>
      <c r="N132" s="18" t="inlineStr">
        <is>
          <t>12:21</t>
        </is>
      </c>
      <c r="O132" s="16" t="n">
        <v>43109.51458333333</v>
      </c>
      <c r="P132" s="19" t="n">
        <v>859</v>
      </c>
      <c r="Q132" s="12" t="inlineStr">
        <is>
          <t>Lightning</t>
        </is>
      </c>
      <c r="R132" s="19" t="n">
        <v>0</v>
      </c>
      <c r="S132" s="19" t="n"/>
      <c r="T132" s="19" t="n">
        <v>0</v>
      </c>
      <c r="U132" s="20" t="n">
        <v>39.888</v>
      </c>
      <c r="V132" s="20" t="n">
        <v>-120.066</v>
      </c>
      <c r="W132" s="11" t="inlineStr">
        <is>
          <t>HFTD</t>
        </is>
      </c>
      <c r="X132" s="11">
        <f>IF(OR(ISNUMBER(FIND("Redwood Valley", E132)), AZ132, BC132), "HFRA", "non-HFRA")</f>
        <v/>
      </c>
      <c r="Y132" s="11" t="n"/>
      <c r="Z132" s="21" t="n"/>
      <c r="AA132" s="11" t="n"/>
      <c r="AB132" s="11" t="n"/>
      <c r="AC132" s="21" t="n"/>
      <c r="AD132" s="21" t="n"/>
      <c r="AE132" s="21" t="n"/>
      <c r="AF132" s="11" t="n"/>
      <c r="AG132" s="11">
        <f>OR(AND(P132&gt;5000, P132&lt;&gt;""), AND(R132&gt;500, R132&lt;&gt;""), AND(T132&gt;0, T132&lt;&gt;""))</f>
        <v/>
      </c>
      <c r="AH132" s="11">
        <f>AND(OR(R132="", R132&lt;100),OR(AND(P132&gt;5000,P132&lt;&gt;""),AND(T132&gt;0,T132&lt;&gt;"")))</f>
        <v/>
      </c>
      <c r="AI132" s="11">
        <f>AND(AG132,AH132=FALSE)</f>
        <v/>
      </c>
      <c r="AJ132" s="19">
        <f>YEAR(J132)</f>
        <v/>
      </c>
      <c r="AK132">
        <f>MONTH(J132)</f>
        <v/>
      </c>
      <c r="AL132" t="b">
        <v>0</v>
      </c>
      <c r="AM132">
        <f>IF(AND(T132&gt;0, T132&lt;&gt;""),1,0)</f>
        <v/>
      </c>
      <c r="AN132">
        <f>AND(AO132,AND(T132&gt;0,T132&lt;&gt;""))</f>
        <v/>
      </c>
      <c r="AO132">
        <f>AND(R132&gt;100, R132&lt;&gt;"")</f>
        <v/>
      </c>
      <c r="AP132">
        <f>AND(NOT(AN132),AO132)</f>
        <v/>
      </c>
      <c r="AQ132">
        <f>IF(AN132, "OEIS CAT - Destructive - Fatal", IF(AO132, IF(AG132, "OEIS CAT - Destructive - Non-fatal", "OEIS Non-CAT - Destructive - Non-fatal"), IF(AG132, "OEIS CAT - Large", "OEIS Non-CAT - Large")))</f>
        <v/>
      </c>
      <c r="AR132">
        <f>IF(AND(P132&lt;&gt;"", P132&gt;5000),1,0)</f>
        <v/>
      </c>
      <c r="AS132">
        <f>IF(AND(R132&lt;&gt;"", R132&gt;500),1,0)</f>
        <v/>
      </c>
      <c r="AT132">
        <f>IF(OR(R132="", R132&lt;=100),"structures &lt;= 100 ", IF(R132&gt;500, "structures &gt; 500", "100 &lt; structures &lt;= 500"))</f>
        <v/>
      </c>
      <c r="AU132">
        <f>IF(AND(T132&gt;0, T132&lt;&gt;""),"fatality &gt; 0", "fatality = 0")</f>
        <v/>
      </c>
      <c r="AV132">
        <f>IF(R132="",0, R132)</f>
        <v/>
      </c>
      <c r="AW132" t="b">
        <v>1</v>
      </c>
      <c r="AX132" t="b">
        <v>0</v>
      </c>
      <c r="AY132" t="b">
        <v>1</v>
      </c>
      <c r="AZ132" t="b">
        <v>1</v>
      </c>
      <c r="BA132" t="b">
        <v>0</v>
      </c>
      <c r="BB132" t="b">
        <v>0</v>
      </c>
      <c r="BC132" t="b">
        <v>1</v>
      </c>
    </row>
    <row r="133">
      <c r="A133" s="11" t="inlineStr">
        <is>
          <t>Not in PG&amp;E service territory</t>
        </is>
      </c>
      <c r="B133" s="23" t="n"/>
      <c r="C133">
        <f>LEFT(H133,8)&amp;"-"&amp;E133</f>
        <v/>
      </c>
      <c r="D133" s="12" t="inlineStr">
        <is>
          <t>Siskiyou</t>
        </is>
      </c>
      <c r="E133" s="12" t="inlineStr">
        <is>
          <t>Young</t>
        </is>
      </c>
      <c r="F133" s="12" t="n"/>
      <c r="G133" s="12" t="n"/>
      <c r="H133" s="13">
        <f>YEAR(L133)*10^8+MONTH(L133)*10^6+DAY(L133)*10^4+HOUR(L133)*100+MINUTE(L133)</f>
        <v/>
      </c>
      <c r="I133" s="13">
        <f>IF(HOUR(L133)&lt;12, YEAR(L133)*10^8+MONTH(L133)*10^6+DAY(L133)*10^4+(HOUR(L133)+12)*10^2 + MINUTE(L133), YEAR(L133)*10^8+MONTH(L133)*10^6+(DAY(L133)+1)*10^4+(HOUR(L133)-12)*10^2+MINUTE(L133))</f>
        <v/>
      </c>
      <c r="J133" s="14" t="n">
        <v>42954</v>
      </c>
      <c r="K133" s="15" t="n">
        <v>0.7395833333333334</v>
      </c>
      <c r="L133" s="16" t="n">
        <v>42954.73958333334</v>
      </c>
      <c r="M133" s="17" t="n">
        <v>43109</v>
      </c>
      <c r="N133" s="18" t="inlineStr">
        <is>
          <t>12:26</t>
        </is>
      </c>
      <c r="O133" s="16" t="n">
        <v>43109.51805555556</v>
      </c>
      <c r="P133" s="19" t="n">
        <v>3142</v>
      </c>
      <c r="Q133" s="12" t="inlineStr">
        <is>
          <t>Unknown</t>
        </is>
      </c>
      <c r="R133" s="19" t="n"/>
      <c r="S133" s="19" t="n"/>
      <c r="T133" s="19" t="n"/>
      <c r="U133" s="20" t="n">
        <v>41.853</v>
      </c>
      <c r="V133" s="20" t="n">
        <v>-123.676</v>
      </c>
      <c r="W133" s="11" t="inlineStr">
        <is>
          <t>HFTD</t>
        </is>
      </c>
      <c r="X133" s="11">
        <f>IF(OR(ISNUMBER(FIND("Redwood Valley", E133)), AZ133, BC133), "HFRA", "non-HFRA")</f>
        <v/>
      </c>
      <c r="Y133" s="11" t="n"/>
      <c r="Z133" s="21" t="n"/>
      <c r="AA133" s="11" t="n"/>
      <c r="AB133" s="11" t="n"/>
      <c r="AC133" s="21" t="n"/>
      <c r="AD133" s="21" t="n"/>
      <c r="AE133" s="21" t="n"/>
      <c r="AF133" s="11" t="n"/>
      <c r="AG133" s="11">
        <f>OR(AND(P133&gt;5000, P133&lt;&gt;""), AND(R133&gt;500, R133&lt;&gt;""), AND(T133&gt;0, T133&lt;&gt;""))</f>
        <v/>
      </c>
      <c r="AH133" s="11">
        <f>AND(OR(R133="", R133&lt;100),OR(AND(P133&gt;5000,P133&lt;&gt;""),AND(T133&gt;0,T133&lt;&gt;"")))</f>
        <v/>
      </c>
      <c r="AI133" s="11">
        <f>AND(AG133,AH133=FALSE)</f>
        <v/>
      </c>
      <c r="AJ133" s="19">
        <f>YEAR(J133)</f>
        <v/>
      </c>
      <c r="AK133">
        <f>MONTH(J133)</f>
        <v/>
      </c>
      <c r="AL133" t="b">
        <v>1</v>
      </c>
      <c r="AM133">
        <f>IF(AND(T133&gt;0, T133&lt;&gt;""),1,0)</f>
        <v/>
      </c>
      <c r="AN133">
        <f>AND(AO133,AND(T133&gt;0,T133&lt;&gt;""))</f>
        <v/>
      </c>
      <c r="AO133">
        <f>AND(R133&gt;100, R133&lt;&gt;"")</f>
        <v/>
      </c>
      <c r="AP133">
        <f>AND(NOT(AN133),AO133)</f>
        <v/>
      </c>
      <c r="AQ133">
        <f>IF(AN133, "OEIS CAT - Destructive - Fatal", IF(AO133, IF(AG133, "OEIS CAT - Destructive - Non-fatal", "OEIS Non-CAT - Destructive - Non-fatal"), IF(AG133, "OEIS CAT - Large", "OEIS Non-CAT - Large")))</f>
        <v/>
      </c>
      <c r="AR133">
        <f>IF(AND(P133&lt;&gt;"", P133&gt;5000),1,0)</f>
        <v/>
      </c>
      <c r="AS133">
        <f>IF(AND(R133&lt;&gt;"", R133&gt;500),1,0)</f>
        <v/>
      </c>
      <c r="AT133">
        <f>IF(OR(R133="", R133&lt;=100),"structures &lt;= 100 ", IF(R133&gt;500, "structures &gt; 500", "100 &lt; structures &lt;= 500"))</f>
        <v/>
      </c>
      <c r="AU133">
        <f>IF(AND(T133&gt;0, T133&lt;&gt;""),"fatality &gt; 0", "fatality = 0")</f>
        <v/>
      </c>
      <c r="AV133">
        <f>IF(R133="",0, R133)</f>
        <v/>
      </c>
      <c r="AW133" t="b">
        <v>1</v>
      </c>
      <c r="AX133" t="b">
        <v>0</v>
      </c>
      <c r="AY133" t="b">
        <v>1</v>
      </c>
      <c r="AZ133" t="b">
        <v>1</v>
      </c>
      <c r="BA133" t="b">
        <v>0</v>
      </c>
      <c r="BB133" t="b">
        <v>0</v>
      </c>
      <c r="BC133" t="b">
        <v>1</v>
      </c>
    </row>
    <row r="134">
      <c r="A134" s="11" t="n"/>
      <c r="C134">
        <f>LEFT(H134,8)&amp;"-"&amp;E134</f>
        <v/>
      </c>
      <c r="D134" s="12" t="inlineStr">
        <is>
          <t>Trinity</t>
        </is>
      </c>
      <c r="E134" s="12" t="inlineStr">
        <is>
          <t>Ruth Complex</t>
        </is>
      </c>
      <c r="F134" s="12" t="n"/>
      <c r="G134" s="12" t="n"/>
      <c r="H134" s="13">
        <f>YEAR(L134)*10^8+MONTH(L134)*10^6+DAY(L134)*10^4+HOUR(L134)*100+MINUTE(L134)</f>
        <v/>
      </c>
      <c r="I134" s="13">
        <f>IF(HOUR(L134)&lt;12, YEAR(L134)*10^8+MONTH(L134)*10^6+DAY(L134)*10^4+(HOUR(L134)+12)*10^2 + MINUTE(L134), YEAR(L134)*10^8+MONTH(L134)*10^6+(DAY(L134)+1)*10^4+(HOUR(L134)-12)*10^2+MINUTE(L134))</f>
        <v/>
      </c>
      <c r="J134" s="14" t="n">
        <v>42954</v>
      </c>
      <c r="K134" s="15" t="n">
        <v>0.9375</v>
      </c>
      <c r="L134" s="16" t="n">
        <v>42954.9375</v>
      </c>
      <c r="M134" s="17" t="n">
        <v>43109</v>
      </c>
      <c r="N134" s="18" t="inlineStr">
        <is>
          <t>12:27</t>
        </is>
      </c>
      <c r="O134" s="16" t="n">
        <v>43109.51875</v>
      </c>
      <c r="P134" s="19" t="n">
        <v>4736</v>
      </c>
      <c r="Q134" s="12" t="inlineStr">
        <is>
          <t>Lightning</t>
        </is>
      </c>
      <c r="R134" s="19" t="n">
        <v>0</v>
      </c>
      <c r="S134" s="19" t="n"/>
      <c r="T134" s="19" t="n">
        <v>0</v>
      </c>
      <c r="U134" s="20" t="n">
        <v>40.17598</v>
      </c>
      <c r="V134" s="20" t="n">
        <v>-123.36882</v>
      </c>
      <c r="W134" s="11" t="inlineStr">
        <is>
          <t>HFTD</t>
        </is>
      </c>
      <c r="X134" s="11">
        <f>IF(OR(ISNUMBER(FIND("Redwood Valley", E134)), AZ134, BC134), "HFRA", "non-HFRA")</f>
        <v/>
      </c>
      <c r="Y134" s="11" t="n"/>
      <c r="Z134" s="21" t="n"/>
      <c r="AA134" s="11" t="n"/>
      <c r="AB134" s="11" t="n"/>
      <c r="AC134" s="21" t="n"/>
      <c r="AD134" s="21" t="n"/>
      <c r="AE134" s="21" t="n"/>
      <c r="AF134" s="11" t="n"/>
      <c r="AG134" s="11">
        <f>OR(AND(P134&gt;5000, P134&lt;&gt;""), AND(R134&gt;500, R134&lt;&gt;""), AND(T134&gt;0, T134&lt;&gt;""))</f>
        <v/>
      </c>
      <c r="AH134" s="11">
        <f>AND(OR(R134="", R134&lt;100),OR(AND(P134&gt;5000,P134&lt;&gt;""),AND(T134&gt;0,T134&lt;&gt;"")))</f>
        <v/>
      </c>
      <c r="AI134" s="11">
        <f>AND(AG134,AH134=FALSE)</f>
        <v/>
      </c>
      <c r="AJ134" s="19">
        <f>YEAR(J134)</f>
        <v/>
      </c>
      <c r="AK134">
        <f>MONTH(J134)</f>
        <v/>
      </c>
      <c r="AL134" t="b">
        <v>0</v>
      </c>
      <c r="AM134">
        <f>IF(AND(T134&gt;0, T134&lt;&gt;""),1,0)</f>
        <v/>
      </c>
      <c r="AN134">
        <f>AND(AO134,AND(T134&gt;0,T134&lt;&gt;""))</f>
        <v/>
      </c>
      <c r="AO134">
        <f>AND(R134&gt;100, R134&lt;&gt;"")</f>
        <v/>
      </c>
      <c r="AP134">
        <f>AND(NOT(AN134),AO134)</f>
        <v/>
      </c>
      <c r="AQ134">
        <f>IF(AN134, "OEIS CAT - Destructive - Fatal", IF(AO134, IF(AG134, "OEIS CAT - Destructive - Non-fatal", "OEIS Non-CAT - Destructive - Non-fatal"), IF(AG134, "OEIS CAT - Large", "OEIS Non-CAT - Large")))</f>
        <v/>
      </c>
      <c r="AR134">
        <f>IF(AND(P134&lt;&gt;"", P134&gt;5000),1,0)</f>
        <v/>
      </c>
      <c r="AS134">
        <f>IF(AND(R134&lt;&gt;"", R134&gt;500),1,0)</f>
        <v/>
      </c>
      <c r="AT134">
        <f>IF(OR(R134="", R134&lt;=100),"structures &lt;= 100 ", IF(R134&gt;500, "structures &gt; 500", "100 &lt; structures &lt;= 500"))</f>
        <v/>
      </c>
      <c r="AU134">
        <f>IF(AND(T134&gt;0, T134&lt;&gt;""),"fatality &gt; 0", "fatality = 0")</f>
        <v/>
      </c>
      <c r="AV134">
        <f>IF(R134="",0, R134)</f>
        <v/>
      </c>
      <c r="AW134" t="b">
        <v>1</v>
      </c>
      <c r="AX134" t="b">
        <v>0</v>
      </c>
      <c r="AY134" t="b">
        <v>1</v>
      </c>
      <c r="AZ134" t="b">
        <v>1</v>
      </c>
      <c r="BA134" t="b">
        <v>0</v>
      </c>
      <c r="BB134" t="b">
        <v>1</v>
      </c>
      <c r="BC134" t="b">
        <v>1</v>
      </c>
    </row>
    <row r="135">
      <c r="A135" s="11" t="n"/>
      <c r="C135">
        <f>LEFT(H135,8)&amp;"-"&amp;E135</f>
        <v/>
      </c>
      <c r="D135" s="12" t="inlineStr">
        <is>
          <t>Kern</t>
        </is>
      </c>
      <c r="E135" s="12" t="inlineStr">
        <is>
          <t>Rose</t>
        </is>
      </c>
      <c r="F135" s="12" t="n"/>
      <c r="G135" s="12" t="n"/>
      <c r="H135" s="13">
        <f>YEAR(L135)*10^8+MONTH(L135)*10^6+DAY(L135)*10^4+HOUR(L135)*100+MINUTE(L135)</f>
        <v/>
      </c>
      <c r="I135" s="13">
        <f>IF(HOUR(L135)&lt;12, YEAR(L135)*10^8+MONTH(L135)*10^6+DAY(L135)*10^4+(HOUR(L135)+12)*10^2 + MINUTE(L135), YEAR(L135)*10^8+MONTH(L135)*10^6+(DAY(L135)+1)*10^4+(HOUR(L135)-12)*10^2+MINUTE(L135))</f>
        <v/>
      </c>
      <c r="J135" s="14" t="n">
        <v>42957</v>
      </c>
      <c r="K135" s="15" t="n">
        <v>0.6055555555555555</v>
      </c>
      <c r="L135" s="16" t="n">
        <v>42957.60555555556</v>
      </c>
      <c r="M135" s="17" t="n">
        <v>43109</v>
      </c>
      <c r="N135" s="18" t="inlineStr">
        <is>
          <t>12:31</t>
        </is>
      </c>
      <c r="O135" s="16" t="n">
        <v>43109.52152777778</v>
      </c>
      <c r="P135" s="19" t="n">
        <v>338</v>
      </c>
      <c r="Q135" s="12" t="inlineStr">
        <is>
          <t>Miscellaneous</t>
        </is>
      </c>
      <c r="R135" s="19" t="n">
        <v>0</v>
      </c>
      <c r="S135" s="19" t="n"/>
      <c r="T135" s="19" t="n">
        <v>0</v>
      </c>
      <c r="U135" s="20" t="n">
        <v>34.92907</v>
      </c>
      <c r="V135" s="20" t="n">
        <v>-118.9267</v>
      </c>
      <c r="W135" s="11" t="inlineStr">
        <is>
          <t>non-HFTD</t>
        </is>
      </c>
      <c r="X135" s="11">
        <f>IF(OR(ISNUMBER(FIND("Redwood Valley", E135)), AZ135, BC135), "HFRA", "non-HFRA")</f>
        <v/>
      </c>
      <c r="Y135" s="11" t="n"/>
      <c r="Z135" s="21" t="n"/>
      <c r="AA135" s="11" t="n"/>
      <c r="AB135" s="11" t="n"/>
      <c r="AC135" s="21" t="n"/>
      <c r="AD135" s="21" t="n"/>
      <c r="AE135" s="21" t="n"/>
      <c r="AF135" s="11" t="n"/>
      <c r="AG135" s="11">
        <f>OR(AND(P135&gt;5000, P135&lt;&gt;""), AND(R135&gt;500, R135&lt;&gt;""), AND(T135&gt;0, T135&lt;&gt;""))</f>
        <v/>
      </c>
      <c r="AH135" s="11">
        <f>AND(OR(R135="", R135&lt;100),OR(AND(P135&gt;5000,P135&lt;&gt;""),AND(T135&gt;0,T135&lt;&gt;"")))</f>
        <v/>
      </c>
      <c r="AI135" s="11">
        <f>AND(AG135,AH135=FALSE)</f>
        <v/>
      </c>
      <c r="AJ135" s="19">
        <f>YEAR(J135)</f>
        <v/>
      </c>
      <c r="AK135">
        <f>MONTH(J135)</f>
        <v/>
      </c>
      <c r="AL135" t="b">
        <v>0</v>
      </c>
      <c r="AM135">
        <f>IF(AND(T135&gt;0, T135&lt;&gt;""),1,0)</f>
        <v/>
      </c>
      <c r="AN135">
        <f>AND(AO135,AND(T135&gt;0,T135&lt;&gt;""))</f>
        <v/>
      </c>
      <c r="AO135">
        <f>AND(R135&gt;100, R135&lt;&gt;"")</f>
        <v/>
      </c>
      <c r="AP135">
        <f>AND(NOT(AN135),AO135)</f>
        <v/>
      </c>
      <c r="AQ135">
        <f>IF(AN135, "OEIS CAT - Destructive - Fatal", IF(AO135, IF(AG135, "OEIS CAT - Destructive - Non-fatal", "OEIS Non-CAT - Destructive - Non-fatal"), IF(AG135, "OEIS CAT - Large", "OEIS Non-CAT - Large")))</f>
        <v/>
      </c>
      <c r="AR135">
        <f>IF(AND(P135&lt;&gt;"", P135&gt;5000),1,0)</f>
        <v/>
      </c>
      <c r="AS135">
        <f>IF(AND(R135&lt;&gt;"", R135&gt;500),1,0)</f>
        <v/>
      </c>
      <c r="AT135">
        <f>IF(OR(R135="", R135&lt;=100),"structures &lt;= 100 ", IF(R135&gt;500, "structures &gt; 500", "100 &lt; structures &lt;= 500"))</f>
        <v/>
      </c>
      <c r="AU135">
        <f>IF(AND(T135&gt;0, T135&lt;&gt;""),"fatality &gt; 0", "fatality = 0")</f>
        <v/>
      </c>
      <c r="AV135">
        <f>IF(R135="",0, R135)</f>
        <v/>
      </c>
      <c r="AW135" t="b">
        <v>0</v>
      </c>
      <c r="AX135" t="b">
        <v>0</v>
      </c>
      <c r="AY135" t="b">
        <v>0</v>
      </c>
      <c r="AZ135" t="b">
        <v>0</v>
      </c>
      <c r="BA135" t="b">
        <v>0</v>
      </c>
      <c r="BB135" t="b">
        <v>0</v>
      </c>
      <c r="BC135" t="b">
        <v>0</v>
      </c>
    </row>
    <row r="136">
      <c r="A136" s="11" t="n"/>
      <c r="C136">
        <f>LEFT(H136,8)&amp;"-"&amp;E136</f>
        <v/>
      </c>
      <c r="D136" s="12" t="inlineStr">
        <is>
          <t>San Luis Obispo</t>
        </is>
      </c>
      <c r="E136" s="12" t="inlineStr">
        <is>
          <t>Yankee</t>
        </is>
      </c>
      <c r="F136" s="12" t="n"/>
      <c r="G136" s="12" t="n"/>
      <c r="H136" s="13">
        <f>YEAR(L136)*10^8+MONTH(L136)*10^6+DAY(L136)*10^4+HOUR(L136)*100+MINUTE(L136)</f>
        <v/>
      </c>
      <c r="I136" s="13">
        <f>IF(HOUR(L136)&lt;12, YEAR(L136)*10^8+MONTH(L136)*10^6+DAY(L136)*10^4+(HOUR(L136)+12)*10^2 + MINUTE(L136), YEAR(L136)*10^8+MONTH(L136)*10^6+(DAY(L136)+1)*10^4+(HOUR(L136)-12)*10^2+MINUTE(L136))</f>
        <v/>
      </c>
      <c r="J136" s="14" t="n">
        <v>42958</v>
      </c>
      <c r="K136" s="15" t="n">
        <v>0.6708333333333333</v>
      </c>
      <c r="L136" s="16" t="n">
        <v>42958.67083333333</v>
      </c>
      <c r="M136" s="17" t="n">
        <v>43109</v>
      </c>
      <c r="N136" s="18" t="inlineStr">
        <is>
          <t>12:36</t>
        </is>
      </c>
      <c r="O136" s="16" t="n">
        <v>43109.525</v>
      </c>
      <c r="P136" s="19" t="n">
        <v>775</v>
      </c>
      <c r="Q136" s="12" t="inlineStr">
        <is>
          <t>Unknown</t>
        </is>
      </c>
      <c r="R136" s="19" t="n"/>
      <c r="S136" s="19" t="n"/>
      <c r="T136" s="19" t="n"/>
      <c r="U136" s="20" t="n">
        <v>35.7908</v>
      </c>
      <c r="V136" s="20" t="n">
        <v>-120.77485</v>
      </c>
      <c r="W136" s="11" t="inlineStr">
        <is>
          <t>non-HFTD</t>
        </is>
      </c>
      <c r="X136" s="11">
        <f>IF(OR(ISNUMBER(FIND("Redwood Valley", E136)), AZ136, BC136), "HFRA", "non-HFRA")</f>
        <v/>
      </c>
      <c r="Y136" s="11" t="n"/>
      <c r="Z136" s="21" t="n"/>
      <c r="AA136" s="11" t="n"/>
      <c r="AB136" s="11" t="n"/>
      <c r="AC136" s="21" t="n"/>
      <c r="AD136" s="21" t="n"/>
      <c r="AE136" s="21" t="n"/>
      <c r="AF136" s="11" t="n"/>
      <c r="AG136" s="11">
        <f>OR(AND(P136&gt;5000, P136&lt;&gt;""), AND(R136&gt;500, R136&lt;&gt;""), AND(T136&gt;0, T136&lt;&gt;""))</f>
        <v/>
      </c>
      <c r="AH136" s="11">
        <f>AND(OR(R136="", R136&lt;100),OR(AND(P136&gt;5000,P136&lt;&gt;""),AND(T136&gt;0,T136&lt;&gt;"")))</f>
        <v/>
      </c>
      <c r="AI136" s="11">
        <f>AND(AG136,AH136=FALSE)</f>
        <v/>
      </c>
      <c r="AJ136" s="19">
        <f>YEAR(J136)</f>
        <v/>
      </c>
      <c r="AK136">
        <f>MONTH(J136)</f>
        <v/>
      </c>
      <c r="AL136" t="b">
        <v>0</v>
      </c>
      <c r="AM136">
        <f>IF(AND(T136&gt;0, T136&lt;&gt;""),1,0)</f>
        <v/>
      </c>
      <c r="AN136">
        <f>AND(AO136,AND(T136&gt;0,T136&lt;&gt;""))</f>
        <v/>
      </c>
      <c r="AO136">
        <f>AND(R136&gt;100, R136&lt;&gt;"")</f>
        <v/>
      </c>
      <c r="AP136">
        <f>AND(NOT(AN136),AO136)</f>
        <v/>
      </c>
      <c r="AQ136">
        <f>IF(AN136, "OEIS CAT - Destructive - Fatal", IF(AO136, IF(AG136, "OEIS CAT - Destructive - Non-fatal", "OEIS Non-CAT - Destructive - Non-fatal"), IF(AG136, "OEIS CAT - Large", "OEIS Non-CAT - Large")))</f>
        <v/>
      </c>
      <c r="AR136">
        <f>IF(AND(P136&lt;&gt;"", P136&gt;5000),1,0)</f>
        <v/>
      </c>
      <c r="AS136">
        <f>IF(AND(R136&lt;&gt;"", R136&gt;500),1,0)</f>
        <v/>
      </c>
      <c r="AT136">
        <f>IF(OR(R136="", R136&lt;=100),"structures &lt;= 100 ", IF(R136&gt;500, "structures &gt; 500", "100 &lt; structures &lt;= 500"))</f>
        <v/>
      </c>
      <c r="AU136">
        <f>IF(AND(T136&gt;0, T136&lt;&gt;""),"fatality &gt; 0", "fatality = 0")</f>
        <v/>
      </c>
      <c r="AV136">
        <f>IF(R136="",0, R136)</f>
        <v/>
      </c>
      <c r="AW136" t="b">
        <v>0</v>
      </c>
      <c r="AX136" t="b">
        <v>0</v>
      </c>
      <c r="AY136" t="b">
        <v>0</v>
      </c>
      <c r="AZ136" t="b">
        <v>0</v>
      </c>
      <c r="BA136" t="b">
        <v>0</v>
      </c>
      <c r="BB136" t="b">
        <v>0</v>
      </c>
      <c r="BC136" t="b">
        <v>0</v>
      </c>
    </row>
    <row r="137">
      <c r="A137" s="11" t="inlineStr">
        <is>
          <t>Not in PG&amp;E service territory</t>
        </is>
      </c>
      <c r="B137" s="23" t="n"/>
      <c r="C137">
        <f>LEFT(H137,8)&amp;"-"&amp;E137</f>
        <v/>
      </c>
      <c r="D137" s="12" t="inlineStr">
        <is>
          <t>Siskiyou</t>
        </is>
      </c>
      <c r="E137" s="12" t="inlineStr">
        <is>
          <t>Miller Complex</t>
        </is>
      </c>
      <c r="F137" s="12" t="n"/>
      <c r="G137" s="12" t="n"/>
      <c r="H137" s="13">
        <f>YEAR(L137)*10^8+MONTH(L137)*10^6+DAY(L137)*10^4+HOUR(L137)*100+MINUTE(L137)</f>
        <v/>
      </c>
      <c r="I137" s="13">
        <f>IF(HOUR(L137)&lt;12, YEAR(L137)*10^8+MONTH(L137)*10^6+DAY(L137)*10^4+(HOUR(L137)+12)*10^2 + MINUTE(L137), YEAR(L137)*10^8+MONTH(L137)*10^6+(DAY(L137)+1)*10^4+(HOUR(L137)-12)*10^2+MINUTE(L137))</f>
        <v/>
      </c>
      <c r="J137" s="14" t="n">
        <v>42961</v>
      </c>
      <c r="K137" s="15" t="n">
        <v>0.5833333333333334</v>
      </c>
      <c r="L137" s="16" t="n">
        <v>42961.58333333334</v>
      </c>
      <c r="M137" s="17" t="n">
        <v>43109</v>
      </c>
      <c r="N137" s="18" t="inlineStr">
        <is>
          <t>12:42</t>
        </is>
      </c>
      <c r="O137" s="16" t="n">
        <v>43109.52916666667</v>
      </c>
      <c r="P137" s="19" t="n">
        <v>39715</v>
      </c>
      <c r="Q137" s="12" t="inlineStr">
        <is>
          <t>Unknown</t>
        </is>
      </c>
      <c r="R137" s="19" t="n"/>
      <c r="S137" s="19" t="n"/>
      <c r="T137" s="19" t="n"/>
      <c r="U137" s="20" t="n">
        <v>42.039</v>
      </c>
      <c r="V137" s="20" t="n">
        <v>-123.218</v>
      </c>
      <c r="W137" s="11" t="inlineStr">
        <is>
          <t>non-HFTD</t>
        </is>
      </c>
      <c r="X137" s="11">
        <f>IF(OR(ISNUMBER(FIND("Redwood Valley", E137)), AZ137, BC137), "HFRA", "non-HFRA")</f>
        <v/>
      </c>
      <c r="Y137" s="11" t="n"/>
      <c r="Z137" s="21" t="n"/>
      <c r="AA137" s="11" t="n"/>
      <c r="AB137" s="11" t="n"/>
      <c r="AC137" s="21" t="n"/>
      <c r="AD137" s="21" t="n"/>
      <c r="AE137" s="21" t="n"/>
      <c r="AF137" s="11" t="n"/>
      <c r="AG137" s="11">
        <f>OR(AND(P137&gt;5000, P137&lt;&gt;""), AND(R137&gt;500, R137&lt;&gt;""), AND(T137&gt;0, T137&lt;&gt;""))</f>
        <v/>
      </c>
      <c r="AH137" s="11">
        <f>AND(OR(R137="", R137&lt;100),OR(AND(P137&gt;5000,P137&lt;&gt;""),AND(T137&gt;0,T137&lt;&gt;"")))</f>
        <v/>
      </c>
      <c r="AI137" s="11">
        <f>AND(AG137,AH137=FALSE)</f>
        <v/>
      </c>
      <c r="AJ137" s="19">
        <f>YEAR(J137)</f>
        <v/>
      </c>
      <c r="AK137">
        <f>MONTH(J137)</f>
        <v/>
      </c>
      <c r="AL137" t="b">
        <v>0</v>
      </c>
      <c r="AM137">
        <f>IF(AND(T137&gt;0, T137&lt;&gt;""),1,0)</f>
        <v/>
      </c>
      <c r="AN137">
        <f>AND(AO137,AND(T137&gt;0,T137&lt;&gt;""))</f>
        <v/>
      </c>
      <c r="AO137">
        <f>AND(R137&gt;100, R137&lt;&gt;"")</f>
        <v/>
      </c>
      <c r="AP137">
        <f>AND(NOT(AN137),AO137)</f>
        <v/>
      </c>
      <c r="AQ137">
        <f>IF(AN137, "OEIS CAT - Destructive - Fatal", IF(AO137, IF(AG137, "OEIS CAT - Destructive - Non-fatal", "OEIS Non-CAT - Destructive - Non-fatal"), IF(AG137, "OEIS CAT - Large", "OEIS Non-CAT - Large")))</f>
        <v/>
      </c>
      <c r="AR137">
        <f>IF(AND(P137&lt;&gt;"", P137&gt;5000),1,0)</f>
        <v/>
      </c>
      <c r="AS137">
        <f>IF(AND(R137&lt;&gt;"", R137&gt;500),1,0)</f>
        <v/>
      </c>
      <c r="AT137">
        <f>IF(OR(R137="", R137&lt;=100),"structures &lt;= 100 ", IF(R137&gt;500, "structures &gt; 500", "100 &lt; structures &lt;= 500"))</f>
        <v/>
      </c>
      <c r="AU137">
        <f>IF(AND(T137&gt;0, T137&lt;&gt;""),"fatality &gt; 0", "fatality = 0")</f>
        <v/>
      </c>
      <c r="AV137">
        <f>IF(R137="",0, R137)</f>
        <v/>
      </c>
      <c r="AW137" t="b">
        <v>0</v>
      </c>
      <c r="AX137" t="b">
        <v>0</v>
      </c>
      <c r="AY137" t="b">
        <v>0</v>
      </c>
      <c r="AZ137" t="b">
        <v>0</v>
      </c>
      <c r="BA137" t="b">
        <v>0</v>
      </c>
      <c r="BB137" t="b">
        <v>0</v>
      </c>
      <c r="BC137" t="b">
        <v>0</v>
      </c>
    </row>
    <row r="138">
      <c r="A138" s="11" t="n"/>
      <c r="C138">
        <f>LEFT(H138,8)&amp;"-"&amp;E138</f>
        <v/>
      </c>
      <c r="D138" s="12" t="inlineStr">
        <is>
          <t>Mariposa</t>
        </is>
      </c>
      <c r="E138" s="12" t="inlineStr">
        <is>
          <t>South Fork</t>
        </is>
      </c>
      <c r="F138" s="12" t="n"/>
      <c r="G138" s="12" t="n"/>
      <c r="H138" s="13">
        <f>YEAR(L138)*10^8+MONTH(L138)*10^6+DAY(L138)*10^4+HOUR(L138)*100+MINUTE(L138)</f>
        <v/>
      </c>
      <c r="I138" s="13">
        <f>IF(HOUR(L138)&lt;12, YEAR(L138)*10^8+MONTH(L138)*10^6+DAY(L138)*10^4+(HOUR(L138)+12)*10^2 + MINUTE(L138), YEAR(L138)*10^8+MONTH(L138)*10^6+(DAY(L138)+1)*10^4+(HOUR(L138)-12)*10^2+MINUTE(L138))</f>
        <v/>
      </c>
      <c r="J138" s="14" t="n">
        <v>42961</v>
      </c>
      <c r="K138" s="15" t="n">
        <v>0.6027777777777777</v>
      </c>
      <c r="L138" s="16" t="n">
        <v>42961.60277777778</v>
      </c>
      <c r="M138" s="17" t="n">
        <v>43109</v>
      </c>
      <c r="N138" s="18" t="inlineStr">
        <is>
          <t>12:39</t>
        </is>
      </c>
      <c r="O138" s="16" t="n">
        <v>43109.52708333333</v>
      </c>
      <c r="P138" s="19" t="n">
        <v>7000</v>
      </c>
      <c r="Q138" s="12" t="inlineStr">
        <is>
          <t>Undetermined</t>
        </is>
      </c>
      <c r="R138" s="19" t="n">
        <v>0</v>
      </c>
      <c r="S138" s="19" t="n"/>
      <c r="T138" s="19" t="n">
        <v>0</v>
      </c>
      <c r="U138" s="20" t="n">
        <v>37.538</v>
      </c>
      <c r="V138" s="20" t="n">
        <v>-119.598</v>
      </c>
      <c r="W138" s="11" t="inlineStr">
        <is>
          <t>HFTD</t>
        </is>
      </c>
      <c r="X138" s="11">
        <f>IF(OR(ISNUMBER(FIND("Redwood Valley", E138)), AZ138, BC138), "HFRA", "non-HFRA")</f>
        <v/>
      </c>
      <c r="Y138" s="11" t="n"/>
      <c r="Z138" s="21" t="n"/>
      <c r="AA138" s="11" t="n"/>
      <c r="AB138" s="11" t="n"/>
      <c r="AC138" s="21" t="n"/>
      <c r="AD138" s="21" t="n"/>
      <c r="AE138" s="21" t="n"/>
      <c r="AF138" s="11" t="n"/>
      <c r="AG138" s="11">
        <f>OR(AND(P138&gt;5000, P138&lt;&gt;""), AND(R138&gt;500, R138&lt;&gt;""), AND(T138&gt;0, T138&lt;&gt;""))</f>
        <v/>
      </c>
      <c r="AH138" s="11">
        <f>AND(OR(R138="", R138&lt;100),OR(AND(P138&gt;5000,P138&lt;&gt;""),AND(T138&gt;0,T138&lt;&gt;"")))</f>
        <v/>
      </c>
      <c r="AI138" s="11">
        <f>AND(AG138,AH138=FALSE)</f>
        <v/>
      </c>
      <c r="AJ138" s="19">
        <f>YEAR(J138)</f>
        <v/>
      </c>
      <c r="AK138">
        <f>MONTH(J138)</f>
        <v/>
      </c>
      <c r="AL138" t="b">
        <v>0</v>
      </c>
      <c r="AM138">
        <f>IF(AND(T138&gt;0, T138&lt;&gt;""),1,0)</f>
        <v/>
      </c>
      <c r="AN138">
        <f>AND(AO138,AND(T138&gt;0,T138&lt;&gt;""))</f>
        <v/>
      </c>
      <c r="AO138">
        <f>AND(R138&gt;100, R138&lt;&gt;"")</f>
        <v/>
      </c>
      <c r="AP138">
        <f>AND(NOT(AN138),AO138)</f>
        <v/>
      </c>
      <c r="AQ138">
        <f>IF(AN138, "OEIS CAT - Destructive - Fatal", IF(AO138, IF(AG138, "OEIS CAT - Destructive - Non-fatal", "OEIS Non-CAT - Destructive - Non-fatal"), IF(AG138, "OEIS CAT - Large", "OEIS Non-CAT - Large")))</f>
        <v/>
      </c>
      <c r="AR138">
        <f>IF(AND(P138&lt;&gt;"", P138&gt;5000),1,0)</f>
        <v/>
      </c>
      <c r="AS138">
        <f>IF(AND(R138&lt;&gt;"", R138&gt;500),1,0)</f>
        <v/>
      </c>
      <c r="AT138">
        <f>IF(OR(R138="", R138&lt;=100),"structures &lt;= 100 ", IF(R138&gt;500, "structures &gt; 500", "100 &lt; structures &lt;= 500"))</f>
        <v/>
      </c>
      <c r="AU138">
        <f>IF(AND(T138&gt;0, T138&lt;&gt;""),"fatality &gt; 0", "fatality = 0")</f>
        <v/>
      </c>
      <c r="AV138">
        <f>IF(R138="",0, R138)</f>
        <v/>
      </c>
      <c r="AW138" t="b">
        <v>1</v>
      </c>
      <c r="AX138" t="b">
        <v>0</v>
      </c>
      <c r="AY138" t="b">
        <v>1</v>
      </c>
      <c r="AZ138" t="b">
        <v>1</v>
      </c>
      <c r="BA138" t="b">
        <v>0</v>
      </c>
      <c r="BB138" t="b">
        <v>1</v>
      </c>
      <c r="BC138" t="b">
        <v>1</v>
      </c>
    </row>
    <row r="139">
      <c r="A139" s="11" t="inlineStr">
        <is>
          <t>Not in PG&amp;E service territory</t>
        </is>
      </c>
      <c r="B139" s="23" t="n"/>
      <c r="C139">
        <f>LEFT(H139,8)&amp;"-"&amp;E139</f>
        <v/>
      </c>
      <c r="D139" s="12" t="inlineStr">
        <is>
          <t>Siskiyou</t>
        </is>
      </c>
      <c r="E139" s="12" t="inlineStr">
        <is>
          <t>Eclipse Complex</t>
        </is>
      </c>
      <c r="F139" s="12" t="n"/>
      <c r="G139" s="12" t="n"/>
      <c r="H139" s="13">
        <f>YEAR(L139)*10^8+MONTH(L139)*10^6+DAY(L139)*10^4+HOUR(L139)*100+MINUTE(L139)</f>
        <v/>
      </c>
      <c r="I139" s="13">
        <f>IF(HOUR(L139)&lt;12, YEAR(L139)*10^8+MONTH(L139)*10^6+DAY(L139)*10^4+(HOUR(L139)+12)*10^2 + MINUTE(L139), YEAR(L139)*10^8+MONTH(L139)*10^6+(DAY(L139)+1)*10^4+(HOUR(L139)-12)*10^2+MINUTE(L139))</f>
        <v/>
      </c>
      <c r="J139" s="14" t="n">
        <v>42962</v>
      </c>
      <c r="K139" s="15" t="n">
        <v>0.3298611111111111</v>
      </c>
      <c r="L139" s="16" t="n">
        <v>42962.32986111111</v>
      </c>
      <c r="M139" s="17" t="n">
        <v>43109</v>
      </c>
      <c r="N139" s="18" t="inlineStr">
        <is>
          <t>12:43</t>
        </is>
      </c>
      <c r="O139" s="16" t="n">
        <v>43109.52986111111</v>
      </c>
      <c r="P139" s="19" t="n">
        <v>78698</v>
      </c>
      <c r="Q139" s="12" t="inlineStr">
        <is>
          <t>Lightning</t>
        </is>
      </c>
      <c r="R139" s="19" t="n">
        <v>0</v>
      </c>
      <c r="S139" s="19" t="n"/>
      <c r="T139" s="19" t="n">
        <v>0</v>
      </c>
      <c r="U139" s="20" t="n">
        <v>41.841</v>
      </c>
      <c r="V139" s="20" t="n">
        <v>-123.474</v>
      </c>
      <c r="W139" s="11" t="inlineStr">
        <is>
          <t>HFTD</t>
        </is>
      </c>
      <c r="X139" s="11">
        <f>IF(OR(ISNUMBER(FIND("Redwood Valley", E139)), AZ139, BC139), "HFRA", "non-HFRA")</f>
        <v/>
      </c>
      <c r="Y139" s="11" t="n"/>
      <c r="Z139" s="21" t="n"/>
      <c r="AA139" s="11" t="n"/>
      <c r="AB139" s="11" t="n"/>
      <c r="AC139" s="21" t="n"/>
      <c r="AD139" s="21" t="n"/>
      <c r="AE139" s="21" t="n"/>
      <c r="AF139" s="11" t="n"/>
      <c r="AG139" s="11">
        <f>OR(AND(P139&gt;5000, P139&lt;&gt;""), AND(R139&gt;500, R139&lt;&gt;""), AND(T139&gt;0, T139&lt;&gt;""))</f>
        <v/>
      </c>
      <c r="AH139" s="11">
        <f>AND(OR(R139="", R139&lt;100),OR(AND(P139&gt;5000,P139&lt;&gt;""),AND(T139&gt;0,T139&lt;&gt;"")))</f>
        <v/>
      </c>
      <c r="AI139" s="11">
        <f>AND(AG139,AH139=FALSE)</f>
        <v/>
      </c>
      <c r="AJ139" s="19">
        <f>YEAR(J139)</f>
        <v/>
      </c>
      <c r="AK139">
        <f>MONTH(J139)</f>
        <v/>
      </c>
      <c r="AL139" t="b">
        <v>0</v>
      </c>
      <c r="AM139">
        <f>IF(AND(T139&gt;0, T139&lt;&gt;""),1,0)</f>
        <v/>
      </c>
      <c r="AN139">
        <f>AND(AO139,AND(T139&gt;0,T139&lt;&gt;""))</f>
        <v/>
      </c>
      <c r="AO139">
        <f>AND(R139&gt;100, R139&lt;&gt;"")</f>
        <v/>
      </c>
      <c r="AP139">
        <f>AND(NOT(AN139),AO139)</f>
        <v/>
      </c>
      <c r="AQ139">
        <f>IF(AN139, "OEIS CAT - Destructive - Fatal", IF(AO139, IF(AG139, "OEIS CAT - Destructive - Non-fatal", "OEIS Non-CAT - Destructive - Non-fatal"), IF(AG139, "OEIS CAT - Large", "OEIS Non-CAT - Large")))</f>
        <v/>
      </c>
      <c r="AR139">
        <f>IF(AND(P139&lt;&gt;"", P139&gt;5000),1,0)</f>
        <v/>
      </c>
      <c r="AS139">
        <f>IF(AND(R139&lt;&gt;"", R139&gt;500),1,0)</f>
        <v/>
      </c>
      <c r="AT139">
        <f>IF(OR(R139="", R139&lt;=100),"structures &lt;= 100 ", IF(R139&gt;500, "structures &gt; 500", "100 &lt; structures &lt;= 500"))</f>
        <v/>
      </c>
      <c r="AU139">
        <f>IF(AND(T139&gt;0, T139&lt;&gt;""),"fatality &gt; 0", "fatality = 0")</f>
        <v/>
      </c>
      <c r="AV139">
        <f>IF(R139="",0, R139)</f>
        <v/>
      </c>
      <c r="AW139" t="b">
        <v>1</v>
      </c>
      <c r="AX139" t="b">
        <v>0</v>
      </c>
      <c r="AY139" t="b">
        <v>1</v>
      </c>
      <c r="AZ139" t="b">
        <v>1</v>
      </c>
      <c r="BA139" t="b">
        <v>0</v>
      </c>
      <c r="BB139" t="b">
        <v>0</v>
      </c>
      <c r="BC139" t="b">
        <v>1</v>
      </c>
    </row>
    <row r="140">
      <c r="A140" s="11" t="n"/>
      <c r="C140">
        <f>LEFT(H140,8)&amp;"-"&amp;E140</f>
        <v/>
      </c>
      <c r="D140" s="12" t="inlineStr">
        <is>
          <t>Yuba</t>
        </is>
      </c>
      <c r="E140" s="12" t="inlineStr">
        <is>
          <t>Beale</t>
        </is>
      </c>
      <c r="F140" s="12" t="n"/>
      <c r="G140" s="12" t="n"/>
      <c r="H140" s="13">
        <f>YEAR(L140)*10^8+MONTH(L140)*10^6+DAY(L140)*10^4+HOUR(L140)*100+MINUTE(L140)</f>
        <v/>
      </c>
      <c r="I140" s="13">
        <f>IF(HOUR(L140)&lt;12, YEAR(L140)*10^8+MONTH(L140)*10^6+DAY(L140)*10^4+(HOUR(L140)+12)*10^2 + MINUTE(L140), YEAR(L140)*10^8+MONTH(L140)*10^6+(DAY(L140)+1)*10^4+(HOUR(L140)-12)*10^2+MINUTE(L140))</f>
        <v/>
      </c>
      <c r="J140" s="14" t="n">
        <v>42967</v>
      </c>
      <c r="K140" s="15" t="n">
        <v>0.6138888888888889</v>
      </c>
      <c r="L140" s="16" t="n">
        <v>42967.61388888889</v>
      </c>
      <c r="M140" s="17" t="n">
        <v>43109</v>
      </c>
      <c r="N140" s="18" t="inlineStr">
        <is>
          <t>12:43</t>
        </is>
      </c>
      <c r="O140" s="16" t="n">
        <v>43109.52986111111</v>
      </c>
      <c r="P140" s="19" t="n">
        <v>867</v>
      </c>
      <c r="Q140" s="12" t="inlineStr">
        <is>
          <t>Undetermined</t>
        </is>
      </c>
      <c r="R140" s="19" t="n">
        <v>0</v>
      </c>
      <c r="S140" s="19" t="n"/>
      <c r="T140" s="19" t="n">
        <v>0</v>
      </c>
      <c r="U140" s="20" t="n">
        <v>39.1234</v>
      </c>
      <c r="V140" s="20" t="n">
        <v>-121.32957</v>
      </c>
      <c r="W140" s="11" t="inlineStr">
        <is>
          <t>non-HFTD</t>
        </is>
      </c>
      <c r="X140" s="11">
        <f>IF(OR(ISNUMBER(FIND("Redwood Valley", E140)), AZ140, BC140), "HFRA", "non-HFRA")</f>
        <v/>
      </c>
      <c r="Y140" s="11" t="n"/>
      <c r="Z140" s="21" t="n"/>
      <c r="AA140" s="11" t="n"/>
      <c r="AB140" s="11" t="n"/>
      <c r="AC140" s="21" t="n"/>
      <c r="AD140" s="21" t="n"/>
      <c r="AE140" s="21" t="n"/>
      <c r="AF140" s="11" t="n"/>
      <c r="AG140" s="11">
        <f>OR(AND(P140&gt;5000, P140&lt;&gt;""), AND(R140&gt;500, R140&lt;&gt;""), AND(T140&gt;0, T140&lt;&gt;""))</f>
        <v/>
      </c>
      <c r="AH140" s="11">
        <f>AND(OR(R140="", R140&lt;100),OR(AND(P140&gt;5000,P140&lt;&gt;""),AND(T140&gt;0,T140&lt;&gt;"")))</f>
        <v/>
      </c>
      <c r="AI140" s="11">
        <f>AND(AG140,AH140=FALSE)</f>
        <v/>
      </c>
      <c r="AJ140" s="19">
        <f>YEAR(J140)</f>
        <v/>
      </c>
      <c r="AK140">
        <f>MONTH(J140)</f>
        <v/>
      </c>
      <c r="AL140" t="b">
        <v>0</v>
      </c>
      <c r="AM140">
        <f>IF(AND(T140&gt;0, T140&lt;&gt;""),1,0)</f>
        <v/>
      </c>
      <c r="AN140">
        <f>AND(AO140,AND(T140&gt;0,T140&lt;&gt;""))</f>
        <v/>
      </c>
      <c r="AO140">
        <f>AND(R140&gt;100, R140&lt;&gt;"")</f>
        <v/>
      </c>
      <c r="AP140">
        <f>AND(NOT(AN140),AO140)</f>
        <v/>
      </c>
      <c r="AQ140">
        <f>IF(AN140, "OEIS CAT - Destructive - Fatal", IF(AO140, IF(AG140, "OEIS CAT - Destructive - Non-fatal", "OEIS Non-CAT - Destructive - Non-fatal"), IF(AG140, "OEIS CAT - Large", "OEIS Non-CAT - Large")))</f>
        <v/>
      </c>
      <c r="AR140">
        <f>IF(AND(P140&lt;&gt;"", P140&gt;5000),1,0)</f>
        <v/>
      </c>
      <c r="AS140">
        <f>IF(AND(R140&lt;&gt;"", R140&gt;500),1,0)</f>
        <v/>
      </c>
      <c r="AT140">
        <f>IF(OR(R140="", R140&lt;=100),"structures &lt;= 100 ", IF(R140&gt;500, "structures &gt; 500", "100 &lt; structures &lt;= 500"))</f>
        <v/>
      </c>
      <c r="AU140">
        <f>IF(AND(T140&gt;0, T140&lt;&gt;""),"fatality &gt; 0", "fatality = 0")</f>
        <v/>
      </c>
      <c r="AV140">
        <f>IF(R140="",0, R140)</f>
        <v/>
      </c>
      <c r="AW140" t="b">
        <v>0</v>
      </c>
      <c r="AX140" t="b">
        <v>0</v>
      </c>
      <c r="AY140" t="b">
        <v>0</v>
      </c>
      <c r="AZ140" t="b">
        <v>0</v>
      </c>
      <c r="BA140" t="b">
        <v>0</v>
      </c>
      <c r="BB140" t="b">
        <v>0</v>
      </c>
      <c r="BC140" t="b">
        <v>0</v>
      </c>
    </row>
    <row r="141">
      <c r="A141" s="11" t="n"/>
      <c r="C141">
        <f>LEFT(H141,8)&amp;"-"&amp;E141</f>
        <v/>
      </c>
      <c r="D141" s="12" t="inlineStr">
        <is>
          <t>Kings</t>
        </is>
      </c>
      <c r="E141" s="12" t="inlineStr">
        <is>
          <t>I-5</t>
        </is>
      </c>
      <c r="F141" s="12" t="n"/>
      <c r="G141" s="12" t="n"/>
      <c r="H141" s="13">
        <f>YEAR(L141)*10^8+MONTH(L141)*10^6+DAY(L141)*10^4+HOUR(L141)*100+MINUTE(L141)</f>
        <v/>
      </c>
      <c r="I141" s="13">
        <f>IF(HOUR(L141)&lt;12, YEAR(L141)*10^8+MONTH(L141)*10^6+DAY(L141)*10^4+(HOUR(L141)+12)*10^2 + MINUTE(L141), YEAR(L141)*10^8+MONTH(L141)*10^6+(DAY(L141)+1)*10^4+(HOUR(L141)-12)*10^2+MINUTE(L141))</f>
        <v/>
      </c>
      <c r="J141" s="14" t="n">
        <v>42971</v>
      </c>
      <c r="K141" s="15" t="n">
        <v>0.7590277777777777</v>
      </c>
      <c r="L141" s="16" t="n">
        <v>42971.75902777778</v>
      </c>
      <c r="M141" s="17" t="n">
        <v>43109</v>
      </c>
      <c r="N141" s="18" t="inlineStr">
        <is>
          <t>12:44</t>
        </is>
      </c>
      <c r="O141" s="16" t="n">
        <v>43109.53055555555</v>
      </c>
      <c r="P141" s="19" t="n">
        <v>2312</v>
      </c>
      <c r="Q141" s="12" t="inlineStr">
        <is>
          <t>Unknown</t>
        </is>
      </c>
      <c r="R141" s="19" t="n"/>
      <c r="S141" s="19" t="n"/>
      <c r="T141" s="19" t="n"/>
      <c r="U141" s="20" t="n">
        <v>36.05187</v>
      </c>
      <c r="V141" s="20" t="n">
        <v>-120.05404</v>
      </c>
      <c r="W141" s="11" t="inlineStr">
        <is>
          <t>non-HFTD</t>
        </is>
      </c>
      <c r="X141" s="11">
        <f>IF(OR(ISNUMBER(FIND("Redwood Valley", E141)), AZ141, BC141), "HFRA", "non-HFRA")</f>
        <v/>
      </c>
      <c r="Y141" s="11" t="n"/>
      <c r="Z141" s="21" t="n"/>
      <c r="AA141" s="11" t="n"/>
      <c r="AB141" s="11" t="n"/>
      <c r="AC141" s="21" t="n"/>
      <c r="AD141" s="21" t="n"/>
      <c r="AE141" s="21" t="n"/>
      <c r="AF141" s="11" t="n">
        <v>3696</v>
      </c>
      <c r="AG141" s="11">
        <f>OR(AND(P141&gt;5000, P141&lt;&gt;""), AND(R141&gt;500, R141&lt;&gt;""), AND(T141&gt;0, T141&lt;&gt;""))</f>
        <v/>
      </c>
      <c r="AH141" s="11">
        <f>AND(OR(R141="", R141&lt;100),OR(AND(P141&gt;5000,P141&lt;&gt;""),AND(T141&gt;0,T141&lt;&gt;"")))</f>
        <v/>
      </c>
      <c r="AI141" s="11">
        <f>AND(AG141,AH141=FALSE)</f>
        <v/>
      </c>
      <c r="AJ141" s="19">
        <f>YEAR(J141)</f>
        <v/>
      </c>
      <c r="AK141">
        <f>MONTH(J141)</f>
        <v/>
      </c>
      <c r="AL141" t="b">
        <v>0</v>
      </c>
      <c r="AM141">
        <f>IF(AND(T141&gt;0, T141&lt;&gt;""),1,0)</f>
        <v/>
      </c>
      <c r="AN141">
        <f>AND(AO141,AND(T141&gt;0,T141&lt;&gt;""))</f>
        <v/>
      </c>
      <c r="AO141">
        <f>AND(R141&gt;100, R141&lt;&gt;"")</f>
        <v/>
      </c>
      <c r="AP141">
        <f>AND(NOT(AN141),AO141)</f>
        <v/>
      </c>
      <c r="AQ141">
        <f>IF(AN141, "OEIS CAT - Destructive - Fatal", IF(AO141, IF(AG141, "OEIS CAT - Destructive - Non-fatal", "OEIS Non-CAT - Destructive - Non-fatal"), IF(AG141, "OEIS CAT - Large", "OEIS Non-CAT - Large")))</f>
        <v/>
      </c>
      <c r="AR141">
        <f>IF(AND(P141&lt;&gt;"", P141&gt;5000),1,0)</f>
        <v/>
      </c>
      <c r="AS141">
        <f>IF(AND(R141&lt;&gt;"", R141&gt;500),1,0)</f>
        <v/>
      </c>
      <c r="AT141">
        <f>IF(OR(R141="", R141&lt;=100),"structures &lt;= 100 ", IF(R141&gt;500, "structures &gt; 500", "100 &lt; structures &lt;= 500"))</f>
        <v/>
      </c>
      <c r="AU141">
        <f>IF(AND(T141&gt;0, T141&lt;&gt;""),"fatality &gt; 0", "fatality = 0")</f>
        <v/>
      </c>
      <c r="AV141">
        <f>IF(R141="",0, R141)</f>
        <v/>
      </c>
      <c r="AW141" t="b">
        <v>0</v>
      </c>
      <c r="AX141" t="b">
        <v>0</v>
      </c>
      <c r="AY141" t="b">
        <v>0</v>
      </c>
      <c r="AZ141" t="b">
        <v>0</v>
      </c>
      <c r="BA141" t="b">
        <v>0</v>
      </c>
      <c r="BB141" t="b">
        <v>0</v>
      </c>
      <c r="BC141" t="b">
        <v>0</v>
      </c>
    </row>
    <row r="142">
      <c r="A142" s="11" t="n"/>
      <c r="C142">
        <f>LEFT(H142,8)&amp;"-"&amp;E142</f>
        <v/>
      </c>
      <c r="D142" s="12" t="inlineStr">
        <is>
          <t>Tulare</t>
        </is>
      </c>
      <c r="E142" s="12" t="inlineStr">
        <is>
          <t>Pier</t>
        </is>
      </c>
      <c r="F142" s="12" t="n"/>
      <c r="G142" s="12" t="n"/>
      <c r="H142" s="13">
        <f>YEAR(L142)*10^8+MONTH(L142)*10^6+DAY(L142)*10^4+HOUR(L142)*100+MINUTE(L142)</f>
        <v/>
      </c>
      <c r="I142" s="13">
        <f>IF(HOUR(L142)&lt;12, YEAR(L142)*10^8+MONTH(L142)*10^6+DAY(L142)*10^4+(HOUR(L142)+12)*10^2 + MINUTE(L142), YEAR(L142)*10^8+MONTH(L142)*10^6+(DAY(L142)+1)*10^4+(HOUR(L142)-12)*10^2+MINUTE(L142))</f>
        <v/>
      </c>
      <c r="J142" s="14" t="n">
        <v>42976</v>
      </c>
      <c r="K142" s="15" t="n">
        <v>0.3534722222222222</v>
      </c>
      <c r="L142" s="16" t="n">
        <v>42976.35347222222</v>
      </c>
      <c r="M142" s="17" t="n">
        <v>43109</v>
      </c>
      <c r="N142" s="18" t="inlineStr">
        <is>
          <t>12:47</t>
        </is>
      </c>
      <c r="O142" s="16" t="n">
        <v>43109.53263888889</v>
      </c>
      <c r="P142" s="19" t="n">
        <v>36556</v>
      </c>
      <c r="Q142" s="12" t="inlineStr">
        <is>
          <t>Miscellaneous</t>
        </is>
      </c>
      <c r="R142" s="19" t="n">
        <v>2</v>
      </c>
      <c r="S142" s="19" t="n"/>
      <c r="T142" s="19" t="n">
        <v>0</v>
      </c>
      <c r="U142" s="20" t="n">
        <v>36.15356</v>
      </c>
      <c r="V142" s="20" t="n">
        <v>-118.74103</v>
      </c>
      <c r="W142" s="11" t="inlineStr">
        <is>
          <t>HFTD</t>
        </is>
      </c>
      <c r="X142" s="11">
        <f>IF(OR(ISNUMBER(FIND("Redwood Valley", E142)), AZ142, BC142), "HFRA", "non-HFRA")</f>
        <v/>
      </c>
      <c r="Y142" s="11" t="n"/>
      <c r="Z142" s="21" t="n"/>
      <c r="AA142" s="11" t="n"/>
      <c r="AB142" s="11" t="n"/>
      <c r="AC142" s="21" t="n"/>
      <c r="AD142" s="21" t="n"/>
      <c r="AE142" s="21" t="n"/>
      <c r="AF142" s="11" t="n"/>
      <c r="AG142" s="11">
        <f>OR(AND(P142&gt;5000, P142&lt;&gt;""), AND(R142&gt;500, R142&lt;&gt;""), AND(T142&gt;0, T142&lt;&gt;""))</f>
        <v/>
      </c>
      <c r="AH142" s="11">
        <f>AND(OR(R142="", R142&lt;100),OR(AND(P142&gt;5000,P142&lt;&gt;""),AND(T142&gt;0,T142&lt;&gt;"")))</f>
        <v/>
      </c>
      <c r="AI142" s="11">
        <f>AND(AG142,AH142=FALSE)</f>
        <v/>
      </c>
      <c r="AJ142" s="19">
        <f>YEAR(J142)</f>
        <v/>
      </c>
      <c r="AK142">
        <f>MONTH(J142)</f>
        <v/>
      </c>
      <c r="AL142" t="b">
        <v>0</v>
      </c>
      <c r="AM142">
        <f>IF(AND(T142&gt;0, T142&lt;&gt;""),1,0)</f>
        <v/>
      </c>
      <c r="AN142">
        <f>AND(AO142,AND(T142&gt;0,T142&lt;&gt;""))</f>
        <v/>
      </c>
      <c r="AO142">
        <f>AND(R142&gt;100, R142&lt;&gt;"")</f>
        <v/>
      </c>
      <c r="AP142">
        <f>AND(NOT(AN142),AO142)</f>
        <v/>
      </c>
      <c r="AQ142">
        <f>IF(AN142, "OEIS CAT - Destructive - Fatal", IF(AO142, IF(AG142, "OEIS CAT - Destructive - Non-fatal", "OEIS Non-CAT - Destructive - Non-fatal"), IF(AG142, "OEIS CAT - Large", "OEIS Non-CAT - Large")))</f>
        <v/>
      </c>
      <c r="AR142">
        <f>IF(AND(P142&lt;&gt;"", P142&gt;5000),1,0)</f>
        <v/>
      </c>
      <c r="AS142">
        <f>IF(AND(R142&lt;&gt;"", R142&gt;500),1,0)</f>
        <v/>
      </c>
      <c r="AT142">
        <f>IF(OR(R142="", R142&lt;=100),"structures &lt;= 100 ", IF(R142&gt;500, "structures &gt; 500", "100 &lt; structures &lt;= 500"))</f>
        <v/>
      </c>
      <c r="AU142">
        <f>IF(AND(T142&gt;0, T142&lt;&gt;""),"fatality &gt; 0", "fatality = 0")</f>
        <v/>
      </c>
      <c r="AV142">
        <f>IF(R142="",0, R142)</f>
        <v/>
      </c>
      <c r="AW142" t="b">
        <v>1</v>
      </c>
      <c r="AX142" t="b">
        <v>0</v>
      </c>
      <c r="AY142" t="b">
        <v>1</v>
      </c>
      <c r="AZ142" t="b">
        <v>1</v>
      </c>
      <c r="BA142" t="b">
        <v>0</v>
      </c>
      <c r="BB142" t="b">
        <v>1</v>
      </c>
      <c r="BC142" t="b">
        <v>1</v>
      </c>
    </row>
    <row r="143">
      <c r="A143" s="11" t="n"/>
      <c r="C143">
        <f>LEFT(H143,8)&amp;"-"&amp;E143</f>
        <v/>
      </c>
      <c r="D143" s="12" t="inlineStr">
        <is>
          <t>Madera</t>
        </is>
      </c>
      <c r="E143" s="12" t="inlineStr">
        <is>
          <t>Railroad</t>
        </is>
      </c>
      <c r="F143" s="12" t="n"/>
      <c r="G143" s="12" t="n"/>
      <c r="H143" s="13">
        <f>YEAR(L143)*10^8+MONTH(L143)*10^6+DAY(L143)*10^4+HOUR(L143)*100+MINUTE(L143)</f>
        <v/>
      </c>
      <c r="I143" s="13">
        <f>IF(HOUR(L143)&lt;12, YEAR(L143)*10^8+MONTH(L143)*10^6+DAY(L143)*10^4+(HOUR(L143)+12)*10^2 + MINUTE(L143), YEAR(L143)*10^8+MONTH(L143)*10^6+(DAY(L143)+1)*10^4+(HOUR(L143)-12)*10^2+MINUTE(L143))</f>
        <v/>
      </c>
      <c r="J143" s="14" t="n">
        <v>42976</v>
      </c>
      <c r="K143" s="15" t="n">
        <v>0.5131944444444444</v>
      </c>
      <c r="L143" s="16" t="n">
        <v>42976.51319444444</v>
      </c>
      <c r="M143" s="17" t="n">
        <v>43109</v>
      </c>
      <c r="N143" s="18" t="inlineStr">
        <is>
          <t>12:46</t>
        </is>
      </c>
      <c r="O143" s="16" t="n">
        <v>43109.53194444445</v>
      </c>
      <c r="P143" s="19" t="n">
        <v>12407</v>
      </c>
      <c r="Q143" s="12" t="inlineStr">
        <is>
          <t>Electrical Power</t>
        </is>
      </c>
      <c r="R143" s="19" t="n">
        <v>8</v>
      </c>
      <c r="S143" s="19" t="n">
        <v>1</v>
      </c>
      <c r="T143" s="19" t="n">
        <v>1</v>
      </c>
      <c r="U143" s="20" t="n">
        <v>37.44663</v>
      </c>
      <c r="V143" s="20" t="n">
        <v>-119.64622</v>
      </c>
      <c r="W143" s="11" t="inlineStr">
        <is>
          <t>HFTD</t>
        </is>
      </c>
      <c r="X143" s="11">
        <f>IF(OR(ISNUMBER(FIND("Redwood Valley", E143)), AZ143, BC143), "HFRA", "non-HFRA")</f>
        <v/>
      </c>
      <c r="Y143" s="11" t="inlineStr">
        <is>
          <t>Yes</t>
        </is>
      </c>
      <c r="Z143" s="21" t="inlineStr">
        <is>
          <t>Yes</t>
        </is>
      </c>
      <c r="AA143" s="11" t="n">
        <v>20170315</v>
      </c>
      <c r="AB143" s="11" t="inlineStr">
        <is>
          <t>EI170829A</t>
        </is>
      </c>
      <c r="AC143" s="21" t="inlineStr">
        <is>
          <t>1862552</t>
        </is>
      </c>
      <c r="AD143" s="21" t="inlineStr">
        <is>
          <t>17-0073823</t>
        </is>
      </c>
      <c r="AE143" s="21" t="n"/>
      <c r="AF143" s="11" t="n">
        <v>5894785</v>
      </c>
      <c r="AG143" s="11">
        <f>OR(AND(P143&gt;5000, P143&lt;&gt;""), AND(R143&gt;500, R143&lt;&gt;""), AND(T143&gt;0, T143&lt;&gt;""))</f>
        <v/>
      </c>
      <c r="AH143" s="11">
        <f>AND(OR(R143="", R143&lt;100),OR(AND(P143&gt;5000,P143&lt;&gt;""),AND(T143&gt;0,T143&lt;&gt;"")))</f>
        <v/>
      </c>
      <c r="AI143" s="11">
        <f>AND(AG143,AH143=FALSE)</f>
        <v/>
      </c>
      <c r="AJ143" s="19">
        <f>YEAR(J143)</f>
        <v/>
      </c>
      <c r="AK143">
        <f>MONTH(J143)</f>
        <v/>
      </c>
      <c r="AL143" t="b">
        <v>0</v>
      </c>
      <c r="AM143">
        <f>IF(AND(T143&gt;0, T143&lt;&gt;""),1,0)</f>
        <v/>
      </c>
      <c r="AN143">
        <f>AND(AO143,AND(T143&gt;0,T143&lt;&gt;""))</f>
        <v/>
      </c>
      <c r="AO143">
        <f>AND(R143&gt;100, R143&lt;&gt;"")</f>
        <v/>
      </c>
      <c r="AP143">
        <f>AND(NOT(AN143),AO143)</f>
        <v/>
      </c>
      <c r="AQ143">
        <f>IF(AN143, "OEIS CAT - Destructive - Fatal", IF(AO143, IF(AG143, "OEIS CAT - Destructive - Non-fatal", "OEIS Non-CAT - Destructive - Non-fatal"), IF(AG143, "OEIS CAT - Large", "OEIS Non-CAT - Large")))</f>
        <v/>
      </c>
      <c r="AR143">
        <f>IF(AND(P143&lt;&gt;"", P143&gt;5000),1,0)</f>
        <v/>
      </c>
      <c r="AS143">
        <f>IF(AND(R143&lt;&gt;"", R143&gt;500),1,0)</f>
        <v/>
      </c>
      <c r="AT143">
        <f>IF(OR(R143="", R143&lt;=100),"structures &lt;= 100 ", IF(R143&gt;500, "structures &gt; 500", "100 &lt; structures &lt;= 500"))</f>
        <v/>
      </c>
      <c r="AU143">
        <f>IF(AND(T143&gt;0, T143&lt;&gt;""),"fatality &gt; 0", "fatality = 0")</f>
        <v/>
      </c>
      <c r="AV143">
        <f>IF(R143="",0, R143)</f>
        <v/>
      </c>
      <c r="AW143" t="b">
        <v>0</v>
      </c>
      <c r="AX143" t="b">
        <v>1</v>
      </c>
      <c r="AY143" t="b">
        <v>1</v>
      </c>
      <c r="AZ143" t="b">
        <v>1</v>
      </c>
      <c r="BA143" t="b">
        <v>0</v>
      </c>
      <c r="BB143" t="b">
        <v>1</v>
      </c>
      <c r="BC143" t="b">
        <v>1</v>
      </c>
    </row>
    <row r="144">
      <c r="A144" s="11" t="n"/>
      <c r="C144">
        <f>LEFT(H144,8)&amp;"-"&amp;E144</f>
        <v/>
      </c>
      <c r="D144" s="12" t="inlineStr">
        <is>
          <t>Butte</t>
        </is>
      </c>
      <c r="E144" s="12" t="inlineStr">
        <is>
          <t>Ponderosa</t>
        </is>
      </c>
      <c r="F144" s="12" t="n"/>
      <c r="G144" s="12" t="n"/>
      <c r="H144" s="13">
        <f>YEAR(L144)*10^8+MONTH(L144)*10^6+DAY(L144)*10^4+HOUR(L144)*100+MINUTE(L144)</f>
        <v/>
      </c>
      <c r="I144" s="13">
        <f>IF(HOUR(L144)&lt;12, YEAR(L144)*10^8+MONTH(L144)*10^6+DAY(L144)*10^4+(HOUR(L144)+12)*10^2 + MINUTE(L144), YEAR(L144)*10^8+MONTH(L144)*10^6+(DAY(L144)+1)*10^4+(HOUR(L144)-12)*10^2+MINUTE(L144))</f>
        <v/>
      </c>
      <c r="J144" s="14" t="n">
        <v>42976</v>
      </c>
      <c r="K144" s="15" t="n">
        <v>0.5527777777777778</v>
      </c>
      <c r="L144" s="16" t="n">
        <v>42976.55277777778</v>
      </c>
      <c r="M144" s="17" t="n">
        <v>43342</v>
      </c>
      <c r="N144" s="18" t="inlineStr">
        <is>
          <t>15:27</t>
        </is>
      </c>
      <c r="O144" s="16" t="n">
        <v>43342.64375</v>
      </c>
      <c r="P144" s="19" t="n">
        <v>4016</v>
      </c>
      <c r="Q144" s="12" t="inlineStr">
        <is>
          <t>Campfire</t>
        </is>
      </c>
      <c r="R144" s="19" t="n">
        <v>55</v>
      </c>
      <c r="S144" s="19" t="n"/>
      <c r="T144" s="19" t="n">
        <v>0</v>
      </c>
      <c r="U144" s="20" t="n">
        <v>39.57701</v>
      </c>
      <c r="V144" s="20" t="n">
        <v>-121.30209</v>
      </c>
      <c r="W144" s="11" t="inlineStr">
        <is>
          <t>HFTD</t>
        </is>
      </c>
      <c r="X144" s="11">
        <f>IF(OR(ISNUMBER(FIND("Redwood Valley", E144)), AZ144, BC144), "HFRA", "non-HFRA")</f>
        <v/>
      </c>
      <c r="Y144" s="11" t="n"/>
      <c r="Z144" s="21" t="n"/>
      <c r="AA144" s="11" t="n"/>
      <c r="AB144" s="11" t="n"/>
      <c r="AC144" s="21" t="n"/>
      <c r="AD144" s="21" t="n"/>
      <c r="AE144" s="21" t="n"/>
      <c r="AF144" s="11" t="n">
        <v>643663</v>
      </c>
      <c r="AG144" s="11">
        <f>OR(AND(P144&gt;5000, P144&lt;&gt;""), AND(R144&gt;500, R144&lt;&gt;""), AND(T144&gt;0, T144&lt;&gt;""))</f>
        <v/>
      </c>
      <c r="AH144" s="11">
        <f>AND(OR(R144="", R144&lt;100),OR(AND(P144&gt;5000,P144&lt;&gt;""),AND(T144&gt;0,T144&lt;&gt;"")))</f>
        <v/>
      </c>
      <c r="AI144" s="11">
        <f>AND(AG144,AH144=FALSE)</f>
        <v/>
      </c>
      <c r="AJ144" s="19">
        <f>YEAR(J144)</f>
        <v/>
      </c>
      <c r="AK144">
        <f>MONTH(J144)</f>
        <v/>
      </c>
      <c r="AL144" t="b">
        <v>0</v>
      </c>
      <c r="AM144">
        <f>IF(AND(T144&gt;0, T144&lt;&gt;""),1,0)</f>
        <v/>
      </c>
      <c r="AN144">
        <f>AND(AO144,AND(T144&gt;0,T144&lt;&gt;""))</f>
        <v/>
      </c>
      <c r="AO144">
        <f>AND(R144&gt;100, R144&lt;&gt;"")</f>
        <v/>
      </c>
      <c r="AP144">
        <f>AND(NOT(AN144),AO144)</f>
        <v/>
      </c>
      <c r="AQ144">
        <f>IF(AN144, "OEIS CAT - Destructive - Fatal", IF(AO144, IF(AG144, "OEIS CAT - Destructive - Non-fatal", "OEIS Non-CAT - Destructive - Non-fatal"), IF(AG144, "OEIS CAT - Large", "OEIS Non-CAT - Large")))</f>
        <v/>
      </c>
      <c r="AR144">
        <f>IF(AND(P144&lt;&gt;"", P144&gt;5000),1,0)</f>
        <v/>
      </c>
      <c r="AS144">
        <f>IF(AND(R144&lt;&gt;"", R144&gt;500),1,0)</f>
        <v/>
      </c>
      <c r="AT144">
        <f>IF(OR(R144="", R144&lt;=100),"structures &lt;= 100 ", IF(R144&gt;500, "structures &gt; 500", "100 &lt; structures &lt;= 500"))</f>
        <v/>
      </c>
      <c r="AU144">
        <f>IF(AND(T144&gt;0, T144&lt;&gt;""),"fatality &gt; 0", "fatality = 0")</f>
        <v/>
      </c>
      <c r="AV144">
        <f>IF(R144="",0, R144)</f>
        <v/>
      </c>
      <c r="AW144" t="b">
        <v>0</v>
      </c>
      <c r="AX144" t="b">
        <v>1</v>
      </c>
      <c r="AY144" t="b">
        <v>1</v>
      </c>
      <c r="AZ144" t="b">
        <v>1</v>
      </c>
      <c r="BA144" t="b">
        <v>0</v>
      </c>
      <c r="BB144" t="b">
        <v>1</v>
      </c>
      <c r="BC144" t="b">
        <v>1</v>
      </c>
    </row>
    <row r="145">
      <c r="A145" s="11" t="n"/>
      <c r="C145">
        <f>LEFT(H145,8)&amp;"-"&amp;E145</f>
        <v/>
      </c>
      <c r="D145" s="12" t="inlineStr">
        <is>
          <t>Lassen</t>
        </is>
      </c>
      <c r="E145" s="12" t="inlineStr">
        <is>
          <t>Mud</t>
        </is>
      </c>
      <c r="F145" s="12" t="n"/>
      <c r="G145" s="12" t="n"/>
      <c r="H145" s="13">
        <f>YEAR(L145)*10^8+MONTH(L145)*10^6+DAY(L145)*10^4+HOUR(L145)*100+MINUTE(L145)</f>
        <v/>
      </c>
      <c r="I145" s="13">
        <f>IF(HOUR(L145)&lt;12, YEAR(L145)*10^8+MONTH(L145)*10^6+DAY(L145)*10^4+(HOUR(L145)+12)*10^2 + MINUTE(L145), YEAR(L145)*10^8+MONTH(L145)*10^6+(DAY(L145)+1)*10^4+(HOUR(L145)-12)*10^2+MINUTE(L145))</f>
        <v/>
      </c>
      <c r="J145" s="14" t="n">
        <v>42976</v>
      </c>
      <c r="K145" s="15" t="n">
        <v>0.6083333333333333</v>
      </c>
      <c r="L145" s="16" t="n">
        <v>42976.60833333333</v>
      </c>
      <c r="M145" s="17" t="n">
        <v>43109</v>
      </c>
      <c r="N145" s="18" t="inlineStr">
        <is>
          <t>12:47</t>
        </is>
      </c>
      <c r="O145" s="16" t="n">
        <v>43109.53263888889</v>
      </c>
      <c r="P145" s="19" t="n">
        <v>6042</v>
      </c>
      <c r="Q145" s="12" t="inlineStr">
        <is>
          <t>Lightning</t>
        </is>
      </c>
      <c r="R145" s="19" t="n">
        <v>0</v>
      </c>
      <c r="S145" s="19" t="n"/>
      <c r="T145" s="19" t="n">
        <v>0</v>
      </c>
      <c r="U145" s="20" t="n">
        <v>40.43962</v>
      </c>
      <c r="V145" s="20" t="n">
        <v>-120.22215</v>
      </c>
      <c r="W145" s="11" t="inlineStr">
        <is>
          <t>non-HFTD</t>
        </is>
      </c>
      <c r="X145" s="11">
        <f>IF(OR(ISNUMBER(FIND("Redwood Valley", E145)), AZ145, BC145), "HFRA", "non-HFRA")</f>
        <v/>
      </c>
      <c r="Y145" s="11" t="n"/>
      <c r="Z145" s="21" t="n"/>
      <c r="AA145" s="11" t="n"/>
      <c r="AB145" s="11" t="n"/>
      <c r="AC145" s="21" t="n"/>
      <c r="AD145" s="21" t="n"/>
      <c r="AE145" s="21" t="n"/>
      <c r="AF145" s="11" t="n"/>
      <c r="AG145" s="11">
        <f>OR(AND(P145&gt;5000, P145&lt;&gt;""), AND(R145&gt;500, R145&lt;&gt;""), AND(T145&gt;0, T145&lt;&gt;""))</f>
        <v/>
      </c>
      <c r="AH145" s="11">
        <f>AND(OR(R145="", R145&lt;100),OR(AND(P145&gt;5000,P145&lt;&gt;""),AND(T145&gt;0,T145&lt;&gt;"")))</f>
        <v/>
      </c>
      <c r="AI145" s="11">
        <f>AND(AG145,AH145=FALSE)</f>
        <v/>
      </c>
      <c r="AJ145" s="19">
        <f>YEAR(J145)</f>
        <v/>
      </c>
      <c r="AK145">
        <f>MONTH(J145)</f>
        <v/>
      </c>
      <c r="AL145" t="b">
        <v>0</v>
      </c>
      <c r="AM145">
        <f>IF(AND(T145&gt;0, T145&lt;&gt;""),1,0)</f>
        <v/>
      </c>
      <c r="AN145">
        <f>AND(AO145,AND(T145&gt;0,T145&lt;&gt;""))</f>
        <v/>
      </c>
      <c r="AO145">
        <f>AND(R145&gt;100, R145&lt;&gt;"")</f>
        <v/>
      </c>
      <c r="AP145">
        <f>AND(NOT(AN145),AO145)</f>
        <v/>
      </c>
      <c r="AQ145">
        <f>IF(AN145, "OEIS CAT - Destructive - Fatal", IF(AO145, IF(AG145, "OEIS CAT - Destructive - Non-fatal", "OEIS Non-CAT - Destructive - Non-fatal"), IF(AG145, "OEIS CAT - Large", "OEIS Non-CAT - Large")))</f>
        <v/>
      </c>
      <c r="AR145">
        <f>IF(AND(P145&lt;&gt;"", P145&gt;5000),1,0)</f>
        <v/>
      </c>
      <c r="AS145">
        <f>IF(AND(R145&lt;&gt;"", R145&gt;500),1,0)</f>
        <v/>
      </c>
      <c r="AT145">
        <f>IF(OR(R145="", R145&lt;=100),"structures &lt;= 100 ", IF(R145&gt;500, "structures &gt; 500", "100 &lt; structures &lt;= 500"))</f>
        <v/>
      </c>
      <c r="AU145">
        <f>IF(AND(T145&gt;0, T145&lt;&gt;""),"fatality &gt; 0", "fatality = 0")</f>
        <v/>
      </c>
      <c r="AV145">
        <f>IF(R145="",0, R145)</f>
        <v/>
      </c>
      <c r="AW145" t="b">
        <v>0</v>
      </c>
      <c r="AX145" t="b">
        <v>0</v>
      </c>
      <c r="AY145" t="b">
        <v>0</v>
      </c>
      <c r="AZ145" t="b">
        <v>0</v>
      </c>
      <c r="BA145" t="b">
        <v>0</v>
      </c>
      <c r="BB145" t="b">
        <v>0</v>
      </c>
      <c r="BC145" t="b">
        <v>0</v>
      </c>
    </row>
    <row r="146">
      <c r="A146" s="11" t="n"/>
      <c r="C146">
        <f>LEFT(H146,8)&amp;"-"&amp;E146</f>
        <v/>
      </c>
      <c r="D146" s="12" t="inlineStr">
        <is>
          <t>Lassen</t>
        </is>
      </c>
      <c r="E146" s="12" t="inlineStr">
        <is>
          <t>R-4</t>
        </is>
      </c>
      <c r="F146" s="12" t="n"/>
      <c r="G146" s="12" t="n"/>
      <c r="H146" s="13">
        <f>YEAR(L146)*10^8+MONTH(L146)*10^6+DAY(L146)*10^4+HOUR(L146)*100+MINUTE(L146)</f>
        <v/>
      </c>
      <c r="I146" s="13">
        <f>IF(HOUR(L146)&lt;12, YEAR(L146)*10^8+MONTH(L146)*10^6+DAY(L146)*10^4+(HOUR(L146)+12)*10^2 + MINUTE(L146), YEAR(L146)*10^8+MONTH(L146)*10^6+(DAY(L146)+1)*10^4+(HOUR(L146)-12)*10^2+MINUTE(L146))</f>
        <v/>
      </c>
      <c r="J146" s="14" t="n">
        <v>42977</v>
      </c>
      <c r="K146" s="15" t="n">
        <v>0.3541666666666667</v>
      </c>
      <c r="L146" s="16" t="n">
        <v>42977.35416666666</v>
      </c>
      <c r="M146" s="17" t="n">
        <v>43109</v>
      </c>
      <c r="N146" s="18" t="inlineStr">
        <is>
          <t>12:48</t>
        </is>
      </c>
      <c r="O146" s="16" t="n">
        <v>43109.53333333333</v>
      </c>
      <c r="P146" s="19" t="n">
        <v>18618</v>
      </c>
      <c r="Q146" s="12" t="inlineStr">
        <is>
          <t>Unknown</t>
        </is>
      </c>
      <c r="R146" s="19" t="n"/>
      <c r="S146" s="19" t="n"/>
      <c r="T146" s="19" t="n"/>
      <c r="U146" s="20" t="n">
        <v>40.69573</v>
      </c>
      <c r="V146" s="20" t="n">
        <v>-119.93499</v>
      </c>
      <c r="W146" s="11" t="inlineStr">
        <is>
          <t>non-HFTD</t>
        </is>
      </c>
      <c r="X146" s="11">
        <f>IF(OR(ISNUMBER(FIND("Redwood Valley", E146)), AZ146, BC146), "HFRA", "non-HFRA")</f>
        <v/>
      </c>
      <c r="Y146" s="11" t="n"/>
      <c r="Z146" s="21" t="n"/>
      <c r="AA146" s="11" t="n"/>
      <c r="AB146" s="11" t="n"/>
      <c r="AC146" s="21" t="n"/>
      <c r="AD146" s="21" t="n"/>
      <c r="AE146" s="21" t="n"/>
      <c r="AF146" s="11" t="n"/>
      <c r="AG146" s="11">
        <f>OR(AND(P146&gt;5000, P146&lt;&gt;""), AND(R146&gt;500, R146&lt;&gt;""), AND(T146&gt;0, T146&lt;&gt;""))</f>
        <v/>
      </c>
      <c r="AH146" s="11">
        <f>AND(OR(R146="", R146&lt;100),OR(AND(P146&gt;5000,P146&lt;&gt;""),AND(T146&gt;0,T146&lt;&gt;"")))</f>
        <v/>
      </c>
      <c r="AI146" s="11">
        <f>AND(AG146,AH146=FALSE)</f>
        <v/>
      </c>
      <c r="AJ146" s="19">
        <f>YEAR(J146)</f>
        <v/>
      </c>
      <c r="AK146">
        <f>MONTH(J146)</f>
        <v/>
      </c>
      <c r="AL146" t="b">
        <v>0</v>
      </c>
      <c r="AM146">
        <f>IF(AND(T146&gt;0, T146&lt;&gt;""),1,0)</f>
        <v/>
      </c>
      <c r="AN146">
        <f>AND(AO146,AND(T146&gt;0,T146&lt;&gt;""))</f>
        <v/>
      </c>
      <c r="AO146">
        <f>AND(R146&gt;100, R146&lt;&gt;"")</f>
        <v/>
      </c>
      <c r="AP146">
        <f>AND(NOT(AN146),AO146)</f>
        <v/>
      </c>
      <c r="AQ146">
        <f>IF(AN146, "OEIS CAT - Destructive - Fatal", IF(AO146, IF(AG146, "OEIS CAT - Destructive - Non-fatal", "OEIS Non-CAT - Destructive - Non-fatal"), IF(AG146, "OEIS CAT - Large", "OEIS Non-CAT - Large")))</f>
        <v/>
      </c>
      <c r="AR146">
        <f>IF(AND(P146&lt;&gt;"", P146&gt;5000),1,0)</f>
        <v/>
      </c>
      <c r="AS146">
        <f>IF(AND(R146&lt;&gt;"", R146&gt;500),1,0)</f>
        <v/>
      </c>
      <c r="AT146">
        <f>IF(OR(R146="", R146&lt;=100),"structures &lt;= 100 ", IF(R146&gt;500, "structures &gt; 500", "100 &lt; structures &lt;= 500"))</f>
        <v/>
      </c>
      <c r="AU146">
        <f>IF(AND(T146&gt;0, T146&lt;&gt;""),"fatality &gt; 0", "fatality = 0")</f>
        <v/>
      </c>
      <c r="AV146">
        <f>IF(R146="",0, R146)</f>
        <v/>
      </c>
      <c r="AW146" t="b">
        <v>0</v>
      </c>
      <c r="AX146" t="b">
        <v>0</v>
      </c>
      <c r="AY146" t="b">
        <v>0</v>
      </c>
      <c r="AZ146" t="b">
        <v>0</v>
      </c>
      <c r="BA146" t="b">
        <v>0</v>
      </c>
      <c r="BB146" t="b">
        <v>0</v>
      </c>
      <c r="BC146" t="b">
        <v>0</v>
      </c>
    </row>
    <row r="147">
      <c r="A147" s="11" t="n"/>
      <c r="C147">
        <f>LEFT(H147,8)&amp;"-"&amp;E147</f>
        <v/>
      </c>
      <c r="D147" s="12" t="inlineStr">
        <is>
          <t>Nevada</t>
        </is>
      </c>
      <c r="E147" s="12" t="inlineStr">
        <is>
          <t>Pleasant</t>
        </is>
      </c>
      <c r="F147" s="12" t="n"/>
      <c r="G147" s="12" t="n"/>
      <c r="H147" s="13">
        <f>YEAR(L147)*10^8+MONTH(L147)*10^6+DAY(L147)*10^4+HOUR(L147)*100+MINUTE(L147)</f>
        <v/>
      </c>
      <c r="I147" s="13">
        <f>IF(HOUR(L147)&lt;12, YEAR(L147)*10^8+MONTH(L147)*10^6+DAY(L147)*10^4+(HOUR(L147)+12)*10^2 + MINUTE(L147), YEAR(L147)*10^8+MONTH(L147)*10^6+(DAY(L147)+1)*10^4+(HOUR(L147)-12)*10^2+MINUTE(L147))</f>
        <v/>
      </c>
      <c r="J147" s="14" t="n">
        <v>42977</v>
      </c>
      <c r="K147" s="15" t="n">
        <v>0.6513888888888889</v>
      </c>
      <c r="L147" s="16" t="n">
        <v>42977.65138888889</v>
      </c>
      <c r="M147" s="17" t="n">
        <v>43109</v>
      </c>
      <c r="N147" s="18" t="inlineStr">
        <is>
          <t>12:48</t>
        </is>
      </c>
      <c r="O147" s="16" t="n">
        <v>43109.53333333333</v>
      </c>
      <c r="P147" s="19" t="n">
        <v>392</v>
      </c>
      <c r="Q147" s="12" t="inlineStr">
        <is>
          <t>Undetermined</t>
        </is>
      </c>
      <c r="R147" s="19" t="n">
        <v>1</v>
      </c>
      <c r="S147" s="19" t="n">
        <v>1</v>
      </c>
      <c r="T147" s="19" t="n">
        <v>0</v>
      </c>
      <c r="U147" s="20" t="n">
        <v>39.34292</v>
      </c>
      <c r="V147" s="20" t="n">
        <v>-121.12004</v>
      </c>
      <c r="W147" s="11" t="inlineStr">
        <is>
          <t>HFTD</t>
        </is>
      </c>
      <c r="X147" s="11">
        <f>IF(OR(ISNUMBER(FIND("Redwood Valley", E147)), AZ147, BC147), "HFRA", "non-HFRA")</f>
        <v/>
      </c>
      <c r="Y147" s="11" t="n"/>
      <c r="Z147" s="21" t="n"/>
      <c r="AA147" s="11" t="n"/>
      <c r="AB147" s="11" t="n"/>
      <c r="AC147" s="21" t="n"/>
      <c r="AD147" s="21" t="n"/>
      <c r="AE147" s="21" t="n"/>
      <c r="AF147" s="11" t="n">
        <v>47103</v>
      </c>
      <c r="AG147" s="11">
        <f>OR(AND(P147&gt;5000, P147&lt;&gt;""), AND(R147&gt;500, R147&lt;&gt;""), AND(T147&gt;0, T147&lt;&gt;""))</f>
        <v/>
      </c>
      <c r="AH147" s="11">
        <f>AND(OR(R147="", R147&lt;100),OR(AND(P147&gt;5000,P147&lt;&gt;""),AND(T147&gt;0,T147&lt;&gt;"")))</f>
        <v/>
      </c>
      <c r="AI147" s="11">
        <f>AND(AG147,AH147=FALSE)</f>
        <v/>
      </c>
      <c r="AJ147" s="19">
        <f>YEAR(J147)</f>
        <v/>
      </c>
      <c r="AK147">
        <f>MONTH(J147)</f>
        <v/>
      </c>
      <c r="AL147" t="b">
        <v>0</v>
      </c>
      <c r="AM147">
        <f>IF(AND(T147&gt;0, T147&lt;&gt;""),1,0)</f>
        <v/>
      </c>
      <c r="AN147">
        <f>AND(AO147,AND(T147&gt;0,T147&lt;&gt;""))</f>
        <v/>
      </c>
      <c r="AO147">
        <f>AND(R147&gt;100, R147&lt;&gt;"")</f>
        <v/>
      </c>
      <c r="AP147">
        <f>AND(NOT(AN147),AO147)</f>
        <v/>
      </c>
      <c r="AQ147">
        <f>IF(AN147, "OEIS CAT - Destructive - Fatal", IF(AO147, IF(AG147, "OEIS CAT - Destructive - Non-fatal", "OEIS Non-CAT - Destructive - Non-fatal"), IF(AG147, "OEIS CAT - Large", "OEIS Non-CAT - Large")))</f>
        <v/>
      </c>
      <c r="AR147">
        <f>IF(AND(P147&lt;&gt;"", P147&gt;5000),1,0)</f>
        <v/>
      </c>
      <c r="AS147">
        <f>IF(AND(R147&lt;&gt;"", R147&gt;500),1,0)</f>
        <v/>
      </c>
      <c r="AT147">
        <f>IF(OR(R147="", R147&lt;=100),"structures &lt;= 100 ", IF(R147&gt;500, "structures &gt; 500", "100 &lt; structures &lt;= 500"))</f>
        <v/>
      </c>
      <c r="AU147">
        <f>IF(AND(T147&gt;0, T147&lt;&gt;""),"fatality &gt; 0", "fatality = 0")</f>
        <v/>
      </c>
      <c r="AV147">
        <f>IF(R147="",0, R147)</f>
        <v/>
      </c>
      <c r="AW147" t="b">
        <v>0</v>
      </c>
      <c r="AX147" t="b">
        <v>1</v>
      </c>
      <c r="AY147" t="b">
        <v>1</v>
      </c>
      <c r="AZ147" t="b">
        <v>1</v>
      </c>
      <c r="BA147" t="b">
        <v>0</v>
      </c>
      <c r="BB147" t="b">
        <v>1</v>
      </c>
      <c r="BC147" t="b">
        <v>1</v>
      </c>
    </row>
    <row r="148">
      <c r="A148" s="11" t="n"/>
      <c r="C148">
        <f>LEFT(H148,8)&amp;"-"&amp;E148</f>
        <v/>
      </c>
      <c r="D148" s="12" t="inlineStr">
        <is>
          <t>Trinity</t>
        </is>
      </c>
      <c r="E148" s="12" t="inlineStr">
        <is>
          <t>Helena - Fork</t>
        </is>
      </c>
      <c r="F148" s="12" t="n"/>
      <c r="G148" s="12" t="n"/>
      <c r="H148" s="13">
        <f>YEAR(L148)*10^8+MONTH(L148)*10^6+DAY(L148)*10^4+HOUR(L148)*100+MINUTE(L148)</f>
        <v/>
      </c>
      <c r="I148" s="13">
        <f>IF(HOUR(L148)&lt;12, YEAR(L148)*10^8+MONTH(L148)*10^6+DAY(L148)*10^4+(HOUR(L148)+12)*10^2 + MINUTE(L148), YEAR(L148)*10^8+MONTH(L148)*10^6+(DAY(L148)+1)*10^4+(HOUR(L148)-12)*10^2+MINUTE(L148))</f>
        <v/>
      </c>
      <c r="J148" s="14" t="n">
        <v>42977</v>
      </c>
      <c r="K148" s="15" t="n">
        <v>0.75</v>
      </c>
      <c r="L148" s="16" t="n">
        <v>42977.75</v>
      </c>
      <c r="M148" s="17" t="n">
        <v>43109</v>
      </c>
      <c r="N148" s="18" t="inlineStr">
        <is>
          <t>12:49</t>
        </is>
      </c>
      <c r="O148" s="16" t="n">
        <v>43109.53402777778</v>
      </c>
      <c r="P148" s="19" t="n">
        <v>21846</v>
      </c>
      <c r="Q148" s="12" t="inlineStr">
        <is>
          <t>Miscellaneous</t>
        </is>
      </c>
      <c r="R148" s="19" t="n">
        <v>131</v>
      </c>
      <c r="S148" s="19" t="n"/>
      <c r="T148" s="19" t="n">
        <v>0</v>
      </c>
      <c r="U148" s="20" t="n">
        <v>40.76025</v>
      </c>
      <c r="V148" s="20" t="n">
        <v>-123.10003</v>
      </c>
      <c r="W148" s="11" t="inlineStr">
        <is>
          <t>HFTD</t>
        </is>
      </c>
      <c r="X148" s="11">
        <f>IF(OR(ISNUMBER(FIND("Redwood Valley", E148)), AZ148, BC148), "HFRA", "non-HFRA")</f>
        <v/>
      </c>
      <c r="Y148" s="11" t="n"/>
      <c r="Z148" s="21" t="n"/>
      <c r="AA148" s="11" t="n"/>
      <c r="AB148" s="11" t="n"/>
      <c r="AC148" s="21" t="n"/>
      <c r="AD148" s="21" t="n"/>
      <c r="AE148" s="21" t="n"/>
      <c r="AF148" s="27" t="n"/>
      <c r="AG148" s="11">
        <f>OR(AND(P148&gt;5000, P148&lt;&gt;""), AND(R148&gt;500, R148&lt;&gt;""), AND(T148&gt;0, T148&lt;&gt;""))</f>
        <v/>
      </c>
      <c r="AH148" s="11">
        <f>AND(OR(R148="", R148&lt;100),OR(AND(P148&gt;5000,P148&lt;&gt;""),AND(T148&gt;0,T148&lt;&gt;"")))</f>
        <v/>
      </c>
      <c r="AI148" s="11">
        <f>AND(AG148,AH148=FALSE)</f>
        <v/>
      </c>
      <c r="AJ148" s="19">
        <f>YEAR(J148)</f>
        <v/>
      </c>
      <c r="AK148">
        <f>MONTH(J148)</f>
        <v/>
      </c>
      <c r="AL148" t="b">
        <v>0</v>
      </c>
      <c r="AM148">
        <f>IF(AND(T148&gt;0, T148&lt;&gt;""),1,0)</f>
        <v/>
      </c>
      <c r="AN148">
        <f>AND(AO148,AND(T148&gt;0,T148&lt;&gt;""))</f>
        <v/>
      </c>
      <c r="AO148">
        <f>AND(R148&gt;100, R148&lt;&gt;"")</f>
        <v/>
      </c>
      <c r="AP148">
        <f>AND(NOT(AN148),AO148)</f>
        <v/>
      </c>
      <c r="AQ148">
        <f>IF(AN148, "OEIS CAT - Destructive - Fatal", IF(AO148, IF(AG148, "OEIS CAT - Destructive - Non-fatal", "OEIS Non-CAT - Destructive - Non-fatal"), IF(AG148, "OEIS CAT - Large", "OEIS Non-CAT - Large")))</f>
        <v/>
      </c>
      <c r="AR148">
        <f>IF(AND(P148&lt;&gt;"", P148&gt;5000),1,0)</f>
        <v/>
      </c>
      <c r="AS148">
        <f>IF(AND(R148&lt;&gt;"", R148&gt;500),1,0)</f>
        <v/>
      </c>
      <c r="AT148">
        <f>IF(OR(R148="", R148&lt;=100),"structures &lt;= 100 ", IF(R148&gt;500, "structures &gt; 500", "100 &lt; structures &lt;= 500"))</f>
        <v/>
      </c>
      <c r="AU148">
        <f>IF(AND(T148&gt;0, T148&lt;&gt;""),"fatality &gt; 0", "fatality = 0")</f>
        <v/>
      </c>
      <c r="AV148">
        <f>IF(R148="",0, R148)</f>
        <v/>
      </c>
      <c r="AW148" t="b">
        <v>1</v>
      </c>
      <c r="AX148" t="b">
        <v>0</v>
      </c>
      <c r="AY148" t="b">
        <v>1</v>
      </c>
      <c r="AZ148" t="b">
        <v>1</v>
      </c>
      <c r="BA148" t="b">
        <v>0</v>
      </c>
      <c r="BB148" t="b">
        <v>1</v>
      </c>
      <c r="BC148" t="b">
        <v>1</v>
      </c>
    </row>
    <row r="149">
      <c r="A149" s="11" t="n"/>
      <c r="C149">
        <f>LEFT(H149,8)&amp;"-"&amp;E149</f>
        <v/>
      </c>
      <c r="D149" s="12" t="inlineStr">
        <is>
          <t>Kern</t>
        </is>
      </c>
      <c r="E149" s="12" t="inlineStr">
        <is>
          <t>Caldwell</t>
        </is>
      </c>
      <c r="F149" s="12" t="n"/>
      <c r="G149" s="12" t="n"/>
      <c r="H149" s="13">
        <f>YEAR(L149)*10^8+MONTH(L149)*10^6+DAY(L149)*10^4+HOUR(L149)*100+MINUTE(L149)</f>
        <v/>
      </c>
      <c r="I149" s="13">
        <f>IF(HOUR(L149)&lt;12, YEAR(L149)*10^8+MONTH(L149)*10^6+DAY(L149)*10^4+(HOUR(L149)+12)*10^2 + MINUTE(L149), YEAR(L149)*10^8+MONTH(L149)*10^6+(DAY(L149)+1)*10^4+(HOUR(L149)-12)*10^2+MINUTE(L149))</f>
        <v/>
      </c>
      <c r="J149" s="14" t="n">
        <v>42979</v>
      </c>
      <c r="K149" s="15" t="n">
        <v>0.6090277777777777</v>
      </c>
      <c r="L149" s="16" t="n">
        <v>42979.60902777778</v>
      </c>
      <c r="M149" s="17" t="n">
        <v>43109</v>
      </c>
      <c r="N149" s="18" t="inlineStr">
        <is>
          <t>12:50</t>
        </is>
      </c>
      <c r="O149" s="16" t="n">
        <v>43109.53472222222</v>
      </c>
      <c r="P149" s="19" t="n">
        <v>1319</v>
      </c>
      <c r="Q149" s="12" t="inlineStr">
        <is>
          <t>Lightning</t>
        </is>
      </c>
      <c r="R149" s="19" t="n">
        <v>0</v>
      </c>
      <c r="S149" s="19" t="n"/>
      <c r="T149" s="19" t="n">
        <v>0</v>
      </c>
      <c r="U149" s="20" t="n">
        <v>35.76</v>
      </c>
      <c r="V149" s="20" t="n">
        <v>-118.406</v>
      </c>
      <c r="W149" s="11" t="inlineStr">
        <is>
          <t>HFTD</t>
        </is>
      </c>
      <c r="X149" s="11">
        <f>IF(OR(ISNUMBER(FIND("Redwood Valley", E149)), AZ149, BC149), "HFRA", "non-HFRA")</f>
        <v/>
      </c>
      <c r="Y149" s="11" t="n"/>
      <c r="Z149" s="21" t="n"/>
      <c r="AA149" s="11" t="n"/>
      <c r="AB149" s="11" t="n"/>
      <c r="AC149" s="21" t="n"/>
      <c r="AD149" s="21" t="n"/>
      <c r="AE149" s="21" t="n"/>
      <c r="AF149" s="11" t="n"/>
      <c r="AG149" s="11">
        <f>OR(AND(P149&gt;5000, P149&lt;&gt;""), AND(R149&gt;500, R149&lt;&gt;""), AND(T149&gt;0, T149&lt;&gt;""))</f>
        <v/>
      </c>
      <c r="AH149" s="11">
        <f>AND(OR(R149="", R149&lt;100),OR(AND(P149&gt;5000,P149&lt;&gt;""),AND(T149&gt;0,T149&lt;&gt;"")))</f>
        <v/>
      </c>
      <c r="AI149" s="11">
        <f>AND(AG149,AH149=FALSE)</f>
        <v/>
      </c>
      <c r="AJ149" s="19">
        <f>YEAR(J149)</f>
        <v/>
      </c>
      <c r="AK149">
        <f>MONTH(J149)</f>
        <v/>
      </c>
      <c r="AL149" t="b">
        <v>0</v>
      </c>
      <c r="AM149">
        <f>IF(AND(T149&gt;0, T149&lt;&gt;""),1,0)</f>
        <v/>
      </c>
      <c r="AN149">
        <f>AND(AO149,AND(T149&gt;0,T149&lt;&gt;""))</f>
        <v/>
      </c>
      <c r="AO149">
        <f>AND(R149&gt;100, R149&lt;&gt;"")</f>
        <v/>
      </c>
      <c r="AP149">
        <f>AND(NOT(AN149),AO149)</f>
        <v/>
      </c>
      <c r="AQ149">
        <f>IF(AN149, "OEIS CAT - Destructive - Fatal", IF(AO149, IF(AG149, "OEIS CAT - Destructive - Non-fatal", "OEIS Non-CAT - Destructive - Non-fatal"), IF(AG149, "OEIS CAT - Large", "OEIS Non-CAT - Large")))</f>
        <v/>
      </c>
      <c r="AR149">
        <f>IF(AND(P149&lt;&gt;"", P149&gt;5000),1,0)</f>
        <v/>
      </c>
      <c r="AS149">
        <f>IF(AND(R149&lt;&gt;"", R149&gt;500),1,0)</f>
        <v/>
      </c>
      <c r="AT149">
        <f>IF(OR(R149="", R149&lt;=100),"structures &lt;= 100 ", IF(R149&gt;500, "structures &gt; 500", "100 &lt; structures &lt;= 500"))</f>
        <v/>
      </c>
      <c r="AU149">
        <f>IF(AND(T149&gt;0, T149&lt;&gt;""),"fatality &gt; 0", "fatality = 0")</f>
        <v/>
      </c>
      <c r="AV149">
        <f>IF(R149="",0, R149)</f>
        <v/>
      </c>
      <c r="AW149" t="b">
        <v>0</v>
      </c>
      <c r="AX149" t="b">
        <v>1</v>
      </c>
      <c r="AY149" t="b">
        <v>1</v>
      </c>
      <c r="AZ149" t="b">
        <v>1</v>
      </c>
      <c r="BA149" t="b">
        <v>0</v>
      </c>
      <c r="BB149" t="b">
        <v>1</v>
      </c>
      <c r="BC149" t="b">
        <v>1</v>
      </c>
    </row>
    <row r="150">
      <c r="A150" s="11" t="n"/>
      <c r="C150">
        <f>LEFT(H150,8)&amp;"-"&amp;E150</f>
        <v/>
      </c>
      <c r="D150" s="12" t="inlineStr">
        <is>
          <t>Madera</t>
        </is>
      </c>
      <c r="E150" s="12" t="inlineStr">
        <is>
          <t>Mission</t>
        </is>
      </c>
      <c r="F150" s="12" t="n"/>
      <c r="G150" s="12" t="n"/>
      <c r="H150" s="13">
        <f>YEAR(L150)*10^8+MONTH(L150)*10^6+DAY(L150)*10^4+HOUR(L150)*100+MINUTE(L150)</f>
        <v/>
      </c>
      <c r="I150" s="13">
        <f>IF(HOUR(L150)&lt;12, YEAR(L150)*10^8+MONTH(L150)*10^6+DAY(L150)*10^4+(HOUR(L150)+12)*10^2 + MINUTE(L150), YEAR(L150)*10^8+MONTH(L150)*10^6+(DAY(L150)+1)*10^4+(HOUR(L150)-12)*10^2+MINUTE(L150))</f>
        <v/>
      </c>
      <c r="J150" s="14" t="n">
        <v>42981</v>
      </c>
      <c r="K150" s="15" t="n">
        <v>0.5458333333333333</v>
      </c>
      <c r="L150" s="16" t="n">
        <v>42981.54583333333</v>
      </c>
      <c r="M150" s="17" t="n">
        <v>43109</v>
      </c>
      <c r="N150" s="18" t="inlineStr">
        <is>
          <t>13:18</t>
        </is>
      </c>
      <c r="O150" s="16" t="n">
        <v>43109.55416666667</v>
      </c>
      <c r="P150" s="19" t="n">
        <v>1035</v>
      </c>
      <c r="Q150" s="12" t="inlineStr">
        <is>
          <t>Electrical Power</t>
        </is>
      </c>
      <c r="R150" s="19" t="n">
        <v>4</v>
      </c>
      <c r="S150" s="19" t="n">
        <v>4</v>
      </c>
      <c r="T150" s="19" t="n">
        <v>0</v>
      </c>
      <c r="U150" s="20" t="n">
        <v>37.21616</v>
      </c>
      <c r="V150" s="20" t="n">
        <v>-119.48067</v>
      </c>
      <c r="W150" s="11" t="inlineStr">
        <is>
          <t>HFTD</t>
        </is>
      </c>
      <c r="X150" s="11">
        <f>IF(OR(ISNUMBER(FIND("Redwood Valley", E150)), AZ150, BC150), "HFRA", "non-HFRA")</f>
        <v/>
      </c>
      <c r="Y150" s="11" t="inlineStr">
        <is>
          <t>Yes</t>
        </is>
      </c>
      <c r="Z150" s="21" t="inlineStr">
        <is>
          <t>Yes</t>
        </is>
      </c>
      <c r="AA150" s="11" t="n">
        <v>20170337</v>
      </c>
      <c r="AB150" s="11" t="inlineStr">
        <is>
          <t>EI170903A</t>
        </is>
      </c>
      <c r="AC150" s="21" t="inlineStr">
        <is>
          <t>1868144</t>
        </is>
      </c>
      <c r="AD150" s="21" t="inlineStr">
        <is>
          <t>17-0075546</t>
        </is>
      </c>
      <c r="AE150" s="21" t="n"/>
      <c r="AF150" s="11" t="n">
        <v>1372356</v>
      </c>
      <c r="AG150" s="11">
        <f>OR(AND(P150&gt;5000, P150&lt;&gt;""), AND(R150&gt;500, R150&lt;&gt;""), AND(T150&gt;0, T150&lt;&gt;""))</f>
        <v/>
      </c>
      <c r="AH150" s="11">
        <f>AND(OR(R150="", R150&lt;100),OR(AND(P150&gt;5000,P150&lt;&gt;""),AND(T150&gt;0,T150&lt;&gt;"")))</f>
        <v/>
      </c>
      <c r="AI150" s="11">
        <f>AND(AG150,AH150=FALSE)</f>
        <v/>
      </c>
      <c r="AJ150" s="19">
        <f>YEAR(J150)</f>
        <v/>
      </c>
      <c r="AK150">
        <f>MONTH(J150)</f>
        <v/>
      </c>
      <c r="AL150" t="b">
        <v>0</v>
      </c>
      <c r="AM150">
        <f>IF(AND(T150&gt;0, T150&lt;&gt;""),1,0)</f>
        <v/>
      </c>
      <c r="AN150">
        <f>AND(AO150,AND(T150&gt;0,T150&lt;&gt;""))</f>
        <v/>
      </c>
      <c r="AO150">
        <f>AND(R150&gt;100, R150&lt;&gt;"")</f>
        <v/>
      </c>
      <c r="AP150">
        <f>AND(NOT(AN150),AO150)</f>
        <v/>
      </c>
      <c r="AQ150">
        <f>IF(AN150, "OEIS CAT - Destructive - Fatal", IF(AO150, IF(AG150, "OEIS CAT - Destructive - Non-fatal", "OEIS Non-CAT - Destructive - Non-fatal"), IF(AG150, "OEIS CAT - Large", "OEIS Non-CAT - Large")))</f>
        <v/>
      </c>
      <c r="AR150">
        <f>IF(AND(P150&lt;&gt;"", P150&gt;5000),1,0)</f>
        <v/>
      </c>
      <c r="AS150">
        <f>IF(AND(R150&lt;&gt;"", R150&gt;500),1,0)</f>
        <v/>
      </c>
      <c r="AT150">
        <f>IF(OR(R150="", R150&lt;=100),"structures &lt;= 100 ", IF(R150&gt;500, "structures &gt; 500", "100 &lt; structures &lt;= 500"))</f>
        <v/>
      </c>
      <c r="AU150">
        <f>IF(AND(T150&gt;0, T150&lt;&gt;""),"fatality &gt; 0", "fatality = 0")</f>
        <v/>
      </c>
      <c r="AV150">
        <f>IF(R150="",0, R150)</f>
        <v/>
      </c>
      <c r="AW150" t="b">
        <v>0</v>
      </c>
      <c r="AX150" t="b">
        <v>1</v>
      </c>
      <c r="AY150" t="b">
        <v>1</v>
      </c>
      <c r="AZ150" t="b">
        <v>1</v>
      </c>
      <c r="BA150" t="b">
        <v>0</v>
      </c>
      <c r="BB150" t="b">
        <v>1</v>
      </c>
      <c r="BC150" t="b">
        <v>1</v>
      </c>
    </row>
    <row r="151">
      <c r="A151" s="11" t="n"/>
      <c r="C151">
        <f>LEFT(H151,8)&amp;"-"&amp;E151</f>
        <v/>
      </c>
      <c r="D151" s="12" t="inlineStr">
        <is>
          <t>Madera</t>
        </is>
      </c>
      <c r="E151" s="12" t="inlineStr">
        <is>
          <t>Peak</t>
        </is>
      </c>
      <c r="F151" s="12" t="n"/>
      <c r="G151" s="12" t="n"/>
      <c r="H151" s="13">
        <f>YEAR(L151)*10^8+MONTH(L151)*10^6+DAY(L151)*10^4+HOUR(L151)*100+MINUTE(L151)</f>
        <v/>
      </c>
      <c r="I151" s="13">
        <f>IF(HOUR(L151)&lt;12, YEAR(L151)*10^8+MONTH(L151)*10^6+DAY(L151)*10^4+(HOUR(L151)+12)*10^2 + MINUTE(L151), YEAR(L151)*10^8+MONTH(L151)*10^6+(DAY(L151)+1)*10^4+(HOUR(L151)-12)*10^2+MINUTE(L151))</f>
        <v/>
      </c>
      <c r="J151" s="14" t="n">
        <v>42981</v>
      </c>
      <c r="K151" s="15" t="n">
        <v>0.5486111111111112</v>
      </c>
      <c r="L151" s="16" t="n">
        <v>42981.54861111111</v>
      </c>
      <c r="M151" s="17" t="n">
        <v>43109</v>
      </c>
      <c r="N151" s="18" t="inlineStr">
        <is>
          <t>12:51</t>
        </is>
      </c>
      <c r="O151" s="16" t="n">
        <v>43109.53541666667</v>
      </c>
      <c r="P151" s="19" t="n">
        <v>680</v>
      </c>
      <c r="Q151" s="12" t="inlineStr">
        <is>
          <t>Vehicle</t>
        </is>
      </c>
      <c r="R151" s="19" t="n">
        <v>4</v>
      </c>
      <c r="S151" s="19" t="n"/>
      <c r="T151" s="19" t="n">
        <v>0</v>
      </c>
      <c r="U151" s="20" t="n">
        <v>37.37397</v>
      </c>
      <c r="V151" s="20" t="n">
        <v>-119.83556</v>
      </c>
      <c r="W151" s="11" t="inlineStr">
        <is>
          <t>HFTD</t>
        </is>
      </c>
      <c r="X151" s="11">
        <f>IF(OR(ISNUMBER(FIND("Redwood Valley", E151)), AZ151, BC151), "HFRA", "non-HFRA")</f>
        <v/>
      </c>
      <c r="Y151" s="11" t="n"/>
      <c r="Z151" s="21" t="n"/>
      <c r="AA151" s="11" t="n"/>
      <c r="AB151" s="11" t="n"/>
      <c r="AC151" s="21" t="n"/>
      <c r="AD151" s="21" t="n"/>
      <c r="AE151" s="21" t="n"/>
      <c r="AF151" s="11" t="n">
        <v>187353</v>
      </c>
      <c r="AG151" s="11">
        <f>OR(AND(P151&gt;5000, P151&lt;&gt;""), AND(R151&gt;500, R151&lt;&gt;""), AND(T151&gt;0, T151&lt;&gt;""))</f>
        <v/>
      </c>
      <c r="AH151" s="11">
        <f>AND(OR(R151="", R151&lt;100),OR(AND(P151&gt;5000,P151&lt;&gt;""),AND(T151&gt;0,T151&lt;&gt;"")))</f>
        <v/>
      </c>
      <c r="AI151" s="11">
        <f>AND(AG151,AH151=FALSE)</f>
        <v/>
      </c>
      <c r="AJ151" s="19">
        <f>YEAR(J151)</f>
        <v/>
      </c>
      <c r="AK151">
        <f>MONTH(J151)</f>
        <v/>
      </c>
      <c r="AL151" t="b">
        <v>0</v>
      </c>
      <c r="AM151">
        <f>IF(AND(T151&gt;0, T151&lt;&gt;""),1,0)</f>
        <v/>
      </c>
      <c r="AN151">
        <f>AND(AO151,AND(T151&gt;0,T151&lt;&gt;""))</f>
        <v/>
      </c>
      <c r="AO151">
        <f>AND(R151&gt;100, R151&lt;&gt;"")</f>
        <v/>
      </c>
      <c r="AP151">
        <f>AND(NOT(AN151),AO151)</f>
        <v/>
      </c>
      <c r="AQ151">
        <f>IF(AN151, "OEIS CAT - Destructive - Fatal", IF(AO151, IF(AG151, "OEIS CAT - Destructive - Non-fatal", "OEIS Non-CAT - Destructive - Non-fatal"), IF(AG151, "OEIS CAT - Large", "OEIS Non-CAT - Large")))</f>
        <v/>
      </c>
      <c r="AR151">
        <f>IF(AND(P151&lt;&gt;"", P151&gt;5000),1,0)</f>
        <v/>
      </c>
      <c r="AS151">
        <f>IF(AND(R151&lt;&gt;"", R151&gt;500),1,0)</f>
        <v/>
      </c>
      <c r="AT151">
        <f>IF(OR(R151="", R151&lt;=100),"structures &lt;= 100 ", IF(R151&gt;500, "structures &gt; 500", "100 &lt; structures &lt;= 500"))</f>
        <v/>
      </c>
      <c r="AU151">
        <f>IF(AND(T151&gt;0, T151&lt;&gt;""),"fatality &gt; 0", "fatality = 0")</f>
        <v/>
      </c>
      <c r="AV151">
        <f>IF(R151="",0, R151)</f>
        <v/>
      </c>
      <c r="AW151" t="b">
        <v>1</v>
      </c>
      <c r="AX151" t="b">
        <v>0</v>
      </c>
      <c r="AY151" t="b">
        <v>1</v>
      </c>
      <c r="AZ151" t="b">
        <v>1</v>
      </c>
      <c r="BA151" t="b">
        <v>0</v>
      </c>
      <c r="BB151" t="b">
        <v>1</v>
      </c>
      <c r="BC151" t="b">
        <v>1</v>
      </c>
    </row>
    <row r="152">
      <c r="A152" s="11" t="n"/>
      <c r="C152">
        <f>LEFT(H152,8)&amp;"-"&amp;E152</f>
        <v/>
      </c>
      <c r="D152" s="12" t="inlineStr">
        <is>
          <t>Tuolumne</t>
        </is>
      </c>
      <c r="E152" s="12" t="inlineStr">
        <is>
          <t>Creek</t>
        </is>
      </c>
      <c r="F152" s="12" t="n"/>
      <c r="G152" s="12" t="n"/>
      <c r="H152" s="13">
        <f>YEAR(L152)*10^8+MONTH(L152)*10^6+DAY(L152)*10^4+HOUR(L152)*100+MINUTE(L152)</f>
        <v/>
      </c>
      <c r="I152" s="13">
        <f>IF(HOUR(L152)&lt;12, YEAR(L152)*10^8+MONTH(L152)*10^6+DAY(L152)*10^4+(HOUR(L152)+12)*10^2 + MINUTE(L152), YEAR(L152)*10^8+MONTH(L152)*10^6+(DAY(L152)+1)*10^4+(HOUR(L152)-12)*10^2+MINUTE(L152))</f>
        <v/>
      </c>
      <c r="J152" s="14" t="n">
        <v>42981</v>
      </c>
      <c r="K152" s="15" t="n">
        <v>0.6826388888888889</v>
      </c>
      <c r="L152" s="16" t="n">
        <v>42981.68263888889</v>
      </c>
      <c r="M152" s="17" t="n">
        <v>43109</v>
      </c>
      <c r="N152" s="18" t="inlineStr">
        <is>
          <t>12:50</t>
        </is>
      </c>
      <c r="O152" s="16" t="n">
        <v>43109.53472222222</v>
      </c>
      <c r="P152" s="19" t="n">
        <v>1749</v>
      </c>
      <c r="Q152" s="12" t="inlineStr">
        <is>
          <t>Lightning</t>
        </is>
      </c>
      <c r="R152" s="19" t="n">
        <v>0</v>
      </c>
      <c r="S152" s="19" t="n"/>
      <c r="T152" s="19" t="n">
        <v>0</v>
      </c>
      <c r="U152" s="20" t="n">
        <v>38.12</v>
      </c>
      <c r="V152" s="20" t="n">
        <v>-119.941</v>
      </c>
      <c r="W152" s="11" t="inlineStr">
        <is>
          <t>non-HFTD</t>
        </is>
      </c>
      <c r="X152" s="11">
        <f>IF(OR(ISNUMBER(FIND("Redwood Valley", E152)), AZ152, BC152), "HFRA", "non-HFRA")</f>
        <v/>
      </c>
      <c r="Y152" s="11" t="n"/>
      <c r="Z152" s="21" t="n"/>
      <c r="AA152" s="11" t="n"/>
      <c r="AB152" s="11" t="n"/>
      <c r="AC152" s="21" t="n"/>
      <c r="AD152" s="21" t="n"/>
      <c r="AE152" s="21" t="n"/>
      <c r="AF152" s="11" t="n"/>
      <c r="AG152" s="11">
        <f>OR(AND(P152&gt;5000, P152&lt;&gt;""), AND(R152&gt;500, R152&lt;&gt;""), AND(T152&gt;0, T152&lt;&gt;""))</f>
        <v/>
      </c>
      <c r="AH152" s="11">
        <f>AND(OR(R152="", R152&lt;100),OR(AND(P152&gt;5000,P152&lt;&gt;""),AND(T152&gt;0,T152&lt;&gt;"")))</f>
        <v/>
      </c>
      <c r="AI152" s="11">
        <f>AND(AG152,AH152=FALSE)</f>
        <v/>
      </c>
      <c r="AJ152" s="19">
        <f>YEAR(J152)</f>
        <v/>
      </c>
      <c r="AK152">
        <f>MONTH(J152)</f>
        <v/>
      </c>
      <c r="AL152" t="b">
        <v>0</v>
      </c>
      <c r="AM152">
        <f>IF(AND(T152&gt;0, T152&lt;&gt;""),1,0)</f>
        <v/>
      </c>
      <c r="AN152">
        <f>AND(AO152,AND(T152&gt;0,T152&lt;&gt;""))</f>
        <v/>
      </c>
      <c r="AO152">
        <f>AND(R152&gt;100, R152&lt;&gt;"")</f>
        <v/>
      </c>
      <c r="AP152">
        <f>AND(NOT(AN152),AO152)</f>
        <v/>
      </c>
      <c r="AQ152">
        <f>IF(AN152, "OEIS CAT - Destructive - Fatal", IF(AO152, IF(AG152, "OEIS CAT - Destructive - Non-fatal", "OEIS Non-CAT - Destructive - Non-fatal"), IF(AG152, "OEIS CAT - Large", "OEIS Non-CAT - Large")))</f>
        <v/>
      </c>
      <c r="AR152">
        <f>IF(AND(P152&lt;&gt;"", P152&gt;5000),1,0)</f>
        <v/>
      </c>
      <c r="AS152">
        <f>IF(AND(R152&lt;&gt;"", R152&gt;500),1,0)</f>
        <v/>
      </c>
      <c r="AT152">
        <f>IF(OR(R152="", R152&lt;=100),"structures &lt;= 100 ", IF(R152&gt;500, "structures &gt; 500", "100 &lt; structures &lt;= 500"))</f>
        <v/>
      </c>
      <c r="AU152">
        <f>IF(AND(T152&gt;0, T152&lt;&gt;""),"fatality &gt; 0", "fatality = 0")</f>
        <v/>
      </c>
      <c r="AV152">
        <f>IF(R152="",0, R152)</f>
        <v/>
      </c>
      <c r="AW152" t="b">
        <v>0</v>
      </c>
      <c r="AX152" t="b">
        <v>0</v>
      </c>
      <c r="AY152" t="b">
        <v>0</v>
      </c>
      <c r="AZ152" t="b">
        <v>0</v>
      </c>
      <c r="BA152" t="b">
        <v>0</v>
      </c>
      <c r="BB152" t="b">
        <v>0</v>
      </c>
      <c r="BC152" t="b">
        <v>0</v>
      </c>
    </row>
    <row r="153">
      <c r="A153" s="11" t="n"/>
      <c r="C153">
        <f>LEFT(H153,8)&amp;"-"&amp;E153</f>
        <v/>
      </c>
      <c r="D153" s="12" t="inlineStr">
        <is>
          <t>Plumas</t>
        </is>
      </c>
      <c r="E153" s="12" t="inlineStr">
        <is>
          <t>Eureka</t>
        </is>
      </c>
      <c r="F153" s="12" t="n"/>
      <c r="G153" s="12" t="n"/>
      <c r="H153" s="13">
        <f>YEAR(L153)*10^8+MONTH(L153)*10^6+DAY(L153)*10^4+HOUR(L153)*100+MINUTE(L153)</f>
        <v/>
      </c>
      <c r="I153" s="13">
        <f>IF(HOUR(L153)&lt;12, YEAR(L153)*10^8+MONTH(L153)*10^6+DAY(L153)*10^4+(HOUR(L153)+12)*10^2 + MINUTE(L153), YEAR(L153)*10^8+MONTH(L153)*10^6+(DAY(L153)+1)*10^4+(HOUR(L153)-12)*10^2+MINUTE(L153))</f>
        <v/>
      </c>
      <c r="J153" s="14" t="n">
        <v>42983</v>
      </c>
      <c r="K153" s="15" t="n">
        <v>0.7763888888888889</v>
      </c>
      <c r="L153" s="16" t="n">
        <v>42983.77638888889</v>
      </c>
      <c r="M153" s="17" t="n">
        <v>43109</v>
      </c>
      <c r="N153" s="18" t="inlineStr">
        <is>
          <t>13:18</t>
        </is>
      </c>
      <c r="O153" s="16" t="n">
        <v>43109.55416666667</v>
      </c>
      <c r="P153" s="19" t="n">
        <v>2575</v>
      </c>
      <c r="Q153" s="12" t="inlineStr">
        <is>
          <t>Lightning</t>
        </is>
      </c>
      <c r="R153" s="19" t="n">
        <v>0</v>
      </c>
      <c r="S153" s="19" t="n"/>
      <c r="T153" s="19" t="n">
        <v>0</v>
      </c>
      <c r="U153" s="20" t="n">
        <v>39.75312</v>
      </c>
      <c r="V153" s="20" t="n">
        <v>-120.75485</v>
      </c>
      <c r="W153" s="11" t="inlineStr">
        <is>
          <t>HFTD</t>
        </is>
      </c>
      <c r="X153" s="11">
        <f>IF(OR(ISNUMBER(FIND("Redwood Valley", E153)), AZ153, BC153), "HFRA", "non-HFRA")</f>
        <v/>
      </c>
      <c r="Y153" s="11" t="n"/>
      <c r="Z153" s="21" t="n"/>
      <c r="AA153" s="11" t="n"/>
      <c r="AB153" s="11" t="n"/>
      <c r="AC153" s="21" t="n"/>
      <c r="AD153" s="21" t="n"/>
      <c r="AE153" s="21" t="n"/>
      <c r="AF153" s="11" t="n"/>
      <c r="AG153" s="11">
        <f>OR(AND(P153&gt;5000, P153&lt;&gt;""), AND(R153&gt;500, R153&lt;&gt;""), AND(T153&gt;0, T153&lt;&gt;""))</f>
        <v/>
      </c>
      <c r="AH153" s="11">
        <f>AND(OR(R153="", R153&lt;100),OR(AND(P153&gt;5000,P153&lt;&gt;""),AND(T153&gt;0,T153&lt;&gt;"")))</f>
        <v/>
      </c>
      <c r="AI153" s="11">
        <f>AND(AG153,AH153=FALSE)</f>
        <v/>
      </c>
      <c r="AJ153" s="19">
        <f>YEAR(J153)</f>
        <v/>
      </c>
      <c r="AK153">
        <f>MONTH(J153)</f>
        <v/>
      </c>
      <c r="AL153" t="b">
        <v>0</v>
      </c>
      <c r="AM153">
        <f>IF(AND(T153&gt;0, T153&lt;&gt;""),1,0)</f>
        <v/>
      </c>
      <c r="AN153">
        <f>AND(AO153,AND(T153&gt;0,T153&lt;&gt;""))</f>
        <v/>
      </c>
      <c r="AO153">
        <f>AND(R153&gt;100, R153&lt;&gt;"")</f>
        <v/>
      </c>
      <c r="AP153">
        <f>AND(NOT(AN153),AO153)</f>
        <v/>
      </c>
      <c r="AQ153">
        <f>IF(AN153, "OEIS CAT - Destructive - Fatal", IF(AO153, IF(AG153, "OEIS CAT - Destructive - Non-fatal", "OEIS Non-CAT - Destructive - Non-fatal"), IF(AG153, "OEIS CAT - Large", "OEIS Non-CAT - Large")))</f>
        <v/>
      </c>
      <c r="AR153">
        <f>IF(AND(P153&lt;&gt;"", P153&gt;5000),1,0)</f>
        <v/>
      </c>
      <c r="AS153">
        <f>IF(AND(R153&lt;&gt;"", R153&gt;500),1,0)</f>
        <v/>
      </c>
      <c r="AT153">
        <f>IF(OR(R153="", R153&lt;=100),"structures &lt;= 100 ", IF(R153&gt;500, "structures &gt; 500", "100 &lt; structures &lt;= 500"))</f>
        <v/>
      </c>
      <c r="AU153">
        <f>IF(AND(T153&gt;0, T153&lt;&gt;""),"fatality &gt; 0", "fatality = 0")</f>
        <v/>
      </c>
      <c r="AV153">
        <f>IF(R153="",0, R153)</f>
        <v/>
      </c>
      <c r="AW153" t="b">
        <v>1</v>
      </c>
      <c r="AX153" t="b">
        <v>0</v>
      </c>
      <c r="AY153" t="b">
        <v>1</v>
      </c>
      <c r="AZ153" t="b">
        <v>1</v>
      </c>
      <c r="BA153" t="b">
        <v>0</v>
      </c>
      <c r="BB153" t="b">
        <v>1</v>
      </c>
      <c r="BC153" t="b">
        <v>1</v>
      </c>
    </row>
    <row r="154">
      <c r="A154" s="11" t="n"/>
      <c r="C154">
        <f>LEFT(H154,8)&amp;"-"&amp;E154</f>
        <v/>
      </c>
      <c r="D154" s="12" t="inlineStr">
        <is>
          <t>Shasta</t>
        </is>
      </c>
      <c r="E154" s="12" t="inlineStr">
        <is>
          <t>Berry</t>
        </is>
      </c>
      <c r="F154" s="12" t="n"/>
      <c r="G154" s="12" t="n"/>
      <c r="H154" s="13">
        <f>YEAR(L154)*10^8+MONTH(L154)*10^6+DAY(L154)*10^4+HOUR(L154)*100+MINUTE(L154)</f>
        <v/>
      </c>
      <c r="I154" s="13">
        <f>IF(HOUR(L154)&lt;12, YEAR(L154)*10^8+MONTH(L154)*10^6+DAY(L154)*10^4+(HOUR(L154)+12)*10^2 + MINUTE(L154), YEAR(L154)*10^8+MONTH(L154)*10^6+(DAY(L154)+1)*10^4+(HOUR(L154)-12)*10^2+MINUTE(L154))</f>
        <v/>
      </c>
      <c r="J154" s="14" t="n">
        <v>42990</v>
      </c>
      <c r="K154" s="15" t="n">
        <v>0.2902777777777778</v>
      </c>
      <c r="L154" s="16" t="n">
        <v>42990.29027777778</v>
      </c>
      <c r="M154" s="17" t="n">
        <v>43109</v>
      </c>
      <c r="N154" s="18" t="inlineStr">
        <is>
          <t>13:21</t>
        </is>
      </c>
      <c r="O154" s="16" t="n">
        <v>43109.55625</v>
      </c>
      <c r="P154" s="19" t="n">
        <v>995</v>
      </c>
      <c r="Q154" s="12" t="inlineStr">
        <is>
          <t>Lightning</t>
        </is>
      </c>
      <c r="R154" s="19" t="n">
        <v>0</v>
      </c>
      <c r="S154" s="19" t="n"/>
      <c r="T154" s="19" t="n">
        <v>0</v>
      </c>
      <c r="U154" s="20" t="n">
        <v>40.98352</v>
      </c>
      <c r="V154" s="20" t="n">
        <v>-121.81623</v>
      </c>
      <c r="W154" s="11" t="inlineStr">
        <is>
          <t>HFTD</t>
        </is>
      </c>
      <c r="X154" s="11">
        <f>IF(OR(ISNUMBER(FIND("Redwood Valley", E154)), AZ154, BC154), "HFRA", "non-HFRA")</f>
        <v/>
      </c>
      <c r="Y154" s="11" t="n"/>
      <c r="Z154" s="21" t="n"/>
      <c r="AA154" s="11" t="n"/>
      <c r="AB154" s="11" t="n"/>
      <c r="AC154" s="21" t="n"/>
      <c r="AD154" s="21" t="n"/>
      <c r="AE154" s="21" t="n"/>
      <c r="AF154" s="11" t="n"/>
      <c r="AG154" s="11">
        <f>OR(AND(P154&gt;5000, P154&lt;&gt;""), AND(R154&gt;500, R154&lt;&gt;""), AND(T154&gt;0, T154&lt;&gt;""))</f>
        <v/>
      </c>
      <c r="AH154" s="11">
        <f>AND(OR(R154="", R154&lt;100),OR(AND(P154&gt;5000,P154&lt;&gt;""),AND(T154&gt;0,T154&lt;&gt;"")))</f>
        <v/>
      </c>
      <c r="AI154" s="11">
        <f>AND(AG154,AH154=FALSE)</f>
        <v/>
      </c>
      <c r="AJ154" s="19">
        <f>YEAR(J154)</f>
        <v/>
      </c>
      <c r="AK154">
        <f>MONTH(J154)</f>
        <v/>
      </c>
      <c r="AL154" t="b">
        <v>0</v>
      </c>
      <c r="AM154">
        <f>IF(AND(T154&gt;0, T154&lt;&gt;""),1,0)</f>
        <v/>
      </c>
      <c r="AN154">
        <f>AND(AO154,AND(T154&gt;0,T154&lt;&gt;""))</f>
        <v/>
      </c>
      <c r="AO154">
        <f>AND(R154&gt;100, R154&lt;&gt;"")</f>
        <v/>
      </c>
      <c r="AP154">
        <f>AND(NOT(AN154),AO154)</f>
        <v/>
      </c>
      <c r="AQ154">
        <f>IF(AN154, "OEIS CAT - Destructive - Fatal", IF(AO154, IF(AG154, "OEIS CAT - Destructive - Non-fatal", "OEIS Non-CAT - Destructive - Non-fatal"), IF(AG154, "OEIS CAT - Large", "OEIS Non-CAT - Large")))</f>
        <v/>
      </c>
      <c r="AR154">
        <f>IF(AND(P154&lt;&gt;"", P154&gt;5000),1,0)</f>
        <v/>
      </c>
      <c r="AS154">
        <f>IF(AND(R154&lt;&gt;"", R154&gt;500),1,0)</f>
        <v/>
      </c>
      <c r="AT154">
        <f>IF(OR(R154="", R154&lt;=100),"structures &lt;= 100 ", IF(R154&gt;500, "structures &gt; 500", "100 &lt; structures &lt;= 500"))</f>
        <v/>
      </c>
      <c r="AU154">
        <f>IF(AND(T154&gt;0, T154&lt;&gt;""),"fatality &gt; 0", "fatality = 0")</f>
        <v/>
      </c>
      <c r="AV154">
        <f>IF(R154="",0, R154)</f>
        <v/>
      </c>
      <c r="AW154" t="b">
        <v>1</v>
      </c>
      <c r="AX154" t="b">
        <v>0</v>
      </c>
      <c r="AY154" t="b">
        <v>1</v>
      </c>
      <c r="AZ154" t="b">
        <v>1</v>
      </c>
      <c r="BA154" t="b">
        <v>0</v>
      </c>
      <c r="BB154" t="b">
        <v>1</v>
      </c>
      <c r="BC154" t="b">
        <v>1</v>
      </c>
    </row>
    <row r="155">
      <c r="A155" s="11" t="n"/>
      <c r="C155">
        <f>LEFT(H155,8)&amp;"-"&amp;E155</f>
        <v/>
      </c>
      <c r="D155" s="12" t="inlineStr">
        <is>
          <t>Trinity</t>
        </is>
      </c>
      <c r="E155" s="12" t="inlineStr">
        <is>
          <t>Buck</t>
        </is>
      </c>
      <c r="F155" s="12" t="n"/>
      <c r="G155" s="12" t="n"/>
      <c r="H155" s="13">
        <f>YEAR(L155)*10^8+MONTH(L155)*10^6+DAY(L155)*10^4+HOUR(L155)*100+MINUTE(L155)</f>
        <v/>
      </c>
      <c r="I155" s="13">
        <f>IF(HOUR(L155)&lt;12, YEAR(L155)*10^8+MONTH(L155)*10^6+DAY(L155)*10^4+(HOUR(L155)+12)*10^2 + MINUTE(L155), YEAR(L155)*10^8+MONTH(L155)*10^6+(DAY(L155)+1)*10^4+(HOUR(L155)-12)*10^2+MINUTE(L155))</f>
        <v/>
      </c>
      <c r="J155" s="14" t="n">
        <v>42990</v>
      </c>
      <c r="K155" s="15" t="n">
        <v>0.7375</v>
      </c>
      <c r="L155" s="16" t="n">
        <v>42990.7375</v>
      </c>
      <c r="M155" s="17" t="n">
        <v>43109</v>
      </c>
      <c r="N155" s="18" t="inlineStr">
        <is>
          <t>13:21</t>
        </is>
      </c>
      <c r="O155" s="16" t="n">
        <v>43109.55625</v>
      </c>
      <c r="P155" s="19" t="n">
        <v>13417</v>
      </c>
      <c r="Q155" s="12" t="inlineStr">
        <is>
          <t>Lightning</t>
        </is>
      </c>
      <c r="R155" s="19" t="n">
        <v>0</v>
      </c>
      <c r="S155" s="19" t="n"/>
      <c r="T155" s="19" t="n">
        <v>0</v>
      </c>
      <c r="U155" s="20" t="n">
        <v>40.2275</v>
      </c>
      <c r="V155" s="20" t="n">
        <v>-123.03583</v>
      </c>
      <c r="W155" s="11" t="inlineStr">
        <is>
          <t>HFTD</t>
        </is>
      </c>
      <c r="X155" s="11">
        <f>IF(OR(ISNUMBER(FIND("Redwood Valley", E155)), AZ155, BC155), "HFRA", "non-HFRA")</f>
        <v/>
      </c>
      <c r="Y155" s="11" t="n"/>
      <c r="Z155" s="21" t="n"/>
      <c r="AA155" s="11" t="n"/>
      <c r="AB155" s="11" t="n"/>
      <c r="AC155" s="21" t="n"/>
      <c r="AD155" s="21" t="n"/>
      <c r="AE155" s="21" t="n"/>
      <c r="AF155" s="11" t="n"/>
      <c r="AG155" s="11">
        <f>OR(AND(P155&gt;5000, P155&lt;&gt;""), AND(R155&gt;500, R155&lt;&gt;""), AND(T155&gt;0, T155&lt;&gt;""))</f>
        <v/>
      </c>
      <c r="AH155" s="11">
        <f>AND(OR(R155="", R155&lt;100),OR(AND(P155&gt;5000,P155&lt;&gt;""),AND(T155&gt;0,T155&lt;&gt;"")))</f>
        <v/>
      </c>
      <c r="AI155" s="11">
        <f>AND(AG155,AH155=FALSE)</f>
        <v/>
      </c>
      <c r="AJ155" s="19">
        <f>YEAR(J155)</f>
        <v/>
      </c>
      <c r="AK155">
        <f>MONTH(J155)</f>
        <v/>
      </c>
      <c r="AL155" t="b">
        <v>0</v>
      </c>
      <c r="AM155">
        <f>IF(AND(T155&gt;0, T155&lt;&gt;""),1,0)</f>
        <v/>
      </c>
      <c r="AN155">
        <f>AND(AO155,AND(T155&gt;0,T155&lt;&gt;""))</f>
        <v/>
      </c>
      <c r="AO155">
        <f>AND(R155&gt;100, R155&lt;&gt;"")</f>
        <v/>
      </c>
      <c r="AP155">
        <f>AND(NOT(AN155),AO155)</f>
        <v/>
      </c>
      <c r="AQ155">
        <f>IF(AN155, "OEIS CAT - Destructive - Fatal", IF(AO155, IF(AG155, "OEIS CAT - Destructive - Non-fatal", "OEIS Non-CAT - Destructive - Non-fatal"), IF(AG155, "OEIS CAT - Large", "OEIS Non-CAT - Large")))</f>
        <v/>
      </c>
      <c r="AR155">
        <f>IF(AND(P155&lt;&gt;"", P155&gt;5000),1,0)</f>
        <v/>
      </c>
      <c r="AS155">
        <f>IF(AND(R155&lt;&gt;"", R155&gt;500),1,0)</f>
        <v/>
      </c>
      <c r="AT155">
        <f>IF(OR(R155="", R155&lt;=100),"structures &lt;= 100 ", IF(R155&gt;500, "structures &gt; 500", "100 &lt; structures &lt;= 500"))</f>
        <v/>
      </c>
      <c r="AU155">
        <f>IF(AND(T155&gt;0, T155&lt;&gt;""),"fatality &gt; 0", "fatality = 0")</f>
        <v/>
      </c>
      <c r="AV155">
        <f>IF(R155="",0, R155)</f>
        <v/>
      </c>
      <c r="AW155" t="b">
        <v>1</v>
      </c>
      <c r="AX155" t="b">
        <v>0</v>
      </c>
      <c r="AY155" t="b">
        <v>1</v>
      </c>
      <c r="AZ155" t="b">
        <v>1</v>
      </c>
      <c r="BA155" t="b">
        <v>0</v>
      </c>
      <c r="BB155" t="b">
        <v>1</v>
      </c>
      <c r="BC155" t="b">
        <v>1</v>
      </c>
    </row>
    <row r="156">
      <c r="A156" s="11" t="n"/>
      <c r="C156">
        <f>LEFT(H156,8)&amp;"-"&amp;E156</f>
        <v/>
      </c>
      <c r="D156" s="12" t="inlineStr">
        <is>
          <t>Madera</t>
        </is>
      </c>
      <c r="E156" s="12" t="inlineStr">
        <is>
          <t>Eastman</t>
        </is>
      </c>
      <c r="F156" s="12" t="n"/>
      <c r="G156" s="12" t="n"/>
      <c r="H156" s="13">
        <f>YEAR(L156)*10^8+MONTH(L156)*10^6+DAY(L156)*10^4+HOUR(L156)*100+MINUTE(L156)</f>
        <v/>
      </c>
      <c r="I156" s="13">
        <f>IF(HOUR(L156)&lt;12, YEAR(L156)*10^8+MONTH(L156)*10^6+DAY(L156)*10^4+(HOUR(L156)+12)*10^2 + MINUTE(L156), YEAR(L156)*10^8+MONTH(L156)*10^6+(DAY(L156)+1)*10^4+(HOUR(L156)-12)*10^2+MINUTE(L156))</f>
        <v/>
      </c>
      <c r="J156" s="14" t="n">
        <v>42996</v>
      </c>
      <c r="K156" s="15" t="n">
        <v>0.6694444444444444</v>
      </c>
      <c r="L156" s="16" t="n">
        <v>42996.66944444444</v>
      </c>
      <c r="M156" s="17" t="n">
        <v>43109</v>
      </c>
      <c r="N156" s="18" t="inlineStr">
        <is>
          <t>13:21</t>
        </is>
      </c>
      <c r="O156" s="16" t="n">
        <v>43109.55625</v>
      </c>
      <c r="P156" s="19" t="n">
        <v>429</v>
      </c>
      <c r="Q156" s="12" t="inlineStr">
        <is>
          <t>Electrical Power</t>
        </is>
      </c>
      <c r="R156" s="19" t="n">
        <v>0</v>
      </c>
      <c r="S156" s="19" t="n"/>
      <c r="T156" s="19" t="n">
        <v>0</v>
      </c>
      <c r="U156" s="20" t="n">
        <v>37.14624</v>
      </c>
      <c r="V156" s="20" t="n">
        <v>-120.015509</v>
      </c>
      <c r="W156" s="11" t="inlineStr">
        <is>
          <t>non-HFTD</t>
        </is>
      </c>
      <c r="X156" s="11">
        <f>IF(OR(ISNUMBER(FIND("Redwood Valley", E156)), AZ156, BC156), "HFRA", "non-HFRA")</f>
        <v/>
      </c>
      <c r="Y156" s="11" t="inlineStr">
        <is>
          <t>Yes</t>
        </is>
      </c>
      <c r="Z156" s="21" t="n"/>
      <c r="AA156" s="11" t="n"/>
      <c r="AB156" s="11" t="n"/>
      <c r="AC156" s="21" t="n"/>
      <c r="AD156" s="21" t="n"/>
      <c r="AE156" s="21" t="n"/>
      <c r="AF156" s="11" t="n"/>
      <c r="AG156" s="11">
        <f>OR(AND(P156&gt;5000, P156&lt;&gt;""), AND(R156&gt;500, R156&lt;&gt;""), AND(T156&gt;0, T156&lt;&gt;""))</f>
        <v/>
      </c>
      <c r="AH156" s="11">
        <f>AND(OR(R156="", R156&lt;100),OR(AND(P156&gt;5000,P156&lt;&gt;""),AND(T156&gt;0,T156&lt;&gt;"")))</f>
        <v/>
      </c>
      <c r="AI156" s="11">
        <f>AND(AG156,AH156=FALSE)</f>
        <v/>
      </c>
      <c r="AJ156" s="19">
        <f>YEAR(J156)</f>
        <v/>
      </c>
      <c r="AK156">
        <f>MONTH(J156)</f>
        <v/>
      </c>
      <c r="AL156" t="b">
        <v>0</v>
      </c>
      <c r="AM156">
        <f>IF(AND(T156&gt;0, T156&lt;&gt;""),1,0)</f>
        <v/>
      </c>
      <c r="AN156">
        <f>AND(AO156,AND(T156&gt;0,T156&lt;&gt;""))</f>
        <v/>
      </c>
      <c r="AO156">
        <f>AND(R156&gt;100, R156&lt;&gt;"")</f>
        <v/>
      </c>
      <c r="AP156">
        <f>AND(NOT(AN156),AO156)</f>
        <v/>
      </c>
      <c r="AQ156">
        <f>IF(AN156, "OEIS CAT - Destructive - Fatal", IF(AO156, IF(AG156, "OEIS CAT - Destructive - Non-fatal", "OEIS Non-CAT - Destructive - Non-fatal"), IF(AG156, "OEIS CAT - Large", "OEIS Non-CAT - Large")))</f>
        <v/>
      </c>
      <c r="AR156">
        <f>IF(AND(P156&lt;&gt;"", P156&gt;5000),1,0)</f>
        <v/>
      </c>
      <c r="AS156">
        <f>IF(AND(R156&lt;&gt;"", R156&gt;500),1,0)</f>
        <v/>
      </c>
      <c r="AT156">
        <f>IF(OR(R156="", R156&lt;=100),"structures &lt;= 100 ", IF(R156&gt;500, "structures &gt; 500", "100 &lt; structures &lt;= 500"))</f>
        <v/>
      </c>
      <c r="AU156">
        <f>IF(AND(T156&gt;0, T156&lt;&gt;""),"fatality &gt; 0", "fatality = 0")</f>
        <v/>
      </c>
      <c r="AV156">
        <f>IF(R156="",0, R156)</f>
        <v/>
      </c>
      <c r="AW156" t="b">
        <v>0</v>
      </c>
      <c r="AX156" t="b">
        <v>0</v>
      </c>
      <c r="AY156" t="b">
        <v>0</v>
      </c>
      <c r="AZ156" t="b">
        <v>0</v>
      </c>
      <c r="BA156" t="b">
        <v>0</v>
      </c>
      <c r="BB156" t="b">
        <v>0</v>
      </c>
      <c r="BC156" t="b">
        <v>0</v>
      </c>
    </row>
    <row r="157">
      <c r="A157" s="11" t="n"/>
      <c r="C157">
        <f>LEFT(H157,8)&amp;"-"&amp;E157</f>
        <v/>
      </c>
      <c r="D157" s="12" t="inlineStr">
        <is>
          <t>Tulare</t>
        </is>
      </c>
      <c r="E157" s="12" t="inlineStr">
        <is>
          <t>Lion</t>
        </is>
      </c>
      <c r="F157" s="12" t="n"/>
      <c r="G157" s="12" t="n"/>
      <c r="H157" s="13">
        <f>YEAR(L157)*10^8+MONTH(L157)*10^6+DAY(L157)*10^4+HOUR(L157)*100+MINUTE(L157)</f>
        <v/>
      </c>
      <c r="I157" s="13">
        <f>IF(HOUR(L157)&lt;12, YEAR(L157)*10^8+MONTH(L157)*10^6+DAY(L157)*10^4+(HOUR(L157)+12)*10^2 + MINUTE(L157), YEAR(L157)*10^8+MONTH(L157)*10^6+(DAY(L157)+1)*10^4+(HOUR(L157)-12)*10^2+MINUTE(L157))</f>
        <v/>
      </c>
      <c r="J157" s="14" t="n">
        <v>43005</v>
      </c>
      <c r="K157" s="15" t="n">
        <v>0.5833333333333334</v>
      </c>
      <c r="L157" s="16" t="n">
        <v>43005.58333333334</v>
      </c>
      <c r="M157" s="17" t="n">
        <v>43109</v>
      </c>
      <c r="N157" s="18" t="inlineStr">
        <is>
          <t>13:27</t>
        </is>
      </c>
      <c r="O157" s="16" t="n">
        <v>43109.56041666667</v>
      </c>
      <c r="P157" s="19" t="n">
        <v>18900</v>
      </c>
      <c r="Q157" s="12" t="inlineStr">
        <is>
          <t>Lightning</t>
        </is>
      </c>
      <c r="R157" s="19" t="n">
        <v>0</v>
      </c>
      <c r="S157" s="19" t="n"/>
      <c r="T157" s="19" t="n">
        <v>0</v>
      </c>
      <c r="U157" s="20" t="n">
        <v>36.27138</v>
      </c>
      <c r="V157" s="20" t="n">
        <v>-118.48555</v>
      </c>
      <c r="W157" s="11" t="inlineStr">
        <is>
          <t>HFTD</t>
        </is>
      </c>
      <c r="X157" s="11">
        <f>IF(OR(ISNUMBER(FIND("Redwood Valley", E157)), AZ157, BC157), "HFRA", "non-HFRA")</f>
        <v/>
      </c>
      <c r="Y157" s="11" t="n"/>
      <c r="Z157" s="21" t="n"/>
      <c r="AA157" s="11" t="n"/>
      <c r="AB157" s="11" t="n"/>
      <c r="AC157" s="21" t="n"/>
      <c r="AD157" s="21" t="n"/>
      <c r="AE157" s="21" t="n"/>
      <c r="AF157" s="11" t="n"/>
      <c r="AG157" s="11">
        <f>OR(AND(P157&gt;5000, P157&lt;&gt;""), AND(R157&gt;500, R157&lt;&gt;""), AND(T157&gt;0, T157&lt;&gt;""))</f>
        <v/>
      </c>
      <c r="AH157" s="11">
        <f>AND(OR(R157="", R157&lt;100),OR(AND(P157&gt;5000,P157&lt;&gt;""),AND(T157&gt;0,T157&lt;&gt;"")))</f>
        <v/>
      </c>
      <c r="AI157" s="11">
        <f>AND(AG157,AH157=FALSE)</f>
        <v/>
      </c>
      <c r="AJ157" s="19">
        <f>YEAR(J157)</f>
        <v/>
      </c>
      <c r="AK157">
        <f>MONTH(J157)</f>
        <v/>
      </c>
      <c r="AL157" t="b">
        <v>0</v>
      </c>
      <c r="AM157">
        <f>IF(AND(T157&gt;0, T157&lt;&gt;""),1,0)</f>
        <v/>
      </c>
      <c r="AN157">
        <f>AND(AO157,AND(T157&gt;0,T157&lt;&gt;""))</f>
        <v/>
      </c>
      <c r="AO157">
        <f>AND(R157&gt;100, R157&lt;&gt;"")</f>
        <v/>
      </c>
      <c r="AP157">
        <f>AND(NOT(AN157),AO157)</f>
        <v/>
      </c>
      <c r="AQ157">
        <f>IF(AN157, "OEIS CAT - Destructive - Fatal", IF(AO157, IF(AG157, "OEIS CAT - Destructive - Non-fatal", "OEIS Non-CAT - Destructive - Non-fatal"), IF(AG157, "OEIS CAT - Large", "OEIS Non-CAT - Large")))</f>
        <v/>
      </c>
      <c r="AR157">
        <f>IF(AND(P157&lt;&gt;"", P157&gt;5000),1,0)</f>
        <v/>
      </c>
      <c r="AS157">
        <f>IF(AND(R157&lt;&gt;"", R157&gt;500),1,0)</f>
        <v/>
      </c>
      <c r="AT157">
        <f>IF(OR(R157="", R157&lt;=100),"structures &lt;= 100 ", IF(R157&gt;500, "structures &gt; 500", "100 &lt; structures &lt;= 500"))</f>
        <v/>
      </c>
      <c r="AU157">
        <f>IF(AND(T157&gt;0, T157&lt;&gt;""),"fatality &gt; 0", "fatality = 0")</f>
        <v/>
      </c>
      <c r="AV157">
        <f>IF(R157="",0, R157)</f>
        <v/>
      </c>
      <c r="AW157" t="b">
        <v>1</v>
      </c>
      <c r="AX157" t="b">
        <v>0</v>
      </c>
      <c r="AY157" t="b">
        <v>1</v>
      </c>
      <c r="AZ157" t="b">
        <v>1</v>
      </c>
      <c r="BA157" t="b">
        <v>0</v>
      </c>
      <c r="BB157" t="b">
        <v>1</v>
      </c>
      <c r="BC157" t="b">
        <v>1</v>
      </c>
    </row>
    <row r="158">
      <c r="A158" s="11" t="n"/>
      <c r="C158">
        <f>LEFT(H158,8)&amp;"-"&amp;E158</f>
        <v/>
      </c>
      <c r="D158" s="12" t="inlineStr">
        <is>
          <t>Santa Barbara</t>
        </is>
      </c>
      <c r="E158" s="12" t="inlineStr">
        <is>
          <t>Rucker</t>
        </is>
      </c>
      <c r="F158" s="12" t="n"/>
      <c r="G158" s="12" t="n"/>
      <c r="H158" s="13">
        <f>YEAR(L158)*10^8+MONTH(L158)*10^6+DAY(L158)*10^4+HOUR(L158)*100+MINUTE(L158)</f>
        <v/>
      </c>
      <c r="I158" s="13">
        <f>IF(HOUR(L158)&lt;12, YEAR(L158)*10^8+MONTH(L158)*10^6+DAY(L158)*10^4+(HOUR(L158)+12)*10^2 + MINUTE(L158), YEAR(L158)*10^8+MONTH(L158)*10^6+(DAY(L158)+1)*10^4+(HOUR(L158)-12)*10^2+MINUTE(L158))</f>
        <v/>
      </c>
      <c r="J158" s="14" t="n">
        <v>43007</v>
      </c>
      <c r="K158" s="15" t="n">
        <v>0.6125</v>
      </c>
      <c r="L158" s="16" t="n">
        <v>43007.6125</v>
      </c>
      <c r="M158" s="17" t="n">
        <v>43109</v>
      </c>
      <c r="N158" s="18" t="inlineStr">
        <is>
          <t>13:28</t>
        </is>
      </c>
      <c r="O158" s="16" t="n">
        <v>43109.56111111111</v>
      </c>
      <c r="P158" s="19" t="n">
        <v>444</v>
      </c>
      <c r="Q158" s="12" t="inlineStr">
        <is>
          <t>Miscellaneous</t>
        </is>
      </c>
      <c r="R158" s="19" t="n">
        <v>0</v>
      </c>
      <c r="S158" s="19" t="n"/>
      <c r="T158" s="19" t="n">
        <v>0</v>
      </c>
      <c r="U158" s="20" t="n">
        <v>34.67403</v>
      </c>
      <c r="V158" s="20" t="n">
        <v>-120.4393</v>
      </c>
      <c r="W158" s="11" t="inlineStr">
        <is>
          <t>non-HFTD</t>
        </is>
      </c>
      <c r="X158" s="11">
        <f>IF(OR(ISNUMBER(FIND("Redwood Valley", E158)), AZ158, BC158), "HFRA", "non-HFRA")</f>
        <v/>
      </c>
      <c r="Y158" s="11" t="n"/>
      <c r="Z158" s="21" t="n"/>
      <c r="AA158" s="11" t="n"/>
      <c r="AB158" s="11" t="n"/>
      <c r="AC158" s="21" t="n"/>
      <c r="AD158" s="21" t="n"/>
      <c r="AE158" s="21" t="n"/>
      <c r="AF158" s="11" t="n">
        <v>592603</v>
      </c>
      <c r="AG158" s="11">
        <f>OR(AND(P158&gt;5000, P158&lt;&gt;""), AND(R158&gt;500, R158&lt;&gt;""), AND(T158&gt;0, T158&lt;&gt;""))</f>
        <v/>
      </c>
      <c r="AH158" s="11">
        <f>AND(OR(R158="", R158&lt;100),OR(AND(P158&gt;5000,P158&lt;&gt;""),AND(T158&gt;0,T158&lt;&gt;"")))</f>
        <v/>
      </c>
      <c r="AI158" s="11">
        <f>AND(AG158,AH158=FALSE)</f>
        <v/>
      </c>
      <c r="AJ158" s="19">
        <f>YEAR(J158)</f>
        <v/>
      </c>
      <c r="AK158">
        <f>MONTH(J158)</f>
        <v/>
      </c>
      <c r="AL158" t="b">
        <v>0</v>
      </c>
      <c r="AM158">
        <f>IF(AND(T158&gt;0, T158&lt;&gt;""),1,0)</f>
        <v/>
      </c>
      <c r="AN158">
        <f>AND(AO158,AND(T158&gt;0,T158&lt;&gt;""))</f>
        <v/>
      </c>
      <c r="AO158">
        <f>AND(R158&gt;100, R158&lt;&gt;"")</f>
        <v/>
      </c>
      <c r="AP158">
        <f>AND(NOT(AN158),AO158)</f>
        <v/>
      </c>
      <c r="AQ158">
        <f>IF(AN158, "OEIS CAT - Destructive - Fatal", IF(AO158, IF(AG158, "OEIS CAT - Destructive - Non-fatal", "OEIS Non-CAT - Destructive - Non-fatal"), IF(AG158, "OEIS CAT - Large", "OEIS Non-CAT - Large")))</f>
        <v/>
      </c>
      <c r="AR158">
        <f>IF(AND(P158&lt;&gt;"", P158&gt;5000),1,0)</f>
        <v/>
      </c>
      <c r="AS158">
        <f>IF(AND(R158&lt;&gt;"", R158&gt;500),1,0)</f>
        <v/>
      </c>
      <c r="AT158">
        <f>IF(OR(R158="", R158&lt;=100),"structures &lt;= 100 ", IF(R158&gt;500, "structures &gt; 500", "100 &lt; structures &lt;= 500"))</f>
        <v/>
      </c>
      <c r="AU158">
        <f>IF(AND(T158&gt;0, T158&lt;&gt;""),"fatality &gt; 0", "fatality = 0")</f>
        <v/>
      </c>
      <c r="AV158">
        <f>IF(R158="",0, R158)</f>
        <v/>
      </c>
      <c r="AW158" t="b">
        <v>0</v>
      </c>
      <c r="AX158" t="b">
        <v>0</v>
      </c>
      <c r="AY158" t="b">
        <v>0</v>
      </c>
      <c r="AZ158" t="b">
        <v>0</v>
      </c>
      <c r="BA158" t="b">
        <v>0</v>
      </c>
      <c r="BB158" t="b">
        <v>1</v>
      </c>
      <c r="BC158" t="b">
        <v>0</v>
      </c>
    </row>
    <row r="159">
      <c r="A159" s="11" t="n"/>
      <c r="B159" t="inlineStr">
        <is>
          <t>(2/17/2023) corrected the datetime based on SED report</t>
        </is>
      </c>
      <c r="C159">
        <f>LEFT(H159,8)&amp;"-"&amp;E159</f>
        <v/>
      </c>
      <c r="D159" s="12" t="inlineStr">
        <is>
          <t>Sonoma</t>
        </is>
      </c>
      <c r="E159" s="12" t="inlineStr">
        <is>
          <t>Pocket</t>
        </is>
      </c>
      <c r="F159" s="12" t="n"/>
      <c r="G159" s="12" t="inlineStr">
        <is>
          <t>Central LNU Complex</t>
        </is>
      </c>
      <c r="H159" s="13">
        <f>YEAR(L159)*10^8+MONTH(L159)*10^6+DAY(L159)*10^4+HOUR(L159)*100+MINUTE(L159)</f>
        <v/>
      </c>
      <c r="I159" s="13">
        <f>IF(HOUR(L159)&lt;12, YEAR(L159)*10^8+MONTH(L159)*10^6+DAY(L159)*10^4+(HOUR(L159)+12)*10^2 + MINUTE(L159), YEAR(L159)*10^8+MONTH(L159)*10^6+(DAY(L159)+1)*10^4+(HOUR(L159)-12)*10^2+MINUTE(L159))</f>
        <v/>
      </c>
      <c r="J159" s="14" t="n">
        <v>43016</v>
      </c>
      <c r="K159" s="15" t="n">
        <v>0</v>
      </c>
      <c r="L159" s="16" t="n">
        <v>43016</v>
      </c>
      <c r="M159" s="17" t="n">
        <v>43039</v>
      </c>
      <c r="N159" s="18" t="n"/>
      <c r="O159" s="16" t="n"/>
      <c r="P159" s="19" t="n">
        <v>17357</v>
      </c>
      <c r="Q159" s="12" t="inlineStr">
        <is>
          <t>Electrical Power</t>
        </is>
      </c>
      <c r="R159" s="19" t="n">
        <v>6</v>
      </c>
      <c r="S159" s="19" t="n">
        <v>2</v>
      </c>
      <c r="T159" s="19" t="n">
        <v>0</v>
      </c>
      <c r="U159" s="20" t="n">
        <v>38.76549</v>
      </c>
      <c r="V159" s="20" t="n">
        <v>-122.90939</v>
      </c>
      <c r="W159" s="11" t="inlineStr">
        <is>
          <t>HFTD</t>
        </is>
      </c>
      <c r="X159" s="11">
        <f>IF(OR(ISNUMBER(FIND("Redwood Valley", E159)), AZ159, BC159), "HFRA", "non-HFRA")</f>
        <v/>
      </c>
      <c r="Y159" s="11" t="inlineStr">
        <is>
          <t>Yes</t>
        </is>
      </c>
      <c r="Z159" s="21" t="inlineStr">
        <is>
          <t>Yes</t>
        </is>
      </c>
      <c r="AA159" s="11" t="inlineStr">
        <is>
          <t>EIR20170112</t>
        </is>
      </c>
      <c r="AB159" s="11" t="inlineStr">
        <is>
          <t>EI171009B</t>
        </is>
      </c>
      <c r="AC159" s="21" t="inlineStr">
        <is>
          <t>1906698</t>
        </is>
      </c>
      <c r="AD159" s="21" t="inlineStr">
        <is>
          <t>17-0089338</t>
        </is>
      </c>
      <c r="AE159" s="21" t="n"/>
      <c r="AF159" s="11" t="n">
        <v>515996</v>
      </c>
      <c r="AG159" s="11">
        <f>OR(AND(P159&gt;5000, P159&lt;&gt;""), AND(R159&gt;500, R159&lt;&gt;""), AND(T159&gt;0, T159&lt;&gt;""))</f>
        <v/>
      </c>
      <c r="AH159" s="11">
        <f>AND(OR(R159="", R159&lt;100),OR(AND(P159&gt;5000,P159&lt;&gt;""),AND(T159&gt;0,T159&lt;&gt;"")))</f>
        <v/>
      </c>
      <c r="AI159" s="11">
        <f>AND(AG159,AH159=FALSE)</f>
        <v/>
      </c>
      <c r="AJ159" s="19">
        <f>YEAR(J159)</f>
        <v/>
      </c>
      <c r="AK159">
        <f>MONTH(J159)</f>
        <v/>
      </c>
      <c r="AL159" t="b">
        <v>1</v>
      </c>
      <c r="AM159">
        <f>IF(AND(T159&gt;0, T159&lt;&gt;""),1,0)</f>
        <v/>
      </c>
      <c r="AN159">
        <f>AND(AO159,AND(T159&gt;0,T159&lt;&gt;""))</f>
        <v/>
      </c>
      <c r="AO159">
        <f>AND(R159&gt;100, R159&lt;&gt;"")</f>
        <v/>
      </c>
      <c r="AP159">
        <f>AND(NOT(AN159),AO159)</f>
        <v/>
      </c>
      <c r="AQ159">
        <f>IF(AN159, "OEIS CAT - Destructive - Fatal", IF(AO159, IF(AG159, "OEIS CAT - Destructive - Non-fatal", "OEIS Non-CAT - Destructive - Non-fatal"), IF(AG159, "OEIS CAT - Large", "OEIS Non-CAT - Large")))</f>
        <v/>
      </c>
      <c r="AR159">
        <f>IF(AND(P159&lt;&gt;"", P159&gt;5000),1,0)</f>
        <v/>
      </c>
      <c r="AS159">
        <f>IF(AND(R159&lt;&gt;"", R159&gt;500),1,0)</f>
        <v/>
      </c>
      <c r="AT159">
        <f>IF(OR(R159="", R159&lt;=100),"structures &lt;= 100 ", IF(R159&gt;500, "structures &gt; 500", "100 &lt; structures &lt;= 500"))</f>
        <v/>
      </c>
      <c r="AU159">
        <f>IF(AND(T159&gt;0, T159&lt;&gt;""),"fatality &gt; 0", "fatality = 0")</f>
        <v/>
      </c>
      <c r="AV159">
        <f>IF(R159="",0, R159)</f>
        <v/>
      </c>
      <c r="AW159" t="b">
        <v>0</v>
      </c>
      <c r="AX159" t="b">
        <v>1</v>
      </c>
      <c r="AY159" t="b">
        <v>1</v>
      </c>
      <c r="AZ159" t="b">
        <v>1</v>
      </c>
      <c r="BA159" t="b">
        <v>0</v>
      </c>
      <c r="BB159" t="b">
        <v>1</v>
      </c>
      <c r="BC159" t="b">
        <v>1</v>
      </c>
    </row>
    <row r="160">
      <c r="A160" s="11" t="n"/>
      <c r="C160">
        <f>LEFT(H160,8)&amp;"-"&amp;E160</f>
        <v/>
      </c>
      <c r="D160" s="12" t="inlineStr">
        <is>
          <t>Nevada</t>
        </is>
      </c>
      <c r="E160" s="12" t="inlineStr">
        <is>
          <t>Lobo</t>
        </is>
      </c>
      <c r="F160" s="12" t="n"/>
      <c r="G160" s="12" t="inlineStr">
        <is>
          <t>Neu Wind Complex</t>
        </is>
      </c>
      <c r="H160" s="13">
        <f>YEAR(L160)*10^8+MONTH(L160)*10^6+DAY(L160)*10^4+HOUR(L160)*100+MINUTE(L160)</f>
        <v/>
      </c>
      <c r="I160" s="13">
        <f>IF(HOUR(L160)&lt;12, YEAR(L160)*10^8+MONTH(L160)*10^6+DAY(L160)*10^4+(HOUR(L160)+12)*10^2 + MINUTE(L160), YEAR(L160)*10^8+MONTH(L160)*10^6+(DAY(L160)+1)*10^4+(HOUR(L160)-12)*10^2+MINUTE(L160))</f>
        <v/>
      </c>
      <c r="J160" s="14" t="n">
        <v>43016</v>
      </c>
      <c r="K160" s="15" t="n">
        <v>0.0006944444444444445</v>
      </c>
      <c r="L160" s="16" t="n">
        <v>43016.00069444445</v>
      </c>
      <c r="M160" s="17" t="n">
        <v>43030</v>
      </c>
      <c r="N160" s="18" t="n"/>
      <c r="O160" s="16" t="n"/>
      <c r="P160" s="19" t="n">
        <v>821</v>
      </c>
      <c r="Q160" s="12" t="inlineStr">
        <is>
          <t>Electrical Power</t>
        </is>
      </c>
      <c r="R160" s="19" t="n">
        <v>48</v>
      </c>
      <c r="S160" s="19" t="n">
        <v>2</v>
      </c>
      <c r="T160" s="19" t="n">
        <v>0</v>
      </c>
      <c r="U160" s="20" t="n">
        <v>39.24549</v>
      </c>
      <c r="V160" s="20" t="n">
        <v>-121.12792</v>
      </c>
      <c r="W160" s="11" t="inlineStr">
        <is>
          <t>HFTD</t>
        </is>
      </c>
      <c r="X160" s="11">
        <f>IF(OR(ISNUMBER(FIND("Redwood Valley", E160)), AZ160, BC160), "HFRA", "non-HFRA")</f>
        <v/>
      </c>
      <c r="Y160" s="11" t="inlineStr">
        <is>
          <t>Yes</t>
        </is>
      </c>
      <c r="Z160" s="21" t="inlineStr">
        <is>
          <t>Yes</t>
        </is>
      </c>
      <c r="AA160" s="11" t="inlineStr">
        <is>
          <t>EIR20170106</t>
        </is>
      </c>
      <c r="AB160" s="11" t="inlineStr">
        <is>
          <t>EI171008F</t>
        </is>
      </c>
      <c r="AC160" s="21" t="n"/>
      <c r="AD160" s="21" t="n"/>
      <c r="AE160" s="21" t="n"/>
      <c r="AF160" s="11" t="n"/>
      <c r="AG160" s="11">
        <f>OR(AND(P160&gt;5000, P160&lt;&gt;""), AND(R160&gt;500, R160&lt;&gt;""), AND(T160&gt;0, T160&lt;&gt;""))</f>
        <v/>
      </c>
      <c r="AH160" s="11">
        <f>AND(OR(R160="", R160&lt;100),OR(AND(P160&gt;5000,P160&lt;&gt;""),AND(T160&gt;0,T160&lt;&gt;"")))</f>
        <v/>
      </c>
      <c r="AI160" s="11">
        <f>AND(AG160,AH160=FALSE)</f>
        <v/>
      </c>
      <c r="AJ160" s="19">
        <f>YEAR(J160)</f>
        <v/>
      </c>
      <c r="AK160">
        <f>MONTH(J160)</f>
        <v/>
      </c>
      <c r="AL160" t="b">
        <v>0</v>
      </c>
      <c r="AM160">
        <f>IF(AND(T160&gt;0, T160&lt;&gt;""),1,0)</f>
        <v/>
      </c>
      <c r="AN160">
        <f>AND(AO160,AND(T160&gt;0,T160&lt;&gt;""))</f>
        <v/>
      </c>
      <c r="AO160">
        <f>AND(R160&gt;100, R160&lt;&gt;"")</f>
        <v/>
      </c>
      <c r="AP160">
        <f>AND(NOT(AN160),AO160)</f>
        <v/>
      </c>
      <c r="AQ160">
        <f>IF(AN160, "OEIS CAT - Destructive - Fatal", IF(AO160, IF(AG160, "OEIS CAT - Destructive - Non-fatal", "OEIS Non-CAT - Destructive - Non-fatal"), IF(AG160, "OEIS CAT - Large", "OEIS Non-CAT - Large")))</f>
        <v/>
      </c>
      <c r="AR160">
        <f>IF(AND(P160&lt;&gt;"", P160&gt;5000),1,0)</f>
        <v/>
      </c>
      <c r="AS160">
        <f>IF(AND(R160&lt;&gt;"", R160&gt;500),1,0)</f>
        <v/>
      </c>
      <c r="AT160">
        <f>IF(OR(R160="", R160&lt;=100),"structures &lt;= 100 ", IF(R160&gt;500, "structures &gt; 500", "100 &lt; structures &lt;= 500"))</f>
        <v/>
      </c>
      <c r="AU160">
        <f>IF(AND(T160&gt;0, T160&lt;&gt;""),"fatality &gt; 0", "fatality = 0")</f>
        <v/>
      </c>
      <c r="AV160">
        <f>IF(R160="",0, R160)</f>
        <v/>
      </c>
      <c r="AW160" t="b">
        <v>1</v>
      </c>
      <c r="AX160" t="b">
        <v>0</v>
      </c>
      <c r="AY160" t="b">
        <v>1</v>
      </c>
      <c r="AZ160" t="b">
        <v>1</v>
      </c>
      <c r="BA160" t="b">
        <v>0</v>
      </c>
      <c r="BB160" t="b">
        <v>1</v>
      </c>
      <c r="BC160" t="b">
        <v>1</v>
      </c>
    </row>
    <row r="161">
      <c r="A161" s="11" t="n"/>
      <c r="C161">
        <f>LEFT(H161,8)&amp;"-"&amp;E161</f>
        <v/>
      </c>
      <c r="D161" s="12" t="inlineStr">
        <is>
          <t>Butte</t>
        </is>
      </c>
      <c r="E161" s="12" t="inlineStr">
        <is>
          <t>Cherokee</t>
        </is>
      </c>
      <c r="F161" s="12" t="n"/>
      <c r="G161" s="12" t="n"/>
      <c r="H161" s="13">
        <f>YEAR(L161)*10^8+MONTH(L161)*10^6+DAY(L161)*10^4+HOUR(L161)*100+MINUTE(L161)</f>
        <v/>
      </c>
      <c r="I161" s="13">
        <f>IF(HOUR(L161)&lt;12, YEAR(L161)*10^8+MONTH(L161)*10^6+DAY(L161)*10^4+(HOUR(L161)+12)*10^2 + MINUTE(L161), YEAR(L161)*10^8+MONTH(L161)*10^6+(DAY(L161)+1)*10^4+(HOUR(L161)-12)*10^2+MINUTE(L161))</f>
        <v/>
      </c>
      <c r="J161" s="14" t="n">
        <v>43016</v>
      </c>
      <c r="K161" s="15" t="n">
        <v>0.90625</v>
      </c>
      <c r="L161" s="16" t="n">
        <v>43016.90625</v>
      </c>
      <c r="M161" s="17" t="n">
        <v>43140</v>
      </c>
      <c r="N161" s="18" t="inlineStr">
        <is>
          <t>09:48</t>
        </is>
      </c>
      <c r="O161" s="16" t="n">
        <v>43140.40833333333</v>
      </c>
      <c r="P161" s="19" t="n">
        <v>8417</v>
      </c>
      <c r="Q161" s="12" t="inlineStr">
        <is>
          <t>Electrical Power</t>
        </is>
      </c>
      <c r="R161" s="19" t="n">
        <v>6</v>
      </c>
      <c r="S161" s="19" t="n">
        <v>1</v>
      </c>
      <c r="T161" s="19" t="n">
        <v>0</v>
      </c>
      <c r="U161" s="20" t="n">
        <v>39.62496</v>
      </c>
      <c r="V161" s="20" t="n">
        <v>-121.52966</v>
      </c>
      <c r="W161" s="11" t="inlineStr">
        <is>
          <t>HFTD</t>
        </is>
      </c>
      <c r="X161" s="11">
        <f>IF(OR(ISNUMBER(FIND("Redwood Valley", E161)), AZ161, BC161), "HFRA", "non-HFRA")</f>
        <v/>
      </c>
      <c r="Y161" s="11" t="inlineStr">
        <is>
          <t>Yes</t>
        </is>
      </c>
      <c r="Z161" s="21" t="inlineStr">
        <is>
          <t>Yes</t>
        </is>
      </c>
      <c r="AA161" s="11" t="inlineStr">
        <is>
          <t>EIR20170098</t>
        </is>
      </c>
      <c r="AB161" s="11" t="inlineStr">
        <is>
          <t>EI171008B</t>
        </is>
      </c>
      <c r="AC161" s="21" t="inlineStr">
        <is>
          <t>1894161</t>
        </is>
      </c>
      <c r="AD161" s="21" t="inlineStr">
        <is>
          <t>17-0085276</t>
        </is>
      </c>
      <c r="AE161" s="21" t="n"/>
      <c r="AF161" s="11" t="n">
        <v>160479</v>
      </c>
      <c r="AG161" s="11">
        <f>OR(AND(P161&gt;5000, P161&lt;&gt;""), AND(R161&gt;500, R161&lt;&gt;""), AND(T161&gt;0, T161&lt;&gt;""))</f>
        <v/>
      </c>
      <c r="AH161" s="11">
        <f>AND(OR(R161="", R161&lt;100),OR(AND(P161&gt;5000,P161&lt;&gt;""),AND(T161&gt;0,T161&lt;&gt;"")))</f>
        <v/>
      </c>
      <c r="AI161" s="11">
        <f>AND(AG161,AH161=FALSE)</f>
        <v/>
      </c>
      <c r="AJ161" s="19">
        <f>YEAR(J161)</f>
        <v/>
      </c>
      <c r="AK161">
        <f>MONTH(J161)</f>
        <v/>
      </c>
      <c r="AL161" t="b">
        <v>1</v>
      </c>
      <c r="AM161">
        <f>IF(AND(T161&gt;0, T161&lt;&gt;""),1,0)</f>
        <v/>
      </c>
      <c r="AN161">
        <f>AND(AO161,AND(T161&gt;0,T161&lt;&gt;""))</f>
        <v/>
      </c>
      <c r="AO161">
        <f>AND(R161&gt;100, R161&lt;&gt;"")</f>
        <v/>
      </c>
      <c r="AP161">
        <f>AND(NOT(AN161),AO161)</f>
        <v/>
      </c>
      <c r="AQ161">
        <f>IF(AN161, "OEIS CAT - Destructive - Fatal", IF(AO161, IF(AG161, "OEIS CAT - Destructive - Non-fatal", "OEIS Non-CAT - Destructive - Non-fatal"), IF(AG161, "OEIS CAT - Large", "OEIS Non-CAT - Large")))</f>
        <v/>
      </c>
      <c r="AR161">
        <f>IF(AND(P161&lt;&gt;"", P161&gt;5000),1,0)</f>
        <v/>
      </c>
      <c r="AS161">
        <f>IF(AND(R161&lt;&gt;"", R161&gt;500),1,0)</f>
        <v/>
      </c>
      <c r="AT161">
        <f>IF(OR(R161="", R161&lt;=100),"structures &lt;= 100 ", IF(R161&gt;500, "structures &gt; 500", "100 &lt; structures &lt;= 500"))</f>
        <v/>
      </c>
      <c r="AU161">
        <f>IF(AND(T161&gt;0, T161&lt;&gt;""),"fatality &gt; 0", "fatality = 0")</f>
        <v/>
      </c>
      <c r="AV161">
        <f>IF(R161="",0, R161)</f>
        <v/>
      </c>
      <c r="AW161" t="b">
        <v>1</v>
      </c>
      <c r="AX161" t="b">
        <v>0</v>
      </c>
      <c r="AY161" t="b">
        <v>1</v>
      </c>
      <c r="AZ161" t="b">
        <v>1</v>
      </c>
      <c r="BA161" t="b">
        <v>0</v>
      </c>
      <c r="BB161" t="b">
        <v>1</v>
      </c>
      <c r="BC161" t="b">
        <v>1</v>
      </c>
    </row>
    <row r="162">
      <c r="A162" s="11" t="n"/>
      <c r="C162">
        <f>LEFT(H162,8)&amp;"-"&amp;E162</f>
        <v/>
      </c>
      <c r="D162" s="12" t="inlineStr">
        <is>
          <t>Napa</t>
        </is>
      </c>
      <c r="E162" s="12" t="inlineStr">
        <is>
          <t>Tubbs</t>
        </is>
      </c>
      <c r="F162" s="12" t="n"/>
      <c r="G162" s="12" t="inlineStr">
        <is>
          <t>Central LNU Complex</t>
        </is>
      </c>
      <c r="H162" s="13">
        <f>YEAR(L162)*10^8+MONTH(L162)*10^6+DAY(L162)*10^4+HOUR(L162)*100+MINUTE(L162)</f>
        <v/>
      </c>
      <c r="I162" s="13">
        <f>IF(HOUR(L162)&lt;12, YEAR(L162)*10^8+MONTH(L162)*10^6+DAY(L162)*10^4+(HOUR(L162)+12)*10^2 + MINUTE(L162), YEAR(L162)*10^8+MONTH(L162)*10^6+(DAY(L162)+1)*10^4+(HOUR(L162)-12)*10^2+MINUTE(L162))</f>
        <v/>
      </c>
      <c r="J162" s="14" t="n">
        <v>43016</v>
      </c>
      <c r="K162" s="15" t="n">
        <v>0.90625</v>
      </c>
      <c r="L162" s="16" t="n">
        <v>43016.90625</v>
      </c>
      <c r="M162" s="17" t="n">
        <v>43039</v>
      </c>
      <c r="N162" s="18" t="n"/>
      <c r="O162" s="16" t="n"/>
      <c r="P162" s="19" t="n">
        <v>36807</v>
      </c>
      <c r="Q162" s="12" t="inlineStr">
        <is>
          <t>Electrical Power</t>
        </is>
      </c>
      <c r="R162" s="19" t="n">
        <v>5636</v>
      </c>
      <c r="S162" s="19" t="n">
        <v>317</v>
      </c>
      <c r="T162" s="19" t="n">
        <v>22</v>
      </c>
      <c r="U162" s="20" t="n">
        <v>38.60895</v>
      </c>
      <c r="V162" s="20" t="n">
        <v>-122.62879</v>
      </c>
      <c r="W162" s="11" t="inlineStr">
        <is>
          <t>HFTD</t>
        </is>
      </c>
      <c r="X162" s="11">
        <f>IF(OR(ISNUMBER(FIND("Redwood Valley", E162)), AZ162, BC162), "HFRA", "non-HFRA")</f>
        <v/>
      </c>
      <c r="Y162" s="11" t="inlineStr">
        <is>
          <t>Yes</t>
        </is>
      </c>
      <c r="Z162" s="21" t="n"/>
      <c r="AA162" s="11" t="inlineStr">
        <is>
          <t>MIA201711908</t>
        </is>
      </c>
      <c r="AB162" s="11" t="n"/>
      <c r="AC162" s="21" t="n">
        <v>1894671</v>
      </c>
      <c r="AD162" s="21" t="n"/>
      <c r="AE162" s="21" t="n"/>
      <c r="AF162" s="27" t="n">
        <v>317148822</v>
      </c>
      <c r="AG162" s="11">
        <f>OR(AND(P162&gt;5000, P162&lt;&gt;""), AND(R162&gt;500, R162&lt;&gt;""), AND(T162&gt;0, T162&lt;&gt;""))</f>
        <v/>
      </c>
      <c r="AH162" s="11">
        <f>AND(OR(R162="", R162&lt;100),OR(AND(P162&gt;5000,P162&lt;&gt;""),AND(T162&gt;0,T162&lt;&gt;"")))</f>
        <v/>
      </c>
      <c r="AI162" s="11">
        <f>AND(AG162,AH162=FALSE)</f>
        <v/>
      </c>
      <c r="AJ162" s="19">
        <f>YEAR(J162)</f>
        <v/>
      </c>
      <c r="AK162">
        <f>MONTH(J162)</f>
        <v/>
      </c>
      <c r="AL162" t="b">
        <v>1</v>
      </c>
      <c r="AM162">
        <f>IF(AND(T162&gt;0, T162&lt;&gt;""),1,0)</f>
        <v/>
      </c>
      <c r="AN162">
        <f>AND(AO162,AND(T162&gt;0,T162&lt;&gt;""))</f>
        <v/>
      </c>
      <c r="AO162">
        <f>AND(R162&gt;100, R162&lt;&gt;"")</f>
        <v/>
      </c>
      <c r="AP162">
        <f>AND(NOT(AN162),AO162)</f>
        <v/>
      </c>
      <c r="AQ162">
        <f>IF(AN162, "OEIS CAT - Destructive - Fatal", IF(AO162, IF(AG162, "OEIS CAT - Destructive - Non-fatal", "OEIS Non-CAT - Destructive - Non-fatal"), IF(AG162, "OEIS CAT - Large", "OEIS Non-CAT - Large")))</f>
        <v/>
      </c>
      <c r="AR162">
        <f>IF(AND(P162&lt;&gt;"", P162&gt;5000),1,0)</f>
        <v/>
      </c>
      <c r="AS162">
        <f>IF(AND(R162&lt;&gt;"", R162&gt;500),1,0)</f>
        <v/>
      </c>
      <c r="AT162">
        <f>IF(OR(R162="", R162&lt;=100),"structures &lt;= 100 ", IF(R162&gt;500, "structures &gt; 500", "100 &lt; structures &lt;= 500"))</f>
        <v/>
      </c>
      <c r="AU162">
        <f>IF(AND(T162&gt;0, T162&lt;&gt;""),"fatality &gt; 0", "fatality = 0")</f>
        <v/>
      </c>
      <c r="AV162">
        <f>IF(R162="",0, R162)</f>
        <v/>
      </c>
      <c r="AW162" t="b">
        <v>0</v>
      </c>
      <c r="AX162" t="b">
        <v>1</v>
      </c>
      <c r="AY162" t="b">
        <v>1</v>
      </c>
      <c r="AZ162" t="b">
        <v>1</v>
      </c>
      <c r="BA162" t="b">
        <v>0</v>
      </c>
      <c r="BB162" t="b">
        <v>1</v>
      </c>
      <c r="BC162" t="b">
        <v>1</v>
      </c>
    </row>
    <row r="163" ht="15.75" customHeight="1">
      <c r="A163" s="11" t="n"/>
      <c r="B163" s="10" t="inlineStr">
        <is>
          <t>(2/17/2023) corrected the datetime based on SED report
(3/24/2023): correct lat/lon based on ignition tracker data</t>
        </is>
      </c>
      <c r="C163">
        <f>LEFT(H163,8)&amp;"-"&amp;E163</f>
        <v/>
      </c>
      <c r="D163" s="12" t="inlineStr">
        <is>
          <t>Napa</t>
        </is>
      </c>
      <c r="E163" s="12" t="inlineStr">
        <is>
          <t>Atlas 1</t>
        </is>
      </c>
      <c r="F163" s="12" t="n"/>
      <c r="G163" s="12" t="inlineStr">
        <is>
          <t>Southern Lnu Complex</t>
        </is>
      </c>
      <c r="H163" s="13">
        <f>YEAR(L163)*10^8+MONTH(L163)*10^6+DAY(L163)*10^4+HOUR(L163)*100+MINUTE(L163)</f>
        <v/>
      </c>
      <c r="I163" s="13">
        <f>IF(HOUR(L163)&lt;12, YEAR(L163)*10^8+MONTH(L163)*10^6+DAY(L163)*10^4+(HOUR(L163)+12)*10^2 + MINUTE(L163), YEAR(L163)*10^8+MONTH(L163)*10^6+(DAY(L163)+1)*10^4+(HOUR(L163)-12)*10^2+MINUTE(L163))</f>
        <v/>
      </c>
      <c r="J163" s="14" t="n">
        <v>43016</v>
      </c>
      <c r="K163" s="15" t="n">
        <v>0.9104166666666667</v>
      </c>
      <c r="L163" s="16" t="n">
        <v>43016.91041666667</v>
      </c>
      <c r="M163" s="17" t="n">
        <v>43036</v>
      </c>
      <c r="N163" s="18" t="n"/>
      <c r="O163" s="16" t="n"/>
      <c r="P163" s="19" t="n">
        <v>51624</v>
      </c>
      <c r="Q163" s="12" t="inlineStr">
        <is>
          <t>Electrical Power</t>
        </is>
      </c>
      <c r="R163" s="19" t="n">
        <v>120</v>
      </c>
      <c r="S163" s="19" t="n">
        <v>120</v>
      </c>
      <c r="T163" s="19" t="n">
        <v>6</v>
      </c>
      <c r="U163" s="20" t="n">
        <v>38.409797</v>
      </c>
      <c r="V163" s="20" t="n">
        <v>-122.246232</v>
      </c>
      <c r="W163" s="11" t="inlineStr">
        <is>
          <t>HFTD</t>
        </is>
      </c>
      <c r="X163" s="11">
        <f>IF(OR(ISNUMBER(FIND("Redwood Valley", E163)), AZ163, BC163), "HFRA", "non-HFRA")</f>
        <v/>
      </c>
      <c r="Y163" s="11" t="inlineStr">
        <is>
          <t>Yes</t>
        </is>
      </c>
      <c r="Z163" s="21" t="inlineStr">
        <is>
          <t>Yes</t>
        </is>
      </c>
      <c r="AA163" s="11" t="inlineStr">
        <is>
          <t>EIR20170092</t>
        </is>
      </c>
      <c r="AB163" s="11" t="inlineStr">
        <is>
          <t>EI171008M</t>
        </is>
      </c>
      <c r="AC163" s="21" t="inlineStr">
        <is>
          <t>1893954, 1899743</t>
        </is>
      </c>
      <c r="AD163" s="21" t="inlineStr">
        <is>
          <t>17-0085211</t>
        </is>
      </c>
      <c r="AE163" s="21" t="n"/>
      <c r="AF163" s="27" t="n">
        <v>494025</v>
      </c>
      <c r="AG163" s="11">
        <f>OR(AND(P163&gt;5000, P163&lt;&gt;""), AND(R163&gt;500, R163&lt;&gt;""), AND(T163&gt;0, T163&lt;&gt;""))</f>
        <v/>
      </c>
      <c r="AH163" s="11">
        <f>AND(OR(R163="", R163&lt;100),OR(AND(P163&gt;5000,P163&lt;&gt;""),AND(T163&gt;0,T163&lt;&gt;"")))</f>
        <v/>
      </c>
      <c r="AI163" s="11">
        <f>AND(AG163,AH163=FALSE)</f>
        <v/>
      </c>
      <c r="AJ163" s="19">
        <f>YEAR(J163)</f>
        <v/>
      </c>
      <c r="AK163">
        <f>MONTH(J163)</f>
        <v/>
      </c>
      <c r="AL163" t="b">
        <v>1</v>
      </c>
      <c r="AM163">
        <f>IF(AND(T163&gt;0, T163&lt;&gt;""),1,0)</f>
        <v/>
      </c>
      <c r="AN163">
        <f>AND(AO163,AND(T163&gt;0,T163&lt;&gt;""))</f>
        <v/>
      </c>
      <c r="AO163">
        <f>AND(R163&gt;100, R163&lt;&gt;"")</f>
        <v/>
      </c>
      <c r="AP163">
        <f>AND(NOT(AN163),AO163)</f>
        <v/>
      </c>
      <c r="AQ163">
        <f>IF(AN163, "OEIS CAT - Destructive - Fatal", IF(AO163, IF(AG163, "OEIS CAT - Destructive - Non-fatal", "OEIS Non-CAT - Destructive - Non-fatal"), IF(AG163, "OEIS CAT - Large", "OEIS Non-CAT - Large")))</f>
        <v/>
      </c>
      <c r="AR163">
        <f>IF(AND(P163&lt;&gt;"", P163&gt;5000),1,0)</f>
        <v/>
      </c>
      <c r="AS163">
        <f>IF(AND(R163&lt;&gt;"", R163&gt;500),1,0)</f>
        <v/>
      </c>
      <c r="AT163">
        <f>IF(OR(R163="", R163&lt;=100),"structures &lt;= 100 ", IF(R163&gt;500, "structures &gt; 500", "100 &lt; structures &lt;= 500"))</f>
        <v/>
      </c>
      <c r="AU163">
        <f>IF(AND(T163&gt;0, T163&lt;&gt;""),"fatality &gt; 0", "fatality = 0")</f>
        <v/>
      </c>
      <c r="AV163">
        <f>IF(R163="",0, R163)</f>
        <v/>
      </c>
      <c r="AW163" t="b">
        <v>1</v>
      </c>
      <c r="AX163" t="b">
        <v>0</v>
      </c>
      <c r="AY163" t="b">
        <v>1</v>
      </c>
      <c r="AZ163" t="b">
        <v>1</v>
      </c>
      <c r="BA163" t="b">
        <v>0</v>
      </c>
      <c r="BB163" t="b">
        <v>1</v>
      </c>
      <c r="BC163" t="b">
        <v>1</v>
      </c>
    </row>
    <row r="164">
      <c r="A164" s="11" t="n"/>
      <c r="B164" t="inlineStr">
        <is>
          <t>(2/17/2023) added based on SED report</t>
        </is>
      </c>
      <c r="C164">
        <f>LEFT(H164,8)&amp;"-"&amp;E164</f>
        <v/>
      </c>
      <c r="D164" s="12" t="inlineStr">
        <is>
          <t>Sonoma</t>
        </is>
      </c>
      <c r="E164" t="inlineStr">
        <is>
          <t>Norrbom</t>
        </is>
      </c>
      <c r="F164" t="inlineStr">
        <is>
          <t>Nuns</t>
        </is>
      </c>
      <c r="G164" s="12" t="inlineStr">
        <is>
          <t>Central LNU Complex</t>
        </is>
      </c>
      <c r="H164" s="13">
        <f>YEAR(L164)*10^8+MONTH(L164)*10^6+DAY(L164)*10^4+HOUR(L164)*100+MINUTE(L164)</f>
        <v/>
      </c>
      <c r="I164" s="13">
        <f>IF(HOUR(L164)&lt;12, YEAR(L164)*10^8+MONTH(L164)*10^6+DAY(L164)*10^4+(HOUR(L164)+12)*10^2 + MINUTE(L164), YEAR(L164)*10^8+MONTH(L164)*10^6+(DAY(L164)+1)*10^4+(HOUR(L164)-12)*10^2+MINUTE(L164))</f>
        <v/>
      </c>
      <c r="J164" s="14" t="n">
        <v>43016</v>
      </c>
      <c r="K164" s="15" t="n">
        <v>0.9166666666666666</v>
      </c>
      <c r="L164" s="16" t="n">
        <v>43016.91666666666</v>
      </c>
      <c r="M164" s="17" t="n"/>
      <c r="N164" s="18" t="n"/>
      <c r="O164" s="16" t="n"/>
      <c r="P164" s="19" t="n">
        <v>1836</v>
      </c>
      <c r="Q164" s="12" t="inlineStr">
        <is>
          <t>Electrical Power</t>
        </is>
      </c>
      <c r="R164" s="19" t="n"/>
      <c r="S164" s="19" t="n"/>
      <c r="T164" s="19" t="n"/>
      <c r="U164" s="20" t="n">
        <v>38.3305</v>
      </c>
      <c r="V164" s="20" t="n">
        <v>-122.4458</v>
      </c>
      <c r="W164" s="11" t="inlineStr">
        <is>
          <t>HFTD</t>
        </is>
      </c>
      <c r="X164" s="11">
        <f>IF(OR(ISNUMBER(FIND("Redwood Valley", E164)), AZ164, BC164), "HFRA", "non-HFRA")</f>
        <v/>
      </c>
      <c r="Y164" s="11" t="inlineStr">
        <is>
          <t>Yes</t>
        </is>
      </c>
      <c r="Z164" s="21" t="inlineStr">
        <is>
          <t>Yes</t>
        </is>
      </c>
      <c r="AA164" t="inlineStr">
        <is>
          <t>EIR20170093</t>
        </is>
      </c>
      <c r="AB164" s="11" t="inlineStr">
        <is>
          <t>EI171008N</t>
        </is>
      </c>
      <c r="AC164" s="21" t="inlineStr">
        <is>
          <t>1907292</t>
        </is>
      </c>
      <c r="AD164" s="21" t="inlineStr">
        <is>
          <t>17-0089503</t>
        </is>
      </c>
      <c r="AE164" s="21" t="n"/>
      <c r="AF164" s="27" t="n">
        <v>24938</v>
      </c>
      <c r="AG164" s="11">
        <f>OR(AND(P164&gt;5000, P164&lt;&gt;""), AND(R164&gt;500, R164&lt;&gt;""), AND(T164&gt;0, T164&lt;&gt;""))</f>
        <v/>
      </c>
      <c r="AH164" s="11">
        <f>AND(OR(R164="", R164&lt;100),OR(AND(P164&gt;5000,P164&lt;&gt;""),AND(T164&gt;0,T164&lt;&gt;"")))</f>
        <v/>
      </c>
      <c r="AI164" s="11">
        <f>AND(AG164,AH164=FALSE)</f>
        <v/>
      </c>
      <c r="AJ164" s="19" t="n"/>
      <c r="AL164" t="b">
        <v>1</v>
      </c>
      <c r="AM164">
        <f>IF(AND(T164&gt;0, T164&lt;&gt;""),1,0)</f>
        <v/>
      </c>
      <c r="AN164">
        <f>AND(AO164,AND(T164&gt;0,T164&lt;&gt;""))</f>
        <v/>
      </c>
      <c r="AO164">
        <f>AND(R164&gt;100, R164&lt;&gt;"")</f>
        <v/>
      </c>
      <c r="AP164">
        <f>AND(NOT(AN164),AO164)</f>
        <v/>
      </c>
      <c r="AQ164">
        <f>IF(AN164, "OEIS CAT - Destructive - Fatal", IF(AO164, IF(AG164, "OEIS CAT - Destructive - Non-fatal", "OEIS Non-CAT - Destructive - Non-fatal"), IF(AG164, "OEIS CAT - Large", "OEIS Non-CAT - Large")))</f>
        <v/>
      </c>
      <c r="AR164">
        <f>IF(AND(P164&lt;&gt;"", P164&gt;5000),1,0)</f>
        <v/>
      </c>
      <c r="AS164">
        <f>IF(AND(R164&lt;&gt;"", R164&gt;500),1,0)</f>
        <v/>
      </c>
      <c r="AT164">
        <f>IF(OR(R164="", R164&lt;=100),"structures &lt;= 100 ", IF(R164&gt;500, "structures &gt; 500", "100 &lt; structures &lt;= 500"))</f>
        <v/>
      </c>
      <c r="AU164">
        <f>IF(AND(T164&gt;0, T164&lt;&gt;""),"fatality &gt; 0", "fatality = 0")</f>
        <v/>
      </c>
      <c r="AV164">
        <f>IF(R164="",0, R164)</f>
        <v/>
      </c>
      <c r="AW164" t="b">
        <v>0</v>
      </c>
      <c r="AX164" t="b">
        <v>1</v>
      </c>
      <c r="AY164" t="b">
        <v>1</v>
      </c>
      <c r="AZ164" t="b">
        <v>1</v>
      </c>
      <c r="BA164" t="b">
        <v>0</v>
      </c>
      <c r="BB164" t="b">
        <v>1</v>
      </c>
      <c r="BC164" t="b">
        <v>1</v>
      </c>
    </row>
    <row r="165">
      <c r="A165" s="11" t="n"/>
      <c r="B165"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5">
        <f>LEFT(H165,8)&amp;"-"&amp;E165</f>
        <v/>
      </c>
      <c r="D165" s="12" t="inlineStr">
        <is>
          <t>Sonoma</t>
        </is>
      </c>
      <c r="E165" s="12" t="inlineStr">
        <is>
          <t>Nuns</t>
        </is>
      </c>
      <c r="F165" s="12" t="n"/>
      <c r="G165" s="12" t="inlineStr">
        <is>
          <t>Central LNU Complex</t>
        </is>
      </c>
      <c r="H165" s="13">
        <f>YEAR(L165)*10^8+MONTH(L165)*10^6+DAY(L165)*10^4+HOUR(L165)*100+MINUTE(L165)</f>
        <v/>
      </c>
      <c r="I165" s="13">
        <f>IF(HOUR(L165)&lt;12, YEAR(L165)*10^8+MONTH(L165)*10^6+DAY(L165)*10^4+(HOUR(L165)+12)*10^2 + MINUTE(L165), YEAR(L165)*10^8+MONTH(L165)*10^6+(DAY(L165)+1)*10^4+(HOUR(L165)-12)*10^2+MINUTE(L165))</f>
        <v/>
      </c>
      <c r="J165" s="14" t="n">
        <v>43016</v>
      </c>
      <c r="K165" s="15" t="n">
        <v>0.9291666666666667</v>
      </c>
      <c r="L165" s="16" t="n">
        <v>43016.92916666667</v>
      </c>
      <c r="M165" s="17" t="n">
        <v>43039</v>
      </c>
      <c r="N165" s="18" t="n"/>
      <c r="O165" s="16" t="n"/>
      <c r="P165" s="19" t="n">
        <v>56556</v>
      </c>
      <c r="Q165" s="12" t="inlineStr">
        <is>
          <t>Electrical Power</t>
        </is>
      </c>
      <c r="R165" s="19" t="n">
        <v>1355</v>
      </c>
      <c r="S165" s="19" t="n">
        <v>172</v>
      </c>
      <c r="T165" s="19" t="n">
        <v>3</v>
      </c>
      <c r="U165" t="n">
        <v>38.394887</v>
      </c>
      <c r="V165" t="n">
        <v>-122.515959</v>
      </c>
      <c r="W165" s="11" t="inlineStr">
        <is>
          <t>HFTD</t>
        </is>
      </c>
      <c r="X165" s="11">
        <f>IF(OR(ISNUMBER(FIND("Redwood Valley", E165)), AZ165, BC165), "HFRA", "non-HFRA")</f>
        <v/>
      </c>
      <c r="Y165" s="11" t="inlineStr">
        <is>
          <t>Yes</t>
        </is>
      </c>
      <c r="Z165" s="21" t="inlineStr">
        <is>
          <t>Yes</t>
        </is>
      </c>
      <c r="AA165" s="11" t="inlineStr">
        <is>
          <t>EIR20170096</t>
        </is>
      </c>
      <c r="AB165" s="11" t="inlineStr">
        <is>
          <t>EI171008I</t>
        </is>
      </c>
      <c r="AC165" s="21" t="inlineStr">
        <is>
          <t>1894461, 1894587</t>
        </is>
      </c>
      <c r="AD165" s="21" t="inlineStr">
        <is>
          <t>17-0085286</t>
        </is>
      </c>
      <c r="AE165" s="21" t="n"/>
      <c r="AF165" s="27" t="n">
        <v>14260788</v>
      </c>
      <c r="AG165" s="11">
        <f>OR(AND(P165&gt;5000, P165&lt;&gt;""), AND(R165&gt;500, R165&lt;&gt;""), AND(T165&gt;0, T165&lt;&gt;""))</f>
        <v/>
      </c>
      <c r="AH165" s="11">
        <f>AND(OR(R165="", R165&lt;100),OR(AND(P165&gt;5000,P165&lt;&gt;""),AND(T165&gt;0,T165&lt;&gt;"")))</f>
        <v/>
      </c>
      <c r="AI165" s="11">
        <f>AND(AG165,AH165=FALSE)</f>
        <v/>
      </c>
      <c r="AJ165" s="19" t="n">
        <v>2017</v>
      </c>
      <c r="AK165" t="n">
        <v>10</v>
      </c>
      <c r="AL165" t="b">
        <v>1</v>
      </c>
      <c r="AM165">
        <f>IF(AND(T165&gt;0, T165&lt;&gt;""),1,0)</f>
        <v/>
      </c>
      <c r="AN165">
        <f>AND(AO165,AND(T165&gt;0,T165&lt;&gt;""))</f>
        <v/>
      </c>
      <c r="AO165">
        <f>AND(R165&gt;100, R165&lt;&gt;"")</f>
        <v/>
      </c>
      <c r="AP165">
        <f>AND(NOT(AN165),AO165)</f>
        <v/>
      </c>
      <c r="AQ165">
        <f>IF(AN165, "OEIS CAT - Destructive - Fatal", IF(AO165, IF(AG165, "OEIS CAT - Destructive - Non-fatal", "OEIS Non-CAT - Destructive - Non-fatal"), IF(AG165, "OEIS CAT - Large", "OEIS Non-CAT - Large")))</f>
        <v/>
      </c>
      <c r="AR165">
        <f>IF(AND(P165&lt;&gt;"", P165&gt;5000),1,0)</f>
        <v/>
      </c>
      <c r="AS165">
        <f>IF(AND(R165&lt;&gt;"", R165&gt;500),1,0)</f>
        <v/>
      </c>
      <c r="AT165">
        <f>IF(OR(R165="", R165&lt;=100),"structures &lt;= 100 ", IF(R165&gt;500, "structures &gt; 500", "100 &lt; structures &lt;= 500"))</f>
        <v/>
      </c>
      <c r="AU165">
        <f>IF(AND(T165&gt;0, T165&lt;&gt;""),"fatality &gt; 0", "fatality = 0")</f>
        <v/>
      </c>
      <c r="AV165">
        <f>IF(R165="",0, R165)</f>
        <v/>
      </c>
      <c r="AW165" t="b">
        <v>0</v>
      </c>
      <c r="AX165" t="b">
        <v>1</v>
      </c>
      <c r="AY165" t="b">
        <v>1</v>
      </c>
      <c r="AZ165" t="b">
        <v>1</v>
      </c>
      <c r="BA165" t="b">
        <v>0</v>
      </c>
      <c r="BB165" t="b">
        <v>1</v>
      </c>
      <c r="BC165" t="b">
        <v>1</v>
      </c>
    </row>
    <row r="166">
      <c r="A166" s="11" t="n"/>
      <c r="B166" t="inlineStr">
        <is>
          <t>(2/17/2023) corrected the datetime based on SED report</t>
        </is>
      </c>
      <c r="C166">
        <f>LEFT(H166,8)&amp;"-"&amp;E166</f>
        <v/>
      </c>
      <c r="D166" s="12" t="inlineStr">
        <is>
          <t>Butte</t>
        </is>
      </c>
      <c r="E166" s="12" t="inlineStr">
        <is>
          <t>La Porte</t>
        </is>
      </c>
      <c r="F166" s="12" t="n"/>
      <c r="G166" s="12" t="inlineStr">
        <is>
          <t>Neu Wind Complex</t>
        </is>
      </c>
      <c r="H166" s="13">
        <f>YEAR(L166)*10^8+MONTH(L166)*10^6+DAY(L166)*10^4+HOUR(L166)*100+MINUTE(L166)</f>
        <v/>
      </c>
      <c r="I166" s="13">
        <f>IF(HOUR(L166)&lt;12, YEAR(L166)*10^8+MONTH(L166)*10^6+DAY(L166)*10^4+(HOUR(L166)+12)*10^2 + MINUTE(L166), YEAR(L166)*10^8+MONTH(L166)*10^6+(DAY(L166)+1)*10^4+(HOUR(L166)-12)*10^2+MINUTE(L166))</f>
        <v/>
      </c>
      <c r="J166" s="14" t="n">
        <v>43016</v>
      </c>
      <c r="K166" s="15" t="n">
        <v>0.9375</v>
      </c>
      <c r="L166" s="16" t="n">
        <v>43016.9375</v>
      </c>
      <c r="M166" s="17" t="n">
        <v>43028</v>
      </c>
      <c r="N166" s="18" t="n"/>
      <c r="O166" s="16" t="n"/>
      <c r="P166" s="19" t="n">
        <v>6151</v>
      </c>
      <c r="Q166" s="12" t="inlineStr">
        <is>
          <t>Electrical Power</t>
        </is>
      </c>
      <c r="R166" s="19" t="n">
        <v>74</v>
      </c>
      <c r="S166" s="19" t="n">
        <v>2</v>
      </c>
      <c r="T166" s="19" t="n">
        <v>0</v>
      </c>
      <c r="U166" s="20" t="n">
        <v>39.39455</v>
      </c>
      <c r="V166" s="20" t="n">
        <v>-121.40613</v>
      </c>
      <c r="W166" s="11" t="inlineStr">
        <is>
          <t>HFTD</t>
        </is>
      </c>
      <c r="X166" s="11">
        <f>IF(OR(ISNUMBER(FIND("Redwood Valley", E166)), AZ166, BC166), "HFRA", "non-HFRA")</f>
        <v/>
      </c>
      <c r="Y166" s="11" t="inlineStr">
        <is>
          <t>Yes</t>
        </is>
      </c>
      <c r="Z166" s="21" t="inlineStr">
        <is>
          <t>Yes</t>
        </is>
      </c>
      <c r="AA166" s="11" t="inlineStr">
        <is>
          <t>EIR20170105</t>
        </is>
      </c>
      <c r="AB166" s="11" t="inlineStr">
        <is>
          <t>EI171008G</t>
        </is>
      </c>
      <c r="AC166" s="21" t="inlineStr">
        <is>
          <t>1898896</t>
        </is>
      </c>
      <c r="AD166" s="21" t="inlineStr">
        <is>
          <t>17-0086467</t>
        </is>
      </c>
      <c r="AE166" s="21" t="n"/>
      <c r="AF166" s="11" t="n">
        <v>168232</v>
      </c>
      <c r="AG166" s="11">
        <f>OR(AND(P166&gt;5000, P166&lt;&gt;""), AND(R166&gt;500, R166&lt;&gt;""), AND(T166&gt;0, T166&lt;&gt;""))</f>
        <v/>
      </c>
      <c r="AH166" s="11">
        <f>AND(OR(R166="", R166&lt;100),OR(AND(P166&gt;5000,P166&lt;&gt;""),AND(T166&gt;0,T166&lt;&gt;"")))</f>
        <v/>
      </c>
      <c r="AI166" s="11">
        <f>AND(AG166,AH166=FALSE)</f>
        <v/>
      </c>
      <c r="AJ166" s="19" t="n">
        <v>2017</v>
      </c>
      <c r="AK166" t="n">
        <v>10</v>
      </c>
      <c r="AL166" t="b">
        <v>1</v>
      </c>
      <c r="AM166">
        <f>IF(AND(T166&gt;0, T166&lt;&gt;""),1,0)</f>
        <v/>
      </c>
      <c r="AN166">
        <f>AND(AO166,AND(T166&gt;0,T166&lt;&gt;""))</f>
        <v/>
      </c>
      <c r="AO166">
        <f>AND(R166&gt;100, R166&lt;&gt;"")</f>
        <v/>
      </c>
      <c r="AP166">
        <f>AND(NOT(AN166),AO166)</f>
        <v/>
      </c>
      <c r="AQ166">
        <f>IF(AN166, "OEIS CAT - Destructive - Fatal", IF(AO166, IF(AG166, "OEIS CAT - Destructive - Non-fatal", "OEIS Non-CAT - Destructive - Non-fatal"), IF(AG166, "OEIS CAT - Large", "OEIS Non-CAT - Large")))</f>
        <v/>
      </c>
      <c r="AR166">
        <f>IF(AND(P166&lt;&gt;"", P166&gt;5000),1,0)</f>
        <v/>
      </c>
      <c r="AS166">
        <f>IF(AND(R166&lt;&gt;"", R166&gt;500),1,0)</f>
        <v/>
      </c>
      <c r="AT166">
        <f>IF(OR(R166="", R166&lt;=100),"structures &lt;= 100 ", IF(R166&gt;500, "structures &gt; 500", "100 &lt; structures &lt;= 500"))</f>
        <v/>
      </c>
      <c r="AU166">
        <f>IF(AND(T166&gt;0, T166&lt;&gt;""),"fatality &gt; 0", "fatality = 0")</f>
        <v/>
      </c>
      <c r="AV166">
        <f>IF(R166="",0, R166)</f>
        <v/>
      </c>
      <c r="AW166" t="b">
        <v>1</v>
      </c>
      <c r="AX166" t="b">
        <v>0</v>
      </c>
      <c r="AY166" t="b">
        <v>1</v>
      </c>
      <c r="AZ166" t="b">
        <v>1</v>
      </c>
      <c r="BA166" t="b">
        <v>0</v>
      </c>
      <c r="BB166" t="b">
        <v>1</v>
      </c>
      <c r="BC166" t="b">
        <v>1</v>
      </c>
    </row>
    <row r="167" ht="15.5" customHeight="1">
      <c r="A167" s="11" t="n"/>
      <c r="B167" t="inlineStr">
        <is>
          <t>(2/17/2023) added based on SED report except that acres is based on cal fire</t>
        </is>
      </c>
      <c r="C167">
        <f>LEFT(H167,8)&amp;"-"&amp;E167</f>
        <v/>
      </c>
      <c r="D167" s="12" t="inlineStr">
        <is>
          <t>Sonoma</t>
        </is>
      </c>
      <c r="E167" s="12" t="inlineStr">
        <is>
          <t>Adobe</t>
        </is>
      </c>
      <c r="F167" s="12" t="inlineStr">
        <is>
          <t>Nuns</t>
        </is>
      </c>
      <c r="G167" s="12" t="n"/>
      <c r="H167" s="13">
        <f>YEAR(L167)*10^8+MONTH(L167)*10^6+DAY(L167)*10^4+HOUR(L167)*100+MINUTE(L167)</f>
        <v/>
      </c>
      <c r="I167" s="13">
        <f>IF(HOUR(L167)&lt;12, YEAR(L167)*10^8+MONTH(L167)*10^6+DAY(L167)*10^4+(HOUR(L167)+12)*10^2 + MINUTE(L167), YEAR(L167)*10^8+MONTH(L167)*10^6+(DAY(L167)+1)*10^4+(HOUR(L167)-12)*10^2+MINUTE(L167))</f>
        <v/>
      </c>
      <c r="J167" s="14" t="n">
        <v>43016</v>
      </c>
      <c r="K167" s="15" t="n">
        <v>0.9402777777777778</v>
      </c>
      <c r="L167" s="16" t="n">
        <v>43016.94027777778</v>
      </c>
      <c r="M167" s="17" t="n">
        <v>43109</v>
      </c>
      <c r="N167" s="18" t="inlineStr">
        <is>
          <t>13:33</t>
        </is>
      </c>
      <c r="O167" s="16" t="n">
        <v>43109.56458333333</v>
      </c>
      <c r="P167" s="19" t="n">
        <v>3700</v>
      </c>
      <c r="Q167" s="12" t="inlineStr">
        <is>
          <t>Electrical Power</t>
        </is>
      </c>
      <c r="R167" s="19" t="n"/>
      <c r="S167" s="19" t="n"/>
      <c r="T167" s="19" t="n">
        <v>1</v>
      </c>
      <c r="U167" t="n">
        <v>38.428359</v>
      </c>
      <c r="V167" t="n">
        <v>-122.548957</v>
      </c>
      <c r="W167" s="11" t="inlineStr">
        <is>
          <t>HFTD</t>
        </is>
      </c>
      <c r="X167" s="11">
        <f>IF(OR(ISNUMBER(FIND("Redwood Valley", E167)), AZ167, BC167), "HFRA", "non-HFRA")</f>
        <v/>
      </c>
      <c r="Y167" s="11" t="inlineStr">
        <is>
          <t>Yes</t>
        </is>
      </c>
      <c r="Z167" s="21" t="inlineStr">
        <is>
          <t>Yes</t>
        </is>
      </c>
      <c r="AA167" t="inlineStr">
        <is>
          <t>EIR20170101</t>
        </is>
      </c>
      <c r="AB167" s="11" t="inlineStr">
        <is>
          <t>EI171008C</t>
        </is>
      </c>
      <c r="AC167" s="21" t="inlineStr">
        <is>
          <t>1899428</t>
        </is>
      </c>
      <c r="AD167" s="21" t="inlineStr">
        <is>
          <t>17-0086782</t>
        </is>
      </c>
      <c r="AE167" s="21" t="n"/>
      <c r="AF167" s="11" t="n">
        <v>978489</v>
      </c>
      <c r="AG167" s="11">
        <f>OR(AND(P167&gt;5000, P167&lt;&gt;""), AND(R167&gt;500, R167&lt;&gt;""), AND(T167&gt;0, T167&lt;&gt;""))</f>
        <v/>
      </c>
      <c r="AH167" s="11">
        <f>AND(OR(R167="", R167&lt;100),OR(AND(P167&gt;5000,P167&lt;&gt;""),AND(T167&gt;0,T167&lt;&gt;"")))</f>
        <v/>
      </c>
      <c r="AI167" s="11">
        <f>AND(AG167,AH167=FALSE)</f>
        <v/>
      </c>
      <c r="AJ167" s="19" t="n">
        <v>2017</v>
      </c>
      <c r="AK167" t="n">
        <v>10</v>
      </c>
      <c r="AL167" t="b">
        <v>1</v>
      </c>
      <c r="AM167">
        <f>IF(AND(T167&gt;0, T167&lt;&gt;""),1,0)</f>
        <v/>
      </c>
      <c r="AN167">
        <f>AND(AO167,AND(T167&gt;0,T167&lt;&gt;""))</f>
        <v/>
      </c>
      <c r="AO167">
        <f>AND(R167&gt;100, R167&lt;&gt;"")</f>
        <v/>
      </c>
      <c r="AP167">
        <f>AND(NOT(AN167),AO167)</f>
        <v/>
      </c>
      <c r="AQ167">
        <f>IF(AN167, "OEIS CAT - Destructive - Fatal", IF(AO167, IF(AG167, "OEIS CAT - Destructive - Non-fatal", "OEIS Non-CAT - Destructive - Non-fatal"), IF(AG167, "OEIS CAT - Large", "OEIS Non-CAT - Large")))</f>
        <v/>
      </c>
      <c r="AR167">
        <f>IF(AND(P167&lt;&gt;"", P167&gt;5000),1,0)</f>
        <v/>
      </c>
      <c r="AS167">
        <f>IF(AND(R167&lt;&gt;"", R167&gt;500),1,0)</f>
        <v/>
      </c>
      <c r="AT167">
        <f>IF(OR(R167="", R167&lt;=100),"structures &lt;= 100 ", IF(R167&gt;500, "structures &gt; 500", "100 &lt; structures &lt;= 500"))</f>
        <v/>
      </c>
      <c r="AU167">
        <f>IF(AND(T167&gt;0, T167&lt;&gt;""),"fatality &gt; 0", "fatality = 0")</f>
        <v/>
      </c>
      <c r="AV167">
        <f>IF(R167="",0, R167)</f>
        <v/>
      </c>
      <c r="AW167" t="b">
        <v>1</v>
      </c>
      <c r="AX167" t="b">
        <v>0</v>
      </c>
      <c r="AY167" t="b">
        <v>1</v>
      </c>
      <c r="AZ167" t="b">
        <v>1</v>
      </c>
      <c r="BA167" t="b">
        <v>0</v>
      </c>
      <c r="BB167" t="b">
        <v>1</v>
      </c>
      <c r="BC167" t="b">
        <v>1</v>
      </c>
    </row>
    <row r="168">
      <c r="A168" s="11" t="n"/>
      <c r="C168">
        <f>LEFT(H168,8)&amp;"-"&amp;E168</f>
        <v/>
      </c>
      <c r="D168" s="12" t="inlineStr">
        <is>
          <t>Yuba</t>
        </is>
      </c>
      <c r="E168" s="12" t="inlineStr">
        <is>
          <t>Cascade</t>
        </is>
      </c>
      <c r="F168" s="12" t="n"/>
      <c r="G168" s="12" t="inlineStr">
        <is>
          <t>Neu Wind Complex</t>
        </is>
      </c>
      <c r="H168" s="13">
        <f>YEAR(L168)*10^8+MONTH(L168)*10^6+DAY(L168)*10^4+HOUR(L168)*100+MINUTE(L168)</f>
        <v/>
      </c>
      <c r="I168" s="13">
        <f>IF(HOUR(L168)&lt;12, YEAR(L168)*10^8+MONTH(L168)*10^6+DAY(L168)*10^4+(HOUR(L168)+12)*10^2 + MINUTE(L168), YEAR(L168)*10^8+MONTH(L168)*10^6+(DAY(L168)+1)*10^4+(HOUR(L168)-12)*10^2+MINUTE(L168))</f>
        <v/>
      </c>
      <c r="J168" s="14" t="n">
        <v>43016</v>
      </c>
      <c r="K168" s="15" t="n">
        <v>0.9604166666666667</v>
      </c>
      <c r="L168" s="16" t="n">
        <v>43016.96041666667</v>
      </c>
      <c r="M168" s="17" t="n">
        <v>43027</v>
      </c>
      <c r="N168" s="18" t="n"/>
      <c r="O168" s="16" t="n"/>
      <c r="P168" s="19" t="n">
        <v>9989</v>
      </c>
      <c r="Q168" s="12" t="inlineStr">
        <is>
          <t>Electrical Power</t>
        </is>
      </c>
      <c r="R168" s="19" t="n">
        <v>264</v>
      </c>
      <c r="S168" s="19" t="n">
        <v>10</v>
      </c>
      <c r="T168" s="19" t="n">
        <v>4</v>
      </c>
      <c r="U168" s="20" t="n">
        <v>39.32198</v>
      </c>
      <c r="V168" s="20" t="n">
        <v>-121.4021</v>
      </c>
      <c r="W168" s="11" t="inlineStr">
        <is>
          <t>HFTD</t>
        </is>
      </c>
      <c r="X168" s="11">
        <f>IF(OR(ISNUMBER(FIND("Redwood Valley", E168)), AZ168, BC168), "HFRA", "non-HFRA")</f>
        <v/>
      </c>
      <c r="Y168" s="11" t="inlineStr">
        <is>
          <t>Yes</t>
        </is>
      </c>
      <c r="Z168" s="21" t="inlineStr">
        <is>
          <t>Yes</t>
        </is>
      </c>
      <c r="AA168" s="11" t="inlineStr">
        <is>
          <t>EIR20170094</t>
        </is>
      </c>
      <c r="AB168" s="11" t="inlineStr">
        <is>
          <t>EI171008O</t>
        </is>
      </c>
      <c r="AC168" s="21" t="inlineStr">
        <is>
          <t>1900477</t>
        </is>
      </c>
      <c r="AD168" s="21" t="inlineStr">
        <is>
          <t>17-0087249</t>
        </is>
      </c>
      <c r="AE168" s="21" t="n"/>
      <c r="AF168" s="27" t="n">
        <v>10521</v>
      </c>
      <c r="AG168" s="11">
        <f>OR(AND(P168&gt;5000, P168&lt;&gt;""), AND(R168&gt;500, R168&lt;&gt;""), AND(T168&gt;0, T168&lt;&gt;""))</f>
        <v/>
      </c>
      <c r="AH168" s="11">
        <f>AND(OR(R168="", R168&lt;100),OR(AND(P168&gt;5000,P168&lt;&gt;""),AND(T168&gt;0,T168&lt;&gt;"")))</f>
        <v/>
      </c>
      <c r="AI168" s="11">
        <f>AND(AG168,AH168=FALSE)</f>
        <v/>
      </c>
      <c r="AJ168" s="19" t="n">
        <v>2017</v>
      </c>
      <c r="AK168" t="n">
        <v>10</v>
      </c>
      <c r="AL168" t="b">
        <v>1</v>
      </c>
      <c r="AM168">
        <f>IF(AND(T168&gt;0, T168&lt;&gt;""),1,0)</f>
        <v/>
      </c>
      <c r="AN168">
        <f>AND(AO168,AND(T168&gt;0,T168&lt;&gt;""))</f>
        <v/>
      </c>
      <c r="AO168">
        <f>AND(R168&gt;100, R168&lt;&gt;"")</f>
        <v/>
      </c>
      <c r="AP168">
        <f>AND(NOT(AN168),AO168)</f>
        <v/>
      </c>
      <c r="AQ168">
        <f>IF(AN168, "OEIS CAT - Destructive - Fatal", IF(AO168, IF(AG168, "OEIS CAT - Destructive - Non-fatal", "OEIS Non-CAT - Destructive - Non-fatal"), IF(AG168, "OEIS CAT - Large", "OEIS Non-CAT - Large")))</f>
        <v/>
      </c>
      <c r="AR168">
        <f>IF(AND(P168&lt;&gt;"", P168&gt;5000),1,0)</f>
        <v/>
      </c>
      <c r="AS168">
        <f>IF(AND(R168&lt;&gt;"", R168&gt;500),1,0)</f>
        <v/>
      </c>
      <c r="AT168">
        <f>IF(OR(R168="", R168&lt;=100),"structures &lt;= 100 ", IF(R168&gt;500, "structures &gt; 500", "100 &lt; structures &lt;= 500"))</f>
        <v/>
      </c>
      <c r="AU168">
        <f>IF(AND(T168&gt;0, T168&lt;&gt;""),"fatality &gt; 0", "fatality = 0")</f>
        <v/>
      </c>
      <c r="AV168">
        <f>IF(R168="",0, R168)</f>
        <v/>
      </c>
      <c r="AW168" t="b">
        <v>1</v>
      </c>
      <c r="AX168" t="b">
        <v>0</v>
      </c>
      <c r="AY168" t="b">
        <v>1</v>
      </c>
      <c r="AZ168" t="b">
        <v>1</v>
      </c>
      <c r="BA168" t="b">
        <v>0</v>
      </c>
      <c r="BB168" t="b">
        <v>1</v>
      </c>
      <c r="BC168" t="b">
        <v>1</v>
      </c>
    </row>
    <row r="169">
      <c r="A169" s="11" t="n"/>
      <c r="B169" t="inlineStr">
        <is>
          <t>(3/24/2023) replace with ignition tracker lat/lon, and change the ignition tracker non-HFTD to HFTD per Benson(ignition point is very close to HFTD)
(12/21/2023): change dx_risk_v4 HFRA designiation to TRUE because the location is very close to HFRA</t>
        </is>
      </c>
      <c r="C169">
        <f>LEFT(H169,8)&amp;"-"&amp;E169</f>
        <v/>
      </c>
      <c r="D169" s="12" t="inlineStr">
        <is>
          <t>Mendocino</t>
        </is>
      </c>
      <c r="E169" s="12" t="inlineStr">
        <is>
          <t>Redwood Valley T</t>
        </is>
      </c>
      <c r="F169" s="12" t="n"/>
      <c r="G169" s="12" t="inlineStr">
        <is>
          <t>Mendocino Lake Complex</t>
        </is>
      </c>
      <c r="H169" s="13">
        <f>YEAR(L169)*10^8+MONTH(L169)*10^6+DAY(L169)*10^4+HOUR(L169)*100+MINUTE(L169)</f>
        <v/>
      </c>
      <c r="I169" s="13">
        <f>IF(HOUR(L169)&lt;12, YEAR(L169)*10^8+MONTH(L169)*10^6+DAY(L169)*10^4+(HOUR(L169)+12)*10^2 + MINUTE(L169), YEAR(L169)*10^8+MONTH(L169)*10^6+(DAY(L169)+1)*10^4+(HOUR(L169)-12)*10^2+MINUTE(L169))</f>
        <v/>
      </c>
      <c r="J169" s="14" t="n">
        <v>43016</v>
      </c>
      <c r="K169" s="15" t="n">
        <v>0.9833333333333333</v>
      </c>
      <c r="L169" s="16" t="n">
        <v>43016.98333333333</v>
      </c>
      <c r="M169" s="17" t="n">
        <v>43034</v>
      </c>
      <c r="N169" s="18" t="n"/>
      <c r="O169" s="16" t="n"/>
      <c r="P169" s="19" t="n">
        <v>36523</v>
      </c>
      <c r="Q169" s="12" t="inlineStr">
        <is>
          <t>Electrical Power</t>
        </is>
      </c>
      <c r="R169" s="19" t="n">
        <v>546</v>
      </c>
      <c r="S169" s="19" t="n">
        <v>41</v>
      </c>
      <c r="T169" s="19" t="n">
        <v>9</v>
      </c>
      <c r="U169" s="20" t="n">
        <v>39.349217</v>
      </c>
      <c r="V169" s="20" t="n">
        <v>-123.131367</v>
      </c>
      <c r="W169" s="11" t="inlineStr">
        <is>
          <t>HFTD</t>
        </is>
      </c>
      <c r="X169" s="11">
        <f>IF(OR(ISNUMBER(FIND("Redwood Valley", E169)), AZ169, BC169), "HFRA", "non-HFRA")</f>
        <v/>
      </c>
      <c r="Y169" s="11" t="inlineStr">
        <is>
          <t>Yes</t>
        </is>
      </c>
      <c r="Z169" s="21" t="inlineStr">
        <is>
          <t>Yes</t>
        </is>
      </c>
      <c r="AA169" s="11" t="inlineStr">
        <is>
          <t>EIR20170107</t>
        </is>
      </c>
      <c r="AB169" s="11" t="inlineStr">
        <is>
          <t>EI171008A</t>
        </is>
      </c>
      <c r="AC169" s="21" t="n"/>
      <c r="AD169" s="21" t="n"/>
      <c r="AE169" s="21" t="inlineStr">
        <is>
          <t>INT-10235</t>
        </is>
      </c>
      <c r="AF169" s="11" t="n">
        <v>0</v>
      </c>
      <c r="AG169" s="11">
        <f>OR(AND(P169&gt;5000, P169&lt;&gt;""), AND(R169&gt;500, R169&lt;&gt;""), AND(T169&gt;0, T169&lt;&gt;""))</f>
        <v/>
      </c>
      <c r="AH169" s="11">
        <f>AND(OR(R169="", R169&lt;100),OR(AND(P169&gt;5000,P169&lt;&gt;""),AND(T169&gt;0,T169&lt;&gt;"")))</f>
        <v/>
      </c>
      <c r="AI169" s="11">
        <f>AND(AG169,AH169=FALSE)</f>
        <v/>
      </c>
      <c r="AJ169" s="19" t="n">
        <v>2017</v>
      </c>
      <c r="AK169" t="n">
        <v>10</v>
      </c>
      <c r="AL169" t="b">
        <v>1</v>
      </c>
      <c r="AM169">
        <f>IF(AND(T169&gt;0, T169&lt;&gt;""),1,0)</f>
        <v/>
      </c>
      <c r="AN169">
        <f>AND(AO169,AND(T169&gt;0,T169&lt;&gt;""))</f>
        <v/>
      </c>
      <c r="AO169">
        <f>AND(R169&gt;100, R169&lt;&gt;"")</f>
        <v/>
      </c>
      <c r="AP169">
        <f>AND(NOT(AN169),AO169)</f>
        <v/>
      </c>
      <c r="AQ169">
        <f>IF(AN169, "OEIS CAT - Destructive - Fatal", IF(AO169, IF(AG169, "OEIS CAT - Destructive - Non-fatal", "OEIS Non-CAT - Destructive - Non-fatal"), IF(AG169, "OEIS CAT - Large", "OEIS Non-CAT - Large")))</f>
        <v/>
      </c>
      <c r="AR169">
        <f>IF(AND(P169&lt;&gt;"", P169&gt;5000),1,0)</f>
        <v/>
      </c>
      <c r="AS169">
        <f>IF(AND(R169&lt;&gt;"", R169&gt;500),1,0)</f>
        <v/>
      </c>
      <c r="AT169">
        <f>IF(OR(R169="", R169&lt;=100),"structures &lt;= 100 ", IF(R169&gt;500, "structures &gt; 500", "100 &lt; structures &lt;= 500"))</f>
        <v/>
      </c>
      <c r="AU169">
        <f>IF(AND(T169&gt;0, T169&lt;&gt;""),"fatality &gt; 0", "fatality = 0")</f>
        <v/>
      </c>
      <c r="AV169">
        <f>IF(R169="",0, R169)</f>
        <v/>
      </c>
      <c r="AW169" t="b">
        <v>0</v>
      </c>
      <c r="AX169" t="b">
        <v>0</v>
      </c>
      <c r="AY169" t="b">
        <v>0</v>
      </c>
      <c r="AZ169" t="b">
        <v>0</v>
      </c>
      <c r="BA169" t="b">
        <v>0</v>
      </c>
      <c r="BB169" t="b">
        <v>1</v>
      </c>
      <c r="BC169" t="b">
        <v>0</v>
      </c>
    </row>
    <row r="170">
      <c r="A170" s="11" t="n"/>
      <c r="B170" t="inlineStr">
        <is>
          <t>(2/17/2023) added based on SED report. Cal Fire also has acres as 8,283</t>
        </is>
      </c>
      <c r="C170">
        <f>LEFT(H170,8)&amp;"-"&amp;E170</f>
        <v/>
      </c>
      <c r="D170" s="12" t="inlineStr">
        <is>
          <t>Napa</t>
        </is>
      </c>
      <c r="E170" s="12" t="inlineStr">
        <is>
          <t>Partrick</t>
        </is>
      </c>
      <c r="F170" s="12" t="inlineStr">
        <is>
          <t>Nuns</t>
        </is>
      </c>
      <c r="G170" s="12" t="inlineStr">
        <is>
          <t>Central LNU Complex</t>
        </is>
      </c>
      <c r="H170" s="13">
        <f>YEAR(L170)*10^8+MONTH(L170)*10^6+DAY(L170)*10^4+HOUR(L170)*100+MINUTE(L170)</f>
        <v/>
      </c>
      <c r="I170" s="13">
        <f>IF(HOUR(L170)&lt;12, YEAR(L170)*10^8+MONTH(L170)*10^6+DAY(L170)*10^4+(HOUR(L170)+12)*10^2 + MINUTE(L170), YEAR(L170)*10^8+MONTH(L170)*10^6+(DAY(L170)+1)*10^4+(HOUR(L170)-12)*10^2+MINUTE(L170))</f>
        <v/>
      </c>
      <c r="J170" s="14" t="n">
        <v>43016</v>
      </c>
      <c r="K170" s="15" t="n">
        <v>0.9916666666666667</v>
      </c>
      <c r="L170" s="16" t="n">
        <v>43016.99166666667</v>
      </c>
      <c r="M170" s="17" t="n">
        <v>43109</v>
      </c>
      <c r="N170" s="18" t="inlineStr">
        <is>
          <t>13:33</t>
        </is>
      </c>
      <c r="O170" s="16" t="n">
        <v>43109.56458333333</v>
      </c>
      <c r="P170" s="19" t="n">
        <v>8283</v>
      </c>
      <c r="Q170" s="12" t="inlineStr">
        <is>
          <t>Electrical Power</t>
        </is>
      </c>
      <c r="R170" s="19" t="n"/>
      <c r="S170" s="19" t="n"/>
      <c r="T170" s="19" t="n">
        <v>0</v>
      </c>
      <c r="U170" s="20" t="n">
        <v>38.3145872922692</v>
      </c>
      <c r="V170" s="20" t="n">
        <v>-122.373184764968</v>
      </c>
      <c r="W170" s="11" t="inlineStr">
        <is>
          <t>HFTD</t>
        </is>
      </c>
      <c r="X170" s="11">
        <f>IF(OR(ISNUMBER(FIND("Redwood Valley", E170)), AZ170, BC170), "HFRA", "non-HFRA")</f>
        <v/>
      </c>
      <c r="Y170" s="11" t="inlineStr">
        <is>
          <t>Yes</t>
        </is>
      </c>
      <c r="Z170" s="21" t="inlineStr">
        <is>
          <t>Yes</t>
        </is>
      </c>
      <c r="AA170" t="inlineStr">
        <is>
          <t>EIR20170091</t>
        </is>
      </c>
      <c r="AB170" s="11" t="inlineStr">
        <is>
          <t>EI171008K</t>
        </is>
      </c>
      <c r="AC170" s="21" t="n"/>
      <c r="AD170" s="21" t="n"/>
      <c r="AE170" s="21" t="n"/>
      <c r="AF170" s="27" t="n"/>
      <c r="AG170" s="11">
        <f>OR(AND(P170&gt;5000, P170&lt;&gt;""), AND(R170&gt;500, R170&lt;&gt;""), AND(T170&gt;0, T170&lt;&gt;""))</f>
        <v/>
      </c>
      <c r="AH170" s="11">
        <f>AND(OR(R170="", R170&lt;100),OR(AND(P170&gt;5000,P170&lt;&gt;""),AND(T170&gt;0,T170&lt;&gt;"")))</f>
        <v/>
      </c>
      <c r="AI170" s="11">
        <f>AND(AG170,AH170=FALSE)</f>
        <v/>
      </c>
      <c r="AJ170" s="19" t="n">
        <v>2017</v>
      </c>
      <c r="AK170" t="n">
        <v>10</v>
      </c>
      <c r="AL170" t="b">
        <v>1</v>
      </c>
      <c r="AM170">
        <f>IF(AND(T170&gt;0, T170&lt;&gt;""),1,0)</f>
        <v/>
      </c>
      <c r="AN170">
        <f>AND(AO170,AND(T170&gt;0,T170&lt;&gt;""))</f>
        <v/>
      </c>
      <c r="AO170">
        <f>AND(R170&gt;100, R170&lt;&gt;"")</f>
        <v/>
      </c>
      <c r="AP170">
        <f>AND(NOT(AN170),AO170)</f>
        <v/>
      </c>
      <c r="AQ170">
        <f>IF(AN170, "OEIS CAT - Destructive - Fatal", IF(AO170, IF(AG170, "OEIS CAT - Destructive - Non-fatal", "OEIS Non-CAT - Destructive - Non-fatal"), IF(AG170, "OEIS CAT - Large", "OEIS Non-CAT - Large")))</f>
        <v/>
      </c>
      <c r="AR170">
        <f>IF(AND(P170&lt;&gt;"", P170&gt;5000),1,0)</f>
        <v/>
      </c>
      <c r="AS170">
        <f>IF(AND(R170&lt;&gt;"", R170&gt;500),1,0)</f>
        <v/>
      </c>
      <c r="AT170">
        <f>IF(OR(R170="", R170&lt;=100),"structures &lt;= 100 ", IF(R170&gt;500, "structures &gt; 500", "100 &lt; structures &lt;= 500"))</f>
        <v/>
      </c>
      <c r="AU170">
        <f>IF(AND(T170&gt;0, T170&lt;&gt;""),"fatality &gt; 0", "fatality = 0")</f>
        <v/>
      </c>
      <c r="AV170">
        <f>IF(R170="",0, R170)</f>
        <v/>
      </c>
      <c r="AW170" t="b">
        <v>1</v>
      </c>
      <c r="AX170" t="b">
        <v>0</v>
      </c>
      <c r="AY170" t="b">
        <v>1</v>
      </c>
      <c r="AZ170" t="b">
        <v>1</v>
      </c>
      <c r="BA170" t="b">
        <v>0</v>
      </c>
      <c r="BB170" t="b">
        <v>1</v>
      </c>
      <c r="BC170" t="b">
        <v>1</v>
      </c>
    </row>
    <row r="171">
      <c r="A171" s="11" t="n"/>
      <c r="C171">
        <f>LEFT(H171,8)&amp;"-"&amp;E171</f>
        <v/>
      </c>
      <c r="D171" s="12" t="inlineStr">
        <is>
          <t>Sonoma</t>
        </is>
      </c>
      <c r="E171" s="12" t="n">
        <v>37</v>
      </c>
      <c r="F171" s="12" t="n"/>
      <c r="G171" s="12" t="n"/>
      <c r="H171" s="13">
        <f>YEAR(L171)*10^8+MONTH(L171)*10^6+DAY(L171)*10^4+HOUR(L171)*100+MINUTE(L171)</f>
        <v/>
      </c>
      <c r="I171" s="13">
        <f>IF(HOUR(L171)&lt;12, YEAR(L171)*10^8+MONTH(L171)*10^6+DAY(L171)*10^4+(HOUR(L171)+12)*10^2 + MINUTE(L171), YEAR(L171)*10^8+MONTH(L171)*10^6+(DAY(L171)+1)*10^4+(HOUR(L171)-12)*10^2+MINUTE(L171))</f>
        <v/>
      </c>
      <c r="J171" s="14" t="n">
        <v>43017</v>
      </c>
      <c r="K171" s="15" t="n">
        <v>0.5833333333333334</v>
      </c>
      <c r="L171" s="16" t="n">
        <v>43017.58333333334</v>
      </c>
      <c r="M171" s="17" t="n">
        <v>43020</v>
      </c>
      <c r="N171" s="18" t="n"/>
      <c r="O171" s="16" t="n"/>
      <c r="P171" s="19" t="n">
        <v>1660</v>
      </c>
      <c r="Q171" s="12" t="inlineStr">
        <is>
          <t>Electrical Power</t>
        </is>
      </c>
      <c r="R171" s="19" t="n">
        <v>3</v>
      </c>
      <c r="S171" s="19" t="n">
        <v>1</v>
      </c>
      <c r="T171" s="19" t="n">
        <v>0</v>
      </c>
      <c r="U171" s="25" t="n">
        <v>38.14242</v>
      </c>
      <c r="V171" s="25" t="n">
        <v>-122.473</v>
      </c>
      <c r="W171" s="11" t="inlineStr">
        <is>
          <t>non-HFTD</t>
        </is>
      </c>
      <c r="X171" s="11">
        <f>IF(OR(ISNUMBER(FIND("Redwood Valley", E171)), AZ171, BC171), "HFRA", "non-HFRA")</f>
        <v/>
      </c>
      <c r="Y171" s="11" t="inlineStr">
        <is>
          <t>Yes</t>
        </is>
      </c>
      <c r="Z171" s="21" t="n"/>
      <c r="AA171" s="11" t="inlineStr">
        <is>
          <t>MIA201714838</t>
        </is>
      </c>
      <c r="AB171" s="11" t="n"/>
      <c r="AC171" s="21" t="inlineStr">
        <is>
          <t>1896785</t>
        </is>
      </c>
      <c r="AD171" s="21" t="inlineStr">
        <is>
          <t>17-0085731</t>
        </is>
      </c>
      <c r="AE171" s="21" t="n"/>
      <c r="AF171" s="11" t="n">
        <v>126752</v>
      </c>
      <c r="AG171" s="11">
        <f>OR(AND(P171&gt;5000, P171&lt;&gt;""), AND(R171&gt;500, R171&lt;&gt;""), AND(T171&gt;0, T171&lt;&gt;""))</f>
        <v/>
      </c>
      <c r="AH171" s="11">
        <f>AND(OR(R171="", R171&lt;100),OR(AND(P171&gt;5000,P171&lt;&gt;""),AND(T171&gt;0,T171&lt;&gt;"")))</f>
        <v/>
      </c>
      <c r="AI171" s="11">
        <f>AND(AG171,AH171=FALSE)</f>
        <v/>
      </c>
      <c r="AJ171" s="19" t="n">
        <v>2017</v>
      </c>
      <c r="AK171" t="n">
        <v>10</v>
      </c>
      <c r="AL171" t="b">
        <v>1</v>
      </c>
      <c r="AM171">
        <f>IF(AND(T171&gt;0, T171&lt;&gt;""),1,0)</f>
        <v/>
      </c>
      <c r="AN171">
        <f>AND(AO171,AND(T171&gt;0,T171&lt;&gt;""))</f>
        <v/>
      </c>
      <c r="AO171">
        <f>AND(R171&gt;100, R171&lt;&gt;"")</f>
        <v/>
      </c>
      <c r="AP171">
        <f>AND(NOT(AN171),AO171)</f>
        <v/>
      </c>
      <c r="AQ171">
        <f>IF(AN171, "OEIS CAT - Destructive - Fatal", IF(AO171, IF(AG171, "OEIS CAT - Destructive - Non-fatal", "OEIS Non-CAT - Destructive - Non-fatal"), IF(AG171, "OEIS CAT - Large", "OEIS Non-CAT - Large")))</f>
        <v/>
      </c>
      <c r="AR171">
        <f>IF(AND(P171&lt;&gt;"", P171&gt;5000),1,0)</f>
        <v/>
      </c>
      <c r="AS171">
        <f>IF(AND(R171&lt;&gt;"", R171&gt;500),1,0)</f>
        <v/>
      </c>
      <c r="AT171">
        <f>IF(OR(R171="", R171&lt;=100),"structures &lt;= 100 ", IF(R171&gt;500, "structures &gt; 500", "100 &lt; structures &lt;= 500"))</f>
        <v/>
      </c>
      <c r="AU171">
        <f>IF(AND(T171&gt;0, T171&lt;&gt;""),"fatality &gt; 0", "fatality = 0")</f>
        <v/>
      </c>
      <c r="AV171">
        <f>IF(R171="",0, R171)</f>
        <v/>
      </c>
      <c r="AW171" t="b">
        <v>0</v>
      </c>
      <c r="AX171" t="b">
        <v>0</v>
      </c>
      <c r="AY171" t="b">
        <v>0</v>
      </c>
      <c r="AZ171" t="b">
        <v>0</v>
      </c>
      <c r="BA171" t="b">
        <v>0</v>
      </c>
      <c r="BB171" t="b">
        <v>0</v>
      </c>
      <c r="BC171" t="b">
        <v>0</v>
      </c>
    </row>
    <row r="172">
      <c r="A172" s="11" t="n"/>
      <c r="C172">
        <f>LEFT(H172,8)&amp;"-"&amp;E172</f>
        <v/>
      </c>
      <c r="D172" s="12" t="inlineStr">
        <is>
          <t>Lake</t>
        </is>
      </c>
      <c r="E172" s="12" t="inlineStr">
        <is>
          <t>Sulphur</t>
        </is>
      </c>
      <c r="F172" s="12" t="n"/>
      <c r="G172" s="12" t="inlineStr">
        <is>
          <t>Mendocino Lake Complex</t>
        </is>
      </c>
      <c r="H172" s="13">
        <f>YEAR(L172)*10^8+MONTH(L172)*10^6+DAY(L172)*10^4+HOUR(L172)*100+MINUTE(L172)</f>
        <v/>
      </c>
      <c r="I172" s="13">
        <f>IF(HOUR(L172)&lt;12, YEAR(L172)*10^8+MONTH(L172)*10^6+DAY(L172)*10^4+(HOUR(L172)+12)*10^2 + MINUTE(L172), YEAR(L172)*10^8+MONTH(L172)*10^6+(DAY(L172)+1)*10^4+(HOUR(L172)-12)*10^2+MINUTE(L172))</f>
        <v/>
      </c>
      <c r="J172" s="14" t="n">
        <v>43016</v>
      </c>
      <c r="K172" s="15" t="n">
        <v>0.9993055555555556</v>
      </c>
      <c r="L172" s="16" t="n">
        <v>43017.99930555555</v>
      </c>
      <c r="M172" s="17" t="n">
        <v>43034</v>
      </c>
      <c r="N172" s="18" t="n"/>
      <c r="O172" s="16" t="n"/>
      <c r="P172" s="19" t="n">
        <v>2207</v>
      </c>
      <c r="Q172" s="12" t="inlineStr">
        <is>
          <t>Electrical Power</t>
        </is>
      </c>
      <c r="R172" s="19" t="n">
        <v>162</v>
      </c>
      <c r="S172" s="19" t="n">
        <v>8</v>
      </c>
      <c r="T172" s="19" t="n">
        <v>0</v>
      </c>
      <c r="U172" s="20" t="n">
        <v>39.01387</v>
      </c>
      <c r="V172" s="20" t="n">
        <v>-122.64543</v>
      </c>
      <c r="W172" s="11" t="inlineStr">
        <is>
          <t>non-HFTD</t>
        </is>
      </c>
      <c r="X172" s="11">
        <f>IF(OR(ISNUMBER(FIND("Redwood Valley", E172)), AZ172, BC172), "HFRA", "non-HFRA")</f>
        <v/>
      </c>
      <c r="Y172" s="11" t="inlineStr">
        <is>
          <t>Yes</t>
        </is>
      </c>
      <c r="Z172" s="21" t="inlineStr">
        <is>
          <t>Yes</t>
        </is>
      </c>
      <c r="AA172" s="11" t="inlineStr">
        <is>
          <t>EIR20170109</t>
        </is>
      </c>
      <c r="AB172" s="11" t="inlineStr">
        <is>
          <t>EI171008D</t>
        </is>
      </c>
      <c r="AC172" s="21" t="inlineStr">
        <is>
          <t>1895279</t>
        </is>
      </c>
      <c r="AD172" s="21" t="inlineStr">
        <is>
          <t>17-006577, 17-0086584, 17-006595, 17-0085343</t>
        </is>
      </c>
      <c r="AE172" s="21" t="n"/>
      <c r="AF172" s="27" t="n">
        <v>8208</v>
      </c>
      <c r="AG172" s="11">
        <f>OR(AND(P172&gt;5000, P172&lt;&gt;""), AND(R172&gt;500, R172&lt;&gt;""), AND(T172&gt;0, T172&lt;&gt;""))</f>
        <v/>
      </c>
      <c r="AH172" s="11">
        <f>AND(OR(R172="", R172&lt;100),OR(AND(P172&gt;5000,P172&lt;&gt;""),AND(T172&gt;0,T172&lt;&gt;"")))</f>
        <v/>
      </c>
      <c r="AI172" s="11">
        <f>AND(AG172,AH172=FALSE)</f>
        <v/>
      </c>
      <c r="AJ172" s="19" t="n">
        <v>2017</v>
      </c>
      <c r="AK172" t="n">
        <v>10</v>
      </c>
      <c r="AL172" t="b">
        <v>1</v>
      </c>
      <c r="AM172">
        <f>IF(AND(T172&gt;0, T172&lt;&gt;""),1,0)</f>
        <v/>
      </c>
      <c r="AN172">
        <f>AND(AO172,AND(T172&gt;0,T172&lt;&gt;""))</f>
        <v/>
      </c>
      <c r="AO172">
        <f>AND(R172&gt;100, R172&lt;&gt;"")</f>
        <v/>
      </c>
      <c r="AP172">
        <f>AND(NOT(AN172),AO172)</f>
        <v/>
      </c>
      <c r="AQ172">
        <f>IF(AN172, "OEIS CAT - Destructive - Fatal", IF(AO172, IF(AG172, "OEIS CAT - Destructive - Non-fatal", "OEIS Non-CAT - Destructive - Non-fatal"), IF(AG172, "OEIS CAT - Large", "OEIS Non-CAT - Large")))</f>
        <v/>
      </c>
      <c r="AR172">
        <f>IF(AND(P172&lt;&gt;"", P172&gt;5000),1,0)</f>
        <v/>
      </c>
      <c r="AS172">
        <f>IF(AND(R172&lt;&gt;"", R172&gt;500),1,0)</f>
        <v/>
      </c>
      <c r="AT172">
        <f>IF(OR(R172="", R172&lt;=100),"structures &lt;= 100 ", IF(R172&gt;500, "structures &gt; 500", "100 &lt; structures &lt;= 500"))</f>
        <v/>
      </c>
      <c r="AU172">
        <f>IF(AND(T172&gt;0, T172&lt;&gt;""),"fatality &gt; 0", "fatality = 0")</f>
        <v/>
      </c>
      <c r="AV172">
        <f>IF(R172="",0, R172)</f>
        <v/>
      </c>
      <c r="AW172" t="b">
        <v>0</v>
      </c>
      <c r="AX172" t="b">
        <v>0</v>
      </c>
      <c r="AY172" t="b">
        <v>0</v>
      </c>
      <c r="AZ172" t="b">
        <v>0</v>
      </c>
      <c r="BA172" t="b">
        <v>0</v>
      </c>
      <c r="BB172" t="b">
        <v>1</v>
      </c>
      <c r="BC172" t="b">
        <v>0</v>
      </c>
    </row>
    <row r="173">
      <c r="A173" s="11" t="n"/>
      <c r="C173">
        <f>LEFT(H173,8)&amp;"-"&amp;E173</f>
        <v/>
      </c>
      <c r="D173" s="12" t="inlineStr">
        <is>
          <t>El Dorado</t>
        </is>
      </c>
      <c r="E173" s="12" t="inlineStr">
        <is>
          <t>Table</t>
        </is>
      </c>
      <c r="F173" s="12" t="n"/>
      <c r="G173" s="12" t="n"/>
      <c r="H173" s="13">
        <f>YEAR(L173)*10^8+MONTH(L173)*10^6+DAY(L173)*10^4+HOUR(L173)*100+MINUTE(L173)</f>
        <v/>
      </c>
      <c r="I173" s="13">
        <f>IF(HOUR(L173)&lt;12, YEAR(L173)*10^8+MONTH(L173)*10^6+DAY(L173)*10^4+(HOUR(L173)+12)*10^2 + MINUTE(L173), YEAR(L173)*10^8+MONTH(L173)*10^6+(DAY(L173)+1)*10^4+(HOUR(L173)-12)*10^2+MINUTE(L173))</f>
        <v/>
      </c>
      <c r="J173" s="14" t="n">
        <v>43021</v>
      </c>
      <c r="K173" s="15" t="n">
        <v>0.5527777777777778</v>
      </c>
      <c r="L173" s="16" t="n">
        <v>43021.55277777778</v>
      </c>
      <c r="M173" s="17" t="n">
        <v>43109</v>
      </c>
      <c r="N173" s="18" t="inlineStr">
        <is>
          <t>13:36</t>
        </is>
      </c>
      <c r="O173" s="16" t="n">
        <v>43109.56666666667</v>
      </c>
      <c r="P173" s="19" t="n">
        <v>426</v>
      </c>
      <c r="Q173" s="12" t="inlineStr">
        <is>
          <t>Undetermined</t>
        </is>
      </c>
      <c r="R173" s="19" t="n">
        <v>0</v>
      </c>
      <c r="S173" s="19" t="n"/>
      <c r="T173" s="19" t="n">
        <v>0</v>
      </c>
      <c r="U173" s="20" t="n">
        <v>38.848</v>
      </c>
      <c r="V173" s="20" t="n">
        <v>-120.287</v>
      </c>
      <c r="W173" s="11" t="inlineStr">
        <is>
          <t>HFTD</t>
        </is>
      </c>
      <c r="X173" s="11">
        <f>IF(OR(ISNUMBER(FIND("Redwood Valley", E173)), AZ173, BC173), "HFRA", "non-HFRA")</f>
        <v/>
      </c>
      <c r="Y173" s="11" t="n"/>
      <c r="Z173" s="21" t="n"/>
      <c r="AA173" s="11" t="n"/>
      <c r="AB173" s="11" t="n"/>
      <c r="AC173" s="21" t="n"/>
      <c r="AD173" s="21" t="n"/>
      <c r="AE173" s="21" t="n"/>
      <c r="AF173" s="11" t="n"/>
      <c r="AG173" s="11">
        <f>OR(AND(P173&gt;5000, P173&lt;&gt;""), AND(R173&gt;500, R173&lt;&gt;""), AND(T173&gt;0, T173&lt;&gt;""))</f>
        <v/>
      </c>
      <c r="AH173" s="11">
        <f>AND(OR(R173="", R173&lt;100),OR(AND(P173&gt;5000,P173&lt;&gt;""),AND(T173&gt;0,T173&lt;&gt;"")))</f>
        <v/>
      </c>
      <c r="AI173" s="11">
        <f>AND(AG173,AH173=FALSE)</f>
        <v/>
      </c>
      <c r="AJ173" s="19" t="n">
        <v>2017</v>
      </c>
      <c r="AK173" t="n">
        <v>10</v>
      </c>
      <c r="AL173" t="b">
        <v>1</v>
      </c>
      <c r="AM173">
        <f>IF(AND(T173&gt;0, T173&lt;&gt;""),1,0)</f>
        <v/>
      </c>
      <c r="AN173">
        <f>AND(AO173,AND(T173&gt;0,T173&lt;&gt;""))</f>
        <v/>
      </c>
      <c r="AO173">
        <f>AND(R173&gt;100, R173&lt;&gt;"")</f>
        <v/>
      </c>
      <c r="AP173">
        <f>AND(NOT(AN173),AO173)</f>
        <v/>
      </c>
      <c r="AQ173">
        <f>IF(AN173, "OEIS CAT - Destructive - Fatal", IF(AO173, IF(AG173, "OEIS CAT - Destructive - Non-fatal", "OEIS Non-CAT - Destructive - Non-fatal"), IF(AG173, "OEIS CAT - Large", "OEIS Non-CAT - Large")))</f>
        <v/>
      </c>
      <c r="AR173">
        <f>IF(AND(P173&lt;&gt;"", P173&gt;5000),1,0)</f>
        <v/>
      </c>
      <c r="AS173">
        <f>IF(AND(R173&lt;&gt;"", R173&gt;500),1,0)</f>
        <v/>
      </c>
      <c r="AT173">
        <f>IF(OR(R173="", R173&lt;=100),"structures &lt;= 100 ", IF(R173&gt;500, "structures &gt; 500", "100 &lt; structures &lt;= 500"))</f>
        <v/>
      </c>
      <c r="AU173">
        <f>IF(AND(T173&gt;0, T173&lt;&gt;""),"fatality &gt; 0", "fatality = 0")</f>
        <v/>
      </c>
      <c r="AV173">
        <f>IF(R173="",0, R173)</f>
        <v/>
      </c>
      <c r="AW173" t="b">
        <v>1</v>
      </c>
      <c r="AX173" t="b">
        <v>0</v>
      </c>
      <c r="AY173" t="b">
        <v>1</v>
      </c>
      <c r="AZ173" t="b">
        <v>1</v>
      </c>
      <c r="BA173" t="b">
        <v>0</v>
      </c>
      <c r="BB173" t="b">
        <v>1</v>
      </c>
      <c r="BC173" t="b">
        <v>1</v>
      </c>
    </row>
    <row r="174">
      <c r="A174" s="11" t="n"/>
      <c r="B174" t="inlineStr">
        <is>
          <t>(2/17/2023) added based on SED report</t>
        </is>
      </c>
      <c r="C174">
        <f>LEFT(H174,8)&amp;"-"&amp;E174</f>
        <v/>
      </c>
      <c r="D174" s="12" t="inlineStr">
        <is>
          <t>Sonoma</t>
        </is>
      </c>
      <c r="E174" s="12" t="inlineStr">
        <is>
          <t>Oakmont/Pythian</t>
        </is>
      </c>
      <c r="F174" s="12" t="inlineStr">
        <is>
          <t>Nuns</t>
        </is>
      </c>
      <c r="G174" s="12" t="inlineStr">
        <is>
          <t>Central LNU Complex</t>
        </is>
      </c>
      <c r="H174" s="13">
        <f>YEAR(L174)*10^8+MONTH(L174)*10^6+DAY(L174)*10^4+HOUR(L174)*100+MINUTE(L174)</f>
        <v/>
      </c>
      <c r="I174" s="13">
        <f>IF(HOUR(L174)&lt;12, YEAR(L174)*10^8+MONTH(L174)*10^6+DAY(L174)*10^4+(HOUR(L174)+12)*10^2 + MINUTE(L174), YEAR(L174)*10^8+MONTH(L174)*10^6+(DAY(L174)+1)*10^4+(HOUR(L174)-12)*10^2+MINUTE(L174))</f>
        <v/>
      </c>
      <c r="J174" s="14" t="n">
        <v>43021</v>
      </c>
      <c r="K174" s="15" t="n">
        <v>0.6631944444444444</v>
      </c>
      <c r="L174" s="16" t="n">
        <v>43021.66319444445</v>
      </c>
      <c r="M174" s="17" t="n"/>
      <c r="N174" s="18" t="n"/>
      <c r="O174" s="16" t="n"/>
      <c r="P174" s="19" t="n"/>
      <c r="Q174" s="12" t="inlineStr">
        <is>
          <t>Electrical Power</t>
        </is>
      </c>
      <c r="R174" s="19" t="n"/>
      <c r="S174" s="19" t="n"/>
      <c r="T174" s="19" t="n"/>
      <c r="U174" t="n">
        <v>38.45276</v>
      </c>
      <c r="V174" t="n">
        <v>-122.57286</v>
      </c>
      <c r="W174" s="11" t="inlineStr">
        <is>
          <t>HFTD</t>
        </is>
      </c>
      <c r="X174" s="11">
        <f>IF(OR(ISNUMBER(FIND("Redwood Valley", E174)), AZ174, BC174), "HFRA", "non-HFRA")</f>
        <v/>
      </c>
      <c r="Y174" s="11" t="inlineStr">
        <is>
          <t>Yes</t>
        </is>
      </c>
      <c r="Z174" s="21" t="inlineStr">
        <is>
          <t>Yes</t>
        </is>
      </c>
      <c r="AA174" t="inlineStr">
        <is>
          <t>MIT20170025</t>
        </is>
      </c>
      <c r="AB174" s="11" t="n"/>
      <c r="AC174" s="21" t="inlineStr">
        <is>
          <t>1900315</t>
        </is>
      </c>
      <c r="AD174" s="21" t="inlineStr">
        <is>
          <t>17-0087215</t>
        </is>
      </c>
      <c r="AE174" s="21" t="n"/>
      <c r="AF174" s="27" t="n">
        <v>202160</v>
      </c>
      <c r="AG174" s="11">
        <f>OR(AND(P174&gt;5000, P174&lt;&gt;""), AND(R174&gt;500, R174&lt;&gt;""), AND(T174&gt;0, T174&lt;&gt;""))</f>
        <v/>
      </c>
      <c r="AH174" s="11">
        <f>AND(OR(R174="", R174&lt;100),OR(AND(P174&gt;5000,P174&lt;&gt;""),AND(T174&gt;0,T174&lt;&gt;"")))</f>
        <v/>
      </c>
      <c r="AI174" s="11">
        <f>AND(AG174,AH174=FALSE)</f>
        <v/>
      </c>
      <c r="AJ174" s="19" t="n"/>
      <c r="AL174" t="b">
        <v>1</v>
      </c>
      <c r="AM174">
        <f>IF(AND(T174&gt;0, T174&lt;&gt;""),1,0)</f>
        <v/>
      </c>
      <c r="AN174">
        <f>AND(AO174,AND(T174&gt;0,T174&lt;&gt;""))</f>
        <v/>
      </c>
      <c r="AO174">
        <f>AND(R174&gt;100, R174&lt;&gt;"")</f>
        <v/>
      </c>
      <c r="AP174">
        <f>AND(NOT(AN174),AO174)</f>
        <v/>
      </c>
      <c r="AQ174">
        <f>IF(AN174, "OEIS CAT - Destructive - Fatal", IF(AO174, IF(AG174, "OEIS CAT - Destructive - Non-fatal", "OEIS Non-CAT - Destructive - Non-fatal"), IF(AG174, "OEIS CAT - Large", "OEIS Non-CAT - Large")))</f>
        <v/>
      </c>
      <c r="AR174">
        <f>IF(AND(P174&lt;&gt;"", P174&gt;5000),1,0)</f>
        <v/>
      </c>
      <c r="AS174">
        <f>IF(AND(R174&lt;&gt;"", R174&gt;500),1,0)</f>
        <v/>
      </c>
      <c r="AT174">
        <f>IF(OR(R174="", R174&lt;=100),"structures &lt;= 100 ", IF(R174&gt;500, "structures &gt; 500", "100 &lt; structures &lt;= 500"))</f>
        <v/>
      </c>
      <c r="AU174">
        <f>IF(AND(T174&gt;0, T174&lt;&gt;""),"fatality &gt; 0", "fatality = 0")</f>
        <v/>
      </c>
      <c r="AV174">
        <f>IF(R174="",0, R174)</f>
        <v/>
      </c>
      <c r="AW174" t="b">
        <v>0</v>
      </c>
      <c r="AX174" t="b">
        <v>1</v>
      </c>
      <c r="AY174" t="b">
        <v>1</v>
      </c>
      <c r="AZ174" t="b">
        <v>1</v>
      </c>
      <c r="BA174" t="b">
        <v>0</v>
      </c>
      <c r="BB174" t="b">
        <v>1</v>
      </c>
      <c r="BC174" t="b">
        <v>1</v>
      </c>
    </row>
    <row r="175">
      <c r="A175" s="11" t="n"/>
      <c r="C175">
        <f>LEFT(H175,8)&amp;"-"&amp;E175</f>
        <v/>
      </c>
      <c r="D175" s="12" t="inlineStr">
        <is>
          <t>Santa Cruz</t>
        </is>
      </c>
      <c r="E175" s="12" t="inlineStr">
        <is>
          <t>Bear</t>
        </is>
      </c>
      <c r="F175" s="12" t="n"/>
      <c r="G175" s="12" t="n"/>
      <c r="H175" s="13">
        <f>YEAR(L175)*10^8+MONTH(L175)*10^6+DAY(L175)*10^4+HOUR(L175)*100+MINUTE(L175)</f>
        <v/>
      </c>
      <c r="I175" s="13">
        <f>IF(HOUR(L175)&lt;12, YEAR(L175)*10^8+MONTH(L175)*10^6+DAY(L175)*10^4+(HOUR(L175)+12)*10^2 + MINUTE(L175), YEAR(L175)*10^8+MONTH(L175)*10^6+(DAY(L175)+1)*10^4+(HOUR(L175)-12)*10^2+MINUTE(L175))</f>
        <v/>
      </c>
      <c r="J175" s="14" t="n">
        <v>43024</v>
      </c>
      <c r="K175" s="15" t="n">
        <v>0.9375</v>
      </c>
      <c r="L175" s="16" t="n">
        <v>43024.9375</v>
      </c>
      <c r="M175" s="17" t="n">
        <v>43109</v>
      </c>
      <c r="N175" s="18" t="inlineStr">
        <is>
          <t>13:41</t>
        </is>
      </c>
      <c r="O175" s="16" t="n">
        <v>43109.57013888889</v>
      </c>
      <c r="P175" s="19" t="n">
        <v>391</v>
      </c>
      <c r="Q175" s="12" t="inlineStr">
        <is>
          <t>Arson</t>
        </is>
      </c>
      <c r="R175" s="19" t="n">
        <v>6</v>
      </c>
      <c r="S175" s="19" t="n"/>
      <c r="T175" s="19" t="n">
        <v>0</v>
      </c>
      <c r="U175" s="20" t="n">
        <v>37.18356</v>
      </c>
      <c r="V175" s="20" t="n">
        <v>-122.07012</v>
      </c>
      <c r="W175" s="11" t="inlineStr">
        <is>
          <t>HFTD</t>
        </is>
      </c>
      <c r="X175" s="11">
        <f>IF(OR(ISNUMBER(FIND("Redwood Valley", E175)), AZ175, BC175), "HFRA", "non-HFRA")</f>
        <v/>
      </c>
      <c r="Y175" s="11" t="n"/>
      <c r="Z175" s="21" t="n"/>
      <c r="AA175" s="11" t="n"/>
      <c r="AB175" s="11" t="n"/>
      <c r="AC175" s="21" t="n"/>
      <c r="AD175" s="21" t="n"/>
      <c r="AE175" s="21" t="n"/>
      <c r="AF175" s="11" t="n"/>
      <c r="AG175" s="11">
        <f>OR(AND(P175&gt;5000, P175&lt;&gt;""), AND(R175&gt;500, R175&lt;&gt;""), AND(T175&gt;0, T175&lt;&gt;""))</f>
        <v/>
      </c>
      <c r="AH175" s="11">
        <f>AND(OR(R175="", R175&lt;100),OR(AND(P175&gt;5000,P175&lt;&gt;""),AND(T175&gt;0,T175&lt;&gt;"")))</f>
        <v/>
      </c>
      <c r="AI175" s="11">
        <f>AND(AG175,AH175=FALSE)</f>
        <v/>
      </c>
      <c r="AJ175" s="19" t="n">
        <v>2017</v>
      </c>
      <c r="AK175" t="n">
        <v>10</v>
      </c>
      <c r="AL175" t="b">
        <v>0</v>
      </c>
      <c r="AM175">
        <f>IF(AND(T175&gt;0, T175&lt;&gt;""),1,0)</f>
        <v/>
      </c>
      <c r="AN175">
        <f>AND(AO175,AND(T175&gt;0,T175&lt;&gt;""))</f>
        <v/>
      </c>
      <c r="AO175">
        <f>AND(R175&gt;100, R175&lt;&gt;"")</f>
        <v/>
      </c>
      <c r="AP175">
        <f>AND(NOT(AN175),AO175)</f>
        <v/>
      </c>
      <c r="AQ175">
        <f>IF(AN175, "OEIS CAT - Destructive - Fatal", IF(AO175, IF(AG175, "OEIS CAT - Destructive - Non-fatal", "OEIS Non-CAT - Destructive - Non-fatal"), IF(AG175, "OEIS CAT - Large", "OEIS Non-CAT - Large")))</f>
        <v/>
      </c>
      <c r="AR175">
        <f>IF(AND(P175&lt;&gt;"", P175&gt;5000),1,0)</f>
        <v/>
      </c>
      <c r="AS175">
        <f>IF(AND(R175&lt;&gt;"", R175&gt;500),1,0)</f>
        <v/>
      </c>
      <c r="AT175">
        <f>IF(OR(R175="", R175&lt;=100),"structures &lt;= 100 ", IF(R175&gt;500, "structures &gt; 500", "100 &lt; structures &lt;= 500"))</f>
        <v/>
      </c>
      <c r="AU175">
        <f>IF(AND(T175&gt;0, T175&lt;&gt;""),"fatality &gt; 0", "fatality = 0")</f>
        <v/>
      </c>
      <c r="AV175">
        <f>IF(R175="",0, R175)</f>
        <v/>
      </c>
      <c r="AW175" t="b">
        <v>0</v>
      </c>
      <c r="AX175" t="b">
        <v>1</v>
      </c>
      <c r="AY175" t="b">
        <v>1</v>
      </c>
      <c r="AZ175" t="b">
        <v>1</v>
      </c>
      <c r="BA175" t="b">
        <v>0</v>
      </c>
      <c r="BB175" t="b">
        <v>1</v>
      </c>
      <c r="BC175" t="b">
        <v>1</v>
      </c>
    </row>
    <row r="176">
      <c r="A176" s="11" t="n"/>
      <c r="B176" s="11" t="inlineStr">
        <is>
          <t>ignition tracker only has size as 300-999. assume 700</t>
        </is>
      </c>
      <c r="C176">
        <f>LEFT(H176,8)&amp;"-"&amp;E176</f>
        <v/>
      </c>
      <c r="D176" t="inlineStr">
        <is>
          <t>Kings</t>
        </is>
      </c>
      <c r="E176" s="21" t="inlineStr">
        <is>
          <t>Unamed 2</t>
        </is>
      </c>
      <c r="F176" s="21" t="n"/>
      <c r="G176" s="21" t="n"/>
      <c r="H176" s="13">
        <f>YEAR(L176)*10^8+MONTH(L176)*10^6+DAY(L176)*10^4+HOUR(L176)*100+MINUTE(L176)</f>
        <v/>
      </c>
      <c r="I176" s="13">
        <f>IF(HOUR(L176)&lt;12, YEAR(L176)*10^8+MONTH(L176)*10^6+DAY(L176)*10^4+(HOUR(L176)+12)*10^2 + MINUTE(L176), YEAR(L176)*10^8+MONTH(L176)*10^6+(DAY(L176)+1)*10^4+(HOUR(L176)-12)*10^2+MINUTE(L176))</f>
        <v/>
      </c>
      <c r="J176" s="17" t="n">
        <v>43028</v>
      </c>
      <c r="K176" s="15" t="n">
        <v>0.525</v>
      </c>
      <c r="L176" s="16" t="n">
        <v>43028.525</v>
      </c>
      <c r="M176" s="17" t="n"/>
      <c r="N176" s="18" t="n"/>
      <c r="O176" s="16" t="n"/>
      <c r="P176" s="21" t="n">
        <v>700</v>
      </c>
      <c r="Q176" s="21" t="inlineStr">
        <is>
          <t>Electrical Power</t>
        </is>
      </c>
      <c r="R176" s="11" t="n"/>
      <c r="S176" s="11" t="n"/>
      <c r="T176" s="11" t="n"/>
      <c r="U176" s="28" t="n">
        <v>36.035986</v>
      </c>
      <c r="V176" s="28" t="n">
        <v>-120.057971</v>
      </c>
      <c r="W176" s="11" t="inlineStr">
        <is>
          <t>non-HFTD</t>
        </is>
      </c>
      <c r="X176" s="11">
        <f>IF(OR(ISNUMBER(FIND("Redwood Valley", E176)), AZ176, BC176), "HFRA", "non-HFRA")</f>
        <v/>
      </c>
      <c r="Y176" s="11" t="inlineStr">
        <is>
          <t>Yes</t>
        </is>
      </c>
      <c r="Z176" s="21" t="inlineStr">
        <is>
          <t>Yes</t>
        </is>
      </c>
      <c r="AA176" s="11" t="n">
        <v>20170449</v>
      </c>
      <c r="AC176" s="21" t="inlineStr">
        <is>
          <t>1906078</t>
        </is>
      </c>
      <c r="AD176" s="21" t="n"/>
      <c r="AE176" s="21" t="inlineStr">
        <is>
          <t>INT-10298</t>
        </is>
      </c>
      <c r="AF176" s="11" t="n">
        <v>603172</v>
      </c>
      <c r="AG176" s="11">
        <f>OR(AND(P176&gt;5000, P176&lt;&gt;""), AND(R176&gt;500, R176&lt;&gt;""), AND(T176&gt;0, T176&lt;&gt;""))</f>
        <v/>
      </c>
      <c r="AH176" s="11">
        <f>AND(OR(R176="", R176&lt;100),OR(AND(P176&gt;5000,P176&lt;&gt;""),AND(T176&gt;0,T176&lt;&gt;"")))</f>
        <v/>
      </c>
      <c r="AI176" s="11">
        <f>AND(AG176,AH176=FALSE)</f>
        <v/>
      </c>
      <c r="AJ176" s="19" t="n">
        <v>2017</v>
      </c>
      <c r="AK176" t="n">
        <v>10</v>
      </c>
      <c r="AL176" t="b">
        <v>0</v>
      </c>
      <c r="AM176">
        <f>IF(AND(T176&gt;0, T176&lt;&gt;""),1,0)</f>
        <v/>
      </c>
      <c r="AN176">
        <f>AND(AO176,AND(T176&gt;0,T176&lt;&gt;""))</f>
        <v/>
      </c>
      <c r="AO176">
        <f>AND(R176&gt;100, R176&lt;&gt;"")</f>
        <v/>
      </c>
      <c r="AP176">
        <f>AND(NOT(AN176),AO176)</f>
        <v/>
      </c>
      <c r="AQ176">
        <f>IF(AN176, "OEIS CAT - Destructive - Fatal", IF(AO176, IF(AG176, "OEIS CAT - Destructive - Non-fatal", "OEIS Non-CAT - Destructive - Non-fatal"), IF(AG176, "OEIS CAT - Large", "OEIS Non-CAT - Large")))</f>
        <v/>
      </c>
      <c r="AR176">
        <f>IF(AND(P176&lt;&gt;"", P176&gt;5000),1,0)</f>
        <v/>
      </c>
      <c r="AS176">
        <f>IF(AND(R176&lt;&gt;"", R176&gt;500),1,0)</f>
        <v/>
      </c>
      <c r="AT176">
        <f>IF(OR(R176="", R176&lt;=100),"structures &lt;= 100 ", IF(R176&gt;500, "structures &gt; 500", "100 &lt; structures &lt;= 500"))</f>
        <v/>
      </c>
      <c r="AU176">
        <f>IF(AND(T176&gt;0, T176&lt;&gt;""),"fatality &gt; 0", "fatality = 0")</f>
        <v/>
      </c>
      <c r="AV176">
        <f>IF(R176="",0, R176)</f>
        <v/>
      </c>
      <c r="AW176" t="b">
        <v>0</v>
      </c>
      <c r="AX176" t="b">
        <v>0</v>
      </c>
      <c r="AY176" t="b">
        <v>0</v>
      </c>
      <c r="AZ176" t="b">
        <v>0</v>
      </c>
      <c r="BA176" t="b">
        <v>0</v>
      </c>
      <c r="BB176" t="b">
        <v>0</v>
      </c>
      <c r="BC176" t="b">
        <v>0</v>
      </c>
    </row>
    <row r="177">
      <c r="A177" s="11" t="inlineStr">
        <is>
          <t>Not in PG&amp;E service territory</t>
        </is>
      </c>
      <c r="B177" s="23" t="n"/>
      <c r="C177">
        <f>LEFT(H177,8)&amp;"-"&amp;E177</f>
        <v/>
      </c>
      <c r="D177" s="21" t="inlineStr">
        <is>
          <t>Santa Barbara, Ventura</t>
        </is>
      </c>
      <c r="E177" s="21" t="inlineStr">
        <is>
          <t>Thomas</t>
        </is>
      </c>
      <c r="F177" s="21" t="n"/>
      <c r="G177" s="21" t="n"/>
      <c r="H177" s="13">
        <f>YEAR(L177)*10^8+MONTH(L177)*10^6+DAY(L177)*10^4+HOUR(L177)*100+MINUTE(L177)</f>
        <v/>
      </c>
      <c r="I177" s="13">
        <f>IF(HOUR(L177)&lt;12, YEAR(L177)*10^8+MONTH(L177)*10^6+DAY(L177)*10^4+(HOUR(L177)+12)*10^2 + MINUTE(L177), YEAR(L177)*10^8+MONTH(L177)*10^6+(DAY(L177)+1)*10^4+(HOUR(L177)-12)*10^2+MINUTE(L177))</f>
        <v/>
      </c>
      <c r="J177" s="17" t="n">
        <v>43073</v>
      </c>
      <c r="K177" s="15" t="n">
        <v>0.7694444444444445</v>
      </c>
      <c r="L177" s="16" t="n">
        <v>43073.76944444444</v>
      </c>
      <c r="M177" s="17" t="n">
        <v>43112</v>
      </c>
      <c r="N177" s="18" t="inlineStr">
        <is>
          <t>11:24</t>
        </is>
      </c>
      <c r="O177" s="16" t="n">
        <v>43112.475</v>
      </c>
      <c r="P177" s="21" t="n">
        <v>281893</v>
      </c>
      <c r="Q177" s="21" t="inlineStr">
        <is>
          <t>Power line</t>
        </is>
      </c>
      <c r="R177" s="11" t="n">
        <v>1063</v>
      </c>
      <c r="S177" s="11" t="n">
        <v>280</v>
      </c>
      <c r="T177" s="11" t="n">
        <v>2</v>
      </c>
      <c r="U177" s="25" t="n">
        <v>34.41521</v>
      </c>
      <c r="V177" s="25" t="n">
        <v>-119.09124</v>
      </c>
      <c r="W177" s="11" t="n"/>
      <c r="X177" s="11">
        <f>IF(OR(ISNUMBER(FIND("Redwood Valley", E177)), AZ177, BC177), "HFRA", "non-HFRA")</f>
        <v/>
      </c>
      <c r="Y177" s="11" t="inlineStr">
        <is>
          <t>Yes</t>
        </is>
      </c>
      <c r="Z177" s="21" t="n"/>
      <c r="AA177" s="11" t="n"/>
      <c r="AB177" s="11" t="n"/>
      <c r="AC177" s="21" t="n"/>
      <c r="AD177" s="21" t="n"/>
      <c r="AE177" s="21" t="n"/>
      <c r="AF177" s="11" t="n"/>
      <c r="AG177" s="11">
        <f>OR(AND(P177&gt;5000, P177&lt;&gt;""), AND(R177&gt;500, R177&lt;&gt;""), AND(T177&gt;0, T177&lt;&gt;""))</f>
        <v/>
      </c>
      <c r="AH177" s="11">
        <f>AND(OR(R177="", R177&lt;100),OR(AND(P177&gt;5000,P177&lt;&gt;""),AND(T177&gt;0,T177&lt;&gt;"")))</f>
        <v/>
      </c>
      <c r="AI177" s="11">
        <f>AND(AG177,AH177=FALSE)</f>
        <v/>
      </c>
      <c r="AJ177" s="19" t="n">
        <v>2017</v>
      </c>
      <c r="AK177" t="n">
        <v>12</v>
      </c>
      <c r="AL177" t="b">
        <v>1</v>
      </c>
      <c r="AM177">
        <f>IF(AND(T177&gt;0, T177&lt;&gt;""),1,0)</f>
        <v/>
      </c>
      <c r="AN177">
        <f>AND(AO177,AND(T177&gt;0,T177&lt;&gt;""))</f>
        <v/>
      </c>
      <c r="AO177">
        <f>AND(R177&gt;100, R177&lt;&gt;"")</f>
        <v/>
      </c>
      <c r="AP177">
        <f>AND(NOT(AN177),AO177)</f>
        <v/>
      </c>
      <c r="AQ177">
        <f>IF(AN177, "OEIS CAT - Destructive - Fatal", IF(AO177, IF(AG177, "OEIS CAT - Destructive - Non-fatal", "OEIS Non-CAT - Destructive - Non-fatal"), IF(AG177, "OEIS CAT - Large", "OEIS Non-CAT - Large")))</f>
        <v/>
      </c>
      <c r="AR177">
        <f>IF(AND(P177&lt;&gt;"", P177&gt;5000),1,0)</f>
        <v/>
      </c>
      <c r="AS177">
        <f>IF(AND(R177&lt;&gt;"", R177&gt;500),1,0)</f>
        <v/>
      </c>
      <c r="AT177">
        <f>IF(OR(R177="", R177&lt;=100),"structures &lt;= 100 ", IF(R177&gt;500, "structures &gt; 500", "100 &lt; structures &lt;= 500"))</f>
        <v/>
      </c>
      <c r="AU177">
        <f>IF(AND(T177&gt;0, T177&lt;&gt;""),"fatality &gt; 0", "fatality = 0")</f>
        <v/>
      </c>
      <c r="AV177">
        <f>IF(R177="",0, R177)</f>
        <v/>
      </c>
      <c r="AW177" t="b">
        <v>0</v>
      </c>
      <c r="AX177" t="b">
        <v>1</v>
      </c>
      <c r="AY177" t="b">
        <v>1</v>
      </c>
      <c r="AZ177" t="b">
        <v>1</v>
      </c>
      <c r="BA177" t="b">
        <v>0</v>
      </c>
      <c r="BB177" t="b">
        <v>0</v>
      </c>
      <c r="BC177" t="b">
        <v>1</v>
      </c>
    </row>
    <row r="178">
      <c r="A178" s="11" t="n"/>
      <c r="C178">
        <f>LEFT(H178,8)&amp;"-"&amp;E178</f>
        <v/>
      </c>
      <c r="D178" s="12" t="inlineStr">
        <is>
          <t>Merced</t>
        </is>
      </c>
      <c r="E178" s="12" t="inlineStr">
        <is>
          <t>Nees</t>
        </is>
      </c>
      <c r="F178" s="12" t="n"/>
      <c r="G178" s="12" t="n"/>
      <c r="H178" s="13">
        <f>YEAR(L178)*10^8+MONTH(L178)*10^6+DAY(L178)*10^4+HOUR(L178)*100+MINUTE(L178)</f>
        <v/>
      </c>
      <c r="I178" s="13">
        <f>IF(HOUR(L178)&lt;12, YEAR(L178)*10^8+MONTH(L178)*10^6+DAY(L178)*10^4+(HOUR(L178)+12)*10^2 + MINUTE(L178), YEAR(L178)*10^8+MONTH(L178)*10^6+(DAY(L178)+1)*10^4+(HOUR(L178)-12)*10^2+MINUTE(L178))</f>
        <v/>
      </c>
      <c r="J178" s="14" t="n">
        <v>43222</v>
      </c>
      <c r="K178" s="15" t="n">
        <v>0.6666666666666666</v>
      </c>
      <c r="L178" s="16" t="n">
        <v>43222.66666666666</v>
      </c>
      <c r="M178" s="17" t="n">
        <v>43469</v>
      </c>
      <c r="N178" s="18" t="inlineStr">
        <is>
          <t>10:26</t>
        </is>
      </c>
      <c r="O178" s="16" t="n">
        <v>43469.43472222222</v>
      </c>
      <c r="P178" s="19" t="n">
        <v>1756</v>
      </c>
      <c r="Q178" s="12" t="inlineStr">
        <is>
          <t>Undetermined</t>
        </is>
      </c>
      <c r="R178" s="19" t="n">
        <v>0</v>
      </c>
      <c r="S178" s="19" t="n"/>
      <c r="T178" s="19" t="n">
        <v>0</v>
      </c>
      <c r="U178" s="20" t="n">
        <v>36.85156</v>
      </c>
      <c r="V178" s="20" t="n">
        <v>-120.77206</v>
      </c>
      <c r="W178" s="11" t="inlineStr">
        <is>
          <t>non-HFTD</t>
        </is>
      </c>
      <c r="X178" s="11">
        <f>IF(OR(ISNUMBER(FIND("Redwood Valley", E178)), AZ178, BC178), "HFRA", "non-HFRA")</f>
        <v/>
      </c>
      <c r="Y178" s="11" t="n"/>
      <c r="Z178" s="21" t="n"/>
      <c r="AA178" s="11" t="n"/>
      <c r="AB178" s="11" t="n"/>
      <c r="AC178" s="21" t="n"/>
      <c r="AD178" s="21" t="n"/>
      <c r="AE178" s="21" t="n"/>
      <c r="AF178" s="11" t="n"/>
      <c r="AG178" s="11">
        <f>OR(AND(P178&gt;5000, P178&lt;&gt;""), AND(R178&gt;500, R178&lt;&gt;""), AND(T178&gt;0, T178&lt;&gt;""))</f>
        <v/>
      </c>
      <c r="AH178" s="11">
        <f>AND(OR(R178="", R178&lt;100),OR(AND(P178&gt;5000,P178&lt;&gt;""),AND(T178&gt;0,T178&lt;&gt;"")))</f>
        <v/>
      </c>
      <c r="AI178" s="11">
        <f>AND(AG178,AH178=FALSE)</f>
        <v/>
      </c>
      <c r="AJ178" s="19" t="n">
        <v>2018</v>
      </c>
      <c r="AK178" t="n">
        <v>5</v>
      </c>
      <c r="AL178" t="b">
        <v>0</v>
      </c>
      <c r="AM178">
        <f>IF(AND(T178&gt;0, T178&lt;&gt;""),1,0)</f>
        <v/>
      </c>
      <c r="AN178">
        <f>AND(AO178,AND(T178&gt;0,T178&lt;&gt;""))</f>
        <v/>
      </c>
      <c r="AO178">
        <f>AND(R178&gt;100, R178&lt;&gt;"")</f>
        <v/>
      </c>
      <c r="AP178">
        <f>AND(NOT(AN178),AO178)</f>
        <v/>
      </c>
      <c r="AQ178">
        <f>IF(AN178, "OEIS CAT - Destructive - Fatal", IF(AO178, IF(AG178, "OEIS CAT - Destructive - Non-fatal", "OEIS Non-CAT - Destructive - Non-fatal"), IF(AG178, "OEIS CAT - Large", "OEIS Non-CAT - Large")))</f>
        <v/>
      </c>
      <c r="AR178">
        <f>IF(AND(P178&lt;&gt;"", P178&gt;5000),1,0)</f>
        <v/>
      </c>
      <c r="AS178">
        <f>IF(AND(R178&lt;&gt;"", R178&gt;500),1,0)</f>
        <v/>
      </c>
      <c r="AT178">
        <f>IF(OR(R178="", R178&lt;=100),"structures &lt;= 100 ", IF(R178&gt;500, "structures &gt; 500", "100 &lt; structures &lt;= 500"))</f>
        <v/>
      </c>
      <c r="AU178">
        <f>IF(AND(T178&gt;0, T178&lt;&gt;""),"fatality &gt; 0", "fatality = 0")</f>
        <v/>
      </c>
      <c r="AV178">
        <f>IF(R178="",0, R178)</f>
        <v/>
      </c>
      <c r="AW178" t="b">
        <v>0</v>
      </c>
      <c r="AX178" t="b">
        <v>0</v>
      </c>
      <c r="AY178" t="b">
        <v>0</v>
      </c>
      <c r="AZ178" t="b">
        <v>0</v>
      </c>
      <c r="BA178" t="b">
        <v>0</v>
      </c>
      <c r="BB178" t="b">
        <v>0</v>
      </c>
      <c r="BC178" t="b">
        <v>0</v>
      </c>
    </row>
    <row r="179">
      <c r="A179" s="11" t="n"/>
      <c r="C179">
        <f>LEFT(H179,8)&amp;"-"&amp;E179</f>
        <v/>
      </c>
      <c r="D179" s="12" t="inlineStr">
        <is>
          <t>Alameda</t>
        </is>
      </c>
      <c r="E179" s="12" t="inlineStr">
        <is>
          <t>Grant</t>
        </is>
      </c>
      <c r="F179" s="12" t="n"/>
      <c r="G179" s="12" t="n"/>
      <c r="H179" s="13">
        <f>YEAR(L179)*10^8+MONTH(L179)*10^6+DAY(L179)*10^4+HOUR(L179)*100+MINUTE(L179)</f>
        <v/>
      </c>
      <c r="I179" s="13">
        <f>IF(HOUR(L179)&lt;12, YEAR(L179)*10^8+MONTH(L179)*10^6+DAY(L179)*10^4+(HOUR(L179)+12)*10^2 + MINUTE(L179), YEAR(L179)*10^8+MONTH(L179)*10^6+(DAY(L179)+1)*10^4+(HOUR(L179)-12)*10^2+MINUTE(L179))</f>
        <v/>
      </c>
      <c r="J179" s="14" t="n">
        <v>43250</v>
      </c>
      <c r="K179" s="15" t="n">
        <v>0.55625</v>
      </c>
      <c r="L179" s="16" t="n">
        <v>43250.55625</v>
      </c>
      <c r="M179" s="17" t="n">
        <v>43469</v>
      </c>
      <c r="N179" s="18" t="inlineStr">
        <is>
          <t>10:20</t>
        </is>
      </c>
      <c r="O179" s="16" t="n">
        <v>43469.43055555555</v>
      </c>
      <c r="P179" s="19" t="n">
        <v>640</v>
      </c>
      <c r="Q179" s="12" t="inlineStr">
        <is>
          <t>Undetermined</t>
        </is>
      </c>
      <c r="R179" s="19" t="n">
        <v>1</v>
      </c>
      <c r="S179" s="19" t="n"/>
      <c r="T179" s="19" t="n">
        <v>0</v>
      </c>
      <c r="U179" s="20" t="n">
        <v>37.75375</v>
      </c>
      <c r="V179" s="20" t="n">
        <v>-121.57918</v>
      </c>
      <c r="W179" s="11" t="inlineStr">
        <is>
          <t>non-HFTD</t>
        </is>
      </c>
      <c r="X179" s="11">
        <f>IF(OR(ISNUMBER(FIND("Redwood Valley", E179)), AZ179, BC179), "HFRA", "non-HFRA")</f>
        <v/>
      </c>
      <c r="Y179" s="11" t="n"/>
      <c r="Z179" s="21" t="n"/>
      <c r="AA179" s="11" t="n"/>
      <c r="AB179" s="11" t="n"/>
      <c r="AC179" s="21" t="n"/>
      <c r="AD179" s="21" t="n"/>
      <c r="AE179" s="21" t="n"/>
      <c r="AF179" s="11" t="n"/>
      <c r="AG179" s="11">
        <f>OR(AND(P179&gt;5000, P179&lt;&gt;""), AND(R179&gt;500, R179&lt;&gt;""), AND(T179&gt;0, T179&lt;&gt;""))</f>
        <v/>
      </c>
      <c r="AH179" s="11">
        <f>AND(OR(R179="", R179&lt;100),OR(AND(P179&gt;5000,P179&lt;&gt;""),AND(T179&gt;0,T179&lt;&gt;"")))</f>
        <v/>
      </c>
      <c r="AI179" s="11">
        <f>AND(AG179,AH179=FALSE)</f>
        <v/>
      </c>
      <c r="AJ179" s="19" t="n">
        <v>2018</v>
      </c>
      <c r="AK179" t="n">
        <v>5</v>
      </c>
      <c r="AL179" t="b">
        <v>0</v>
      </c>
      <c r="AM179">
        <f>IF(AND(T179&gt;0, T179&lt;&gt;""),1,0)</f>
        <v/>
      </c>
      <c r="AN179">
        <f>AND(AO179,AND(T179&gt;0,T179&lt;&gt;""))</f>
        <v/>
      </c>
      <c r="AO179">
        <f>AND(R179&gt;100, R179&lt;&gt;"")</f>
        <v/>
      </c>
      <c r="AP179">
        <f>AND(NOT(AN179),AO179)</f>
        <v/>
      </c>
      <c r="AQ179">
        <f>IF(AN179, "OEIS CAT - Destructive - Fatal", IF(AO179, IF(AG179, "OEIS CAT - Destructive - Non-fatal", "OEIS Non-CAT - Destructive - Non-fatal"), IF(AG179, "OEIS CAT - Large", "OEIS Non-CAT - Large")))</f>
        <v/>
      </c>
      <c r="AR179">
        <f>IF(AND(P179&lt;&gt;"", P179&gt;5000),1,0)</f>
        <v/>
      </c>
      <c r="AS179">
        <f>IF(AND(R179&lt;&gt;"", R179&gt;500),1,0)</f>
        <v/>
      </c>
      <c r="AT179">
        <f>IF(OR(R179="", R179&lt;=100),"structures &lt;= 100 ", IF(R179&gt;500, "structures &gt; 500", "100 &lt; structures &lt;= 500"))</f>
        <v/>
      </c>
      <c r="AU179">
        <f>IF(AND(T179&gt;0, T179&lt;&gt;""),"fatality &gt; 0", "fatality = 0")</f>
        <v/>
      </c>
      <c r="AV179">
        <f>IF(R179="",0, R179)</f>
        <v/>
      </c>
      <c r="AW179" t="b">
        <v>0</v>
      </c>
      <c r="AX179" t="b">
        <v>0</v>
      </c>
      <c r="AY179" t="b">
        <v>0</v>
      </c>
      <c r="AZ179" t="b">
        <v>0</v>
      </c>
      <c r="BA179" t="b">
        <v>0</v>
      </c>
      <c r="BB179" t="b">
        <v>0</v>
      </c>
      <c r="BC179" t="b">
        <v>0</v>
      </c>
    </row>
    <row r="180">
      <c r="A180" s="11" t="n"/>
      <c r="C180">
        <f>LEFT(H180,8)&amp;"-"&amp;E180</f>
        <v/>
      </c>
      <c r="D180" s="12" t="inlineStr">
        <is>
          <t>San Benito</t>
        </is>
      </c>
      <c r="E180" s="12" t="inlineStr">
        <is>
          <t>Airline</t>
        </is>
      </c>
      <c r="F180" s="12" t="n"/>
      <c r="G180" s="12" t="n"/>
      <c r="H180" s="13">
        <f>YEAR(L180)*10^8+MONTH(L180)*10^6+DAY(L180)*10^4+HOUR(L180)*100+MINUTE(L180)</f>
        <v/>
      </c>
      <c r="I180" s="13">
        <f>IF(HOUR(L180)&lt;12, YEAR(L180)*10^8+MONTH(L180)*10^6+DAY(L180)*10^4+(HOUR(L180)+12)*10^2 + MINUTE(L180), YEAR(L180)*10^8+MONTH(L180)*10^6+(DAY(L180)+1)*10^4+(HOUR(L180)-12)*10^2+MINUTE(L180))</f>
        <v/>
      </c>
      <c r="J180" s="14" t="n">
        <v>43255</v>
      </c>
      <c r="K180" s="15" t="n">
        <v>0.7090277777777778</v>
      </c>
      <c r="L180" s="16" t="n">
        <v>43255.70902777778</v>
      </c>
      <c r="M180" s="17" t="n">
        <v>43469</v>
      </c>
      <c r="N180" s="18" t="inlineStr">
        <is>
          <t>10:15</t>
        </is>
      </c>
      <c r="O180" s="16" t="n">
        <v>43469.42708333334</v>
      </c>
      <c r="P180" s="19" t="n">
        <v>1314</v>
      </c>
      <c r="Q180" s="12" t="inlineStr">
        <is>
          <t>Undetermined</t>
        </is>
      </c>
      <c r="R180" s="19" t="n">
        <v>0</v>
      </c>
      <c r="S180" s="19" t="n"/>
      <c r="T180" s="19" t="n">
        <v>0</v>
      </c>
      <c r="U180" s="20" t="n">
        <v>36.40755</v>
      </c>
      <c r="V180" s="20" t="n">
        <v>-120.99322</v>
      </c>
      <c r="W180" s="11" t="inlineStr">
        <is>
          <t>non-HFTD</t>
        </is>
      </c>
      <c r="X180" s="11">
        <f>IF(OR(ISNUMBER(FIND("Redwood Valley", E180)), AZ180, BC180), "HFRA", "non-HFRA")</f>
        <v/>
      </c>
      <c r="Y180" s="11" t="inlineStr">
        <is>
          <t>Yes</t>
        </is>
      </c>
      <c r="Z180" s="21" t="inlineStr">
        <is>
          <t>Yes</t>
        </is>
      </c>
      <c r="AA180" s="11" t="n">
        <v>20180235</v>
      </c>
      <c r="AB180" s="11" t="inlineStr">
        <is>
          <t>EI180605A</t>
        </is>
      </c>
      <c r="AC180" s="21" t="inlineStr">
        <is>
          <t>101226</t>
        </is>
      </c>
      <c r="AD180" s="21" t="inlineStr">
        <is>
          <t>18-0047273</t>
        </is>
      </c>
      <c r="AE180" s="21" t="n"/>
      <c r="AF180" s="11" t="n">
        <v>319671</v>
      </c>
      <c r="AG180" s="11">
        <f>OR(AND(P180&gt;5000, P180&lt;&gt;""), AND(R180&gt;500, R180&lt;&gt;""), AND(T180&gt;0, T180&lt;&gt;""))</f>
        <v/>
      </c>
      <c r="AH180" s="11">
        <f>AND(OR(R180="", R180&lt;100),OR(AND(P180&gt;5000,P180&lt;&gt;""),AND(T180&gt;0,T180&lt;&gt;"")))</f>
        <v/>
      </c>
      <c r="AI180" s="11">
        <f>AND(AG180,AH180=FALSE)</f>
        <v/>
      </c>
      <c r="AJ180" s="19" t="n">
        <v>2018</v>
      </c>
      <c r="AK180" t="n">
        <v>6</v>
      </c>
      <c r="AL180" t="b">
        <v>0</v>
      </c>
      <c r="AM180">
        <f>IF(AND(T180&gt;0, T180&lt;&gt;""),1,0)</f>
        <v/>
      </c>
      <c r="AN180">
        <f>AND(AO180,AND(T180&gt;0,T180&lt;&gt;""))</f>
        <v/>
      </c>
      <c r="AO180">
        <f>AND(R180&gt;100, R180&lt;&gt;"")</f>
        <v/>
      </c>
      <c r="AP180">
        <f>AND(NOT(AN180),AO180)</f>
        <v/>
      </c>
      <c r="AQ180">
        <f>IF(AN180, "OEIS CAT - Destructive - Fatal", IF(AO180, IF(AG180, "OEIS CAT - Destructive - Non-fatal", "OEIS Non-CAT - Destructive - Non-fatal"), IF(AG180, "OEIS CAT - Large", "OEIS Non-CAT - Large")))</f>
        <v/>
      </c>
      <c r="AR180">
        <f>IF(AND(P180&lt;&gt;"", P180&gt;5000),1,0)</f>
        <v/>
      </c>
      <c r="AS180">
        <f>IF(AND(R180&lt;&gt;"", R180&gt;500),1,0)</f>
        <v/>
      </c>
      <c r="AT180">
        <f>IF(OR(R180="", R180&lt;=100),"structures &lt;= 100 ", IF(R180&gt;500, "structures &gt; 500", "100 &lt; structures &lt;= 500"))</f>
        <v/>
      </c>
      <c r="AU180">
        <f>IF(AND(T180&gt;0, T180&lt;&gt;""),"fatality &gt; 0", "fatality = 0")</f>
        <v/>
      </c>
      <c r="AV180">
        <f>IF(R180="",0, R180)</f>
        <v/>
      </c>
      <c r="AW180" t="b">
        <v>0</v>
      </c>
      <c r="AX180" t="b">
        <v>0</v>
      </c>
      <c r="AY180" t="b">
        <v>1</v>
      </c>
      <c r="AZ180" t="b">
        <v>1</v>
      </c>
      <c r="BA180" t="b">
        <v>1</v>
      </c>
      <c r="BB180" t="b">
        <v>0</v>
      </c>
      <c r="BC180" t="b">
        <v>1</v>
      </c>
    </row>
    <row r="181">
      <c r="A181" s="11" t="n"/>
      <c r="C181">
        <f>LEFT(H181,8)&amp;"-"&amp;E181</f>
        <v/>
      </c>
      <c r="D181" s="12" t="inlineStr">
        <is>
          <t>San Benito</t>
        </is>
      </c>
      <c r="E181" s="12" t="inlineStr">
        <is>
          <t>Eastern</t>
        </is>
      </c>
      <c r="F181" s="12" t="n"/>
      <c r="G181" s="12" t="n"/>
      <c r="H181" s="13">
        <f>YEAR(L181)*10^8+MONTH(L181)*10^6+DAY(L181)*10^4+HOUR(L181)*100+MINUTE(L181)</f>
        <v/>
      </c>
      <c r="I181" s="13">
        <f>IF(HOUR(L181)&lt;12, YEAR(L181)*10^8+MONTH(L181)*10^6+DAY(L181)*10^4+(HOUR(L181)+12)*10^2 + MINUTE(L181), YEAR(L181)*10^8+MONTH(L181)*10^6+(DAY(L181)+1)*10^4+(HOUR(L181)-12)*10^2+MINUTE(L181))</f>
        <v/>
      </c>
      <c r="J181" s="14" t="n">
        <v>43255</v>
      </c>
      <c r="K181" s="15" t="n">
        <v>0.7291666666666666</v>
      </c>
      <c r="L181" s="16" t="n">
        <v>43255.72916666666</v>
      </c>
      <c r="M181" s="17" t="n">
        <v>43469</v>
      </c>
      <c r="N181" s="18" t="inlineStr">
        <is>
          <t>10:14</t>
        </is>
      </c>
      <c r="O181" s="16" t="n">
        <v>43469.42638888889</v>
      </c>
      <c r="P181" s="19" t="n">
        <v>513</v>
      </c>
      <c r="Q181" s="12" t="inlineStr">
        <is>
          <t>Undetermined</t>
        </is>
      </c>
      <c r="R181" s="19" t="n">
        <v>0</v>
      </c>
      <c r="S181" s="19" t="n"/>
      <c r="T181" s="19" t="n">
        <v>0</v>
      </c>
      <c r="U181" s="20" t="n">
        <v>36.378333</v>
      </c>
      <c r="V181" s="20" t="n">
        <v>-120.901167</v>
      </c>
      <c r="W181" s="11" t="inlineStr">
        <is>
          <t>non-HFTD</t>
        </is>
      </c>
      <c r="X181" s="11">
        <f>IF(OR(ISNUMBER(FIND("Redwood Valley", E181)), AZ181, BC181), "HFRA", "non-HFRA")</f>
        <v/>
      </c>
      <c r="Y181" s="11" t="inlineStr">
        <is>
          <t>Yes</t>
        </is>
      </c>
      <c r="Z181" s="21" t="inlineStr">
        <is>
          <t>Yes</t>
        </is>
      </c>
      <c r="AA181" s="21" t="inlineStr">
        <is>
          <t>EIR20180131</t>
        </is>
      </c>
      <c r="AB181" s="11" t="inlineStr">
        <is>
          <t>EI180605B</t>
        </is>
      </c>
      <c r="AC181" s="21" t="inlineStr">
        <is>
          <t>101226</t>
        </is>
      </c>
      <c r="AD181" s="21" t="inlineStr">
        <is>
          <t>18-0047273</t>
        </is>
      </c>
      <c r="AE181" s="21" t="n"/>
      <c r="AF181" s="11" t="n">
        <v>319671</v>
      </c>
      <c r="AG181" s="11">
        <f>OR(AND(P181&gt;5000, P181&lt;&gt;""), AND(R181&gt;500, R181&lt;&gt;""), AND(T181&gt;0, T181&lt;&gt;""))</f>
        <v/>
      </c>
      <c r="AH181" s="11">
        <f>AND(OR(R181="", R181&lt;100),OR(AND(P181&gt;5000,P181&lt;&gt;""),AND(T181&gt;0,T181&lt;&gt;"")))</f>
        <v/>
      </c>
      <c r="AI181" s="11">
        <f>AND(AG181,AH181=FALSE)</f>
        <v/>
      </c>
      <c r="AJ181" s="19" t="n">
        <v>2018</v>
      </c>
      <c r="AK181" t="n">
        <v>6</v>
      </c>
      <c r="AL181" t="b">
        <v>0</v>
      </c>
      <c r="AM181">
        <f>IF(AND(T181&gt;0, T181&lt;&gt;""),1,0)</f>
        <v/>
      </c>
      <c r="AN181">
        <f>AND(AO181,AND(T181&gt;0,T181&lt;&gt;""))</f>
        <v/>
      </c>
      <c r="AO181">
        <f>AND(R181&gt;100, R181&lt;&gt;"")</f>
        <v/>
      </c>
      <c r="AP181">
        <f>AND(NOT(AN181),AO181)</f>
        <v/>
      </c>
      <c r="AQ181">
        <f>IF(AN181, "OEIS CAT - Destructive - Fatal", IF(AO181, IF(AG181, "OEIS CAT - Destructive - Non-fatal", "OEIS Non-CAT - Destructive - Non-fatal"), IF(AG181, "OEIS CAT - Large", "OEIS Non-CAT - Large")))</f>
        <v/>
      </c>
      <c r="AR181">
        <f>IF(AND(P181&lt;&gt;"", P181&gt;5000),1,0)</f>
        <v/>
      </c>
      <c r="AS181">
        <f>IF(AND(R181&lt;&gt;"", R181&gt;500),1,0)</f>
        <v/>
      </c>
      <c r="AT181">
        <f>IF(OR(R181="", R181&lt;=100),"structures &lt;= 100 ", IF(R181&gt;500, "structures &gt; 500", "100 &lt; structures &lt;= 500"))</f>
        <v/>
      </c>
      <c r="AU181">
        <f>IF(AND(T181&gt;0, T181&lt;&gt;""),"fatality &gt; 0", "fatality = 0")</f>
        <v/>
      </c>
      <c r="AV181">
        <f>IF(R181="",0, R181)</f>
        <v/>
      </c>
      <c r="AW181" t="b">
        <v>0</v>
      </c>
      <c r="AX181" t="b">
        <v>0</v>
      </c>
      <c r="AY181" t="b">
        <v>1</v>
      </c>
      <c r="AZ181" t="b">
        <v>1</v>
      </c>
      <c r="BA181" t="b">
        <v>1</v>
      </c>
      <c r="BB181" t="b">
        <v>0</v>
      </c>
      <c r="BC181" t="b">
        <v>1</v>
      </c>
    </row>
    <row r="182">
      <c r="A182" s="11" t="n"/>
      <c r="C182">
        <f>LEFT(H182,8)&amp;"-"&amp;E182</f>
        <v/>
      </c>
      <c r="D182" s="12" t="inlineStr">
        <is>
          <t>Madera</t>
        </is>
      </c>
      <c r="E182" s="12" t="inlineStr">
        <is>
          <t>Oneals</t>
        </is>
      </c>
      <c r="F182" s="12" t="n"/>
      <c r="G182" s="12" t="n"/>
      <c r="H182" s="13">
        <f>YEAR(L182)*10^8+MONTH(L182)*10^6+DAY(L182)*10^4+HOUR(L182)*100+MINUTE(L182)</f>
        <v/>
      </c>
      <c r="I182" s="13">
        <f>IF(HOUR(L182)&lt;12, YEAR(L182)*10^8+MONTH(L182)*10^6+DAY(L182)*10^4+(HOUR(L182)+12)*10^2 + MINUTE(L182), YEAR(L182)*10^8+MONTH(L182)*10^6+(DAY(L182)+1)*10^4+(HOUR(L182)-12)*10^2+MINUTE(L182))</f>
        <v/>
      </c>
      <c r="J182" s="14" t="n">
        <v>43255</v>
      </c>
      <c r="K182" s="15" t="n">
        <v>0.7388888888888889</v>
      </c>
      <c r="L182" s="16" t="n">
        <v>43255.73888888889</v>
      </c>
      <c r="M182" s="17" t="n">
        <v>43469</v>
      </c>
      <c r="N182" s="18" t="inlineStr">
        <is>
          <t>10:14</t>
        </is>
      </c>
      <c r="O182" s="16" t="n">
        <v>43469.42638888889</v>
      </c>
      <c r="P182" s="19" t="n">
        <v>300</v>
      </c>
      <c r="Q182" s="12" t="inlineStr">
        <is>
          <t>Undetermined</t>
        </is>
      </c>
      <c r="R182" s="19" t="n">
        <v>0</v>
      </c>
      <c r="S182" s="19" t="n"/>
      <c r="T182" s="19" t="n">
        <v>0</v>
      </c>
      <c r="U182" s="20" t="n">
        <v>37.10181</v>
      </c>
      <c r="V182" s="20" t="n">
        <v>-119.623981</v>
      </c>
      <c r="W182" s="11" t="inlineStr">
        <is>
          <t>HFTD</t>
        </is>
      </c>
      <c r="X182" s="11">
        <f>IF(OR(ISNUMBER(FIND("Redwood Valley", E182)), AZ182, BC182), "HFRA", "non-HFRA")</f>
        <v/>
      </c>
      <c r="Y182" s="11" t="n"/>
      <c r="Z182" s="21" t="n"/>
      <c r="AA182" s="11" t="n"/>
      <c r="AB182" s="11" t="n"/>
      <c r="AC182" s="21" t="n"/>
      <c r="AD182" s="21" t="n"/>
      <c r="AE182" s="21" t="n"/>
      <c r="AF182" s="11" t="n"/>
      <c r="AG182" s="11">
        <f>OR(AND(P182&gt;5000, P182&lt;&gt;""), AND(R182&gt;500, R182&lt;&gt;""), AND(T182&gt;0, T182&lt;&gt;""))</f>
        <v/>
      </c>
      <c r="AH182" s="11">
        <f>AND(OR(R182="", R182&lt;100),OR(AND(P182&gt;5000,P182&lt;&gt;""),AND(T182&gt;0,T182&lt;&gt;"")))</f>
        <v/>
      </c>
      <c r="AI182" s="11">
        <f>AND(AG182,AH182=FALSE)</f>
        <v/>
      </c>
      <c r="AJ182" s="19" t="n">
        <v>2018</v>
      </c>
      <c r="AK182" t="n">
        <v>6</v>
      </c>
      <c r="AL182" t="b">
        <v>0</v>
      </c>
      <c r="AM182">
        <f>IF(AND(T182&gt;0, T182&lt;&gt;""),1,0)</f>
        <v/>
      </c>
      <c r="AN182">
        <f>AND(AO182,AND(T182&gt;0,T182&lt;&gt;""))</f>
        <v/>
      </c>
      <c r="AO182">
        <f>AND(R182&gt;100, R182&lt;&gt;"")</f>
        <v/>
      </c>
      <c r="AP182">
        <f>AND(NOT(AN182),AO182)</f>
        <v/>
      </c>
      <c r="AQ182">
        <f>IF(AN182, "OEIS CAT - Destructive - Fatal", IF(AO182, IF(AG182, "OEIS CAT - Destructive - Non-fatal", "OEIS Non-CAT - Destructive - Non-fatal"), IF(AG182, "OEIS CAT - Large", "OEIS Non-CAT - Large")))</f>
        <v/>
      </c>
      <c r="AR182">
        <f>IF(AND(P182&lt;&gt;"", P182&gt;5000),1,0)</f>
        <v/>
      </c>
      <c r="AS182">
        <f>IF(AND(R182&lt;&gt;"", R182&gt;500),1,0)</f>
        <v/>
      </c>
      <c r="AT182">
        <f>IF(OR(R182="", R182&lt;=100),"structures &lt;= 100 ", IF(R182&gt;500, "structures &gt; 500", "100 &lt; structures &lt;= 500"))</f>
        <v/>
      </c>
      <c r="AU182">
        <f>IF(AND(T182&gt;0, T182&lt;&gt;""),"fatality &gt; 0", "fatality = 0")</f>
        <v/>
      </c>
      <c r="AV182">
        <f>IF(R182="",0, R182)</f>
        <v/>
      </c>
      <c r="AW182" t="b">
        <v>1</v>
      </c>
      <c r="AX182" t="b">
        <v>0</v>
      </c>
      <c r="AY182" t="b">
        <v>1</v>
      </c>
      <c r="AZ182" t="b">
        <v>1</v>
      </c>
      <c r="BA182" t="b">
        <v>0</v>
      </c>
      <c r="BB182" t="b">
        <v>1</v>
      </c>
      <c r="BC182" t="b">
        <v>1</v>
      </c>
    </row>
    <row r="183">
      <c r="A183" s="11" t="n"/>
      <c r="C183">
        <f>LEFT(H183,8)&amp;"-"&amp;E183</f>
        <v/>
      </c>
      <c r="D183" s="12" t="inlineStr">
        <is>
          <t>Tehama</t>
        </is>
      </c>
      <c r="E183" s="12" t="inlineStr">
        <is>
          <t>Apple</t>
        </is>
      </c>
      <c r="F183" s="12" t="n"/>
      <c r="G183" s="12" t="n"/>
      <c r="H183" s="13">
        <f>YEAR(L183)*10^8+MONTH(L183)*10^6+DAY(L183)*10^4+HOUR(L183)*100+MINUTE(L183)</f>
        <v/>
      </c>
      <c r="I183" s="13">
        <f>IF(HOUR(L183)&lt;12, YEAR(L183)*10^8+MONTH(L183)*10^6+DAY(L183)*10^4+(HOUR(L183)+12)*10^2 + MINUTE(L183), YEAR(L183)*10^8+MONTH(L183)*10^6+(DAY(L183)+1)*10^4+(HOUR(L183)-12)*10^2+MINUTE(L183))</f>
        <v/>
      </c>
      <c r="J183" s="14" t="n">
        <v>43260</v>
      </c>
      <c r="K183" s="15" t="n">
        <v>0.5902777777777778</v>
      </c>
      <c r="L183" s="16" t="n">
        <v>43260.59027777778</v>
      </c>
      <c r="M183" s="17" t="n">
        <v>43469</v>
      </c>
      <c r="N183" s="18" t="inlineStr">
        <is>
          <t>10:10</t>
        </is>
      </c>
      <c r="O183" s="16" t="n">
        <v>43469.42361111111</v>
      </c>
      <c r="P183" s="19" t="n">
        <v>2956</v>
      </c>
      <c r="Q183" s="12" t="inlineStr">
        <is>
          <t>Undetermined</t>
        </is>
      </c>
      <c r="R183" s="19" t="n">
        <v>5</v>
      </c>
      <c r="S183" s="19" t="n"/>
      <c r="T183" s="19" t="n">
        <v>0</v>
      </c>
      <c r="U183" s="20" t="n">
        <v>39.94355</v>
      </c>
      <c r="V183" s="20" t="n">
        <v>-122.3571</v>
      </c>
      <c r="W183" s="11" t="inlineStr">
        <is>
          <t>non-HFTD</t>
        </is>
      </c>
      <c r="X183" s="11">
        <f>IF(OR(ISNUMBER(FIND("Redwood Valley", E183)), AZ183, BC183), "HFRA", "non-HFRA")</f>
        <v/>
      </c>
      <c r="Y183" s="11" t="n"/>
      <c r="Z183" s="21" t="n"/>
      <c r="AA183" s="11" t="n"/>
      <c r="AB183" s="11" t="n"/>
      <c r="AC183" s="21" t="n"/>
      <c r="AD183" s="21" t="n"/>
      <c r="AE183" s="21" t="n"/>
      <c r="AF183" s="11" t="n"/>
      <c r="AG183" s="11">
        <f>OR(AND(P183&gt;5000, P183&lt;&gt;""), AND(R183&gt;500, R183&lt;&gt;""), AND(T183&gt;0, T183&lt;&gt;""))</f>
        <v/>
      </c>
      <c r="AH183" s="11">
        <f>AND(OR(R183="", R183&lt;100),OR(AND(P183&gt;5000,P183&lt;&gt;""),AND(T183&gt;0,T183&lt;&gt;"")))</f>
        <v/>
      </c>
      <c r="AI183" s="11">
        <f>AND(AG183,AH183=FALSE)</f>
        <v/>
      </c>
      <c r="AJ183" s="19" t="n">
        <v>2018</v>
      </c>
      <c r="AK183" t="n">
        <v>6</v>
      </c>
      <c r="AL183" t="b">
        <v>0</v>
      </c>
      <c r="AM183">
        <f>IF(AND(T183&gt;0, T183&lt;&gt;""),1,0)</f>
        <v/>
      </c>
      <c r="AN183">
        <f>AND(AO183,AND(T183&gt;0,T183&lt;&gt;""))</f>
        <v/>
      </c>
      <c r="AO183">
        <f>AND(R183&gt;100, R183&lt;&gt;"")</f>
        <v/>
      </c>
      <c r="AP183">
        <f>AND(NOT(AN183),AO183)</f>
        <v/>
      </c>
      <c r="AQ183">
        <f>IF(AN183, "OEIS CAT - Destructive - Fatal", IF(AO183, IF(AG183, "OEIS CAT - Destructive - Non-fatal", "OEIS Non-CAT - Destructive - Non-fatal"), IF(AG183, "OEIS CAT - Large", "OEIS Non-CAT - Large")))</f>
        <v/>
      </c>
      <c r="AR183">
        <f>IF(AND(P183&lt;&gt;"", P183&gt;5000),1,0)</f>
        <v/>
      </c>
      <c r="AS183">
        <f>IF(AND(R183&lt;&gt;"", R183&gt;500),1,0)</f>
        <v/>
      </c>
      <c r="AT183">
        <f>IF(OR(R183="", R183&lt;=100),"structures &lt;= 100 ", IF(R183&gt;500, "structures &gt; 500", "100 &lt; structures &lt;= 500"))</f>
        <v/>
      </c>
      <c r="AU183">
        <f>IF(AND(T183&gt;0, T183&lt;&gt;""),"fatality &gt; 0", "fatality = 0")</f>
        <v/>
      </c>
      <c r="AV183">
        <f>IF(R183="",0, R183)</f>
        <v/>
      </c>
      <c r="AW183" t="b">
        <v>0</v>
      </c>
      <c r="AX183" t="b">
        <v>0</v>
      </c>
      <c r="AY183" t="b">
        <v>0</v>
      </c>
      <c r="AZ183" t="b">
        <v>0</v>
      </c>
      <c r="BA183" t="b">
        <v>0</v>
      </c>
      <c r="BB183" t="b">
        <v>0</v>
      </c>
      <c r="BC183" t="b">
        <v>0</v>
      </c>
    </row>
    <row r="184">
      <c r="A184" s="11" t="n"/>
      <c r="C184">
        <f>LEFT(H184,8)&amp;"-"&amp;E184</f>
        <v/>
      </c>
      <c r="D184" s="12" t="inlineStr">
        <is>
          <t>Glenn</t>
        </is>
      </c>
      <c r="E184" s="12" t="inlineStr">
        <is>
          <t>Chrome</t>
        </is>
      </c>
      <c r="F184" s="12" t="n"/>
      <c r="G184" s="12" t="n"/>
      <c r="H184" s="13">
        <f>YEAR(L184)*10^8+MONTH(L184)*10^6+DAY(L184)*10^4+HOUR(L184)*100+MINUTE(L184)</f>
        <v/>
      </c>
      <c r="I184" s="13">
        <f>IF(HOUR(L184)&lt;12, YEAR(L184)*10^8+MONTH(L184)*10^6+DAY(L184)*10^4+(HOUR(L184)+12)*10^2 + MINUTE(L184), YEAR(L184)*10^8+MONTH(L184)*10^6+(DAY(L184)+1)*10^4+(HOUR(L184)-12)*10^2+MINUTE(L184))</f>
        <v/>
      </c>
      <c r="J184" s="14" t="n">
        <v>43260</v>
      </c>
      <c r="K184" s="15" t="n">
        <v>0.6472222222222223</v>
      </c>
      <c r="L184" s="16" t="n">
        <v>43260.64722222222</v>
      </c>
      <c r="M184" s="17" t="n">
        <v>43469</v>
      </c>
      <c r="N184" s="18" t="inlineStr">
        <is>
          <t>10:09</t>
        </is>
      </c>
      <c r="O184" s="16" t="n">
        <v>43469.42291666667</v>
      </c>
      <c r="P184" s="19" t="n">
        <v>2290</v>
      </c>
      <c r="Q184" s="12" t="inlineStr">
        <is>
          <t>Undetermined</t>
        </is>
      </c>
      <c r="R184" s="19" t="n">
        <v>1</v>
      </c>
      <c r="S184" s="19" t="n"/>
      <c r="T184" s="19" t="n">
        <v>0</v>
      </c>
      <c r="U184" s="20" t="n">
        <v>39.64978</v>
      </c>
      <c r="V184" s="20" t="n">
        <v>-122.58218</v>
      </c>
      <c r="W184" s="11" t="inlineStr">
        <is>
          <t>HFTD</t>
        </is>
      </c>
      <c r="X184" s="11">
        <f>IF(OR(ISNUMBER(FIND("Redwood Valley", E184)), AZ184, BC184), "HFRA", "non-HFRA")</f>
        <v/>
      </c>
      <c r="Y184" s="11" t="n"/>
      <c r="Z184" s="21" t="n"/>
      <c r="AA184" s="11" t="n"/>
      <c r="AB184" s="11" t="n"/>
      <c r="AC184" s="21" t="n"/>
      <c r="AD184" s="21" t="n"/>
      <c r="AE184" s="21" t="n"/>
      <c r="AF184" s="11" t="n">
        <v>179721</v>
      </c>
      <c r="AG184" s="11">
        <f>OR(AND(P184&gt;5000, P184&lt;&gt;""), AND(R184&gt;500, R184&lt;&gt;""), AND(T184&gt;0, T184&lt;&gt;""))</f>
        <v/>
      </c>
      <c r="AH184" s="11">
        <f>AND(OR(R184="", R184&lt;100),OR(AND(P184&gt;5000,P184&lt;&gt;""),AND(T184&gt;0,T184&lt;&gt;"")))</f>
        <v/>
      </c>
      <c r="AI184" s="11">
        <f>AND(AG184,AH184=FALSE)</f>
        <v/>
      </c>
      <c r="AJ184" s="19" t="n">
        <v>2018</v>
      </c>
      <c r="AK184" t="n">
        <v>6</v>
      </c>
      <c r="AL184" t="b">
        <v>0</v>
      </c>
      <c r="AM184">
        <f>IF(AND(T184&gt;0, T184&lt;&gt;""),1,0)</f>
        <v/>
      </c>
      <c r="AN184">
        <f>AND(AO184,AND(T184&gt;0,T184&lt;&gt;""))</f>
        <v/>
      </c>
      <c r="AO184">
        <f>AND(R184&gt;100, R184&lt;&gt;"")</f>
        <v/>
      </c>
      <c r="AP184">
        <f>AND(NOT(AN184),AO184)</f>
        <v/>
      </c>
      <c r="AQ184">
        <f>IF(AN184, "OEIS CAT - Destructive - Fatal", IF(AO184, IF(AG184, "OEIS CAT - Destructive - Non-fatal", "OEIS Non-CAT - Destructive - Non-fatal"), IF(AG184, "OEIS CAT - Large", "OEIS Non-CAT - Large")))</f>
        <v/>
      </c>
      <c r="AR184">
        <f>IF(AND(P184&lt;&gt;"", P184&gt;5000),1,0)</f>
        <v/>
      </c>
      <c r="AS184">
        <f>IF(AND(R184&lt;&gt;"", R184&gt;500),1,0)</f>
        <v/>
      </c>
      <c r="AT184">
        <f>IF(OR(R184="", R184&lt;=100),"structures &lt;= 100 ", IF(R184&gt;500, "structures &gt; 500", "100 &lt; structures &lt;= 500"))</f>
        <v/>
      </c>
      <c r="AU184">
        <f>IF(AND(T184&gt;0, T184&lt;&gt;""),"fatality &gt; 0", "fatality = 0")</f>
        <v/>
      </c>
      <c r="AV184">
        <f>IF(R184="",0, R184)</f>
        <v/>
      </c>
      <c r="AW184" t="b">
        <v>1</v>
      </c>
      <c r="AX184" t="b">
        <v>0</v>
      </c>
      <c r="AY184" t="b">
        <v>1</v>
      </c>
      <c r="AZ184" t="b">
        <v>1</v>
      </c>
      <c r="BA184" t="b">
        <v>0</v>
      </c>
      <c r="BB184" t="b">
        <v>1</v>
      </c>
      <c r="BC184" t="b">
        <v>1</v>
      </c>
    </row>
    <row r="185">
      <c r="A185" s="11" t="n"/>
      <c r="C185">
        <f>LEFT(H185,8)&amp;"-"&amp;E185</f>
        <v/>
      </c>
      <c r="D185" s="12" t="inlineStr">
        <is>
          <t>Madera</t>
        </is>
      </c>
      <c r="E185" s="12" t="inlineStr">
        <is>
          <t>Lions</t>
        </is>
      </c>
      <c r="F185" s="12" t="n"/>
      <c r="G185" s="12" t="n"/>
      <c r="H185" s="13">
        <f>YEAR(L185)*10^8+MONTH(L185)*10^6+DAY(L185)*10^4+HOUR(L185)*100+MINUTE(L185)</f>
        <v/>
      </c>
      <c r="I185" s="13">
        <f>IF(HOUR(L185)&lt;12, YEAR(L185)*10^8+MONTH(L185)*10^6+DAY(L185)*10^4+(HOUR(L185)+12)*10^2 + MINUTE(L185), YEAR(L185)*10^8+MONTH(L185)*10^6+(DAY(L185)+1)*10^4+(HOUR(L185)-12)*10^2+MINUTE(L185))</f>
        <v/>
      </c>
      <c r="J185" s="14" t="n">
        <v>43262</v>
      </c>
      <c r="K185" s="15" t="n">
        <v>0.5</v>
      </c>
      <c r="L185" s="16" t="n">
        <v>43262.5</v>
      </c>
      <c r="M185" s="17" t="n">
        <v>43469</v>
      </c>
      <c r="N185" s="18" t="inlineStr">
        <is>
          <t>10:03</t>
        </is>
      </c>
      <c r="O185" s="16" t="n">
        <v>43469.41875</v>
      </c>
      <c r="P185" s="19" t="n">
        <v>4064</v>
      </c>
      <c r="Q185" s="12" t="inlineStr">
        <is>
          <t>Undetermined</t>
        </is>
      </c>
      <c r="R185" s="19" t="n">
        <v>0</v>
      </c>
      <c r="S185" s="19" t="n"/>
      <c r="T185" s="19" t="n">
        <v>0</v>
      </c>
      <c r="U185" s="20" t="n">
        <v>37.571</v>
      </c>
      <c r="V185" s="20" t="n">
        <v>-119.118</v>
      </c>
      <c r="W185" s="11" t="inlineStr">
        <is>
          <t>non-HFTD</t>
        </is>
      </c>
      <c r="X185" s="11">
        <f>IF(OR(ISNUMBER(FIND("Redwood Valley", E185)), AZ185, BC185), "HFRA", "non-HFRA")</f>
        <v/>
      </c>
      <c r="Y185" s="11" t="n"/>
      <c r="Z185" s="21" t="n"/>
      <c r="AA185" s="11" t="n"/>
      <c r="AB185" s="11" t="n"/>
      <c r="AC185" s="21" t="n"/>
      <c r="AD185" s="21" t="n"/>
      <c r="AE185" s="21" t="n"/>
      <c r="AF185" s="11" t="n"/>
      <c r="AG185" s="11">
        <f>OR(AND(P185&gt;5000, P185&lt;&gt;""), AND(R185&gt;500, R185&lt;&gt;""), AND(T185&gt;0, T185&lt;&gt;""))</f>
        <v/>
      </c>
      <c r="AH185" s="11">
        <f>AND(OR(R185="", R185&lt;100),OR(AND(P185&gt;5000,P185&lt;&gt;""),AND(T185&gt;0,T185&lt;&gt;"")))</f>
        <v/>
      </c>
      <c r="AI185" s="11">
        <f>AND(AG185,AH185=FALSE)</f>
        <v/>
      </c>
      <c r="AJ185" s="19" t="n">
        <v>2018</v>
      </c>
      <c r="AK185" t="n">
        <v>6</v>
      </c>
      <c r="AL185" t="b">
        <v>0</v>
      </c>
      <c r="AM185">
        <f>IF(AND(T185&gt;0, T185&lt;&gt;""),1,0)</f>
        <v/>
      </c>
      <c r="AN185">
        <f>AND(AO185,AND(T185&gt;0,T185&lt;&gt;""))</f>
        <v/>
      </c>
      <c r="AO185">
        <f>AND(R185&gt;100, R185&lt;&gt;"")</f>
        <v/>
      </c>
      <c r="AP185">
        <f>AND(NOT(AN185),AO185)</f>
        <v/>
      </c>
      <c r="AQ185">
        <f>IF(AN185, "OEIS CAT - Destructive - Fatal", IF(AO185, IF(AG185, "OEIS CAT - Destructive - Non-fatal", "OEIS Non-CAT - Destructive - Non-fatal"), IF(AG185, "OEIS CAT - Large", "OEIS Non-CAT - Large")))</f>
        <v/>
      </c>
      <c r="AR185">
        <f>IF(AND(P185&lt;&gt;"", P185&gt;5000),1,0)</f>
        <v/>
      </c>
      <c r="AS185">
        <f>IF(AND(R185&lt;&gt;"", R185&gt;500),1,0)</f>
        <v/>
      </c>
      <c r="AT185">
        <f>IF(OR(R185="", R185&lt;=100),"structures &lt;= 100 ", IF(R185&gt;500, "structures &gt; 500", "100 &lt; structures &lt;= 500"))</f>
        <v/>
      </c>
      <c r="AU185">
        <f>IF(AND(T185&gt;0, T185&lt;&gt;""),"fatality &gt; 0", "fatality = 0")</f>
        <v/>
      </c>
      <c r="AV185">
        <f>IF(R185="",0, R185)</f>
        <v/>
      </c>
      <c r="AW185" t="b">
        <v>0</v>
      </c>
      <c r="AX185" t="b">
        <v>0</v>
      </c>
      <c r="AY185" t="b">
        <v>0</v>
      </c>
      <c r="AZ185" t="b">
        <v>0</v>
      </c>
      <c r="BA185" t="b">
        <v>0</v>
      </c>
      <c r="BB185" t="b">
        <v>0</v>
      </c>
      <c r="BC185" t="b">
        <v>0</v>
      </c>
    </row>
    <row r="186">
      <c r="A186" s="11" t="n"/>
      <c r="C186">
        <f>LEFT(H186,8)&amp;"-"&amp;E186</f>
        <v/>
      </c>
      <c r="D186" s="12" t="inlineStr">
        <is>
          <t>Lassen</t>
        </is>
      </c>
      <c r="E186" s="12" t="inlineStr">
        <is>
          <t>Tumbleweed</t>
        </is>
      </c>
      <c r="F186" s="12" t="n"/>
      <c r="G186" s="12" t="n"/>
      <c r="H186" s="13">
        <f>YEAR(L186)*10^8+MONTH(L186)*10^6+DAY(L186)*10^4+HOUR(L186)*100+MINUTE(L186)</f>
        <v/>
      </c>
      <c r="I186" s="13">
        <f>IF(HOUR(L186)&lt;12, YEAR(L186)*10^8+MONTH(L186)*10^6+DAY(L186)*10^4+(HOUR(L186)+12)*10^2 + MINUTE(L186), YEAR(L186)*10^8+MONTH(L186)*10^6+(DAY(L186)+1)*10^4+(HOUR(L186)-12)*10^2+MINUTE(L186))</f>
        <v/>
      </c>
      <c r="J186" s="14" t="n">
        <v>43265</v>
      </c>
      <c r="K186" s="15" t="n">
        <v>0.7395833333333334</v>
      </c>
      <c r="L186" s="16" t="n">
        <v>43265.73958333334</v>
      </c>
      <c r="M186" s="17" t="n">
        <v>43469</v>
      </c>
      <c r="N186" s="18" t="inlineStr">
        <is>
          <t>10:06</t>
        </is>
      </c>
      <c r="O186" s="16" t="n">
        <v>43469.42083333333</v>
      </c>
      <c r="P186" s="19" t="n">
        <v>646</v>
      </c>
      <c r="Q186" s="12" t="inlineStr">
        <is>
          <t>Undetermined</t>
        </is>
      </c>
      <c r="R186" s="19" t="n">
        <v>0</v>
      </c>
      <c r="S186" s="19" t="n"/>
      <c r="T186" s="19" t="n">
        <v>0</v>
      </c>
      <c r="U186" s="20" t="n">
        <v>40.3768</v>
      </c>
      <c r="V186" s="20" t="n">
        <v>-120.36403</v>
      </c>
      <c r="W186" s="11" t="inlineStr">
        <is>
          <t>non-HFTD</t>
        </is>
      </c>
      <c r="X186" s="11">
        <f>IF(OR(ISNUMBER(FIND("Redwood Valley", E186)), AZ186, BC186), "HFRA", "non-HFRA")</f>
        <v/>
      </c>
      <c r="Y186" s="11" t="n"/>
      <c r="Z186" s="21" t="n"/>
      <c r="AA186" s="11" t="n"/>
      <c r="AB186" s="11" t="n"/>
      <c r="AC186" s="21" t="n"/>
      <c r="AD186" s="21" t="n"/>
      <c r="AE186" s="21" t="n"/>
      <c r="AF186" s="11" t="n"/>
      <c r="AG186" s="11">
        <f>OR(AND(P186&gt;5000, P186&lt;&gt;""), AND(R186&gt;500, R186&lt;&gt;""), AND(T186&gt;0, T186&lt;&gt;""))</f>
        <v/>
      </c>
      <c r="AH186" s="11">
        <f>AND(OR(R186="", R186&lt;100),OR(AND(P186&gt;5000,P186&lt;&gt;""),AND(T186&gt;0,T186&lt;&gt;"")))</f>
        <v/>
      </c>
      <c r="AI186" s="11">
        <f>AND(AG186,AH186=FALSE)</f>
        <v/>
      </c>
      <c r="AJ186" s="19" t="n">
        <v>2018</v>
      </c>
      <c r="AK186" t="n">
        <v>6</v>
      </c>
      <c r="AL186" t="b">
        <v>0</v>
      </c>
      <c r="AM186">
        <f>IF(AND(T186&gt;0, T186&lt;&gt;""),1,0)</f>
        <v/>
      </c>
      <c r="AN186">
        <f>AND(AO186,AND(T186&gt;0,T186&lt;&gt;""))</f>
        <v/>
      </c>
      <c r="AO186">
        <f>AND(R186&gt;100, R186&lt;&gt;"")</f>
        <v/>
      </c>
      <c r="AP186">
        <f>AND(NOT(AN186),AO186)</f>
        <v/>
      </c>
      <c r="AQ186">
        <f>IF(AN186, "OEIS CAT - Destructive - Fatal", IF(AO186, IF(AG186, "OEIS CAT - Destructive - Non-fatal", "OEIS Non-CAT - Destructive - Non-fatal"), IF(AG186, "OEIS CAT - Large", "OEIS Non-CAT - Large")))</f>
        <v/>
      </c>
      <c r="AR186">
        <f>IF(AND(P186&lt;&gt;"", P186&gt;5000),1,0)</f>
        <v/>
      </c>
      <c r="AS186">
        <f>IF(AND(R186&lt;&gt;"", R186&gt;500),1,0)</f>
        <v/>
      </c>
      <c r="AT186">
        <f>IF(OR(R186="", R186&lt;=100),"structures &lt;= 100 ", IF(R186&gt;500, "structures &gt; 500", "100 &lt; structures &lt;= 500"))</f>
        <v/>
      </c>
      <c r="AU186">
        <f>IF(AND(T186&gt;0, T186&lt;&gt;""),"fatality &gt; 0", "fatality = 0")</f>
        <v/>
      </c>
      <c r="AV186">
        <f>IF(R186="",0, R186)</f>
        <v/>
      </c>
      <c r="AW186" t="b">
        <v>0</v>
      </c>
      <c r="AX186" t="b">
        <v>0</v>
      </c>
      <c r="AY186" t="b">
        <v>0</v>
      </c>
      <c r="AZ186" t="b">
        <v>0</v>
      </c>
      <c r="BA186" t="b">
        <v>0</v>
      </c>
      <c r="BB186" t="b">
        <v>0</v>
      </c>
      <c r="BC186" t="b">
        <v>0</v>
      </c>
    </row>
    <row r="187">
      <c r="A187" s="11" t="n"/>
      <c r="C187">
        <f>LEFT(H187,8)&amp;"-"&amp;E187</f>
        <v/>
      </c>
      <c r="D187" s="12" t="inlineStr">
        <is>
          <t>Merced</t>
        </is>
      </c>
      <c r="E187" s="12" t="inlineStr">
        <is>
          <t>Planada</t>
        </is>
      </c>
      <c r="F187" s="12" t="n"/>
      <c r="G187" s="12" t="n"/>
      <c r="H187" s="13">
        <f>YEAR(L187)*10^8+MONTH(L187)*10^6+DAY(L187)*10^4+HOUR(L187)*100+MINUTE(L187)</f>
        <v/>
      </c>
      <c r="I187" s="13">
        <f>IF(HOUR(L187)&lt;12, YEAR(L187)*10^8+MONTH(L187)*10^6+DAY(L187)*10^4+(HOUR(L187)+12)*10^2 + MINUTE(L187), YEAR(L187)*10^8+MONTH(L187)*10^6+(DAY(L187)+1)*10^4+(HOUR(L187)-12)*10^2+MINUTE(L187))</f>
        <v/>
      </c>
      <c r="J187" s="14" t="n">
        <v>43266</v>
      </c>
      <c r="K187" s="15" t="n">
        <v>0.4402777777777778</v>
      </c>
      <c r="L187" s="16" t="n">
        <v>43266.44027777778</v>
      </c>
      <c r="M187" s="17" t="n">
        <v>43469</v>
      </c>
      <c r="N187" s="18" t="inlineStr">
        <is>
          <t>10:06</t>
        </is>
      </c>
      <c r="O187" s="16" t="n">
        <v>43469.42083333333</v>
      </c>
      <c r="P187" s="19" t="n">
        <v>4564</v>
      </c>
      <c r="Q187" s="12" t="inlineStr">
        <is>
          <t>Undetermined</t>
        </is>
      </c>
      <c r="R187" s="19" t="n">
        <v>0</v>
      </c>
      <c r="S187" s="19" t="n"/>
      <c r="T187" s="19" t="n">
        <v>0</v>
      </c>
      <c r="U187" s="20" t="n">
        <v>37.39339</v>
      </c>
      <c r="V187" s="20" t="n">
        <v>-120.34207</v>
      </c>
      <c r="W187" s="11" t="inlineStr">
        <is>
          <t>non-HFTD</t>
        </is>
      </c>
      <c r="X187" s="11">
        <f>IF(OR(ISNUMBER(FIND("Redwood Valley", E187)), AZ187, BC187), "HFRA", "non-HFRA")</f>
        <v/>
      </c>
      <c r="Y187" s="11" t="n"/>
      <c r="Z187" s="21" t="n"/>
      <c r="AA187" s="11" t="n"/>
      <c r="AB187" s="11" t="n"/>
      <c r="AC187" s="21" t="n"/>
      <c r="AD187" s="21" t="n"/>
      <c r="AE187" s="21" t="n"/>
      <c r="AF187" s="11" t="n"/>
      <c r="AG187" s="11">
        <f>OR(AND(P187&gt;5000, P187&lt;&gt;""), AND(R187&gt;500, R187&lt;&gt;""), AND(T187&gt;0, T187&lt;&gt;""))</f>
        <v/>
      </c>
      <c r="AH187" s="11">
        <f>AND(OR(R187="", R187&lt;100),OR(AND(P187&gt;5000,P187&lt;&gt;""),AND(T187&gt;0,T187&lt;&gt;"")))</f>
        <v/>
      </c>
      <c r="AI187" s="11">
        <f>AND(AG187,AH187=FALSE)</f>
        <v/>
      </c>
      <c r="AJ187" s="19" t="n">
        <v>2018</v>
      </c>
      <c r="AK187" t="n">
        <v>6</v>
      </c>
      <c r="AL187" t="b">
        <v>0</v>
      </c>
      <c r="AM187">
        <f>IF(AND(T187&gt;0, T187&lt;&gt;""),1,0)</f>
        <v/>
      </c>
      <c r="AN187">
        <f>AND(AO187,AND(T187&gt;0,T187&lt;&gt;""))</f>
        <v/>
      </c>
      <c r="AO187">
        <f>AND(R187&gt;100, R187&lt;&gt;"")</f>
        <v/>
      </c>
      <c r="AP187">
        <f>AND(NOT(AN187),AO187)</f>
        <v/>
      </c>
      <c r="AQ187">
        <f>IF(AN187, "OEIS CAT - Destructive - Fatal", IF(AO187, IF(AG187, "OEIS CAT - Destructive - Non-fatal", "OEIS Non-CAT - Destructive - Non-fatal"), IF(AG187, "OEIS CAT - Large", "OEIS Non-CAT - Large")))</f>
        <v/>
      </c>
      <c r="AR187">
        <f>IF(AND(P187&lt;&gt;"", P187&gt;5000),1,0)</f>
        <v/>
      </c>
      <c r="AS187">
        <f>IF(AND(R187&lt;&gt;"", R187&gt;500),1,0)</f>
        <v/>
      </c>
      <c r="AT187">
        <f>IF(OR(R187="", R187&lt;=100),"structures &lt;= 100 ", IF(R187&gt;500, "structures &gt; 500", "100 &lt; structures &lt;= 500"))</f>
        <v/>
      </c>
      <c r="AU187">
        <f>IF(AND(T187&gt;0, T187&lt;&gt;""),"fatality &gt; 0", "fatality = 0")</f>
        <v/>
      </c>
      <c r="AV187">
        <f>IF(R187="",0, R187)</f>
        <v/>
      </c>
      <c r="AW187" t="b">
        <v>0</v>
      </c>
      <c r="AX187" t="b">
        <v>0</v>
      </c>
      <c r="AY187" t="b">
        <v>0</v>
      </c>
      <c r="AZ187" t="b">
        <v>0</v>
      </c>
      <c r="BA187" t="b">
        <v>0</v>
      </c>
      <c r="BB187" t="b">
        <v>0</v>
      </c>
      <c r="BC187" t="b">
        <v>0</v>
      </c>
    </row>
    <row r="188">
      <c r="A188" s="11" t="n"/>
      <c r="C188">
        <f>LEFT(H188,8)&amp;"-"&amp;E188</f>
        <v/>
      </c>
      <c r="D188" s="12" t="inlineStr">
        <is>
          <t>San Luis Obispo</t>
        </is>
      </c>
      <c r="E188" s="12" t="inlineStr">
        <is>
          <t>Yankee</t>
        </is>
      </c>
      <c r="F188" s="12" t="n"/>
      <c r="G188" s="12" t="n"/>
      <c r="H188" s="13">
        <f>YEAR(L188)*10^8+MONTH(L188)*10^6+DAY(L188)*10^4+HOUR(L188)*100+MINUTE(L188)</f>
        <v/>
      </c>
      <c r="I188" s="13">
        <f>IF(HOUR(L188)&lt;12, YEAR(L188)*10^8+MONTH(L188)*10^6+DAY(L188)*10^4+(HOUR(L188)+12)*10^2 + MINUTE(L188), YEAR(L188)*10^8+MONTH(L188)*10^6+(DAY(L188)+1)*10^4+(HOUR(L188)-12)*10^2+MINUTE(L188))</f>
        <v/>
      </c>
      <c r="J188" s="14" t="n">
        <v>43271</v>
      </c>
      <c r="K188" s="15" t="n">
        <v>0.7652777777777777</v>
      </c>
      <c r="L188" s="16" t="n">
        <v>43271.76527777778</v>
      </c>
      <c r="M188" s="17" t="n">
        <v>43469</v>
      </c>
      <c r="N188" s="18" t="inlineStr">
        <is>
          <t>10:03</t>
        </is>
      </c>
      <c r="O188" s="16" t="n">
        <v>43469.41875</v>
      </c>
      <c r="P188" s="19" t="n">
        <v>1500</v>
      </c>
      <c r="Q188" s="12" t="inlineStr">
        <is>
          <t>Undetermined</t>
        </is>
      </c>
      <c r="R188" s="19" t="n">
        <v>0</v>
      </c>
      <c r="S188" s="19" t="n"/>
      <c r="T188" s="19" t="n">
        <v>0</v>
      </c>
      <c r="U188" s="20" t="n">
        <v>35.73629</v>
      </c>
      <c r="V188" s="20" t="n">
        <v>-120.75593</v>
      </c>
      <c r="W188" s="11" t="inlineStr">
        <is>
          <t>HFTD</t>
        </is>
      </c>
      <c r="X188" s="11">
        <f>IF(OR(ISNUMBER(FIND("Redwood Valley", E188)), AZ188, BC188), "HFRA", "non-HFRA")</f>
        <v/>
      </c>
      <c r="Y188" s="11" t="n"/>
      <c r="Z188" s="21" t="n"/>
      <c r="AA188" s="11" t="n"/>
      <c r="AB188" s="11" t="n"/>
      <c r="AC188" s="21" t="n"/>
      <c r="AD188" s="21" t="n"/>
      <c r="AE188" s="21" t="n"/>
      <c r="AF188" s="11" t="n"/>
      <c r="AG188" s="11">
        <f>OR(AND(P188&gt;5000, P188&lt;&gt;""), AND(R188&gt;500, R188&lt;&gt;""), AND(T188&gt;0, T188&lt;&gt;""))</f>
        <v/>
      </c>
      <c r="AH188" s="11">
        <f>AND(OR(R188="", R188&lt;100),OR(AND(P188&gt;5000,P188&lt;&gt;""),AND(T188&gt;0,T188&lt;&gt;"")))</f>
        <v/>
      </c>
      <c r="AI188" s="11">
        <f>AND(AG188,AH188=FALSE)</f>
        <v/>
      </c>
      <c r="AJ188" s="19" t="n">
        <v>2018</v>
      </c>
      <c r="AK188" t="n">
        <v>6</v>
      </c>
      <c r="AL188" t="b">
        <v>0</v>
      </c>
      <c r="AM188">
        <f>IF(AND(T188&gt;0, T188&lt;&gt;""),1,0)</f>
        <v/>
      </c>
      <c r="AN188">
        <f>AND(AO188,AND(T188&gt;0,T188&lt;&gt;""))</f>
        <v/>
      </c>
      <c r="AO188">
        <f>AND(R188&gt;100, R188&lt;&gt;"")</f>
        <v/>
      </c>
      <c r="AP188">
        <f>AND(NOT(AN188),AO188)</f>
        <v/>
      </c>
      <c r="AQ188">
        <f>IF(AN188, "OEIS CAT - Destructive - Fatal", IF(AO188, IF(AG188, "OEIS CAT - Destructive - Non-fatal", "OEIS Non-CAT - Destructive - Non-fatal"), IF(AG188, "OEIS CAT - Large", "OEIS Non-CAT - Large")))</f>
        <v/>
      </c>
      <c r="AR188">
        <f>IF(AND(P188&lt;&gt;"", P188&gt;5000),1,0)</f>
        <v/>
      </c>
      <c r="AS188">
        <f>IF(AND(R188&lt;&gt;"", R188&gt;500),1,0)</f>
        <v/>
      </c>
      <c r="AT188">
        <f>IF(OR(R188="", R188&lt;=100),"structures &lt;= 100 ", IF(R188&gt;500, "structures &gt; 500", "100 &lt; structures &lt;= 500"))</f>
        <v/>
      </c>
      <c r="AU188">
        <f>IF(AND(T188&gt;0, T188&lt;&gt;""),"fatality &gt; 0", "fatality = 0")</f>
        <v/>
      </c>
      <c r="AV188">
        <f>IF(R188="",0, R188)</f>
        <v/>
      </c>
      <c r="AW188" t="b">
        <v>1</v>
      </c>
      <c r="AX188" t="b">
        <v>0</v>
      </c>
      <c r="AY188" t="b">
        <v>1</v>
      </c>
      <c r="AZ188" t="b">
        <v>1</v>
      </c>
      <c r="BA188" t="b">
        <v>0</v>
      </c>
      <c r="BB188" t="b">
        <v>1</v>
      </c>
      <c r="BC188" t="b">
        <v>1</v>
      </c>
    </row>
    <row r="189">
      <c r="A189" s="11" t="n"/>
      <c r="C189">
        <f>LEFT(H189,8)&amp;"-"&amp;E189</f>
        <v/>
      </c>
      <c r="D189" s="12" t="inlineStr">
        <is>
          <t>Tehama</t>
        </is>
      </c>
      <c r="E189" s="12" t="inlineStr">
        <is>
          <t>Lane</t>
        </is>
      </c>
      <c r="F189" s="12" t="n"/>
      <c r="G189" s="12" t="n"/>
      <c r="H189" s="13">
        <f>YEAR(L189)*10^8+MONTH(L189)*10^6+DAY(L189)*10^4+HOUR(L189)*100+MINUTE(L189)</f>
        <v/>
      </c>
      <c r="I189" s="13">
        <f>IF(HOUR(L189)&lt;12, YEAR(L189)*10^8+MONTH(L189)*10^6+DAY(L189)*10^4+(HOUR(L189)+12)*10^2 + MINUTE(L189), YEAR(L189)*10^8+MONTH(L189)*10^6+(DAY(L189)+1)*10^4+(HOUR(L189)-12)*10^2+MINUTE(L189))</f>
        <v/>
      </c>
      <c r="J189" s="14" t="n">
        <v>43274</v>
      </c>
      <c r="K189" s="15" t="n">
        <v>0.4847222222222222</v>
      </c>
      <c r="L189" s="16" t="n">
        <v>43274.48472222222</v>
      </c>
      <c r="M189" s="17" t="n">
        <v>43469</v>
      </c>
      <c r="N189" s="18" t="inlineStr">
        <is>
          <t>10:02</t>
        </is>
      </c>
      <c r="O189" s="16" t="n">
        <v>43469.41805555556</v>
      </c>
      <c r="P189" s="19" t="n">
        <v>3716</v>
      </c>
      <c r="Q189" s="12" t="inlineStr">
        <is>
          <t>Undetermined</t>
        </is>
      </c>
      <c r="R189" s="19" t="n">
        <v>0</v>
      </c>
      <c r="S189" s="19" t="n"/>
      <c r="T189" s="19" t="n">
        <v>0</v>
      </c>
      <c r="U189" s="20" t="n">
        <v>40.35068</v>
      </c>
      <c r="V189" s="20" t="n">
        <v>-121.77867</v>
      </c>
      <c r="W189" s="11" t="inlineStr">
        <is>
          <t>HFTD</t>
        </is>
      </c>
      <c r="X189" s="11">
        <f>IF(OR(ISNUMBER(FIND("Redwood Valley", E189)), AZ189, BC189), "HFRA", "non-HFRA")</f>
        <v/>
      </c>
      <c r="Y189" s="11" t="n"/>
      <c r="Z189" s="21" t="n"/>
      <c r="AA189" s="11" t="n"/>
      <c r="AB189" s="11" t="n"/>
      <c r="AC189" s="21" t="n"/>
      <c r="AD189" s="21" t="n"/>
      <c r="AE189" s="21" t="n"/>
      <c r="AF189" s="11" t="n"/>
      <c r="AG189" s="11">
        <f>OR(AND(P189&gt;5000, P189&lt;&gt;""), AND(R189&gt;500, R189&lt;&gt;""), AND(T189&gt;0, T189&lt;&gt;""))</f>
        <v/>
      </c>
      <c r="AH189" s="11">
        <f>AND(OR(R189="", R189&lt;100),OR(AND(P189&gt;5000,P189&lt;&gt;""),AND(T189&gt;0,T189&lt;&gt;"")))</f>
        <v/>
      </c>
      <c r="AI189" s="11">
        <f>AND(AG189,AH189=FALSE)</f>
        <v/>
      </c>
      <c r="AJ189" s="19" t="n">
        <v>2018</v>
      </c>
      <c r="AK189" t="n">
        <v>6</v>
      </c>
      <c r="AL189" t="b">
        <v>0</v>
      </c>
      <c r="AM189">
        <f>IF(AND(T189&gt;0, T189&lt;&gt;""),1,0)</f>
        <v/>
      </c>
      <c r="AN189">
        <f>AND(AO189,AND(T189&gt;0,T189&lt;&gt;""))</f>
        <v/>
      </c>
      <c r="AO189">
        <f>AND(R189&gt;100, R189&lt;&gt;"")</f>
        <v/>
      </c>
      <c r="AP189">
        <f>AND(NOT(AN189),AO189)</f>
        <v/>
      </c>
      <c r="AQ189">
        <f>IF(AN189, "OEIS CAT - Destructive - Fatal", IF(AO189, IF(AG189, "OEIS CAT - Destructive - Non-fatal", "OEIS Non-CAT - Destructive - Non-fatal"), IF(AG189, "OEIS CAT - Large", "OEIS Non-CAT - Large")))</f>
        <v/>
      </c>
      <c r="AR189">
        <f>IF(AND(P189&lt;&gt;"", P189&gt;5000),1,0)</f>
        <v/>
      </c>
      <c r="AS189">
        <f>IF(AND(R189&lt;&gt;"", R189&gt;500),1,0)</f>
        <v/>
      </c>
      <c r="AT189">
        <f>IF(OR(R189="", R189&lt;=100),"structures &lt;= 100 ", IF(R189&gt;500, "structures &gt; 500", "100 &lt; structures &lt;= 500"))</f>
        <v/>
      </c>
      <c r="AU189">
        <f>IF(AND(T189&gt;0, T189&lt;&gt;""),"fatality &gt; 0", "fatality = 0")</f>
        <v/>
      </c>
      <c r="AV189">
        <f>IF(R189="",0, R189)</f>
        <v/>
      </c>
      <c r="AW189" t="b">
        <v>1</v>
      </c>
      <c r="AX189" t="b">
        <v>0</v>
      </c>
      <c r="AY189" t="b">
        <v>1</v>
      </c>
      <c r="AZ189" t="b">
        <v>1</v>
      </c>
      <c r="BA189" t="b">
        <v>0</v>
      </c>
      <c r="BB189" t="b">
        <v>1</v>
      </c>
      <c r="BC189" t="b">
        <v>1</v>
      </c>
    </row>
    <row r="190">
      <c r="A190" s="11" t="n"/>
      <c r="C190">
        <f>LEFT(H190,8)&amp;"-"&amp;E190</f>
        <v/>
      </c>
      <c r="D190" s="12" t="inlineStr">
        <is>
          <t>Shasta</t>
        </is>
      </c>
      <c r="E190" s="12" t="inlineStr">
        <is>
          <t>Bascom</t>
        </is>
      </c>
      <c r="F190" s="12" t="n"/>
      <c r="G190" s="12" t="n"/>
      <c r="H190" s="13">
        <f>YEAR(L190)*10^8+MONTH(L190)*10^6+DAY(L190)*10^4+HOUR(L190)*100+MINUTE(L190)</f>
        <v/>
      </c>
      <c r="I190" s="13">
        <f>IF(HOUR(L190)&lt;12, YEAR(L190)*10^8+MONTH(L190)*10^6+DAY(L190)*10^4+(HOUR(L190)+12)*10^2 + MINUTE(L190), YEAR(L190)*10^8+MONTH(L190)*10^6+(DAY(L190)+1)*10^4+(HOUR(L190)-12)*10^2+MINUTE(L190))</f>
        <v/>
      </c>
      <c r="J190" s="14" t="n">
        <v>43274</v>
      </c>
      <c r="K190" s="15" t="n">
        <v>0.5375</v>
      </c>
      <c r="L190" s="16" t="n">
        <v>43274.5375</v>
      </c>
      <c r="M190" s="17" t="n">
        <v>43469</v>
      </c>
      <c r="N190" s="18" t="inlineStr">
        <is>
          <t>10:02</t>
        </is>
      </c>
      <c r="O190" s="16" t="n">
        <v>43469.41805555556</v>
      </c>
      <c r="P190" s="19" t="n">
        <v>328</v>
      </c>
      <c r="Q190" s="12" t="inlineStr">
        <is>
          <t>Undetermined</t>
        </is>
      </c>
      <c r="R190" s="19" t="n">
        <v>0</v>
      </c>
      <c r="S190" s="19" t="n"/>
      <c r="T190" s="19" t="n">
        <v>0</v>
      </c>
      <c r="U190" s="20" t="n">
        <v>40.52909</v>
      </c>
      <c r="V190" s="20" t="n">
        <v>-122.17457</v>
      </c>
      <c r="W190" s="11" t="inlineStr">
        <is>
          <t>HFTD</t>
        </is>
      </c>
      <c r="X190" s="11">
        <f>IF(OR(ISNUMBER(FIND("Redwood Valley", E190)), AZ190, BC190), "HFRA", "non-HFRA")</f>
        <v/>
      </c>
      <c r="Y190" s="11" t="n"/>
      <c r="Z190" s="21" t="n"/>
      <c r="AA190" s="11" t="n"/>
      <c r="AB190" s="11" t="n"/>
      <c r="AC190" s="21" t="n"/>
      <c r="AD190" s="21" t="n"/>
      <c r="AE190" s="21" t="n"/>
      <c r="AF190" s="11" t="n">
        <v>12408</v>
      </c>
      <c r="AG190" s="11">
        <f>OR(AND(P190&gt;5000, P190&lt;&gt;""), AND(R190&gt;500, R190&lt;&gt;""), AND(T190&gt;0, T190&lt;&gt;""))</f>
        <v/>
      </c>
      <c r="AH190" s="11">
        <f>AND(OR(R190="", R190&lt;100),OR(AND(P190&gt;5000,P190&lt;&gt;""),AND(T190&gt;0,T190&lt;&gt;"")))</f>
        <v/>
      </c>
      <c r="AI190" s="11">
        <f>AND(AG190,AH190=FALSE)</f>
        <v/>
      </c>
      <c r="AJ190" s="19" t="n">
        <v>2018</v>
      </c>
      <c r="AK190" t="n">
        <v>6</v>
      </c>
      <c r="AL190" t="b">
        <v>1</v>
      </c>
      <c r="AM190">
        <f>IF(AND(T190&gt;0, T190&lt;&gt;""),1,0)</f>
        <v/>
      </c>
      <c r="AN190">
        <f>AND(AO190,AND(T190&gt;0,T190&lt;&gt;""))</f>
        <v/>
      </c>
      <c r="AO190">
        <f>AND(R190&gt;100, R190&lt;&gt;"")</f>
        <v/>
      </c>
      <c r="AP190">
        <f>AND(NOT(AN190),AO190)</f>
        <v/>
      </c>
      <c r="AQ190">
        <f>IF(AN190, "OEIS CAT - Destructive - Fatal", IF(AO190, IF(AG190, "OEIS CAT - Destructive - Non-fatal", "OEIS Non-CAT - Destructive - Non-fatal"), IF(AG190, "OEIS CAT - Large", "OEIS Non-CAT - Large")))</f>
        <v/>
      </c>
      <c r="AR190">
        <f>IF(AND(P190&lt;&gt;"", P190&gt;5000),1,0)</f>
        <v/>
      </c>
      <c r="AS190">
        <f>IF(AND(R190&lt;&gt;"", R190&gt;500),1,0)</f>
        <v/>
      </c>
      <c r="AT190">
        <f>IF(OR(R190="", R190&lt;=100),"structures &lt;= 100 ", IF(R190&gt;500, "structures &gt; 500", "100 &lt; structures &lt;= 500"))</f>
        <v/>
      </c>
      <c r="AU190">
        <f>IF(AND(T190&gt;0, T190&lt;&gt;""),"fatality &gt; 0", "fatality = 0")</f>
        <v/>
      </c>
      <c r="AV190">
        <f>IF(R190="",0, R190)</f>
        <v/>
      </c>
      <c r="AW190" t="b">
        <v>1</v>
      </c>
      <c r="AX190" t="b">
        <v>0</v>
      </c>
      <c r="AY190" t="b">
        <v>1</v>
      </c>
      <c r="AZ190" t="b">
        <v>1</v>
      </c>
      <c r="BA190" t="b">
        <v>0</v>
      </c>
      <c r="BB190" t="b">
        <v>1</v>
      </c>
      <c r="BC190" t="b">
        <v>1</v>
      </c>
    </row>
    <row r="191">
      <c r="A191" s="11" t="n"/>
      <c r="C191">
        <f>LEFT(H191,8)&amp;"-"&amp;E191</f>
        <v/>
      </c>
      <c r="D191" s="12" t="inlineStr">
        <is>
          <t>Lake</t>
        </is>
      </c>
      <c r="E191" s="12" t="inlineStr">
        <is>
          <t>Pawnee</t>
        </is>
      </c>
      <c r="F191" s="12" t="n"/>
      <c r="G191" s="12" t="n"/>
      <c r="H191" s="13">
        <f>YEAR(L191)*10^8+MONTH(L191)*10^6+DAY(L191)*10^4+HOUR(L191)*100+MINUTE(L191)</f>
        <v/>
      </c>
      <c r="I191" s="13">
        <f>IF(HOUR(L191)&lt;12, YEAR(L191)*10^8+MONTH(L191)*10^6+DAY(L191)*10^4+(HOUR(L191)+12)*10^2 + MINUTE(L191), YEAR(L191)*10^8+MONTH(L191)*10^6+(DAY(L191)+1)*10^4+(HOUR(L191)-12)*10^2+MINUTE(L191))</f>
        <v/>
      </c>
      <c r="J191" s="14" t="n">
        <v>43274</v>
      </c>
      <c r="K191" s="15" t="n">
        <v>0.7229166666666667</v>
      </c>
      <c r="L191" s="16" t="n">
        <v>43274.72291666667</v>
      </c>
      <c r="M191" s="17" t="n">
        <v>43469</v>
      </c>
      <c r="N191" s="18" t="inlineStr">
        <is>
          <t>10:01</t>
        </is>
      </c>
      <c r="O191" s="16" t="n">
        <v>43469.41736111111</v>
      </c>
      <c r="P191" s="19" t="n">
        <v>15185</v>
      </c>
      <c r="Q191" s="12" t="inlineStr">
        <is>
          <t>Undetermined</t>
        </is>
      </c>
      <c r="R191" s="19" t="n">
        <v>22</v>
      </c>
      <c r="S191" s="19" t="n"/>
      <c r="T191" s="19" t="n">
        <v>0</v>
      </c>
      <c r="U191" s="20" t="n">
        <v>39.0674</v>
      </c>
      <c r="V191" s="20" t="n">
        <v>-122.59848</v>
      </c>
      <c r="W191" s="11" t="inlineStr">
        <is>
          <t>non-HFTD</t>
        </is>
      </c>
      <c r="X191" s="11">
        <f>IF(OR(ISNUMBER(FIND("Redwood Valley", E191)), AZ191, BC191), "HFRA", "non-HFRA")</f>
        <v/>
      </c>
      <c r="Y191" s="11" t="n"/>
      <c r="Z191" s="21" t="n"/>
      <c r="AA191" s="11" t="n"/>
      <c r="AB191" s="11" t="n"/>
      <c r="AC191" s="21" t="n"/>
      <c r="AD191" s="21" t="n"/>
      <c r="AE191" s="21" t="n"/>
      <c r="AF191" s="11" t="n">
        <v>170008</v>
      </c>
      <c r="AG191" s="11">
        <f>OR(AND(P191&gt;5000, P191&lt;&gt;""), AND(R191&gt;500, R191&lt;&gt;""), AND(T191&gt;0, T191&lt;&gt;""))</f>
        <v/>
      </c>
      <c r="AH191" s="11">
        <f>AND(OR(R191="", R191&lt;100),OR(AND(P191&gt;5000,P191&lt;&gt;""),AND(T191&gt;0,T191&lt;&gt;"")))</f>
        <v/>
      </c>
      <c r="AI191" s="11">
        <f>AND(AG191,AH191=FALSE)</f>
        <v/>
      </c>
      <c r="AJ191" s="19" t="n">
        <v>2018</v>
      </c>
      <c r="AK191" t="n">
        <v>6</v>
      </c>
      <c r="AL191" t="b">
        <v>1</v>
      </c>
      <c r="AM191">
        <f>IF(AND(T191&gt;0, T191&lt;&gt;""),1,0)</f>
        <v/>
      </c>
      <c r="AN191">
        <f>AND(AO191,AND(T191&gt;0,T191&lt;&gt;""))</f>
        <v/>
      </c>
      <c r="AO191">
        <f>AND(R191&gt;100, R191&lt;&gt;"")</f>
        <v/>
      </c>
      <c r="AP191">
        <f>AND(NOT(AN191),AO191)</f>
        <v/>
      </c>
      <c r="AQ191">
        <f>IF(AN191, "OEIS CAT - Destructive - Fatal", IF(AO191, IF(AG191, "OEIS CAT - Destructive - Non-fatal", "OEIS Non-CAT - Destructive - Non-fatal"), IF(AG191, "OEIS CAT - Large", "OEIS Non-CAT - Large")))</f>
        <v/>
      </c>
      <c r="AR191">
        <f>IF(AND(P191&lt;&gt;"", P191&gt;5000),1,0)</f>
        <v/>
      </c>
      <c r="AS191">
        <f>IF(AND(R191&lt;&gt;"", R191&gt;500),1,0)</f>
        <v/>
      </c>
      <c r="AT191">
        <f>IF(OR(R191="", R191&lt;=100),"structures &lt;= 100 ", IF(R191&gt;500, "structures &gt; 500", "100 &lt; structures &lt;= 500"))</f>
        <v/>
      </c>
      <c r="AU191">
        <f>IF(AND(T191&gt;0, T191&lt;&gt;""),"fatality &gt; 0", "fatality = 0")</f>
        <v/>
      </c>
      <c r="AV191">
        <f>IF(R191="",0, R191)</f>
        <v/>
      </c>
      <c r="AW191" t="b">
        <v>0</v>
      </c>
      <c r="AX191" t="b">
        <v>0</v>
      </c>
      <c r="AY191" t="b">
        <v>0</v>
      </c>
      <c r="AZ191" t="b">
        <v>0</v>
      </c>
      <c r="BA191" t="b">
        <v>0</v>
      </c>
      <c r="BB191" t="b">
        <v>1</v>
      </c>
      <c r="BC191" t="b">
        <v>0</v>
      </c>
    </row>
    <row r="192">
      <c r="A192" s="11" t="n"/>
      <c r="C192">
        <f>LEFT(H192,8)&amp;"-"&amp;E192</f>
        <v/>
      </c>
      <c r="D192" s="12" t="inlineStr">
        <is>
          <t>Shasta</t>
        </is>
      </c>
      <c r="E192" s="12" t="inlineStr">
        <is>
          <t>Creek</t>
        </is>
      </c>
      <c r="F192" s="12" t="n"/>
      <c r="G192" s="12" t="n"/>
      <c r="H192" s="13">
        <f>YEAR(L192)*10^8+MONTH(L192)*10^6+DAY(L192)*10^4+HOUR(L192)*100+MINUTE(L192)</f>
        <v/>
      </c>
      <c r="I192" s="13">
        <f>IF(HOUR(L192)&lt;12, YEAR(L192)*10^8+MONTH(L192)*10^6+DAY(L192)*10^4+(HOUR(L192)+12)*10^2 + MINUTE(L192), YEAR(L192)*10^8+MONTH(L192)*10^6+(DAY(L192)+1)*10^4+(HOUR(L192)-12)*10^2+MINUTE(L192))</f>
        <v/>
      </c>
      <c r="J192" s="14" t="n">
        <v>43275</v>
      </c>
      <c r="K192" s="15" t="n">
        <v>0.5201388888888889</v>
      </c>
      <c r="L192" s="16" t="n">
        <v>43275.52013888889</v>
      </c>
      <c r="M192" s="17" t="n">
        <v>43469</v>
      </c>
      <c r="N192" s="18" t="inlineStr">
        <is>
          <t>10:01</t>
        </is>
      </c>
      <c r="O192" s="16" t="n">
        <v>43469.41736111111</v>
      </c>
      <c r="P192" s="19" t="n">
        <v>1678</v>
      </c>
      <c r="Q192" s="12" t="inlineStr">
        <is>
          <t>Undetermined</t>
        </is>
      </c>
      <c r="R192" s="19" t="n">
        <v>11</v>
      </c>
      <c r="S192" s="19" t="n"/>
      <c r="T192" s="19" t="n">
        <v>0</v>
      </c>
      <c r="U192" s="20" t="n">
        <v>40.50318</v>
      </c>
      <c r="V192" s="20" t="n">
        <v>-122.42308</v>
      </c>
      <c r="W192" s="11" t="inlineStr">
        <is>
          <t>non-HFTD</t>
        </is>
      </c>
      <c r="X192" s="11">
        <f>IF(OR(ISNUMBER(FIND("Redwood Valley", E192)), AZ192, BC192), "HFRA", "non-HFRA")</f>
        <v/>
      </c>
      <c r="Y192" s="11" t="n"/>
      <c r="Z192" s="21" t="n"/>
      <c r="AA192" s="11" t="n"/>
      <c r="AB192" s="11" t="n"/>
      <c r="AC192" s="21" t="n"/>
      <c r="AD192" s="21" t="n"/>
      <c r="AE192" s="21" t="n"/>
      <c r="AF192" s="11" t="n"/>
      <c r="AG192" s="11">
        <f>OR(AND(P192&gt;5000, P192&lt;&gt;""), AND(R192&gt;500, R192&lt;&gt;""), AND(T192&gt;0, T192&lt;&gt;""))</f>
        <v/>
      </c>
      <c r="AH192" s="11">
        <f>AND(OR(R192="", R192&lt;100),OR(AND(P192&gt;5000,P192&lt;&gt;""),AND(T192&gt;0,T192&lt;&gt;"")))</f>
        <v/>
      </c>
      <c r="AI192" s="11">
        <f>AND(AG192,AH192=FALSE)</f>
        <v/>
      </c>
      <c r="AJ192" s="19" t="n">
        <v>2018</v>
      </c>
      <c r="AK192" t="n">
        <v>6</v>
      </c>
      <c r="AL192" t="b">
        <v>1</v>
      </c>
      <c r="AM192">
        <f>IF(AND(T192&gt;0, T192&lt;&gt;""),1,0)</f>
        <v/>
      </c>
      <c r="AN192">
        <f>AND(AO192,AND(T192&gt;0,T192&lt;&gt;""))</f>
        <v/>
      </c>
      <c r="AO192">
        <f>AND(R192&gt;100, R192&lt;&gt;"")</f>
        <v/>
      </c>
      <c r="AP192">
        <f>AND(NOT(AN192),AO192)</f>
        <v/>
      </c>
      <c r="AQ192">
        <f>IF(AN192, "OEIS CAT - Destructive - Fatal", IF(AO192, IF(AG192, "OEIS CAT - Destructive - Non-fatal", "OEIS Non-CAT - Destructive - Non-fatal"), IF(AG192,  "OEIS CAT - Large", "OEIS Non-CAT - Large")))</f>
        <v/>
      </c>
      <c r="AR192">
        <f>IF(AND(P192&lt;&gt;"", P192&gt;5000),1,0)</f>
        <v/>
      </c>
      <c r="AS192">
        <f>IF(AND(R192&lt;&gt;"", R192&gt;500),1,0)</f>
        <v/>
      </c>
      <c r="AT192">
        <f>IF(OR(R192="", R192&lt;=100),"structures &lt;= 100 ", IF(R192&gt;500, "structures &gt; 500", "100 &lt; structures &lt;= 500"))</f>
        <v/>
      </c>
      <c r="AU192">
        <f>IF(AND(T192&gt;0, T192&lt;&gt;""),"fatality &gt; 0", "fatality = 0")</f>
        <v/>
      </c>
      <c r="AV192">
        <f>IF(R192="",0,  R192)</f>
        <v/>
      </c>
      <c r="AW192" t="b">
        <v>0</v>
      </c>
      <c r="AX192" t="b">
        <v>0</v>
      </c>
      <c r="AY192" t="b">
        <v>0</v>
      </c>
      <c r="AZ192" t="b">
        <v>0</v>
      </c>
      <c r="BA192" t="b">
        <v>0</v>
      </c>
      <c r="BB192" t="b">
        <v>1</v>
      </c>
      <c r="BC192" t="b">
        <v>0</v>
      </c>
    </row>
    <row r="193">
      <c r="A193" s="11" t="n"/>
      <c r="B193" t="inlineStr">
        <is>
          <t>(6/18/2022):  corrected the lat</t>
        </is>
      </c>
      <c r="C193">
        <f>LEFT(H193,8)&amp;"-"&amp;E193</f>
        <v/>
      </c>
      <c r="D193" s="12" t="inlineStr">
        <is>
          <t>Monterey</t>
        </is>
      </c>
      <c r="E193" s="12" t="inlineStr">
        <is>
          <t>San Ardo</t>
        </is>
      </c>
      <c r="F193" s="12" t="n"/>
      <c r="G193" s="12" t="n"/>
      <c r="H193" s="13">
        <f>YEAR(L193)*10^8+MONTH(L193)*10^6+DAY(L193)*10^4+HOUR(L193)*100+MINUTE(L193)</f>
        <v/>
      </c>
      <c r="I193" s="13">
        <f>IF(HOUR(L193)&lt;12, YEAR(L193)*10^8+MONTH(L193)*10^6+DAY(L193)*10^4+(HOUR(L193)+12)*10^2 + MINUTE(L193), YEAR(L193)*10^8+MONTH(L193)*10^6+(DAY(L193)+1)*10^4+(HOUR(L193)-12)*10^2+MINUTE(L193))</f>
        <v/>
      </c>
      <c r="J193" s="14" t="n">
        <v>43277</v>
      </c>
      <c r="K193" s="15" t="n">
        <v>0.2993055555555555</v>
      </c>
      <c r="L193" s="16" t="n">
        <v>43277.29930555556</v>
      </c>
      <c r="M193" s="17" t="n">
        <v>43637</v>
      </c>
      <c r="N193" s="18" t="inlineStr">
        <is>
          <t>08:51</t>
        </is>
      </c>
      <c r="O193" s="16" t="n">
        <v>43637.36875</v>
      </c>
      <c r="P193" s="19" t="n">
        <v>375</v>
      </c>
      <c r="Q193" s="12" t="inlineStr">
        <is>
          <t>Undetermined</t>
        </is>
      </c>
      <c r="R193" s="19" t="n"/>
      <c r="S193" s="19" t="n"/>
      <c r="T193" s="19" t="n"/>
      <c r="U193" s="20" t="n">
        <v>39.95515</v>
      </c>
      <c r="V193" s="20" t="n">
        <v>-120.86256</v>
      </c>
      <c r="W193" s="11" t="inlineStr">
        <is>
          <t>HFTD</t>
        </is>
      </c>
      <c r="X193" s="11">
        <f>IF(OR(ISNUMBER(FIND("Redwood Valley", E193)), AZ193, BC193), "HFRA", "non-HFRA")</f>
        <v/>
      </c>
      <c r="Y193" s="11" t="n"/>
      <c r="Z193" s="21" t="n"/>
      <c r="AA193" s="11" t="n"/>
      <c r="AB193" s="11" t="n"/>
      <c r="AC193" s="21" t="n"/>
      <c r="AD193" s="21" t="n"/>
      <c r="AE193" s="21" t="n"/>
      <c r="AF193" s="11" t="n"/>
      <c r="AG193" s="11">
        <f>OR(AND(P193&gt;5000, P193&lt;&gt;""), AND(R193&gt;500, R193&lt;&gt;""), AND(T193&gt;0, T193&lt;&gt;""))</f>
        <v/>
      </c>
      <c r="AH193" s="11">
        <f>AND(OR(R193="", R193&lt;100),OR(AND(P193&gt;5000,P193&lt;&gt;""),AND(T193&gt;0,T193&lt;&gt;"")))</f>
        <v/>
      </c>
      <c r="AI193" s="11">
        <f>AND(AG193,AH193=FALSE)</f>
        <v/>
      </c>
      <c r="AJ193" s="19" t="n">
        <v>2018</v>
      </c>
      <c r="AK193" t="n">
        <v>6</v>
      </c>
      <c r="AL193" t="b">
        <v>0</v>
      </c>
      <c r="AM193">
        <f>IF(AND(T193&gt;0, T193&lt;&gt;""),1,0)</f>
        <v/>
      </c>
      <c r="AN193">
        <f>AND(AO193,AND(T193&gt;0,T193&lt;&gt;""))</f>
        <v/>
      </c>
      <c r="AO193">
        <f>AND(R193&gt;100, R193&lt;&gt;"")</f>
        <v/>
      </c>
      <c r="AP193">
        <f>AND(NOT(AN193),AO193)</f>
        <v/>
      </c>
      <c r="AQ193">
        <f>IF(AN193, "OEIS CAT - Destructive - Fatal", IF(AO193, IF(AG193, "OEIS CAT - Destructive - Non-fatal", "OEIS Non-CAT - Destructive - Non-fatal"), IF(AG193, "OEIS CAT - Large", "OEIS Non-CAT - Large")))</f>
        <v/>
      </c>
      <c r="AR193">
        <f>IF(AND(P193&lt;&gt;"", P193&gt;5000),1,0)</f>
        <v/>
      </c>
      <c r="AS193">
        <f>IF(AND(R193&lt;&gt;"", R193&gt;500),1,0)</f>
        <v/>
      </c>
      <c r="AT193">
        <f>IF(OR(R193="", R193&lt;=100),"structures &lt;= 100 ", IF(R193&gt;500, "structures &gt; 500", "100 &lt; structures &lt;= 500"))</f>
        <v/>
      </c>
      <c r="AU193">
        <f>IF(AND(T193&gt;0, T193&lt;&gt;""),"fatality &gt; 0", "fatality = 0")</f>
        <v/>
      </c>
      <c r="AV193">
        <f>IF(R193="",0, R193)</f>
        <v/>
      </c>
      <c r="AW193" t="b">
        <v>1</v>
      </c>
      <c r="AX193" t="b">
        <v>0</v>
      </c>
      <c r="AY193" t="b">
        <v>1</v>
      </c>
      <c r="AZ193" t="b">
        <v>1</v>
      </c>
      <c r="BA193" t="b">
        <v>0</v>
      </c>
      <c r="BB193" t="b">
        <v>1</v>
      </c>
      <c r="BC193" t="b">
        <v>1</v>
      </c>
    </row>
    <row r="194">
      <c r="A194" s="11" t="n"/>
      <c r="C194">
        <f>LEFT(H194,8)&amp;"-"&amp;E194</f>
        <v/>
      </c>
      <c r="D194" s="12" t="inlineStr">
        <is>
          <t>Butte</t>
        </is>
      </c>
      <c r="E194" s="12" t="inlineStr">
        <is>
          <t>Shippee</t>
        </is>
      </c>
      <c r="F194" s="12" t="n"/>
      <c r="G194" s="12" t="n"/>
      <c r="H194" s="13">
        <f>YEAR(L194)*10^8+MONTH(L194)*10^6+DAY(L194)*10^4+HOUR(L194)*100+MINUTE(L194)</f>
        <v/>
      </c>
      <c r="I194" s="13">
        <f>IF(HOUR(L194)&lt;12, YEAR(L194)*10^8+MONTH(L194)*10^6+DAY(L194)*10^4+(HOUR(L194)+12)*10^2 + MINUTE(L194), YEAR(L194)*10^8+MONTH(L194)*10^6+(DAY(L194)+1)*10^4+(HOUR(L194)-12)*10^2+MINUTE(L194))</f>
        <v/>
      </c>
      <c r="J194" s="14" t="n">
        <v>43277</v>
      </c>
      <c r="K194" s="15" t="n">
        <v>0.5388888888888889</v>
      </c>
      <c r="L194" s="16" t="n">
        <v>43277.53888888889</v>
      </c>
      <c r="M194" s="17" t="n">
        <v>43469</v>
      </c>
      <c r="N194" s="18" t="inlineStr">
        <is>
          <t>09:59</t>
        </is>
      </c>
      <c r="O194" s="16" t="n">
        <v>43469.41597222222</v>
      </c>
      <c r="P194" s="19" t="n">
        <v>347</v>
      </c>
      <c r="Q194" s="12" t="inlineStr">
        <is>
          <t>Undetermined</t>
        </is>
      </c>
      <c r="R194" s="19" t="n">
        <v>0</v>
      </c>
      <c r="S194" s="19" t="n"/>
      <c r="T194" s="19" t="n">
        <v>0</v>
      </c>
      <c r="U194" s="20" t="n">
        <v>39.59872</v>
      </c>
      <c r="V194" s="20" t="n">
        <v>-121.78208</v>
      </c>
      <c r="W194" s="11" t="inlineStr">
        <is>
          <t>non-HFTD</t>
        </is>
      </c>
      <c r="X194" s="11">
        <f>IF(OR(ISNUMBER(FIND("Redwood Valley", E194)), AZ194, BC194), "HFRA", "non-HFRA")</f>
        <v/>
      </c>
      <c r="Y194" s="11" t="inlineStr">
        <is>
          <t>Yes</t>
        </is>
      </c>
      <c r="Z194" s="21" t="inlineStr">
        <is>
          <t>Yes</t>
        </is>
      </c>
      <c r="AA194" s="11" t="n">
        <v>20180378</v>
      </c>
      <c r="AB194" s="11" t="n"/>
      <c r="AC194" s="21" t="inlineStr">
        <is>
          <t>118900</t>
        </is>
      </c>
      <c r="AD194" s="21" t="n"/>
      <c r="AE194" s="21" t="n"/>
      <c r="AF194" s="11" t="n"/>
      <c r="AG194" s="11">
        <f>OR(AND(P194&gt;5000, P194&lt;&gt;""), AND(R194&gt;500, R194&lt;&gt;""), AND(T194&gt;0, T194&lt;&gt;""))</f>
        <v/>
      </c>
      <c r="AH194" s="11">
        <f>AND(OR(R194="", R194&lt;100),OR(AND(P194&gt;5000,P194&lt;&gt;""),AND(T194&gt;0,T194&lt;&gt;"")))</f>
        <v/>
      </c>
      <c r="AI194" s="11">
        <f>AND(AG194,AH194=FALSE)</f>
        <v/>
      </c>
      <c r="AJ194" s="19" t="n">
        <v>2018</v>
      </c>
      <c r="AK194" t="n">
        <v>6</v>
      </c>
      <c r="AL194" t="b">
        <v>0</v>
      </c>
      <c r="AM194">
        <f>IF(AND(T194&gt;0, T194&lt;&gt;""),1,0)</f>
        <v/>
      </c>
      <c r="AN194">
        <f>AND(AO194,AND(T194&gt;0,T194&lt;&gt;""))</f>
        <v/>
      </c>
      <c r="AO194">
        <f>AND(R194&gt;100, R194&lt;&gt;"")</f>
        <v/>
      </c>
      <c r="AP194">
        <f>AND(NOT(AN194),AO194)</f>
        <v/>
      </c>
      <c r="AQ194">
        <f>IF(AN194, "OEIS CAT - Destructive - Fatal", IF(AO194, IF(AG194, "OEIS CAT - Destructive - Non-fatal", "OEIS Non-CAT - Destructive - Non-fatal"), IF(AG194, "OEIS CAT - Large", "OEIS Non-CAT - Large")))</f>
        <v/>
      </c>
      <c r="AR194">
        <f>IF(AND(P194&lt;&gt;"", P194&gt;5000),1,0)</f>
        <v/>
      </c>
      <c r="AS194">
        <f>IF(AND(R194&lt;&gt;"", R194&gt;500),1,0)</f>
        <v/>
      </c>
      <c r="AT194">
        <f>IF(OR(R194="", R194&lt;=100),"structures &lt;= 100 ", IF(R194&gt;500, "structures &gt; 500", "100 &lt; structures &lt;= 500"))</f>
        <v/>
      </c>
      <c r="AU194">
        <f>IF(AND(T194&gt;0, T194&lt;&gt;""),"fatality &gt; 0", "fatality = 0")</f>
        <v/>
      </c>
      <c r="AV194">
        <f>IF(R194="",0, R194)</f>
        <v/>
      </c>
      <c r="AW194" t="b">
        <v>0</v>
      </c>
      <c r="AX194" t="b">
        <v>0</v>
      </c>
      <c r="AY194" t="b">
        <v>0</v>
      </c>
      <c r="AZ194" t="b">
        <v>0</v>
      </c>
      <c r="BA194" t="b">
        <v>0</v>
      </c>
      <c r="BB194" t="b">
        <v>0</v>
      </c>
      <c r="BC194" t="b">
        <v>0</v>
      </c>
    </row>
    <row r="195">
      <c r="A195" s="11" t="n"/>
      <c r="C195">
        <f>LEFT(H195,8)&amp;"-"&amp;E195</f>
        <v/>
      </c>
      <c r="D195" s="12" t="inlineStr">
        <is>
          <t>Lassen</t>
        </is>
      </c>
      <c r="E195" s="12" t="inlineStr">
        <is>
          <t>Hyatt</t>
        </is>
      </c>
      <c r="F195" s="12" t="n"/>
      <c r="G195" s="12" t="n"/>
      <c r="H195" s="13">
        <f>YEAR(L195)*10^8+MONTH(L195)*10^6+DAY(L195)*10^4+HOUR(L195)*100+MINUTE(L195)</f>
        <v/>
      </c>
      <c r="I195" s="13">
        <f>IF(HOUR(L195)&lt;12, YEAR(L195)*10^8+MONTH(L195)*10^6+DAY(L195)*10^4+(HOUR(L195)+12)*10^2 + MINUTE(L195), YEAR(L195)*10^8+MONTH(L195)*10^6+(DAY(L195)+1)*10^4+(HOUR(L195)-12)*10^2+MINUTE(L195))</f>
        <v/>
      </c>
      <c r="J195" s="14" t="n">
        <v>43278</v>
      </c>
      <c r="K195" s="15" t="n">
        <v>0.63125</v>
      </c>
      <c r="L195" s="16" t="n">
        <v>43278.63125</v>
      </c>
      <c r="M195" s="17" t="n">
        <v>43469</v>
      </c>
      <c r="N195" s="18" t="inlineStr">
        <is>
          <t>09:59</t>
        </is>
      </c>
      <c r="O195" s="16" t="n">
        <v>43469.41597222222</v>
      </c>
      <c r="P195" s="19" t="n">
        <v>441</v>
      </c>
      <c r="Q195" s="12" t="inlineStr">
        <is>
          <t>Undetermined</t>
        </is>
      </c>
      <c r="R195" s="19" t="n">
        <v>4</v>
      </c>
      <c r="S195" s="19" t="n"/>
      <c r="T195" s="19" t="n">
        <v>0</v>
      </c>
      <c r="U195" s="20" t="n">
        <v>40.316137</v>
      </c>
      <c r="V195" s="20" t="n">
        <v>-120.45053</v>
      </c>
      <c r="W195" s="11" t="inlineStr">
        <is>
          <t>HFTD</t>
        </is>
      </c>
      <c r="X195" s="11">
        <f>IF(OR(ISNUMBER(FIND("Redwood Valley", E195)), AZ195, BC195), "HFRA", "non-HFRA")</f>
        <v/>
      </c>
      <c r="Y195" s="11" t="n"/>
      <c r="Z195" s="21" t="n"/>
      <c r="AA195" s="11" t="n"/>
      <c r="AB195" s="11" t="n"/>
      <c r="AC195" s="21" t="n"/>
      <c r="AD195" s="21" t="n"/>
      <c r="AE195" s="21" t="n"/>
      <c r="AF195" s="11" t="n"/>
      <c r="AG195" s="11">
        <f>OR(AND(P195&gt;5000, P195&lt;&gt;""), AND(R195&gt;500, R195&lt;&gt;""), AND(T195&gt;0, T195&lt;&gt;""))</f>
        <v/>
      </c>
      <c r="AH195" s="11">
        <f>AND(OR(R195="", R195&lt;100),OR(AND(P195&gt;5000,P195&lt;&gt;""),AND(T195&gt;0,T195&lt;&gt;"")))</f>
        <v/>
      </c>
      <c r="AI195" s="11">
        <f>AND(AG195,AH195=FALSE)</f>
        <v/>
      </c>
      <c r="AJ195" s="19" t="n">
        <v>2018</v>
      </c>
      <c r="AK195" t="n">
        <v>6</v>
      </c>
      <c r="AL195" t="b">
        <v>0</v>
      </c>
      <c r="AM195">
        <f>IF(AND(T195&gt;0, T195&lt;&gt;""),1,0)</f>
        <v/>
      </c>
      <c r="AN195">
        <f>AND(AO195,AND(T195&gt;0,T195&lt;&gt;""))</f>
        <v/>
      </c>
      <c r="AO195">
        <f>AND(R195&gt;100, R195&lt;&gt;"")</f>
        <v/>
      </c>
      <c r="AP195">
        <f>AND(NOT(AN195),AO195)</f>
        <v/>
      </c>
      <c r="AQ195">
        <f>IF(AN195, "OEIS CAT - Destructive - Fatal", IF(AO195, IF(AG195, "OEIS CAT - Destructive - Non-fatal", "OEIS Non-CAT - Destructive - Non-fatal"), IF(AG195, "OEIS CAT - Large", "OEIS Non-CAT - Large")))</f>
        <v/>
      </c>
      <c r="AR195">
        <f>IF(AND(P195&lt;&gt;"", P195&gt;5000),1,0)</f>
        <v/>
      </c>
      <c r="AS195">
        <f>IF(AND(R195&lt;&gt;"", R195&gt;500),1,0)</f>
        <v/>
      </c>
      <c r="AT195">
        <f>IF(OR(R195="", R195&lt;=100),"structures &lt;= 100 ", IF(R195&gt;500, "structures &gt; 500", "100 &lt; structures &lt;= 500"))</f>
        <v/>
      </c>
      <c r="AU195">
        <f>IF(AND(T195&gt;0, T195&lt;&gt;""),"fatality &gt; 0", "fatality = 0")</f>
        <v/>
      </c>
      <c r="AV195">
        <f>IF(R195="",0, R195)</f>
        <v/>
      </c>
      <c r="AW195" t="b">
        <v>1</v>
      </c>
      <c r="AX195" t="b">
        <v>0</v>
      </c>
      <c r="AY195" t="b">
        <v>1</v>
      </c>
      <c r="AZ195" t="b">
        <v>1</v>
      </c>
      <c r="BA195" t="b">
        <v>0</v>
      </c>
      <c r="BB195" t="b">
        <v>0</v>
      </c>
      <c r="BC195" t="b">
        <v>1</v>
      </c>
    </row>
    <row r="196">
      <c r="A196" s="11" t="n"/>
      <c r="C196">
        <f>LEFT(H196,8)&amp;"-"&amp;E196</f>
        <v/>
      </c>
      <c r="D196" s="12" t="inlineStr">
        <is>
          <t>Trinity</t>
        </is>
      </c>
      <c r="E196" s="12" t="inlineStr">
        <is>
          <t>Flat</t>
        </is>
      </c>
      <c r="F196" s="12" t="n"/>
      <c r="G196" s="12" t="n"/>
      <c r="H196" s="13">
        <f>YEAR(L196)*10^8+MONTH(L196)*10^6+DAY(L196)*10^4+HOUR(L196)*100+MINUTE(L196)</f>
        <v/>
      </c>
      <c r="I196" s="13">
        <f>IF(HOUR(L196)&lt;12, YEAR(L196)*10^8+MONTH(L196)*10^6+DAY(L196)*10^4+(HOUR(L196)+12)*10^2 + MINUTE(L196), YEAR(L196)*10^8+MONTH(L196)*10^6+(DAY(L196)+1)*10^4+(HOUR(L196)-12)*10^2+MINUTE(L196))</f>
        <v/>
      </c>
      <c r="J196" s="14" t="n">
        <v>43279</v>
      </c>
      <c r="K196" s="15" t="n">
        <v>0.7506944444444444</v>
      </c>
      <c r="L196" s="16" t="n">
        <v>43279.75069444445</v>
      </c>
      <c r="M196" s="17" t="n">
        <v>43469</v>
      </c>
      <c r="N196" s="18" t="inlineStr">
        <is>
          <t>09:59</t>
        </is>
      </c>
      <c r="O196" s="16" t="n">
        <v>43469.41597222222</v>
      </c>
      <c r="P196" s="19" t="n">
        <v>300</v>
      </c>
      <c r="Q196" s="12" t="inlineStr">
        <is>
          <t>Undetermined</t>
        </is>
      </c>
      <c r="R196" s="19" t="n">
        <v>0</v>
      </c>
      <c r="S196" s="19" t="n"/>
      <c r="T196" s="19" t="n">
        <v>0</v>
      </c>
      <c r="U196" s="20" t="n">
        <v>40.60402</v>
      </c>
      <c r="V196" s="20" t="n">
        <v>-122.9144</v>
      </c>
      <c r="W196" s="11" t="inlineStr">
        <is>
          <t>HFTD</t>
        </is>
      </c>
      <c r="X196" s="11">
        <f>IF(OR(ISNUMBER(FIND("Redwood Valley", E196)), AZ196, BC196), "HFRA", "non-HFRA")</f>
        <v/>
      </c>
      <c r="Y196" s="11" t="n"/>
      <c r="Z196" s="21" t="n"/>
      <c r="AA196" s="11" t="n"/>
      <c r="AB196" s="11" t="n"/>
      <c r="AC196" s="21" t="n"/>
      <c r="AD196" s="21" t="n"/>
      <c r="AE196" s="21" t="n"/>
      <c r="AF196" s="11" t="n"/>
      <c r="AG196" s="11">
        <f>OR(AND(P196&gt;5000, P196&lt;&gt;""), AND(R196&gt;500, R196&lt;&gt;""), AND(T196&gt;0, T196&lt;&gt;""))</f>
        <v/>
      </c>
      <c r="AH196" s="11">
        <f>AND(OR(R196="", R196&lt;100),OR(AND(P196&gt;5000,P196&lt;&gt;""),AND(T196&gt;0,T196&lt;&gt;"")))</f>
        <v/>
      </c>
      <c r="AI196" s="11">
        <f>AND(AG196,AH196=FALSE)</f>
        <v/>
      </c>
      <c r="AJ196" s="19" t="n">
        <v>2018</v>
      </c>
      <c r="AK196" t="n">
        <v>6</v>
      </c>
      <c r="AL196" t="b">
        <v>0</v>
      </c>
      <c r="AM196">
        <f>IF(AND(T196&gt;0, T196&lt;&gt;""),1,0)</f>
        <v/>
      </c>
      <c r="AN196">
        <f>AND(AO196,AND(T196&gt;0,T196&lt;&gt;""))</f>
        <v/>
      </c>
      <c r="AO196">
        <f>AND(R196&gt;100, R196&lt;&gt;"")</f>
        <v/>
      </c>
      <c r="AP196">
        <f>AND(NOT(AN196),AO196)</f>
        <v/>
      </c>
      <c r="AQ196">
        <f>IF(AN196, "OEIS CAT - Destructive - Fatal", IF(AO196, IF(AG196, "OEIS CAT - Destructive - Non-fatal", "OEIS Non-CAT - Destructive - Non-fatal"), IF(AG196, "OEIS CAT - Large", "OEIS Non-CAT - Large")))</f>
        <v/>
      </c>
      <c r="AR196">
        <f>IF(AND(P196&lt;&gt;"", P196&gt;5000),1,0)</f>
        <v/>
      </c>
      <c r="AS196">
        <f>IF(AND(R196&lt;&gt;"", R196&gt;500),1,0)</f>
        <v/>
      </c>
      <c r="AT196">
        <f>IF(OR(R196="", R196&lt;=100),"structures &lt;= 100 ", IF(R196&gt;500, "structures &gt; 500", "100 &lt; structures &lt;= 500"))</f>
        <v/>
      </c>
      <c r="AU196">
        <f>IF(AND(T196&gt;0, T196&lt;&gt;""),"fatality &gt; 0", "fatality = 0")</f>
        <v/>
      </c>
      <c r="AV196">
        <f>IF(R196="",0, R196)</f>
        <v/>
      </c>
      <c r="AW196" t="b">
        <v>1</v>
      </c>
      <c r="AX196" t="b">
        <v>0</v>
      </c>
      <c r="AY196" t="b">
        <v>1</v>
      </c>
      <c r="AZ196" t="b">
        <v>1</v>
      </c>
      <c r="BA196" t="b">
        <v>0</v>
      </c>
      <c r="BB196" t="b">
        <v>1</v>
      </c>
      <c r="BC196" t="b">
        <v>1</v>
      </c>
    </row>
    <row r="197">
      <c r="A197" s="11" t="n"/>
      <c r="C197">
        <f>LEFT(H197,8)&amp;"-"&amp;E197</f>
        <v/>
      </c>
      <c r="D197" s="12" t="inlineStr">
        <is>
          <t>San Joaquin</t>
        </is>
      </c>
      <c r="E197" s="12" t="inlineStr">
        <is>
          <t>Waverly</t>
        </is>
      </c>
      <c r="F197" s="12" t="n"/>
      <c r="G197" s="12" t="n"/>
      <c r="H197" s="13">
        <f>YEAR(L197)*10^8+MONTH(L197)*10^6+DAY(L197)*10^4+HOUR(L197)*100+MINUTE(L197)</f>
        <v/>
      </c>
      <c r="I197" s="13">
        <f>IF(HOUR(L197)&lt;12, YEAR(L197)*10^8+MONTH(L197)*10^6+DAY(L197)*10^4+(HOUR(L197)+12)*10^2 + MINUTE(L197), YEAR(L197)*10^8+MONTH(L197)*10^6+(DAY(L197)+1)*10^4+(HOUR(L197)-12)*10^2+MINUTE(L197))</f>
        <v/>
      </c>
      <c r="J197" s="14" t="n">
        <v>43280</v>
      </c>
      <c r="K197" s="15" t="n">
        <v>0.6326388888888889</v>
      </c>
      <c r="L197" s="16" t="n">
        <v>43280.63263888889</v>
      </c>
      <c r="M197" s="17" t="n">
        <v>43469</v>
      </c>
      <c r="N197" s="18" t="inlineStr">
        <is>
          <t>09:58</t>
        </is>
      </c>
      <c r="O197" s="16" t="n">
        <v>43469.41527777778</v>
      </c>
      <c r="P197" s="19" t="n">
        <v>12300</v>
      </c>
      <c r="Q197" s="12" t="inlineStr">
        <is>
          <t>Undetermined</t>
        </is>
      </c>
      <c r="R197" s="19" t="n">
        <v>1</v>
      </c>
      <c r="S197" s="19" t="n"/>
      <c r="T197" s="19" t="n">
        <v>0</v>
      </c>
      <c r="U197" s="20" t="n">
        <v>38.052055</v>
      </c>
      <c r="V197" s="20" t="n">
        <v>-120.945482</v>
      </c>
      <c r="W197" s="11" t="inlineStr">
        <is>
          <t>non-HFTD</t>
        </is>
      </c>
      <c r="X197" s="11">
        <f>IF(OR(ISNUMBER(FIND("Redwood Valley", E197)), AZ197, BC197), "HFRA", "non-HFRA")</f>
        <v/>
      </c>
      <c r="Y197" s="11" t="inlineStr">
        <is>
          <t>Yes</t>
        </is>
      </c>
      <c r="Z197" s="21" t="inlineStr">
        <is>
          <t>Yes</t>
        </is>
      </c>
      <c r="AA197" s="11" t="n">
        <v>20180396</v>
      </c>
      <c r="AB197" s="11" t="inlineStr">
        <is>
          <t>EI180629A</t>
        </is>
      </c>
      <c r="AC197" s="21" t="inlineStr">
        <is>
          <t>121215</t>
        </is>
      </c>
      <c r="AD197" s="21" t="inlineStr">
        <is>
          <t>18-0055786</t>
        </is>
      </c>
      <c r="AE197" s="21" t="n"/>
      <c r="AF197" s="11" t="n">
        <v>10065</v>
      </c>
      <c r="AG197" s="11">
        <f>OR(AND(P197&gt;5000, P197&lt;&gt;""), AND(R197&gt;500, R197&lt;&gt;""), AND(T197&gt;0, T197&lt;&gt;""))</f>
        <v/>
      </c>
      <c r="AH197" s="11">
        <f>AND(OR(R197="", R197&lt;100),OR(AND(P197&gt;5000,P197&lt;&gt;""),AND(T197&gt;0,T197&lt;&gt;"")))</f>
        <v/>
      </c>
      <c r="AI197" s="11">
        <f>AND(AG197,AH197=FALSE)</f>
        <v/>
      </c>
      <c r="AJ197" s="19" t="n">
        <v>2018</v>
      </c>
      <c r="AK197" t="n">
        <v>6</v>
      </c>
      <c r="AL197" t="b">
        <v>0</v>
      </c>
      <c r="AM197">
        <f>IF(AND(T197&gt;0, T197&lt;&gt;""),1,0)</f>
        <v/>
      </c>
      <c r="AN197">
        <f>AND(AO197,AND(T197&gt;0,T197&lt;&gt;""))</f>
        <v/>
      </c>
      <c r="AO197">
        <f>AND(R197&gt;100, R197&lt;&gt;"")</f>
        <v/>
      </c>
      <c r="AP197">
        <f>AND(NOT(AN197),AO197)</f>
        <v/>
      </c>
      <c r="AQ197">
        <f>IF(AN197, "OEIS CAT - Destructive - Fatal", IF(AO197, IF(AG197, "OEIS CAT - Destructive - Non-fatal", "OEIS Non-CAT - Destructive - Non-fatal"), IF(AG197, "OEIS CAT - Large", "OEIS Non-CAT - Large")))</f>
        <v/>
      </c>
      <c r="AR197">
        <f>IF(AND(P197&lt;&gt;"", P197&gt;5000),1,0)</f>
        <v/>
      </c>
      <c r="AS197">
        <f>IF(AND(R197&lt;&gt;"", R197&gt;500),1,0)</f>
        <v/>
      </c>
      <c r="AT197">
        <f>IF(OR(R197="", R197&lt;=100),"structures &lt;= 100 ", IF(R197&gt;500, "structures &gt; 500", "100 &lt; structures &lt;= 500"))</f>
        <v/>
      </c>
      <c r="AU197">
        <f>IF(AND(T197&gt;0, T197&lt;&gt;""),"fatality &gt; 0", "fatality = 0")</f>
        <v/>
      </c>
      <c r="AV197">
        <f>IF(R197="",0, R197)</f>
        <v/>
      </c>
      <c r="AW197" t="b">
        <v>0</v>
      </c>
      <c r="AX197" t="b">
        <v>0</v>
      </c>
      <c r="AY197" t="b">
        <v>0</v>
      </c>
      <c r="AZ197" t="b">
        <v>0</v>
      </c>
      <c r="BA197" t="b">
        <v>0</v>
      </c>
      <c r="BB197" t="b">
        <v>0</v>
      </c>
      <c r="BC197" t="b">
        <v>0</v>
      </c>
    </row>
    <row r="198">
      <c r="A198" s="11" t="n"/>
      <c r="C198">
        <f>LEFT(H198,8)&amp;"-"&amp;E198</f>
        <v/>
      </c>
      <c r="D198" s="12" t="inlineStr">
        <is>
          <t>Napa And Yolo</t>
        </is>
      </c>
      <c r="E198" s="12" t="inlineStr">
        <is>
          <t>County</t>
        </is>
      </c>
      <c r="F198" s="12" t="n"/>
      <c r="G198" s="12" t="n"/>
      <c r="H198" s="13">
        <f>YEAR(L198)*10^8+MONTH(L198)*10^6+DAY(L198)*10^4+HOUR(L198)*100+MINUTE(L198)</f>
        <v/>
      </c>
      <c r="I198" s="13">
        <f>IF(HOUR(L198)&lt;12, YEAR(L198)*10^8+MONTH(L198)*10^6+DAY(L198)*10^4+(HOUR(L198)+12)*10^2 + MINUTE(L198), YEAR(L198)*10^8+MONTH(L198)*10^6+(DAY(L198)+1)*10^4+(HOUR(L198)-12)*10^2+MINUTE(L198))</f>
        <v/>
      </c>
      <c r="J198" s="14" t="n">
        <v>43281</v>
      </c>
      <c r="K198" s="15" t="n">
        <v>0.5916666666666667</v>
      </c>
      <c r="L198" s="16" t="n">
        <v>43281.59166666667</v>
      </c>
      <c r="M198" s="17" t="n">
        <v>43469</v>
      </c>
      <c r="N198" s="18" t="inlineStr">
        <is>
          <t>09:57</t>
        </is>
      </c>
      <c r="O198" s="16" t="n">
        <v>43469.41458333333</v>
      </c>
      <c r="P198" s="19" t="n">
        <v>90288</v>
      </c>
      <c r="Q198" s="12" t="inlineStr">
        <is>
          <t>Electrical Power</t>
        </is>
      </c>
      <c r="R198" s="19" t="n">
        <v>29</v>
      </c>
      <c r="S198" s="19" t="n"/>
      <c r="T198" s="19" t="n">
        <v>0</v>
      </c>
      <c r="U198" s="20" t="n">
        <v>38.80583</v>
      </c>
      <c r="V198" s="20" t="n">
        <v>-122.18183</v>
      </c>
      <c r="W198" s="11" t="inlineStr">
        <is>
          <t>non-HFTD</t>
        </is>
      </c>
      <c r="X198" s="11">
        <f>IF(OR(ISNUMBER(FIND("Redwood Valley", E198)), AZ198, BC198), "HFRA", "non-HFRA")</f>
        <v/>
      </c>
      <c r="Y198" s="11" t="inlineStr">
        <is>
          <t>Yes</t>
        </is>
      </c>
      <c r="Z198" s="21" t="n"/>
      <c r="AA198" s="11" t="n"/>
      <c r="AB198" s="11" t="n"/>
      <c r="AC198" s="21" t="n"/>
      <c r="AD198" s="21" t="n"/>
      <c r="AE198" s="21" t="n"/>
      <c r="AF198" s="11" t="n">
        <v>651680</v>
      </c>
      <c r="AG198" s="11">
        <f>OR(AND(P198&gt;5000, P198&lt;&gt;""), AND(R198&gt;500, R198&lt;&gt;""), AND(T198&gt;0, T198&lt;&gt;""))</f>
        <v/>
      </c>
      <c r="AH198" s="11">
        <f>AND(OR(R198="", R198&lt;100),OR(AND(P198&gt;5000,P198&lt;&gt;""),AND(T198&gt;0,T198&lt;&gt;"")))</f>
        <v/>
      </c>
      <c r="AI198" s="11">
        <f>AND(AG198,AH198=FALSE)</f>
        <v/>
      </c>
      <c r="AJ198" s="19" t="n">
        <v>2018</v>
      </c>
      <c r="AK198" t="n">
        <v>6</v>
      </c>
      <c r="AL198" t="b">
        <v>1</v>
      </c>
      <c r="AM198">
        <f>IF(AND(T198&gt;0, T198&lt;&gt;""),1,0)</f>
        <v/>
      </c>
      <c r="AN198">
        <f>AND(AO198,AND(T198&gt;0,T198&lt;&gt;""))</f>
        <v/>
      </c>
      <c r="AO198">
        <f>AND(R198&gt;100, R198&lt;&gt;"")</f>
        <v/>
      </c>
      <c r="AP198">
        <f>AND(NOT(AN198),AO198)</f>
        <v/>
      </c>
      <c r="AQ198">
        <f>IF(AN198, "OEIS CAT - Destructive - Fatal", IF(AO198, IF(AG198, "OEIS CAT - Destructive - Non-fatal", "OEIS Non-CAT - Destructive - Non-fatal"), IF(AG198, "OEIS CAT - Large", "OEIS Non-CAT - Large")))</f>
        <v/>
      </c>
      <c r="AR198">
        <f>IF(AND(P198&lt;&gt;"", P198&gt;5000),1,0)</f>
        <v/>
      </c>
      <c r="AS198">
        <f>IF(AND(R198&lt;&gt;"", R198&gt;500),1,0)</f>
        <v/>
      </c>
      <c r="AT198">
        <f>IF(OR(R198="", R198&lt;=100),"structures &lt;= 100 ", IF(R198&gt;500, "structures &gt; 500", "100 &lt; structures &lt;= 500"))</f>
        <v/>
      </c>
      <c r="AU198">
        <f>IF(AND(T198&gt;0, T198&lt;&gt;""),"fatality &gt; 0", "fatality = 0")</f>
        <v/>
      </c>
      <c r="AV198">
        <f>IF(R198="",0, R198)</f>
        <v/>
      </c>
      <c r="AW198" t="b">
        <v>0</v>
      </c>
      <c r="AX198" t="b">
        <v>0</v>
      </c>
      <c r="AY198" t="b">
        <v>0</v>
      </c>
      <c r="AZ198" t="b">
        <v>0</v>
      </c>
      <c r="BA198" t="b">
        <v>0</v>
      </c>
      <c r="BB198" t="b">
        <v>0</v>
      </c>
      <c r="BC198" t="b">
        <v>0</v>
      </c>
    </row>
    <row r="199">
      <c r="A199" s="11" t="n"/>
      <c r="C199">
        <f>LEFT(H199,8)&amp;"-"&amp;E199</f>
        <v/>
      </c>
      <c r="D199" s="12" t="inlineStr">
        <is>
          <t>El Dorado</t>
        </is>
      </c>
      <c r="E199" s="12" t="inlineStr">
        <is>
          <t>Shingle</t>
        </is>
      </c>
      <c r="F199" s="12" t="n"/>
      <c r="G199" s="12" t="n"/>
      <c r="H199" s="13">
        <f>YEAR(L199)*10^8+MONTH(L199)*10^6+DAY(L199)*10^4+HOUR(L199)*100+MINUTE(L199)</f>
        <v/>
      </c>
      <c r="I199" s="13">
        <f>IF(HOUR(L199)&lt;12, YEAR(L199)*10^8+MONTH(L199)*10^6+DAY(L199)*10^4+(HOUR(L199)+12)*10^2 + MINUTE(L199), YEAR(L199)*10^8+MONTH(L199)*10^6+(DAY(L199)+1)*10^4+(HOUR(L199)-12)*10^2+MINUTE(L199))</f>
        <v/>
      </c>
      <c r="J199" s="14" t="n">
        <v>43285</v>
      </c>
      <c r="K199" s="15" t="n">
        <v>0.7145833333333333</v>
      </c>
      <c r="L199" s="16" t="n">
        <v>43285.71458333333</v>
      </c>
      <c r="M199" s="17" t="n">
        <v>43469</v>
      </c>
      <c r="N199" s="18" t="inlineStr">
        <is>
          <t>09:56</t>
        </is>
      </c>
      <c r="O199" s="16" t="n">
        <v>43469.41388888889</v>
      </c>
      <c r="P199" s="19" t="n">
        <v>316</v>
      </c>
      <c r="Q199" s="12" t="inlineStr">
        <is>
          <t>Undetermined</t>
        </is>
      </c>
      <c r="R199" s="19" t="n">
        <v>0</v>
      </c>
      <c r="S199" s="19" t="n"/>
      <c r="T199" s="19" t="n">
        <v>0</v>
      </c>
      <c r="U199" s="20" t="n">
        <v>38.539806</v>
      </c>
      <c r="V199" s="20" t="n">
        <v>-121.059979</v>
      </c>
      <c r="W199" s="11" t="inlineStr">
        <is>
          <t>non-HFTD</t>
        </is>
      </c>
      <c r="X199" s="11">
        <f>IF(OR(ISNUMBER(FIND("Redwood Valley", E199)), AZ199, BC199), "HFRA", "non-HFRA")</f>
        <v/>
      </c>
      <c r="Y199" s="11" t="n"/>
      <c r="Z199" s="21" t="n"/>
      <c r="AA199" s="11" t="n"/>
      <c r="AB199" s="11" t="n"/>
      <c r="AC199" s="21" t="n"/>
      <c r="AD199" s="21" t="n"/>
      <c r="AE199" s="21" t="n"/>
      <c r="AF199" s="11" t="n"/>
      <c r="AG199" s="11">
        <f>OR(AND(P199&gt;5000, P199&lt;&gt;""), AND(R199&gt;500, R199&lt;&gt;""), AND(T199&gt;0, T199&lt;&gt;""))</f>
        <v/>
      </c>
      <c r="AH199" s="11">
        <f>AND(OR(R199="", R199&lt;100),OR(AND(P199&gt;5000,P199&lt;&gt;""),AND(T199&gt;0,T199&lt;&gt;"")))</f>
        <v/>
      </c>
      <c r="AI199" s="11">
        <f>AND(AG199,AH199=FALSE)</f>
        <v/>
      </c>
      <c r="AJ199" s="19" t="n">
        <v>2018</v>
      </c>
      <c r="AK199" t="n">
        <v>7</v>
      </c>
      <c r="AL199" t="b">
        <v>0</v>
      </c>
      <c r="AM199">
        <f>IF(AND(T199&gt;0, T199&lt;&gt;""),1,0)</f>
        <v/>
      </c>
      <c r="AN199">
        <f>AND(AO199,AND(T199&gt;0,T199&lt;&gt;""))</f>
        <v/>
      </c>
      <c r="AO199">
        <f>AND(R199&gt;100, R199&lt;&gt;"")</f>
        <v/>
      </c>
      <c r="AP199">
        <f>AND(NOT(AN199),AO199)</f>
        <v/>
      </c>
      <c r="AQ199">
        <f>IF(AN199, "OEIS CAT - Destructive - Fatal", IF(AO199, IF(AG199, "OEIS CAT - Destructive - Non-fatal", "OEIS Non-CAT - Destructive - Non-fatal"), IF(AG199, "OEIS CAT - Large", "OEIS Non-CAT - Large")))</f>
        <v/>
      </c>
      <c r="AR199">
        <f>IF(AND(P199&lt;&gt;"", P199&gt;5000),1,0)</f>
        <v/>
      </c>
      <c r="AS199">
        <f>IF(AND(R199&lt;&gt;"", R199&gt;500),1,0)</f>
        <v/>
      </c>
      <c r="AT199">
        <f>IF(OR(R199="", R199&lt;=100),"structures &lt;= 100 ", IF(R199&gt;500, "structures &gt; 500", "100 &lt; structures &lt;= 500"))</f>
        <v/>
      </c>
      <c r="AU199">
        <f>IF(AND(T199&gt;0, T199&lt;&gt;""),"fatality &gt; 0", "fatality = 0")</f>
        <v/>
      </c>
      <c r="AV199">
        <f>IF(R199="",0, R199)</f>
        <v/>
      </c>
      <c r="AW199" t="b">
        <v>0</v>
      </c>
      <c r="AX199" t="b">
        <v>0</v>
      </c>
      <c r="AY199" t="b">
        <v>0</v>
      </c>
      <c r="AZ199" t="b">
        <v>0</v>
      </c>
      <c r="BA199" t="b">
        <v>0</v>
      </c>
      <c r="BB199" t="b">
        <v>0</v>
      </c>
      <c r="BC199" t="b">
        <v>0</v>
      </c>
    </row>
    <row r="200">
      <c r="A200" s="11" t="inlineStr">
        <is>
          <t>Not in PG&amp;E service territory</t>
        </is>
      </c>
      <c r="B200" s="23" t="n"/>
      <c r="C200">
        <f>LEFT(H200,8)&amp;"-"&amp;E200</f>
        <v/>
      </c>
      <c r="D200" s="12" t="inlineStr">
        <is>
          <t>Siskiyou</t>
        </is>
      </c>
      <c r="E200" s="12" t="inlineStr">
        <is>
          <t>Klamathon</t>
        </is>
      </c>
      <c r="F200" s="12" t="n"/>
      <c r="G200" s="12" t="n"/>
      <c r="H200" s="13">
        <f>YEAR(L200)*10^8+MONTH(L200)*10^6+DAY(L200)*10^4+HOUR(L200)*100+MINUTE(L200)</f>
        <v/>
      </c>
      <c r="I200" s="13">
        <f>IF(HOUR(L200)&lt;12, YEAR(L200)*10^8+MONTH(L200)*10^6+DAY(L200)*10^4+(HOUR(L200)+12)*10^2 + MINUTE(L200), YEAR(L200)*10^8+MONTH(L200)*10^6+(DAY(L200)+1)*10^4+(HOUR(L200)-12)*10^2+MINUTE(L200))</f>
        <v/>
      </c>
      <c r="J200" s="14" t="n">
        <v>43286</v>
      </c>
      <c r="K200" s="15" t="n">
        <v>0.5215277777777778</v>
      </c>
      <c r="L200" s="16" t="n">
        <v>43286.52152777778</v>
      </c>
      <c r="M200" s="17" t="n">
        <v>43469</v>
      </c>
      <c r="N200" s="18" t="inlineStr">
        <is>
          <t>09:55</t>
        </is>
      </c>
      <c r="O200" s="16" t="n">
        <v>43469.41319444445</v>
      </c>
      <c r="P200" s="19" t="n">
        <v>38008</v>
      </c>
      <c r="Q200" s="12" t="inlineStr">
        <is>
          <t>Undetermined</t>
        </is>
      </c>
      <c r="R200" s="19" t="n">
        <v>83</v>
      </c>
      <c r="S200" s="19" t="n"/>
      <c r="T200" s="19" t="n">
        <v>1</v>
      </c>
      <c r="U200" s="20" t="n">
        <v>41.893332</v>
      </c>
      <c r="V200" s="20" t="n">
        <v>-122.534655</v>
      </c>
      <c r="W200" s="11" t="inlineStr">
        <is>
          <t>HFTD</t>
        </is>
      </c>
      <c r="X200" s="11">
        <f>IF(OR(ISNUMBER(FIND("Redwood Valley", E200)), AZ200, BC200), "HFRA", "non-HFRA")</f>
        <v/>
      </c>
      <c r="Y200" s="11" t="n"/>
      <c r="Z200" s="21" t="n"/>
      <c r="AA200" s="11" t="n"/>
      <c r="AB200" s="11" t="n"/>
      <c r="AC200" s="21" t="n"/>
      <c r="AD200" s="21" t="n"/>
      <c r="AE200" s="21" t="n"/>
      <c r="AF200" s="11" t="n"/>
      <c r="AG200" s="11">
        <f>OR(AND(P200&gt;5000, P200&lt;&gt;""), AND(R200&gt;500, R200&lt;&gt;""), AND(T200&gt;0, T200&lt;&gt;""))</f>
        <v/>
      </c>
      <c r="AH200" s="11">
        <f>AND(OR(R200="", R200&lt;100),OR(AND(P200&gt;5000,P200&lt;&gt;""),AND(T200&gt;0,T200&lt;&gt;"")))</f>
        <v/>
      </c>
      <c r="AI200" s="11">
        <f>AND(AG200,AH200=FALSE)</f>
        <v/>
      </c>
      <c r="AJ200" s="19" t="n">
        <v>2018</v>
      </c>
      <c r="AK200" t="n">
        <v>7</v>
      </c>
      <c r="AL200" t="b">
        <v>0</v>
      </c>
      <c r="AM200">
        <f>IF(AND(T200&gt;0, T200&lt;&gt;""),1,0)</f>
        <v/>
      </c>
      <c r="AN200">
        <f>AND(AO200,AND(T200&gt;0,T200&lt;&gt;""))</f>
        <v/>
      </c>
      <c r="AO200">
        <f>AND(R200&gt;100, R200&lt;&gt;"")</f>
        <v/>
      </c>
      <c r="AP200">
        <f>AND(NOT(AN200),AO200)</f>
        <v/>
      </c>
      <c r="AQ200">
        <f>IF(AN200, "OEIS CAT - Destructive - Fatal", IF(AO200, IF(AG200, "OEIS CAT - Destructive - Non-fatal", "OEIS Non-CAT - Destructive - Non-fatal"), IF(AG200, "OEIS CAT - Large", "OEIS Non-CAT - Large")))</f>
        <v/>
      </c>
      <c r="AR200">
        <f>IF(AND(P200&lt;&gt;"", P200&gt;5000),1,0)</f>
        <v/>
      </c>
      <c r="AS200">
        <f>IF(AND(R200&lt;&gt;"", R200&gt;500),1,0)</f>
        <v/>
      </c>
      <c r="AT200">
        <f>IF(OR(R200="", R200&lt;=100),"structures &lt;= 100 ", IF(R200&gt;500, "structures &gt; 500", "100 &lt; structures &lt;= 500"))</f>
        <v/>
      </c>
      <c r="AU200">
        <f>IF(AND(T200&gt;0, T200&lt;&gt;""),"fatality &gt; 0", "fatality = 0")</f>
        <v/>
      </c>
      <c r="AV200">
        <f>IF(R200="",0, R200)</f>
        <v/>
      </c>
      <c r="AW200" t="b">
        <v>1</v>
      </c>
      <c r="AX200" t="b">
        <v>0</v>
      </c>
      <c r="AY200" t="b">
        <v>1</v>
      </c>
      <c r="AZ200" t="b">
        <v>1</v>
      </c>
      <c r="BA200" t="b">
        <v>0</v>
      </c>
      <c r="BB200" t="b">
        <v>0</v>
      </c>
      <c r="BC200" t="b">
        <v>1</v>
      </c>
    </row>
    <row r="201">
      <c r="A201" s="11" t="n"/>
      <c r="C201">
        <f>LEFT(H201,8)&amp;"-"&amp;E201</f>
        <v/>
      </c>
      <c r="D201" s="12" t="inlineStr">
        <is>
          <t>Amador</t>
        </is>
      </c>
      <c r="E201" s="12" t="inlineStr">
        <is>
          <t>Irish</t>
        </is>
      </c>
      <c r="F201" s="12" t="n"/>
      <c r="G201" s="12" t="n"/>
      <c r="H201" s="13">
        <f>YEAR(L201)*10^8+MONTH(L201)*10^6+DAY(L201)*10^4+HOUR(L201)*100+MINUTE(L201)</f>
        <v/>
      </c>
      <c r="I201" s="13">
        <f>IF(HOUR(L201)&lt;12, YEAR(L201)*10^8+MONTH(L201)*10^6+DAY(L201)*10^4+(HOUR(L201)+12)*10^2 + MINUTE(L201), YEAR(L201)*10^8+MONTH(L201)*10^6+(DAY(L201)+1)*10^4+(HOUR(L201)-12)*10^2+MINUTE(L201))</f>
        <v/>
      </c>
      <c r="J201" s="14" t="n">
        <v>43287</v>
      </c>
      <c r="K201" s="15" t="n">
        <v>0.6125</v>
      </c>
      <c r="L201" s="16" t="n">
        <v>43287.6125</v>
      </c>
      <c r="M201" s="17" t="n">
        <v>43469</v>
      </c>
      <c r="N201" s="18" t="inlineStr">
        <is>
          <t>09:54</t>
        </is>
      </c>
      <c r="O201" s="16" t="n">
        <v>43469.4125</v>
      </c>
      <c r="P201" s="19" t="n">
        <v>825</v>
      </c>
      <c r="Q201" s="12" t="inlineStr">
        <is>
          <t>Undetermined</t>
        </is>
      </c>
      <c r="R201" s="19" t="n">
        <v>1</v>
      </c>
      <c r="S201" s="19" t="n"/>
      <c r="T201" s="19" t="n">
        <v>0</v>
      </c>
      <c r="U201" s="20" t="n">
        <v>38.42623</v>
      </c>
      <c r="V201" s="20" t="n">
        <v>-120.95408</v>
      </c>
      <c r="W201" s="11" t="inlineStr">
        <is>
          <t>HFTD</t>
        </is>
      </c>
      <c r="X201" s="11">
        <f>IF(OR(ISNUMBER(FIND("Redwood Valley", E201)), AZ201, BC201), "HFRA", "non-HFRA")</f>
        <v/>
      </c>
      <c r="Y201" s="11" t="n"/>
      <c r="Z201" s="21" t="n"/>
      <c r="AA201" s="11" t="n"/>
      <c r="AB201" s="11" t="n"/>
      <c r="AC201" s="21" t="n"/>
      <c r="AD201" s="21" t="n"/>
      <c r="AE201" s="21" t="n"/>
      <c r="AF201" s="11" t="n"/>
      <c r="AG201" s="11">
        <f>OR(AND(P201&gt;5000, P201&lt;&gt;""), AND(R201&gt;500, R201&lt;&gt;""), AND(T201&gt;0, T201&lt;&gt;""))</f>
        <v/>
      </c>
      <c r="AH201" s="11">
        <f>AND(OR(R201="", R201&lt;100),OR(AND(P201&gt;5000,P201&lt;&gt;""),AND(T201&gt;0,T201&lt;&gt;"")))</f>
        <v/>
      </c>
      <c r="AI201" s="11">
        <f>AND(AG201,AH201=FALSE)</f>
        <v/>
      </c>
      <c r="AJ201" s="19" t="n">
        <v>2018</v>
      </c>
      <c r="AK201" t="n">
        <v>7</v>
      </c>
      <c r="AL201" t="b">
        <v>0</v>
      </c>
      <c r="AM201">
        <f>IF(AND(T201&gt;0, T201&lt;&gt;""),1,0)</f>
        <v/>
      </c>
      <c r="AN201">
        <f>AND(AO201,AND(T201&gt;0,T201&lt;&gt;""))</f>
        <v/>
      </c>
      <c r="AO201">
        <f>AND(R201&gt;100, R201&lt;&gt;"")</f>
        <v/>
      </c>
      <c r="AP201">
        <f>AND(NOT(AN201),AO201)</f>
        <v/>
      </c>
      <c r="AQ201">
        <f>IF(AN201, "OEIS CAT - Destructive - Fatal", IF(AO201, IF(AG201, "OEIS CAT - Destructive - Non-fatal", "OEIS Non-CAT - Destructive - Non-fatal"), IF(AG201, "OEIS CAT - Large", "OEIS Non-CAT - Large")))</f>
        <v/>
      </c>
      <c r="AR201">
        <f>IF(AND(P201&lt;&gt;"", P201&gt;5000),1,0)</f>
        <v/>
      </c>
      <c r="AS201">
        <f>IF(AND(R201&lt;&gt;"", R201&gt;500),1,0)</f>
        <v/>
      </c>
      <c r="AT201">
        <f>IF(OR(R201="", R201&lt;=100),"structures &lt;= 100 ", IF(R201&gt;500, "structures &gt; 500", "100 &lt; structures &lt;= 500"))</f>
        <v/>
      </c>
      <c r="AU201">
        <f>IF(AND(T201&gt;0, T201&lt;&gt;""),"fatality &gt; 0", "fatality = 0")</f>
        <v/>
      </c>
      <c r="AV201">
        <f>IF(R201="",0, R201)</f>
        <v/>
      </c>
      <c r="AW201" t="b">
        <v>1</v>
      </c>
      <c r="AX201" t="b">
        <v>0</v>
      </c>
      <c r="AY201" t="b">
        <v>1</v>
      </c>
      <c r="AZ201" t="b">
        <v>1</v>
      </c>
      <c r="BA201" t="b">
        <v>0</v>
      </c>
      <c r="BB201" t="b">
        <v>1</v>
      </c>
      <c r="BC201" t="b">
        <v>1</v>
      </c>
    </row>
    <row r="202">
      <c r="A202" s="11" t="n"/>
      <c r="C202">
        <f>LEFT(H202,8)&amp;"-"&amp;E202</f>
        <v/>
      </c>
      <c r="D202" s="12" t="inlineStr">
        <is>
          <t>Alameda</t>
        </is>
      </c>
      <c r="E202" s="12" t="inlineStr">
        <is>
          <t>Grant</t>
        </is>
      </c>
      <c r="F202" s="12" t="n"/>
      <c r="G202" s="12" t="n"/>
      <c r="H202" s="13">
        <f>YEAR(L202)*10^8+MONTH(L202)*10^6+DAY(L202)*10^4+HOUR(L202)*100+MINUTE(L202)</f>
        <v/>
      </c>
      <c r="I202" s="13">
        <f>IF(HOUR(L202)&lt;12, YEAR(L202)*10^8+MONTH(L202)*10^6+DAY(L202)*10^4+(HOUR(L202)+12)*10^2 + MINUTE(L202), YEAR(L202)*10^8+MONTH(L202)*10^6+(DAY(L202)+1)*10^4+(HOUR(L202)-12)*10^2+MINUTE(L202))</f>
        <v/>
      </c>
      <c r="J202" s="14" t="n">
        <v>43289</v>
      </c>
      <c r="K202" s="15" t="n">
        <v>0.7347222222222223</v>
      </c>
      <c r="L202" s="16" t="n">
        <v>43289.73472222222</v>
      </c>
      <c r="M202" s="17" t="n">
        <v>43469</v>
      </c>
      <c r="N202" s="18" t="inlineStr">
        <is>
          <t>09:53</t>
        </is>
      </c>
      <c r="O202" s="16" t="n">
        <v>43469.41180555556</v>
      </c>
      <c r="P202" s="19" t="n">
        <v>640</v>
      </c>
      <c r="Q202" s="12" t="inlineStr">
        <is>
          <t>Undetermined</t>
        </is>
      </c>
      <c r="R202" s="19" t="n">
        <v>0</v>
      </c>
      <c r="S202" s="19" t="n"/>
      <c r="T202" s="19" t="n">
        <v>0</v>
      </c>
      <c r="U202" s="20" t="n">
        <v>37.75646</v>
      </c>
      <c r="V202" s="20" t="n">
        <v>-121.60646</v>
      </c>
      <c r="W202" s="11" t="inlineStr">
        <is>
          <t>non-HFTD</t>
        </is>
      </c>
      <c r="X202" s="11">
        <f>IF(OR(ISNUMBER(FIND("Redwood Valley", E202)), AZ202, BC202), "HFRA", "non-HFRA")</f>
        <v/>
      </c>
      <c r="Y202" s="11" t="n"/>
      <c r="Z202" s="21" t="n"/>
      <c r="AA202" s="11" t="n"/>
      <c r="AB202" s="11" t="n"/>
      <c r="AC202" s="21" t="n"/>
      <c r="AD202" s="21" t="n"/>
      <c r="AE202" s="21" t="n"/>
      <c r="AF202" s="11" t="n"/>
      <c r="AG202" s="11">
        <f>OR(AND(P202&gt;5000, P202&lt;&gt;""), AND(R202&gt;500, R202&lt;&gt;""), AND(T202&gt;0, T202&lt;&gt;""))</f>
        <v/>
      </c>
      <c r="AH202" s="11">
        <f>AND(OR(R202="", R202&lt;100),OR(AND(P202&gt;5000,P202&lt;&gt;""),AND(T202&gt;0,T202&lt;&gt;"")))</f>
        <v/>
      </c>
      <c r="AI202" s="11">
        <f>AND(AG202,AH202=FALSE)</f>
        <v/>
      </c>
      <c r="AJ202" s="19" t="n">
        <v>2018</v>
      </c>
      <c r="AK202" t="n">
        <v>7</v>
      </c>
      <c r="AL202" t="b">
        <v>0</v>
      </c>
      <c r="AM202">
        <f>IF(AND(T202&gt;0, T202&lt;&gt;""),1,0)</f>
        <v/>
      </c>
      <c r="AN202">
        <f>AND(AO202,AND(T202&gt;0,T202&lt;&gt;""))</f>
        <v/>
      </c>
      <c r="AO202">
        <f>AND(R202&gt;100, R202&lt;&gt;"")</f>
        <v/>
      </c>
      <c r="AP202">
        <f>AND(NOT(AN202),AO202)</f>
        <v/>
      </c>
      <c r="AQ202">
        <f>IF(AN202, "OEIS CAT - Destructive - Fatal", IF(AO202, IF(AG202, "OEIS CAT - Destructive - Non-fatal", "OEIS Non-CAT - Destructive - Non-fatal"), IF(AG202, "OEIS CAT - Large", "OEIS Non-CAT - Large")))</f>
        <v/>
      </c>
      <c r="AR202">
        <f>IF(AND(P202&lt;&gt;"", P202&gt;5000),1,0)</f>
        <v/>
      </c>
      <c r="AS202">
        <f>IF(AND(R202&lt;&gt;"", R202&gt;500),1,0)</f>
        <v/>
      </c>
      <c r="AT202">
        <f>IF(OR(R202="", R202&lt;=100),"structures &lt;= 100 ", IF(R202&gt;500, "structures &gt; 500", "100 &lt; structures &lt;= 500"))</f>
        <v/>
      </c>
      <c r="AU202">
        <f>IF(AND(T202&gt;0, T202&lt;&gt;""),"fatality &gt; 0", "fatality = 0")</f>
        <v/>
      </c>
      <c r="AV202">
        <f>IF(R202="",0, R202)</f>
        <v/>
      </c>
      <c r="AW202" t="b">
        <v>0</v>
      </c>
      <c r="AX202" t="b">
        <v>0</v>
      </c>
      <c r="AY202" t="b">
        <v>0</v>
      </c>
      <c r="AZ202" t="b">
        <v>0</v>
      </c>
      <c r="BA202" t="b">
        <v>0</v>
      </c>
      <c r="BB202" t="b">
        <v>0</v>
      </c>
      <c r="BC202" t="b">
        <v>0</v>
      </c>
    </row>
    <row r="203">
      <c r="A203" s="11" t="n"/>
      <c r="C203">
        <f>LEFT(H203,8)&amp;"-"&amp;E203</f>
        <v/>
      </c>
      <c r="D203" s="12" t="inlineStr">
        <is>
          <t>Tehama</t>
        </is>
      </c>
      <c r="E203" s="12" t="inlineStr">
        <is>
          <t>Dale</t>
        </is>
      </c>
      <c r="F203" s="12" t="n"/>
      <c r="G203" s="12" t="n"/>
      <c r="H203" s="13">
        <f>YEAR(L203)*10^8+MONTH(L203)*10^6+DAY(L203)*10^4+HOUR(L203)*100+MINUTE(L203)</f>
        <v/>
      </c>
      <c r="I203" s="13">
        <f>IF(HOUR(L203)&lt;12, YEAR(L203)*10^8+MONTH(L203)*10^6+DAY(L203)*10^4+(HOUR(L203)+12)*10^2 + MINUTE(L203), YEAR(L203)*10^8+MONTH(L203)*10^6+(DAY(L203)+1)*10^4+(HOUR(L203)-12)*10^2+MINUTE(L203))</f>
        <v/>
      </c>
      <c r="J203" s="14" t="n">
        <v>43290</v>
      </c>
      <c r="K203" s="15" t="n">
        <v>0.7708333333333334</v>
      </c>
      <c r="L203" s="16" t="n">
        <v>43290.77083333334</v>
      </c>
      <c r="M203" s="17" t="n">
        <v>43469</v>
      </c>
      <c r="N203" s="18" t="inlineStr">
        <is>
          <t>09:52</t>
        </is>
      </c>
      <c r="O203" s="16" t="n">
        <v>43469.41111111111</v>
      </c>
      <c r="P203" s="19" t="n">
        <v>856</v>
      </c>
      <c r="Q203" s="12" t="inlineStr">
        <is>
          <t>Undetermined</t>
        </is>
      </c>
      <c r="R203" s="19" t="n">
        <v>0</v>
      </c>
      <c r="S203" s="19" t="n"/>
      <c r="T203" s="19" t="n">
        <v>0</v>
      </c>
      <c r="U203" s="20" t="n">
        <v>40.33682</v>
      </c>
      <c r="V203" s="20" t="n">
        <v>-121.93908</v>
      </c>
      <c r="W203" s="11" t="inlineStr">
        <is>
          <t>HFTD</t>
        </is>
      </c>
      <c r="X203" s="11">
        <f>IF(OR(ISNUMBER(FIND("Redwood Valley", E203)), AZ203, BC203), "HFRA", "non-HFRA")</f>
        <v/>
      </c>
      <c r="Y203" s="11" t="n"/>
      <c r="Z203" s="21" t="n"/>
      <c r="AA203" s="11" t="n"/>
      <c r="AB203" s="11" t="n"/>
      <c r="AC203" s="21" t="n"/>
      <c r="AD203" s="21" t="n"/>
      <c r="AE203" s="21" t="n"/>
      <c r="AF203" s="11" t="n"/>
      <c r="AG203" s="11">
        <f>OR(AND(P203&gt;5000, P203&lt;&gt;""), AND(R203&gt;500, R203&lt;&gt;""), AND(T203&gt;0, T203&lt;&gt;""))</f>
        <v/>
      </c>
      <c r="AH203" s="11">
        <f>AND(OR(R203="", R203&lt;100),OR(AND(P203&gt;5000,P203&lt;&gt;""),AND(T203&gt;0,T203&lt;&gt;"")))</f>
        <v/>
      </c>
      <c r="AI203" s="11">
        <f>AND(AG203,AH203=FALSE)</f>
        <v/>
      </c>
      <c r="AJ203" s="19" t="n">
        <v>2018</v>
      </c>
      <c r="AK203" t="n">
        <v>7</v>
      </c>
      <c r="AL203" t="b">
        <v>0</v>
      </c>
      <c r="AM203">
        <f>IF(AND(T203&gt;0, T203&lt;&gt;""),1,0)</f>
        <v/>
      </c>
      <c r="AN203">
        <f>AND(AO203,AND(T203&gt;0,T203&lt;&gt;""))</f>
        <v/>
      </c>
      <c r="AO203">
        <f>AND(R203&gt;100, R203&lt;&gt;"")</f>
        <v/>
      </c>
      <c r="AP203">
        <f>AND(NOT(AN203),AO203)</f>
        <v/>
      </c>
      <c r="AQ203">
        <f>IF(AN203, "OEIS CAT - Destructive - Fatal", IF(AO203, IF(AG203, "OEIS CAT - Destructive - Non-fatal", "OEIS Non-CAT - Destructive - Non-fatal"), IF(AG203, "OEIS CAT - Large", "OEIS Non-CAT - Large")))</f>
        <v/>
      </c>
      <c r="AR203">
        <f>IF(AND(P203&lt;&gt;"", P203&gt;5000),1,0)</f>
        <v/>
      </c>
      <c r="AS203">
        <f>IF(AND(R203&lt;&gt;"", R203&gt;500),1,0)</f>
        <v/>
      </c>
      <c r="AT203">
        <f>IF(OR(R203="", R203&lt;=100),"structures &lt;= 100 ", IF(R203&gt;500, "structures &gt; 500", "100 &lt; structures &lt;= 500"))</f>
        <v/>
      </c>
      <c r="AU203">
        <f>IF(AND(T203&gt;0, T203&lt;&gt;""),"fatality &gt; 0", "fatality = 0")</f>
        <v/>
      </c>
      <c r="AV203">
        <f>IF(R203="",0, R203)</f>
        <v/>
      </c>
      <c r="AW203" t="b">
        <v>1</v>
      </c>
      <c r="AX203" t="b">
        <v>0</v>
      </c>
      <c r="AY203" t="b">
        <v>1</v>
      </c>
      <c r="AZ203" t="b">
        <v>1</v>
      </c>
      <c r="BA203" t="b">
        <v>0</v>
      </c>
      <c r="BB203" t="b">
        <v>1</v>
      </c>
      <c r="BC203" t="b">
        <v>1</v>
      </c>
    </row>
    <row r="204">
      <c r="A204" s="11" t="n"/>
      <c r="C204">
        <f>LEFT(H204,8)&amp;"-"&amp;E204</f>
        <v/>
      </c>
      <c r="D204" s="12" t="inlineStr">
        <is>
          <t>Butte</t>
        </is>
      </c>
      <c r="E204" s="12" t="inlineStr">
        <is>
          <t>Stoney</t>
        </is>
      </c>
      <c r="F204" s="12" t="n"/>
      <c r="G204" s="12" t="n"/>
      <c r="H204" s="13">
        <f>YEAR(L204)*10^8+MONTH(L204)*10^6+DAY(L204)*10^4+HOUR(L204)*100+MINUTE(L204)</f>
        <v/>
      </c>
      <c r="I204" s="13">
        <f>IF(HOUR(L204)&lt;12, YEAR(L204)*10^8+MONTH(L204)*10^6+DAY(L204)*10^4+(HOUR(L204)+12)*10^2 + MINUTE(L204), YEAR(L204)*10^8+MONTH(L204)*10^6+(DAY(L204)+1)*10^4+(HOUR(L204)-12)*10^2+MINUTE(L204))</f>
        <v/>
      </c>
      <c r="J204" s="14" t="n">
        <v>43293</v>
      </c>
      <c r="K204" s="15" t="n">
        <v>0.9479166666666666</v>
      </c>
      <c r="L204" s="16" t="n">
        <v>43293.94791666666</v>
      </c>
      <c r="M204" s="17" t="n">
        <v>43469</v>
      </c>
      <c r="N204" s="18" t="inlineStr">
        <is>
          <t>09:48</t>
        </is>
      </c>
      <c r="O204" s="16" t="n">
        <v>43469.40833333333</v>
      </c>
      <c r="P204" s="19" t="n">
        <v>962</v>
      </c>
      <c r="Q204" s="12" t="inlineStr">
        <is>
          <t>Undetermined</t>
        </is>
      </c>
      <c r="R204" s="19" t="n">
        <v>0</v>
      </c>
      <c r="S204" s="19" t="n"/>
      <c r="T204" s="19" t="n">
        <v>0</v>
      </c>
      <c r="U204" s="20" t="n">
        <v>39.77124</v>
      </c>
      <c r="V204" s="20" t="n">
        <v>-121.76859</v>
      </c>
      <c r="W204" s="11" t="inlineStr">
        <is>
          <t>non-HFTD</t>
        </is>
      </c>
      <c r="X204" s="11">
        <f>IF(OR(ISNUMBER(FIND("Redwood Valley", E204)), AZ204, BC204), "HFRA", "non-HFRA")</f>
        <v/>
      </c>
      <c r="Y204" s="11" t="n"/>
      <c r="Z204" s="21" t="n"/>
      <c r="AA204" s="11" t="n"/>
      <c r="AB204" s="11" t="n"/>
      <c r="AC204" s="21" t="n"/>
      <c r="AD204" s="21" t="n"/>
      <c r="AE204" s="21" t="n"/>
      <c r="AF204" s="11" t="n">
        <v>108693</v>
      </c>
      <c r="AG204" s="11">
        <f>OR(AND(P204&gt;5000, P204&lt;&gt;""), AND(R204&gt;500, R204&lt;&gt;""), AND(T204&gt;0, T204&lt;&gt;""))</f>
        <v/>
      </c>
      <c r="AH204" s="11">
        <f>AND(OR(R204="", R204&lt;100),OR(AND(P204&gt;5000,P204&lt;&gt;""),AND(T204&gt;0,T204&lt;&gt;"")))</f>
        <v/>
      </c>
      <c r="AI204" s="11">
        <f>AND(AG204,AH204=FALSE)</f>
        <v/>
      </c>
      <c r="AJ204" s="19" t="n">
        <v>2018</v>
      </c>
      <c r="AK204" t="n">
        <v>7</v>
      </c>
      <c r="AL204" t="b">
        <v>0</v>
      </c>
      <c r="AM204">
        <f>IF(AND(T204&gt;0, T204&lt;&gt;""),1,0)</f>
        <v/>
      </c>
      <c r="AN204">
        <f>AND(AO204,AND(T204&gt;0,T204&lt;&gt;""))</f>
        <v/>
      </c>
      <c r="AO204">
        <f>AND(R204&gt;100, R204&lt;&gt;"")</f>
        <v/>
      </c>
      <c r="AP204">
        <f>AND(NOT(AN204),AO204)</f>
        <v/>
      </c>
      <c r="AQ204">
        <f>IF(AN204, "OEIS CAT - Destructive - Fatal", IF(AO204, IF(AG204, "OEIS CAT - Destructive - Non-fatal", "OEIS Non-CAT - Destructive - Non-fatal"), IF(AG204, "OEIS CAT - Large", "OEIS Non-CAT - Large")))</f>
        <v/>
      </c>
      <c r="AR204">
        <f>IF(AND(P204&lt;&gt;"", P204&gt;5000),1,0)</f>
        <v/>
      </c>
      <c r="AS204">
        <f>IF(AND(R204&lt;&gt;"", R204&gt;500),1,0)</f>
        <v/>
      </c>
      <c r="AT204">
        <f>IF(OR(R204="", R204&lt;=100),"structures &lt;= 100 ", IF(R204&gt;500, "structures &gt; 500", "100 &lt; structures &lt;= 500"))</f>
        <v/>
      </c>
      <c r="AU204">
        <f>IF(AND(T204&gt;0, T204&lt;&gt;""),"fatality &gt; 0", "fatality = 0")</f>
        <v/>
      </c>
      <c r="AV204">
        <f>IF(R204="",0, R204)</f>
        <v/>
      </c>
      <c r="AW204" t="b">
        <v>0</v>
      </c>
      <c r="AX204" t="b">
        <v>0</v>
      </c>
      <c r="AY204" t="b">
        <v>1</v>
      </c>
      <c r="AZ204" t="b">
        <v>1</v>
      </c>
      <c r="BA204" t="b">
        <v>1</v>
      </c>
      <c r="BB204" t="b">
        <v>0</v>
      </c>
      <c r="BC204" t="b">
        <v>1</v>
      </c>
    </row>
    <row r="205">
      <c r="A205" s="11" t="n"/>
      <c r="C205">
        <f>LEFT(H205,8)&amp;"-"&amp;E205</f>
        <v/>
      </c>
      <c r="D205" s="12" t="inlineStr">
        <is>
          <t>Mariposa</t>
        </is>
      </c>
      <c r="E205" s="12" t="inlineStr">
        <is>
          <t>Ferguson</t>
        </is>
      </c>
      <c r="F205" s="12" t="n"/>
      <c r="G205" s="12" t="n"/>
      <c r="H205" s="13">
        <f>YEAR(L205)*10^8+MONTH(L205)*10^6+DAY(L205)*10^4+HOUR(L205)*100+MINUTE(L205)</f>
        <v/>
      </c>
      <c r="I205" s="13">
        <f>IF(HOUR(L205)&lt;12, YEAR(L205)*10^8+MONTH(L205)*10^6+DAY(L205)*10^4+(HOUR(L205)+12)*10^2 + MINUTE(L205), YEAR(L205)*10^8+MONTH(L205)*10^6+(DAY(L205)+1)*10^4+(HOUR(L205)-12)*10^2+MINUTE(L205))</f>
        <v/>
      </c>
      <c r="J205" s="14" t="n">
        <v>43294</v>
      </c>
      <c r="K205" s="15" t="n">
        <v>0.9</v>
      </c>
      <c r="L205" s="16" t="n">
        <v>43294.9</v>
      </c>
      <c r="M205" s="17" t="n">
        <v>43469</v>
      </c>
      <c r="N205" s="18" t="inlineStr">
        <is>
          <t>09:48</t>
        </is>
      </c>
      <c r="O205" s="16" t="n">
        <v>43469.40833333333</v>
      </c>
      <c r="P205" s="19" t="n">
        <v>96901</v>
      </c>
      <c r="Q205" s="12" t="inlineStr">
        <is>
          <t>Undetermined</t>
        </is>
      </c>
      <c r="R205" s="19" t="n">
        <v>10</v>
      </c>
      <c r="S205" s="19" t="n"/>
      <c r="T205" s="19" t="n">
        <v>2</v>
      </c>
      <c r="U205" s="20" t="n">
        <v>37.652</v>
      </c>
      <c r="V205" s="20" t="n">
        <v>-119.881</v>
      </c>
      <c r="W205" s="11" t="inlineStr">
        <is>
          <t>HFTD</t>
        </is>
      </c>
      <c r="X205" s="11">
        <f>IF(OR(ISNUMBER(FIND("Redwood Valley", E205)), AZ205, BC205), "HFRA", "non-HFRA")</f>
        <v/>
      </c>
      <c r="Y205" s="11" t="n"/>
      <c r="Z205" s="21" t="n"/>
      <c r="AA205" s="11" t="n"/>
      <c r="AB205" s="11" t="n"/>
      <c r="AC205" s="21" t="n"/>
      <c r="AD205" s="21" t="n"/>
      <c r="AE205" s="21" t="n"/>
      <c r="AF205" s="11" t="n">
        <v>11291022</v>
      </c>
      <c r="AG205" s="11">
        <f>OR(AND(P205&gt;5000, P205&lt;&gt;""), AND(R205&gt;500, R205&lt;&gt;""), AND(T205&gt;0, T205&lt;&gt;""))</f>
        <v/>
      </c>
      <c r="AH205" s="11">
        <f>AND(OR(R205="", R205&lt;100),OR(AND(P205&gt;5000,P205&lt;&gt;""),AND(T205&gt;0,T205&lt;&gt;"")))</f>
        <v/>
      </c>
      <c r="AI205" s="11">
        <f>AND(AG205,AH205=FALSE)</f>
        <v/>
      </c>
      <c r="AJ205" s="19" t="n">
        <v>2018</v>
      </c>
      <c r="AK205" t="n">
        <v>7</v>
      </c>
      <c r="AL205" t="b">
        <v>0</v>
      </c>
      <c r="AM205">
        <f>IF(AND(T205&gt;0, T205&lt;&gt;""),1,0)</f>
        <v/>
      </c>
      <c r="AN205">
        <f>AND(AO205,AND(T205&gt;0,T205&lt;&gt;""))</f>
        <v/>
      </c>
      <c r="AO205">
        <f>AND(R205&gt;100, R205&lt;&gt;"")</f>
        <v/>
      </c>
      <c r="AP205">
        <f>AND(NOT(AN205),AO205)</f>
        <v/>
      </c>
      <c r="AQ205">
        <f>IF(AN205, "OEIS CAT - Destructive - Fatal", IF(AO205, IF(AG205, "OEIS CAT - Destructive - Non-fatal", "OEIS Non-CAT - Destructive - Non-fatal"), IF(AG205, "OEIS CAT - Large", "OEIS Non-CAT - Large")))</f>
        <v/>
      </c>
      <c r="AR205">
        <f>IF(AND(P205&lt;&gt;"", P205&gt;5000),1,0)</f>
        <v/>
      </c>
      <c r="AS205">
        <f>IF(AND(R205&lt;&gt;"", R205&gt;500),1,0)</f>
        <v/>
      </c>
      <c r="AT205">
        <f>IF(OR(R205="", R205&lt;=100),"structures &lt;= 100 ", IF(R205&gt;500, "structures &gt; 500", "100 &lt; structures &lt;= 500"))</f>
        <v/>
      </c>
      <c r="AU205">
        <f>IF(AND(T205&gt;0, T205&lt;&gt;""),"fatality &gt; 0", "fatality = 0")</f>
        <v/>
      </c>
      <c r="AV205">
        <f>IF(R205="",0, R205)</f>
        <v/>
      </c>
      <c r="AW205" t="b">
        <v>1</v>
      </c>
      <c r="AX205" t="b">
        <v>0</v>
      </c>
      <c r="AY205" t="b">
        <v>1</v>
      </c>
      <c r="AZ205" t="b">
        <v>1</v>
      </c>
      <c r="BA205" t="b">
        <v>0</v>
      </c>
      <c r="BB205" t="b">
        <v>1</v>
      </c>
      <c r="BC205" t="b">
        <v>1</v>
      </c>
      <c r="BD205" s="29">
        <f>118.5*10^6</f>
        <v/>
      </c>
      <c r="BE205" t="inlineStr">
        <is>
          <t>https://en.wikipedia.org/wiki/Ferguson_Fire</t>
        </is>
      </c>
    </row>
    <row r="206">
      <c r="A206" s="11" t="n"/>
      <c r="C206">
        <f>LEFT(H206,8)&amp;"-"&amp;E206</f>
        <v/>
      </c>
      <c r="D206" s="12" t="inlineStr">
        <is>
          <t>Yolo</t>
        </is>
      </c>
      <c r="E206" s="12" t="inlineStr">
        <is>
          <t>Eighty Eight</t>
        </is>
      </c>
      <c r="F206" s="12" t="n"/>
      <c r="G206" s="12" t="n"/>
      <c r="H206" s="13">
        <f>YEAR(L206)*10^8+MONTH(L206)*10^6+DAY(L206)*10^4+HOUR(L206)*100+MINUTE(L206)</f>
        <v/>
      </c>
      <c r="I206" s="13">
        <f>IF(HOUR(L206)&lt;12, YEAR(L206)*10^8+MONTH(L206)*10^6+DAY(L206)*10^4+(HOUR(L206)+12)*10^2 + MINUTE(L206), YEAR(L206)*10^8+MONTH(L206)*10^6+(DAY(L206)+1)*10^4+(HOUR(L206)-12)*10^2+MINUTE(L206))</f>
        <v/>
      </c>
      <c r="J206" s="14" t="n">
        <v>43299</v>
      </c>
      <c r="K206" s="15" t="n">
        <v>0.6</v>
      </c>
      <c r="L206" s="16" t="n">
        <v>43299.6</v>
      </c>
      <c r="M206" s="17" t="n">
        <v>43469</v>
      </c>
      <c r="N206" s="18" t="inlineStr">
        <is>
          <t>09:40</t>
        </is>
      </c>
      <c r="O206" s="16" t="n">
        <v>43469.40277777778</v>
      </c>
      <c r="P206" s="19" t="n">
        <v>822</v>
      </c>
      <c r="Q206" s="12" t="inlineStr">
        <is>
          <t>Undetermined</t>
        </is>
      </c>
      <c r="R206" s="19" t="n">
        <v>0</v>
      </c>
      <c r="S206" s="19" t="n"/>
      <c r="T206" s="19" t="n">
        <v>0</v>
      </c>
      <c r="U206" s="20" t="n">
        <v>38.59694444</v>
      </c>
      <c r="V206" s="20" t="n">
        <v>-121.99388889</v>
      </c>
      <c r="W206" s="11" t="inlineStr">
        <is>
          <t>non-HFTD</t>
        </is>
      </c>
      <c r="X206" s="11">
        <f>IF(OR(ISNUMBER(FIND("Redwood Valley", E206)), AZ206, BC206), "HFRA", "non-HFRA")</f>
        <v/>
      </c>
      <c r="Y206" s="11" t="n"/>
      <c r="Z206" s="21" t="n"/>
      <c r="AA206" s="11" t="n"/>
      <c r="AB206" s="11" t="n"/>
      <c r="AC206" s="21" t="n"/>
      <c r="AD206" s="21" t="n"/>
      <c r="AE206" s="21" t="n"/>
      <c r="AF206" s="11" t="n"/>
      <c r="AG206" s="11">
        <f>OR(AND(P206&gt;5000, P206&lt;&gt;""), AND(R206&gt;500, R206&lt;&gt;""), AND(T206&gt;0, T206&lt;&gt;""))</f>
        <v/>
      </c>
      <c r="AH206" s="11">
        <f>AND(OR(R206="", R206&lt;100),OR(AND(P206&gt;5000,P206&lt;&gt;""),AND(T206&gt;0,T206&lt;&gt;"")))</f>
        <v/>
      </c>
      <c r="AI206" s="11">
        <f>AND(AG206,AH206=FALSE)</f>
        <v/>
      </c>
      <c r="AJ206" s="19" t="n">
        <v>2018</v>
      </c>
      <c r="AK206" t="n">
        <v>7</v>
      </c>
      <c r="AL206" t="b">
        <v>0</v>
      </c>
      <c r="AM206">
        <f>IF(AND(T206&gt;0, T206&lt;&gt;""),1,0)</f>
        <v/>
      </c>
      <c r="AN206">
        <f>AND(AO206,AND(T206&gt;0,T206&lt;&gt;""))</f>
        <v/>
      </c>
      <c r="AO206">
        <f>AND(R206&gt;100, R206&lt;&gt;"")</f>
        <v/>
      </c>
      <c r="AP206">
        <f>AND(NOT(AN206),AO206)</f>
        <v/>
      </c>
      <c r="AQ206">
        <f>IF(AN206, "OEIS CAT - Destructive - Fatal", IF(AO206, IF(AG206, "OEIS CAT - Destructive - Non-fatal", "OEIS Non-CAT - Destructive - Non-fatal"), IF(AG206, "OEIS CAT - Large", "OEIS Non-CAT - Large")))</f>
        <v/>
      </c>
      <c r="AR206">
        <f>IF(AND(P206&lt;&gt;"", P206&gt;5000),1,0)</f>
        <v/>
      </c>
      <c r="AS206">
        <f>IF(AND(R206&lt;&gt;"", R206&gt;500),1,0)</f>
        <v/>
      </c>
      <c r="AT206">
        <f>IF(OR(R206="", R206&lt;=100),"structures &lt;= 100 ", IF(R206&gt;500, "structures &gt; 500", "100 &lt; structures &lt;= 500"))</f>
        <v/>
      </c>
      <c r="AU206">
        <f>IF(AND(T206&gt;0, T206&lt;&gt;""),"fatality &gt; 0", "fatality = 0")</f>
        <v/>
      </c>
      <c r="AV206">
        <f>IF(R206="",0, R206)</f>
        <v/>
      </c>
      <c r="AW206" t="b">
        <v>0</v>
      </c>
      <c r="AX206" t="b">
        <v>0</v>
      </c>
      <c r="AY206" t="b">
        <v>0</v>
      </c>
      <c r="AZ206" t="b">
        <v>0</v>
      </c>
      <c r="BA206" t="b">
        <v>0</v>
      </c>
      <c r="BB206" t="b">
        <v>0</v>
      </c>
      <c r="BC206" t="b">
        <v>0</v>
      </c>
    </row>
    <row r="207">
      <c r="A207" s="11" t="n"/>
      <c r="C207">
        <f>LEFT(H207,8)&amp;"-"&amp;E207</f>
        <v/>
      </c>
      <c r="D207" s="12" t="inlineStr">
        <is>
          <t>Santa Clara</t>
        </is>
      </c>
      <c r="E207" s="12" t="inlineStr">
        <is>
          <t>Country</t>
        </is>
      </c>
      <c r="F207" s="12" t="n"/>
      <c r="G207" s="12" t="n"/>
      <c r="H207" s="13">
        <f>YEAR(L207)*10^8+MONTH(L207)*10^6+DAY(L207)*10^4+HOUR(L207)*100+MINUTE(L207)</f>
        <v/>
      </c>
      <c r="I207" s="13">
        <f>IF(HOUR(L207)&lt;12, YEAR(L207)*10^8+MONTH(L207)*10^6+DAY(L207)*10^4+(HOUR(L207)+12)*10^2 + MINUTE(L207), YEAR(L207)*10^8+MONTH(L207)*10^6+(DAY(L207)+1)*10^4+(HOUR(L207)-12)*10^2+MINUTE(L207))</f>
        <v/>
      </c>
      <c r="J207" s="14" t="n">
        <v>43303</v>
      </c>
      <c r="K207" s="15" t="n">
        <v>0.5458333333333333</v>
      </c>
      <c r="L207" s="16" t="n">
        <v>43303.54583333333</v>
      </c>
      <c r="M207" s="17" t="n">
        <v>43469</v>
      </c>
      <c r="N207" s="18" t="inlineStr">
        <is>
          <t>09:37</t>
        </is>
      </c>
      <c r="O207" s="16" t="n">
        <v>43469.40069444444</v>
      </c>
      <c r="P207" s="19" t="n">
        <v>320</v>
      </c>
      <c r="Q207" s="12" t="inlineStr">
        <is>
          <t>Undetermined</t>
        </is>
      </c>
      <c r="R207" s="19" t="n">
        <v>1</v>
      </c>
      <c r="S207" s="19" t="n"/>
      <c r="T207" s="19" t="n">
        <v>0</v>
      </c>
      <c r="U207" s="20" t="n">
        <v>37.449425</v>
      </c>
      <c r="V207" s="20" t="n">
        <v>-121.88807</v>
      </c>
      <c r="W207" s="11" t="inlineStr">
        <is>
          <t>non-HFTD</t>
        </is>
      </c>
      <c r="X207" s="11">
        <f>IF(OR(ISNUMBER(FIND("Redwood Valley", E207)), AZ207, BC207), "HFRA", "non-HFRA")</f>
        <v/>
      </c>
      <c r="Y207" s="11" t="n"/>
      <c r="Z207" s="21" t="n"/>
      <c r="AA207" s="11" t="n"/>
      <c r="AB207" s="11" t="n"/>
      <c r="AC207" s="21" t="n"/>
      <c r="AD207" s="21" t="n"/>
      <c r="AE207" s="21" t="n"/>
      <c r="AF207" s="11" t="n">
        <v>4992</v>
      </c>
      <c r="AG207" s="11">
        <f>OR(AND(P207&gt;5000, P207&lt;&gt;""), AND(R207&gt;500, R207&lt;&gt;""), AND(T207&gt;0, T207&lt;&gt;""))</f>
        <v/>
      </c>
      <c r="AH207" s="11">
        <f>AND(OR(R207="", R207&lt;100),OR(AND(P207&gt;5000,P207&lt;&gt;""),AND(T207&gt;0,T207&lt;&gt;"")))</f>
        <v/>
      </c>
      <c r="AI207" s="11">
        <f>AND(AG207,AH207=FALSE)</f>
        <v/>
      </c>
      <c r="AJ207" s="19" t="n">
        <v>2018</v>
      </c>
      <c r="AK207" t="n">
        <v>7</v>
      </c>
      <c r="AL207" t="b">
        <v>0</v>
      </c>
      <c r="AM207">
        <f>IF(AND(T207&gt;0, T207&lt;&gt;""),1,0)</f>
        <v/>
      </c>
      <c r="AN207">
        <f>AND(AO207,AND(T207&gt;0,T207&lt;&gt;""))</f>
        <v/>
      </c>
      <c r="AO207">
        <f>AND(R207&gt;100, R207&lt;&gt;"")</f>
        <v/>
      </c>
      <c r="AP207">
        <f>AND(NOT(AN207),AO207)</f>
        <v/>
      </c>
      <c r="AQ207">
        <f>IF(AN207, "OEIS CAT - Destructive - Fatal", IF(AO207, IF(AG207, "OEIS CAT - Destructive - Non-fatal", "OEIS Non-CAT - Destructive - Non-fatal"), IF(AG207, "OEIS CAT - Large", "OEIS Non-CAT - Large")))</f>
        <v/>
      </c>
      <c r="AR207">
        <f>IF(AND(P207&lt;&gt;"", P207&gt;5000),1,0)</f>
        <v/>
      </c>
      <c r="AS207">
        <f>IF(AND(R207&lt;&gt;"", R207&gt;500),1,0)</f>
        <v/>
      </c>
      <c r="AT207">
        <f>IF(OR(R207="", R207&lt;=100),"structures &lt;= 100 ", IF(R207&gt;500, "structures &gt; 500", "100 &lt; structures &lt;= 500"))</f>
        <v/>
      </c>
      <c r="AU207">
        <f>IF(AND(T207&gt;0, T207&lt;&gt;""),"fatality &gt; 0", "fatality = 0")</f>
        <v/>
      </c>
      <c r="AV207">
        <f>IF(R207="",0, R207)</f>
        <v/>
      </c>
      <c r="AW207" t="b">
        <v>0</v>
      </c>
      <c r="AX207" t="b">
        <v>0</v>
      </c>
      <c r="AY207" t="b">
        <v>0</v>
      </c>
      <c r="AZ207" t="b">
        <v>0</v>
      </c>
      <c r="BA207" t="b">
        <v>0</v>
      </c>
      <c r="BB207" t="b">
        <v>0</v>
      </c>
      <c r="BC207" t="b">
        <v>0</v>
      </c>
    </row>
    <row r="208">
      <c r="A208" s="11" t="n"/>
      <c r="C208">
        <f>LEFT(H208,8)&amp;"-"&amp;E208</f>
        <v/>
      </c>
      <c r="D208" s="12" t="inlineStr">
        <is>
          <t>Shasta And Trinity</t>
        </is>
      </c>
      <c r="E208" s="12" t="inlineStr">
        <is>
          <t>Carr</t>
        </is>
      </c>
      <c r="F208" s="12" t="n"/>
      <c r="G208" s="12" t="n"/>
      <c r="H208" s="13">
        <f>YEAR(L208)*10^8+MONTH(L208)*10^6+DAY(L208)*10^4+HOUR(L208)*100+MINUTE(L208)</f>
        <v/>
      </c>
      <c r="I208" s="13">
        <f>IF(HOUR(L208)&lt;12, YEAR(L208)*10^8+MONTH(L208)*10^6+DAY(L208)*10^4+(HOUR(L208)+12)*10^2 + MINUTE(L208), YEAR(L208)*10^8+MONTH(L208)*10^6+(DAY(L208)+1)*10^4+(HOUR(L208)-12)*10^2+MINUTE(L208))</f>
        <v/>
      </c>
      <c r="J208" s="14" t="n">
        <v>43304</v>
      </c>
      <c r="K208" s="15" t="n">
        <v>0.5520833333333334</v>
      </c>
      <c r="L208" s="16" t="n">
        <v>43304.55208333334</v>
      </c>
      <c r="M208" s="17" t="n">
        <v>43342</v>
      </c>
      <c r="N208" s="18" t="inlineStr">
        <is>
          <t>09:37</t>
        </is>
      </c>
      <c r="O208" s="16" t="n">
        <v>43342.40069444444</v>
      </c>
      <c r="P208" s="19" t="n">
        <v>229651</v>
      </c>
      <c r="Q208" s="12" t="inlineStr">
        <is>
          <t>Vehicle</t>
        </is>
      </c>
      <c r="R208" s="19" t="n">
        <v>1614</v>
      </c>
      <c r="S208" s="19" t="n"/>
      <c r="T208" s="19" t="n">
        <v>3</v>
      </c>
      <c r="U208" s="20" t="n">
        <v>40.65428</v>
      </c>
      <c r="V208" s="20" t="n">
        <v>-122.62357</v>
      </c>
      <c r="W208" s="11" t="inlineStr">
        <is>
          <t>HFTD</t>
        </is>
      </c>
      <c r="X208" s="11">
        <f>IF(OR(ISNUMBER(FIND("Redwood Valley", E208)), AZ208, BC208), "HFRA", "non-HFRA")</f>
        <v/>
      </c>
      <c r="Y208" s="11" t="n"/>
      <c r="Z208" s="21" t="n"/>
      <c r="AA208" s="11" t="n"/>
      <c r="AB208" s="11" t="n"/>
      <c r="AC208" s="21" t="n"/>
      <c r="AD208" s="21" t="n"/>
      <c r="AE208" s="21" t="n"/>
      <c r="AF208" s="27" t="n">
        <v>40770919</v>
      </c>
      <c r="AG208" s="11">
        <f>OR(AND(P208&gt;5000, P208&lt;&gt;""), AND(R208&gt;500, R208&lt;&gt;""), AND(T208&gt;0, T208&lt;&gt;""))</f>
        <v/>
      </c>
      <c r="AH208" s="11">
        <f>AND(OR(R208="", R208&lt;100),OR(AND(P208&gt;5000,P208&lt;&gt;""),AND(T208&gt;0,T208&lt;&gt;"")))</f>
        <v/>
      </c>
      <c r="AI208" s="11">
        <f>AND(AG208,AH208=FALSE)</f>
        <v/>
      </c>
      <c r="AJ208" s="19" t="n">
        <v>2018</v>
      </c>
      <c r="AK208" t="n">
        <v>7</v>
      </c>
      <c r="AL208" t="b">
        <v>0</v>
      </c>
      <c r="AM208">
        <f>IF(AND(T208&gt;0, T208&lt;&gt;""),1,0)</f>
        <v/>
      </c>
      <c r="AN208">
        <f>AND(AO208,AND(T208&gt;0,T208&lt;&gt;""))</f>
        <v/>
      </c>
      <c r="AO208">
        <f>AND(R208&gt;100, R208&lt;&gt;"")</f>
        <v/>
      </c>
      <c r="AP208">
        <f>AND(NOT(AN208),AO208)</f>
        <v/>
      </c>
      <c r="AQ208">
        <f>IF(AN208, "OEIS CAT - Destructive - Fatal", IF(AO208, IF(AG208, "OEIS CAT - Destructive - Non-fatal", "OEIS Non-CAT - Destructive - Non-fatal"), IF(AG208, "OEIS CAT - Large", "OEIS Non-CAT - Large")))</f>
        <v/>
      </c>
      <c r="AR208">
        <f>IF(AND(P208&lt;&gt;"", P208&gt;5000),1,0)</f>
        <v/>
      </c>
      <c r="AS208">
        <f>IF(AND(R208&lt;&gt;"", R208&gt;500),1,0)</f>
        <v/>
      </c>
      <c r="AT208">
        <f>IF(OR(R208="", R208&lt;=100),"structures &lt;= 100 ", IF(R208&gt;500, "structures &gt; 500", "100 &lt; structures &lt;= 500"))</f>
        <v/>
      </c>
      <c r="AU208">
        <f>IF(AND(T208&gt;0, T208&lt;&gt;""),"fatality &gt; 0", "fatality = 0")</f>
        <v/>
      </c>
      <c r="AV208">
        <f>IF(R208="",0, R208)</f>
        <v/>
      </c>
      <c r="AW208" t="b">
        <v>1</v>
      </c>
      <c r="AX208" t="b">
        <v>0</v>
      </c>
      <c r="AY208" t="b">
        <v>1</v>
      </c>
      <c r="AZ208" t="b">
        <v>1</v>
      </c>
      <c r="BA208" t="b">
        <v>0</v>
      </c>
      <c r="BB208" t="b">
        <v>1</v>
      </c>
      <c r="BC208" t="b">
        <v>1</v>
      </c>
    </row>
    <row r="209">
      <c r="A209" s="11" t="n"/>
      <c r="C209">
        <f>LEFT(H209,8)&amp;"-"&amp;E209</f>
        <v/>
      </c>
      <c r="D209" s="12" t="inlineStr">
        <is>
          <t>Colusa, Glenn, Lake And Mendocino</t>
        </is>
      </c>
      <c r="E209" s="12" t="inlineStr">
        <is>
          <t>Ranch</t>
        </is>
      </c>
      <c r="F209" s="12" t="n"/>
      <c r="G209" s="12" t="inlineStr">
        <is>
          <t>Mendocino Complex</t>
        </is>
      </c>
      <c r="H209" s="13">
        <f>YEAR(L209)*10^8+MONTH(L209)*10^6+DAY(L209)*10^4+HOUR(L209)*100+MINUTE(L209)</f>
        <v/>
      </c>
      <c r="I209" s="13">
        <f>IF(HOUR(L209)&lt;12, YEAR(L209)*10^8+MONTH(L209)*10^6+DAY(L209)*10^4+(HOUR(L209)+12)*10^2 + MINUTE(L209), YEAR(L209)*10^8+MONTH(L209)*10^6+(DAY(L209)+1)*10^4+(HOUR(L209)-12)*10^2+MINUTE(L209))</f>
        <v/>
      </c>
      <c r="J209" s="14" t="n">
        <v>43308</v>
      </c>
      <c r="K209" s="15" t="n">
        <v>0.5034722222222222</v>
      </c>
      <c r="L209" s="16" t="n">
        <v>43308.50347222222</v>
      </c>
      <c r="M209" s="17" t="n"/>
      <c r="N209" s="18" t="n"/>
      <c r="O209" s="16" t="n"/>
      <c r="P209" s="19" t="n">
        <v>410203</v>
      </c>
      <c r="Q209" s="12" t="inlineStr">
        <is>
          <t>Human</t>
        </is>
      </c>
      <c r="R209" s="19" t="n">
        <v>246</v>
      </c>
      <c r="S209" s="19" t="n"/>
      <c r="T209" s="19" t="n">
        <v>1</v>
      </c>
      <c r="U209" s="20" t="n">
        <v>39.243283</v>
      </c>
      <c r="V209" s="20" t="n">
        <v>-123.103367</v>
      </c>
      <c r="W209" s="11" t="inlineStr">
        <is>
          <t>HFTD</t>
        </is>
      </c>
      <c r="X209" s="11">
        <f>IF(OR(ISNUMBER(FIND("Redwood Valley", E209)), AZ209, BC209), "HFRA", "non-HFRA")</f>
        <v/>
      </c>
      <c r="Y209" s="11" t="n"/>
      <c r="Z209" s="21" t="n"/>
      <c r="AA209" s="11" t="n"/>
      <c r="AB209" s="11" t="n"/>
      <c r="AC209" s="21" t="n"/>
      <c r="AD209" s="21" t="n"/>
      <c r="AE209" s="21" t="n"/>
      <c r="AF209" s="27" t="n">
        <v>13036262.24</v>
      </c>
      <c r="AG209" s="11">
        <f>OR(AND(P209&gt;5000, P209&lt;&gt;""), AND(R209&gt;500, R209&lt;&gt;""), AND(T209&gt;0, T209&lt;&gt;""))</f>
        <v/>
      </c>
      <c r="AH209" s="11">
        <f>AND(OR(R209="", R209&lt;100),OR(AND(P209&gt;5000,P209&lt;&gt;""),AND(T209&gt;0,T209&lt;&gt;"")))</f>
        <v/>
      </c>
      <c r="AI209" s="11">
        <f>AND(AG209,AH209=FALSE)</f>
        <v/>
      </c>
      <c r="AJ209" s="19" t="n">
        <v>2018</v>
      </c>
      <c r="AK209" t="n">
        <v>7</v>
      </c>
      <c r="AL209" t="b">
        <v>0</v>
      </c>
      <c r="AM209">
        <f>IF(AND(T209&gt;0, T209&lt;&gt;""),1,0)</f>
        <v/>
      </c>
      <c r="AN209">
        <f>AND(AO209,AND(T209&gt;0,T209&lt;&gt;""))</f>
        <v/>
      </c>
      <c r="AO209">
        <f>AND(R209&gt;100, R209&lt;&gt;"")</f>
        <v/>
      </c>
      <c r="AP209">
        <f>AND(NOT(AN209),AO209)</f>
        <v/>
      </c>
      <c r="AQ209">
        <f>IF(AN209, "OEIS CAT - Destructive - Fatal", IF(AO209, IF(AG209, "OEIS CAT - Destructive - Non-fatal", "OEIS Non-CAT - Destructive - Non-fatal"), IF(AG209, "OEIS CAT - Large", "OEIS Non-CAT - Large")))</f>
        <v/>
      </c>
      <c r="AR209">
        <f>IF(AND(P209&lt;&gt;"", P209&gt;5000),1,0)</f>
        <v/>
      </c>
      <c r="AS209">
        <f>IF(AND(R209&lt;&gt;"", R209&gt;500),1,0)</f>
        <v/>
      </c>
      <c r="AT209">
        <f>IF(OR(R209="", R209&lt;=100),"structures &lt;= 100 ", IF(R209&gt;500, "structures &gt; 500", "100 &lt; structures &lt;= 500"))</f>
        <v/>
      </c>
      <c r="AU209">
        <f>IF(AND(T209&gt;0, T209&lt;&gt;""),"fatality &gt; 0", "fatality = 0")</f>
        <v/>
      </c>
      <c r="AV209">
        <f>IF(R209="",0, R209)</f>
        <v/>
      </c>
      <c r="AW209" t="b">
        <v>1</v>
      </c>
      <c r="AX209" t="b">
        <v>0</v>
      </c>
      <c r="AY209" t="b">
        <v>1</v>
      </c>
      <c r="AZ209" t="b">
        <v>1</v>
      </c>
      <c r="BA209" t="b">
        <v>0</v>
      </c>
      <c r="BB209" t="b">
        <v>1</v>
      </c>
      <c r="BC209" t="b">
        <v>1</v>
      </c>
    </row>
    <row r="210">
      <c r="A210" s="11" t="n"/>
      <c r="C210">
        <f>LEFT(H210,8)&amp;"-"&amp;E210</f>
        <v/>
      </c>
      <c r="D210" s="12" t="inlineStr">
        <is>
          <t>Colusa, Lake And Mendocino</t>
        </is>
      </c>
      <c r="E210" s="12" t="inlineStr">
        <is>
          <t>River</t>
        </is>
      </c>
      <c r="F210" s="12" t="n"/>
      <c r="G210" s="12" t="inlineStr">
        <is>
          <t>Mendocino Complex</t>
        </is>
      </c>
      <c r="H210" s="13">
        <f>YEAR(L210)*10^8+MONTH(L210)*10^6+DAY(L210)*10^4+HOUR(L210)*100+MINUTE(L210)</f>
        <v/>
      </c>
      <c r="I210" s="13">
        <f>IF(HOUR(L210)&lt;12, YEAR(L210)*10^8+MONTH(L210)*10^6+DAY(L210)*10^4+(HOUR(L210)+12)*10^2 + MINUTE(L210), YEAR(L210)*10^8+MONTH(L210)*10^6+(DAY(L210)+1)*10^4+(HOUR(L210)-12)*10^2+MINUTE(L210))</f>
        <v/>
      </c>
      <c r="J210" s="14" t="n">
        <v>43308</v>
      </c>
      <c r="K210" s="15" t="n">
        <v>0.5423611111111111</v>
      </c>
      <c r="L210" s="16" t="n">
        <v>43308.54236111111</v>
      </c>
      <c r="M210" s="17" t="n"/>
      <c r="N210" s="18" t="n"/>
      <c r="O210" s="16" t="n"/>
      <c r="P210" s="19" t="n">
        <v>48920</v>
      </c>
      <c r="Q210" s="12" t="inlineStr">
        <is>
          <t>Undetermined</t>
        </is>
      </c>
      <c r="R210" s="19" t="n">
        <v>35</v>
      </c>
      <c r="S210" s="19" t="n"/>
      <c r="T210" s="19" t="n">
        <v>0</v>
      </c>
      <c r="U210" s="20" t="n">
        <v>39.04786</v>
      </c>
      <c r="V210" s="20" t="n">
        <v>-123.11971</v>
      </c>
      <c r="W210" s="11" t="inlineStr">
        <is>
          <t>HFTD</t>
        </is>
      </c>
      <c r="X210" s="11">
        <f>IF(OR(ISNUMBER(FIND("Redwood Valley", E210)), AZ210, BC210), "HFRA", "non-HFRA")</f>
        <v/>
      </c>
      <c r="Y210" s="11" t="n"/>
      <c r="Z210" s="21" t="n"/>
      <c r="AA210" s="11" t="n"/>
      <c r="AB210" s="11" t="n"/>
      <c r="AC210" s="21" t="n"/>
      <c r="AD210" s="21" t="n"/>
      <c r="AE210" s="21" t="n"/>
      <c r="AF210" s="11" t="n">
        <v>1854752.758</v>
      </c>
      <c r="AG210" s="11">
        <f>OR(AND(P210&gt;5000, P210&lt;&gt;""), AND(R210&gt;500, R210&lt;&gt;""), AND(T210&gt;0, T210&lt;&gt;""))</f>
        <v/>
      </c>
      <c r="AH210" s="11">
        <f>AND(OR(R210="", R210&lt;100),OR(AND(P210&gt;5000,P210&lt;&gt;""),AND(T210&gt;0,T210&lt;&gt;"")))</f>
        <v/>
      </c>
      <c r="AI210" s="11">
        <f>AND(AG210,AH210=FALSE)</f>
        <v/>
      </c>
      <c r="AJ210" s="19" t="n">
        <v>2018</v>
      </c>
      <c r="AK210" t="n">
        <v>7</v>
      </c>
      <c r="AL210" t="b">
        <v>0</v>
      </c>
      <c r="AM210">
        <f>IF(AND(T210&gt;0, T210&lt;&gt;""),1,0)</f>
        <v/>
      </c>
      <c r="AN210">
        <f>AND(AO210,AND(T210&gt;0,T210&lt;&gt;""))</f>
        <v/>
      </c>
      <c r="AO210">
        <f>AND(R210&gt;100, R210&lt;&gt;"")</f>
        <v/>
      </c>
      <c r="AP210">
        <f>AND(NOT(AN210),AO210)</f>
        <v/>
      </c>
      <c r="AQ210">
        <f>IF(AN210, "OEIS CAT - Destructive - Fatal", IF(AO210, IF(AG210, "OEIS CAT - Destructive - Non-fatal", "OEIS Non-CAT - Destructive - Non-fatal"), IF(AG210, "OEIS CAT - Large", "OEIS Non-CAT - Large")))</f>
        <v/>
      </c>
      <c r="AR210">
        <f>IF(AND(P210&lt;&gt;"", P210&gt;5000),1,0)</f>
        <v/>
      </c>
      <c r="AS210">
        <f>IF(AND(R210&lt;&gt;"", R210&gt;500),1,0)</f>
        <v/>
      </c>
      <c r="AT210">
        <f>IF(OR(R210="", R210&lt;=100),"structures &lt;= 100 ", IF(R210&gt;500, "structures &gt; 500", "100 &lt; structures &lt;= 500"))</f>
        <v/>
      </c>
      <c r="AU210">
        <f>IF(AND(T210&gt;0, T210&lt;&gt;""),"fatality &gt; 0", "fatality = 0")</f>
        <v/>
      </c>
      <c r="AV210">
        <f>IF(R210="",0, R210)</f>
        <v/>
      </c>
      <c r="AW210" t="b">
        <v>1</v>
      </c>
      <c r="AX210" t="b">
        <v>0</v>
      </c>
      <c r="AY210" t="b">
        <v>1</v>
      </c>
      <c r="AZ210" t="b">
        <v>1</v>
      </c>
      <c r="BA210" t="b">
        <v>0</v>
      </c>
      <c r="BB210" t="b">
        <v>1</v>
      </c>
      <c r="BC210" t="b">
        <v>1</v>
      </c>
    </row>
    <row r="211">
      <c r="A211" s="11" t="n"/>
      <c r="C211">
        <f>LEFT(H211,8)&amp;"-"&amp;E211</f>
        <v/>
      </c>
      <c r="D211" s="12" t="inlineStr">
        <is>
          <t>Lassen</t>
        </is>
      </c>
      <c r="E211" s="12" t="inlineStr">
        <is>
          <t>Whaleback</t>
        </is>
      </c>
      <c r="F211" s="12" t="n"/>
      <c r="G211" s="12" t="n"/>
      <c r="H211" s="13">
        <f>YEAR(L211)*10^8+MONTH(L211)*10^6+DAY(L211)*10^4+HOUR(L211)*100+MINUTE(L211)</f>
        <v/>
      </c>
      <c r="I211" s="13">
        <f>IF(HOUR(L211)&lt;12, YEAR(L211)*10^8+MONTH(L211)*10^6+DAY(L211)*10^4+(HOUR(L211)+12)*10^2 + MINUTE(L211), YEAR(L211)*10^8+MONTH(L211)*10^6+(DAY(L211)+1)*10^4+(HOUR(L211)-12)*10^2+MINUTE(L211))</f>
        <v/>
      </c>
      <c r="J211" s="14" t="n">
        <v>43308</v>
      </c>
      <c r="K211" s="15" t="n">
        <v>0.5638888888888889</v>
      </c>
      <c r="L211" s="16" t="n">
        <v>43308.56388888889</v>
      </c>
      <c r="M211" s="17" t="n">
        <v>43469</v>
      </c>
      <c r="N211" s="18" t="inlineStr">
        <is>
          <t>09:32</t>
        </is>
      </c>
      <c r="O211" s="16" t="n">
        <v>43469.39722222222</v>
      </c>
      <c r="P211" s="19" t="n">
        <v>18703</v>
      </c>
      <c r="Q211" s="12" t="inlineStr">
        <is>
          <t>Undetermined</t>
        </is>
      </c>
      <c r="R211" s="19" t="n">
        <v>0</v>
      </c>
      <c r="S211" s="19" t="n"/>
      <c r="T211" s="19" t="n">
        <v>0</v>
      </c>
      <c r="U211" s="20" t="n">
        <v>40.633536</v>
      </c>
      <c r="V211" s="20" t="n">
        <v>-120.868091</v>
      </c>
      <c r="W211" s="11" t="inlineStr">
        <is>
          <t>HFTD</t>
        </is>
      </c>
      <c r="X211" s="11">
        <f>IF(OR(ISNUMBER(FIND("Redwood Valley", E211)), AZ211, BC211), "HFRA", "non-HFRA")</f>
        <v/>
      </c>
      <c r="Y211" s="11" t="n"/>
      <c r="Z211" s="21" t="n"/>
      <c r="AA211" s="11" t="n"/>
      <c r="AB211" s="11" t="n"/>
      <c r="AC211" s="21" t="n"/>
      <c r="AD211" s="21" t="n"/>
      <c r="AE211" s="21" t="n"/>
      <c r="AF211" s="11" t="n"/>
      <c r="AG211" s="11">
        <f>OR(AND(P211&gt;5000, P211&lt;&gt;""), AND(R211&gt;500, R211&lt;&gt;""), AND(T211&gt;0, T211&lt;&gt;""))</f>
        <v/>
      </c>
      <c r="AH211" s="11">
        <f>AND(OR(R211="", R211&lt;100),OR(AND(P211&gt;5000,P211&lt;&gt;""),AND(T211&gt;0,T211&lt;&gt;"")))</f>
        <v/>
      </c>
      <c r="AI211" s="11">
        <f>AND(AG211,AH211=FALSE)</f>
        <v/>
      </c>
      <c r="AJ211" s="19" t="n">
        <v>2018</v>
      </c>
      <c r="AK211" t="n">
        <v>7</v>
      </c>
      <c r="AL211" t="b">
        <v>0</v>
      </c>
      <c r="AM211">
        <f>IF(AND(T211&gt;0, T211&lt;&gt;""),1,0)</f>
        <v/>
      </c>
      <c r="AN211">
        <f>AND(AO211,AND(T211&gt;0,T211&lt;&gt;""))</f>
        <v/>
      </c>
      <c r="AO211">
        <f>AND(R211&gt;100, R211&lt;&gt;"")</f>
        <v/>
      </c>
      <c r="AP211">
        <f>AND(NOT(AN211),AO211)</f>
        <v/>
      </c>
      <c r="AQ211">
        <f>IF(AN211, "OEIS CAT - Destructive - Fatal", IF(AO211, IF(AG211, "OEIS CAT - Destructive - Non-fatal", "OEIS Non-CAT - Destructive - Non-fatal"), IF(AG211, "OEIS CAT - Large", "OEIS Non-CAT - Large")))</f>
        <v/>
      </c>
      <c r="AR211">
        <f>IF(AND(P211&lt;&gt;"", P211&gt;5000),1,0)</f>
        <v/>
      </c>
      <c r="AS211">
        <f>IF(AND(R211&lt;&gt;"", R211&gt;500),1,0)</f>
        <v/>
      </c>
      <c r="AT211">
        <f>IF(OR(R211="", R211&lt;=100),"structures &lt;= 100 ", IF(R211&gt;500, "structures &gt; 500", "100 &lt; structures &lt;= 500"))</f>
        <v/>
      </c>
      <c r="AU211">
        <f>IF(AND(T211&gt;0, T211&lt;&gt;""),"fatality &gt; 0", "fatality = 0")</f>
        <v/>
      </c>
      <c r="AV211">
        <f>IF(R211="",0, R211)</f>
        <v/>
      </c>
      <c r="AW211" t="b">
        <v>1</v>
      </c>
      <c r="AX211" t="b">
        <v>0</v>
      </c>
      <c r="AY211" t="b">
        <v>1</v>
      </c>
      <c r="AZ211" t="b">
        <v>1</v>
      </c>
      <c r="BA211" t="b">
        <v>0</v>
      </c>
      <c r="BB211" t="b">
        <v>1</v>
      </c>
      <c r="BC211" t="b">
        <v>1</v>
      </c>
    </row>
    <row r="212">
      <c r="A212" s="11" t="n"/>
      <c r="C212">
        <f>LEFT(H212,8)&amp;"-"&amp;E212</f>
        <v/>
      </c>
      <c r="D212" s="12" t="inlineStr">
        <is>
          <t>Kern</t>
        </is>
      </c>
      <c r="E212" s="12" t="inlineStr">
        <is>
          <t>Breckenridge</t>
        </is>
      </c>
      <c r="F212" s="12" t="n"/>
      <c r="G212" s="12" t="n"/>
      <c r="H212" s="13">
        <f>YEAR(L212)*10^8+MONTH(L212)*10^6+DAY(L212)*10^4+HOUR(L212)*100+MINUTE(L212)</f>
        <v/>
      </c>
      <c r="I212" s="13">
        <f>IF(HOUR(L212)&lt;12, YEAR(L212)*10^8+MONTH(L212)*10^6+DAY(L212)*10^4+(HOUR(L212)+12)*10^2 + MINUTE(L212), YEAR(L212)*10^8+MONTH(L212)*10^6+(DAY(L212)+1)*10^4+(HOUR(L212)-12)*10^2+MINUTE(L212))</f>
        <v/>
      </c>
      <c r="J212" s="14" t="n">
        <v>43308</v>
      </c>
      <c r="K212" s="15" t="n">
        <v>0.675</v>
      </c>
      <c r="L212" s="16" t="n">
        <v>43308.675</v>
      </c>
      <c r="M212" s="17" t="n">
        <v>43469</v>
      </c>
      <c r="N212" s="18" t="inlineStr">
        <is>
          <t>09:32</t>
        </is>
      </c>
      <c r="O212" s="16" t="n">
        <v>43469.39722222222</v>
      </c>
      <c r="P212" s="19" t="n">
        <v>993</v>
      </c>
      <c r="Q212" s="12" t="inlineStr">
        <is>
          <t>Undetermined</t>
        </is>
      </c>
      <c r="R212" s="19" t="n">
        <v>0</v>
      </c>
      <c r="S212" s="19" t="n"/>
      <c r="T212" s="19" t="n">
        <v>0</v>
      </c>
      <c r="U212" s="20" t="n">
        <v>35.387408</v>
      </c>
      <c r="V212" s="20" t="n">
        <v>-118.817934</v>
      </c>
      <c r="W212" s="11" t="inlineStr">
        <is>
          <t>non-HFTD</t>
        </is>
      </c>
      <c r="X212" s="11">
        <f>IF(OR(ISNUMBER(FIND("Redwood Valley", E212)), AZ212, BC212), "HFRA", "non-HFRA")</f>
        <v/>
      </c>
      <c r="Y212" s="11" t="n"/>
      <c r="Z212" s="21" t="n"/>
      <c r="AA212" s="11" t="n"/>
      <c r="AB212" s="11" t="n"/>
      <c r="AC212" s="21" t="n"/>
      <c r="AD212" s="21" t="n"/>
      <c r="AE212" s="21" t="n"/>
      <c r="AF212" s="11" t="n"/>
      <c r="AG212" s="11">
        <f>OR(AND(P212&gt;5000, P212&lt;&gt;""), AND(R212&gt;500, R212&lt;&gt;""), AND(T212&gt;0, T212&lt;&gt;""))</f>
        <v/>
      </c>
      <c r="AH212" s="11">
        <f>AND(OR(R212="", R212&lt;100),OR(AND(P212&gt;5000,P212&lt;&gt;""),AND(T212&gt;0,T212&lt;&gt;"")))</f>
        <v/>
      </c>
      <c r="AI212" s="11">
        <f>AND(AG212,AH212=FALSE)</f>
        <v/>
      </c>
      <c r="AJ212" s="19" t="n">
        <v>2018</v>
      </c>
      <c r="AK212" t="n">
        <v>7</v>
      </c>
      <c r="AL212" t="b">
        <v>0</v>
      </c>
      <c r="AM212">
        <f>IF(AND(T212&gt;0, T212&lt;&gt;""),1,0)</f>
        <v/>
      </c>
      <c r="AN212">
        <f>AND(AO212,AND(T212&gt;0,T212&lt;&gt;""))</f>
        <v/>
      </c>
      <c r="AO212">
        <f>AND(R212&gt;100, R212&lt;&gt;"")</f>
        <v/>
      </c>
      <c r="AP212">
        <f>AND(NOT(AN212),AO212)</f>
        <v/>
      </c>
      <c r="AQ212">
        <f>IF(AN212, "OEIS CAT - Destructive - Fatal", IF(AO212, IF(AG212, "OEIS CAT - Destructive - Non-fatal", "OEIS Non-CAT - Destructive - Non-fatal"), IF(AG212, "OEIS CAT - Large", "OEIS Non-CAT - Large")))</f>
        <v/>
      </c>
      <c r="AR212">
        <f>IF(AND(P212&lt;&gt;"", P212&gt;5000),1,0)</f>
        <v/>
      </c>
      <c r="AS212">
        <f>IF(AND(R212&lt;&gt;"", R212&gt;500),1,0)</f>
        <v/>
      </c>
      <c r="AT212">
        <f>IF(OR(R212="", R212&lt;=100),"structures &lt;= 100 ", IF(R212&gt;500, "structures &gt; 500", "100 &lt; structures &lt;= 500"))</f>
        <v/>
      </c>
      <c r="AU212">
        <f>IF(AND(T212&gt;0, T212&lt;&gt;""),"fatality &gt; 0", "fatality = 0")</f>
        <v/>
      </c>
      <c r="AV212">
        <f>IF(R212="",0, R212)</f>
        <v/>
      </c>
      <c r="AW212" t="b">
        <v>0</v>
      </c>
      <c r="AX212" t="b">
        <v>0</v>
      </c>
      <c r="AY212" t="b">
        <v>1</v>
      </c>
      <c r="AZ212" t="b">
        <v>1</v>
      </c>
      <c r="BA212" t="b">
        <v>0</v>
      </c>
      <c r="BB212" t="b">
        <v>0</v>
      </c>
      <c r="BC212" t="b">
        <v>0</v>
      </c>
    </row>
    <row r="213">
      <c r="A213" s="11" t="n"/>
      <c r="C213">
        <f>LEFT(H213,8)&amp;"-"&amp;E213</f>
        <v/>
      </c>
      <c r="D213" s="12" t="inlineStr">
        <is>
          <t>Mendocino</t>
        </is>
      </c>
      <c r="E213" s="12" t="inlineStr">
        <is>
          <t>Eel</t>
        </is>
      </c>
      <c r="F213" s="12" t="n"/>
      <c r="G213" s="12" t="n"/>
      <c r="H213" s="13">
        <f>YEAR(L213)*10^8+MONTH(L213)*10^6+DAY(L213)*10^4+HOUR(L213)*100+MINUTE(L213)</f>
        <v/>
      </c>
      <c r="I213" s="13">
        <f>IF(HOUR(L213)&lt;12, YEAR(L213)*10^8+MONTH(L213)*10^6+DAY(L213)*10^4+(HOUR(L213)+12)*10^2 + MINUTE(L213), YEAR(L213)*10^8+MONTH(L213)*10^6+(DAY(L213)+1)*10^4+(HOUR(L213)-12)*10^2+MINUTE(L213))</f>
        <v/>
      </c>
      <c r="J213" s="14" t="n">
        <v>43312</v>
      </c>
      <c r="K213" s="15" t="n">
        <v>0.6444444444444445</v>
      </c>
      <c r="L213" s="16" t="n">
        <v>43312.64444444444</v>
      </c>
      <c r="M213" s="17" t="n">
        <v>43469</v>
      </c>
      <c r="N213" s="18" t="inlineStr">
        <is>
          <t>09:29</t>
        </is>
      </c>
      <c r="O213" s="16" t="n">
        <v>43469.39513888889</v>
      </c>
      <c r="P213" s="19" t="n">
        <v>972</v>
      </c>
      <c r="Q213" s="12" t="inlineStr">
        <is>
          <t>Undetermined</t>
        </is>
      </c>
      <c r="R213" s="19" t="n">
        <v>0</v>
      </c>
      <c r="S213" s="19" t="n"/>
      <c r="T213" s="19" t="n">
        <v>0</v>
      </c>
      <c r="U213" s="20" t="n">
        <v>39.832</v>
      </c>
      <c r="V213" s="20" t="n">
        <v>-123.048</v>
      </c>
      <c r="W213" s="11" t="inlineStr">
        <is>
          <t>HFTD</t>
        </is>
      </c>
      <c r="X213" s="11">
        <f>IF(OR(ISNUMBER(FIND("Redwood Valley", E213)), AZ213, BC213), "HFRA", "non-HFRA")</f>
        <v/>
      </c>
      <c r="Y213" s="11" t="n"/>
      <c r="Z213" s="21" t="n"/>
      <c r="AA213" s="11" t="n"/>
      <c r="AB213" s="11" t="n"/>
      <c r="AC213" s="21" t="n"/>
      <c r="AD213" s="21" t="n"/>
      <c r="AE213" s="21" t="n"/>
      <c r="AF213" s="11" t="n"/>
      <c r="AG213" s="11">
        <f>OR(AND(P213&gt;5000, P213&lt;&gt;""), AND(R213&gt;500, R213&lt;&gt;""), AND(T213&gt;0, T213&lt;&gt;""))</f>
        <v/>
      </c>
      <c r="AH213" s="11">
        <f>AND(OR(R213="", R213&lt;100),OR(AND(P213&gt;5000,P213&lt;&gt;""),AND(T213&gt;0,T213&lt;&gt;"")))</f>
        <v/>
      </c>
      <c r="AI213" s="11">
        <f>AND(AG213,AH213=FALSE)</f>
        <v/>
      </c>
      <c r="AJ213" s="19" t="n">
        <v>2018</v>
      </c>
      <c r="AK213" t="n">
        <v>7</v>
      </c>
      <c r="AL213" t="b">
        <v>0</v>
      </c>
      <c r="AM213">
        <f>IF(AND(T213&gt;0, T213&lt;&gt;""),1,0)</f>
        <v/>
      </c>
      <c r="AN213">
        <f>AND(AO213,AND(T213&gt;0,T213&lt;&gt;""))</f>
        <v/>
      </c>
      <c r="AO213">
        <f>AND(R213&gt;100, R213&lt;&gt;"")</f>
        <v/>
      </c>
      <c r="AP213">
        <f>AND(NOT(AN213),AO213)</f>
        <v/>
      </c>
      <c r="AQ213">
        <f>IF(AN213, "OEIS CAT - Destructive - Fatal", IF(AO213, IF(AG213, "OEIS CAT - Destructive - Non-fatal", "OEIS Non-CAT - Destructive - Non-fatal"), IF(AG213, "OEIS CAT - Large", "OEIS Non-CAT - Large")))</f>
        <v/>
      </c>
      <c r="AR213">
        <f>IF(AND(P213&lt;&gt;"", P213&gt;5000),1,0)</f>
        <v/>
      </c>
      <c r="AS213">
        <f>IF(AND(R213&lt;&gt;"", R213&gt;500),1,0)</f>
        <v/>
      </c>
      <c r="AT213">
        <f>IF(OR(R213="", R213&lt;=100),"structures &lt;= 100 ", IF(R213&gt;500, "structures &gt; 500", "100 &lt; structures &lt;= 500"))</f>
        <v/>
      </c>
      <c r="AU213">
        <f>IF(AND(T213&gt;0, T213&lt;&gt;""),"fatality &gt; 0", "fatality = 0")</f>
        <v/>
      </c>
      <c r="AV213">
        <f>IF(R213="",0, R213)</f>
        <v/>
      </c>
      <c r="AW213" t="b">
        <v>1</v>
      </c>
      <c r="AX213" t="b">
        <v>0</v>
      </c>
      <c r="AY213" t="b">
        <v>1</v>
      </c>
      <c r="AZ213" t="b">
        <v>1</v>
      </c>
      <c r="BA213" t="b">
        <v>0</v>
      </c>
      <c r="BB213" t="b">
        <v>1</v>
      </c>
      <c r="BC213" t="b">
        <v>1</v>
      </c>
    </row>
    <row r="214">
      <c r="A214" s="11" t="n"/>
      <c r="C214">
        <f>LEFT(H214,8)&amp;"-"&amp;E214</f>
        <v/>
      </c>
      <c r="D214" s="12" t="inlineStr">
        <is>
          <t>Sutter</t>
        </is>
      </c>
      <c r="E214" s="12" t="inlineStr">
        <is>
          <t>Butte</t>
        </is>
      </c>
      <c r="F214" s="12" t="n"/>
      <c r="G214" s="12" t="n"/>
      <c r="H214" s="13">
        <f>YEAR(L214)*10^8+MONTH(L214)*10^6+DAY(L214)*10^4+HOUR(L214)*100+MINUTE(L214)</f>
        <v/>
      </c>
      <c r="I214" s="13">
        <f>IF(HOUR(L214)&lt;12, YEAR(L214)*10^8+MONTH(L214)*10^6+DAY(L214)*10^4+(HOUR(L214)+12)*10^2 + MINUTE(L214), YEAR(L214)*10^8+MONTH(L214)*10^6+(DAY(L214)+1)*10^4+(HOUR(L214)-12)*10^2+MINUTE(L214))</f>
        <v/>
      </c>
      <c r="J214" s="14" t="n">
        <v>43312</v>
      </c>
      <c r="K214" s="15" t="n">
        <v>0.7319444444444444</v>
      </c>
      <c r="L214" s="16" t="n">
        <v>43312.73194444444</v>
      </c>
      <c r="M214" s="17" t="n">
        <v>43469</v>
      </c>
      <c r="N214" s="18" t="inlineStr">
        <is>
          <t>09:28</t>
        </is>
      </c>
      <c r="O214" s="16" t="n">
        <v>43469.39444444444</v>
      </c>
      <c r="P214" s="19" t="n">
        <v>1200</v>
      </c>
      <c r="Q214" s="12" t="inlineStr">
        <is>
          <t>Undetermined</t>
        </is>
      </c>
      <c r="R214" s="19" t="n">
        <v>0</v>
      </c>
      <c r="S214" s="19" t="n"/>
      <c r="T214" s="19" t="n">
        <v>0</v>
      </c>
      <c r="U214" s="20" t="n">
        <v>39.186144</v>
      </c>
      <c r="V214" s="20" t="n">
        <v>-121.79288</v>
      </c>
      <c r="W214" s="11" t="inlineStr">
        <is>
          <t>non-HFTD</t>
        </is>
      </c>
      <c r="X214" s="11">
        <f>IF(OR(ISNUMBER(FIND("Redwood Valley", E214)), AZ214, BC214), "HFRA", "non-HFRA")</f>
        <v/>
      </c>
      <c r="Y214" s="11" t="n"/>
      <c r="Z214" s="21" t="n"/>
      <c r="AA214" s="11" t="n"/>
      <c r="AB214" s="11" t="n"/>
      <c r="AC214" s="21" t="n"/>
      <c r="AD214" s="21" t="n"/>
      <c r="AE214" s="21" t="n"/>
      <c r="AF214" s="11" t="n"/>
      <c r="AG214" s="11">
        <f>OR(AND(P214&gt;5000, P214&lt;&gt;""), AND(R214&gt;500, R214&lt;&gt;""), AND(T214&gt;0, T214&lt;&gt;""))</f>
        <v/>
      </c>
      <c r="AH214" s="11">
        <f>AND(OR(R214="", R214&lt;100),OR(AND(P214&gt;5000,P214&lt;&gt;""),AND(T214&gt;0,T214&lt;&gt;"")))</f>
        <v/>
      </c>
      <c r="AI214" s="11">
        <f>AND(AG214,AH214=FALSE)</f>
        <v/>
      </c>
      <c r="AJ214" s="19" t="n">
        <v>2018</v>
      </c>
      <c r="AK214" t="n">
        <v>7</v>
      </c>
      <c r="AL214" t="b">
        <v>0</v>
      </c>
      <c r="AM214">
        <f>IF(AND(T214&gt;0, T214&lt;&gt;""),1,0)</f>
        <v/>
      </c>
      <c r="AN214">
        <f>AND(AO214,AND(T214&gt;0,T214&lt;&gt;""))</f>
        <v/>
      </c>
      <c r="AO214">
        <f>AND(R214&gt;100, R214&lt;&gt;"")</f>
        <v/>
      </c>
      <c r="AP214">
        <f>AND(NOT(AN214),AO214)</f>
        <v/>
      </c>
      <c r="AQ214">
        <f>IF(AN214, "OEIS CAT - Destructive - Fatal", IF(AO214, IF(AG214, "OEIS CAT - Destructive - Non-fatal", "OEIS Non-CAT - Destructive - Non-fatal"), IF(AG214, "OEIS CAT - Large", "OEIS Non-CAT - Large")))</f>
        <v/>
      </c>
      <c r="AR214">
        <f>IF(AND(P214&lt;&gt;"", P214&gt;5000),1,0)</f>
        <v/>
      </c>
      <c r="AS214">
        <f>IF(AND(R214&lt;&gt;"", R214&gt;500),1,0)</f>
        <v/>
      </c>
      <c r="AT214">
        <f>IF(OR(R214="", R214&lt;=100),"structures &lt;= 100 ", IF(R214&gt;500, "structures &gt; 500", "100 &lt; structures &lt;= 500"))</f>
        <v/>
      </c>
      <c r="AU214">
        <f>IF(AND(T214&gt;0, T214&lt;&gt;""),"fatality &gt; 0", "fatality = 0")</f>
        <v/>
      </c>
      <c r="AV214">
        <f>IF(R214="",0, R214)</f>
        <v/>
      </c>
      <c r="AW214" t="b">
        <v>0</v>
      </c>
      <c r="AX214" t="b">
        <v>0</v>
      </c>
      <c r="AY214" t="b">
        <v>0</v>
      </c>
      <c r="AZ214" t="b">
        <v>0</v>
      </c>
      <c r="BA214" t="b">
        <v>0</v>
      </c>
      <c r="BB214" t="b">
        <v>0</v>
      </c>
      <c r="BC214" t="b">
        <v>0</v>
      </c>
    </row>
    <row r="215">
      <c r="A215" s="11" t="n"/>
      <c r="C215">
        <f>LEFT(H215,8)&amp;"-"&amp;E215</f>
        <v/>
      </c>
      <c r="D215" s="12" t="inlineStr">
        <is>
          <t>Placer</t>
        </is>
      </c>
      <c r="E215" s="12" t="inlineStr">
        <is>
          <t>Sunset</t>
        </is>
      </c>
      <c r="F215" s="12" t="n"/>
      <c r="G215" s="12" t="n"/>
      <c r="H215" s="13">
        <f>YEAR(L215)*10^8+MONTH(L215)*10^6+DAY(L215)*10^4+HOUR(L215)*100+MINUTE(L215)</f>
        <v/>
      </c>
      <c r="I215" s="13">
        <f>IF(HOUR(L215)&lt;12, YEAR(L215)*10^8+MONTH(L215)*10^6+DAY(L215)*10^4+(HOUR(L215)+12)*10^2 + MINUTE(L215), YEAR(L215)*10^8+MONTH(L215)*10^6+(DAY(L215)+1)*10^4+(HOUR(L215)-12)*10^2+MINUTE(L215))</f>
        <v/>
      </c>
      <c r="J215" s="14" t="n">
        <v>43313</v>
      </c>
      <c r="K215" s="15" t="n">
        <v>0.5493055555555556</v>
      </c>
      <c r="L215" s="16" t="n">
        <v>43313.54930555556</v>
      </c>
      <c r="M215" s="17" t="n">
        <v>43469</v>
      </c>
      <c r="N215" s="18" t="inlineStr">
        <is>
          <t>09:28</t>
        </is>
      </c>
      <c r="O215" s="16" t="n">
        <v>43469.39444444444</v>
      </c>
      <c r="P215" s="19" t="n">
        <v>700</v>
      </c>
      <c r="Q215" s="12" t="inlineStr">
        <is>
          <t>Undetermined</t>
        </is>
      </c>
      <c r="R215" s="19" t="n">
        <v>0</v>
      </c>
      <c r="S215" s="19" t="n"/>
      <c r="T215" s="19" t="n">
        <v>0</v>
      </c>
      <c r="U215" s="20" t="n">
        <v>38.82426</v>
      </c>
      <c r="V215" s="20" t="n">
        <v>-121.451307</v>
      </c>
      <c r="W215" s="11" t="inlineStr">
        <is>
          <t>non-HFTD</t>
        </is>
      </c>
      <c r="X215" s="11">
        <f>IF(OR(ISNUMBER(FIND("Redwood Valley", E215)), AZ215, BC215), "HFRA", "non-HFRA")</f>
        <v/>
      </c>
      <c r="Y215" s="11" t="n"/>
      <c r="Z215" s="21" t="n"/>
      <c r="AA215" s="11" t="n"/>
      <c r="AB215" s="11" t="n"/>
      <c r="AC215" s="21" t="n"/>
      <c r="AD215" s="21" t="n"/>
      <c r="AE215" s="21" t="n"/>
      <c r="AF215" s="11" t="n"/>
      <c r="AG215" s="11">
        <f>OR(AND(P215&gt;5000, P215&lt;&gt;""), AND(R215&gt;500, R215&lt;&gt;""), AND(T215&gt;0, T215&lt;&gt;""))</f>
        <v/>
      </c>
      <c r="AH215" s="11">
        <f>AND(OR(R215="", R215&lt;100),OR(AND(P215&gt;5000,P215&lt;&gt;""),AND(T215&gt;0,T215&lt;&gt;"")))</f>
        <v/>
      </c>
      <c r="AI215" s="11">
        <f>AND(AG215,AH215=FALSE)</f>
        <v/>
      </c>
      <c r="AJ215" s="19" t="n">
        <v>2018</v>
      </c>
      <c r="AK215" t="n">
        <v>8</v>
      </c>
      <c r="AL215" t="b">
        <v>0</v>
      </c>
      <c r="AM215">
        <f>IF(AND(T215&gt;0, T215&lt;&gt;""),1,0)</f>
        <v/>
      </c>
      <c r="AN215">
        <f>AND(AO215,AND(T215&gt;0,T215&lt;&gt;""))</f>
        <v/>
      </c>
      <c r="AO215">
        <f>AND(R215&gt;100, R215&lt;&gt;"")</f>
        <v/>
      </c>
      <c r="AP215">
        <f>AND(NOT(AN215),AO215)</f>
        <v/>
      </c>
      <c r="AQ215">
        <f>IF(AN215, "OEIS CAT - Destructive - Fatal", IF(AO215, IF(AG215, "OEIS CAT - Destructive - Non-fatal", "OEIS Non-CAT - Destructive - Non-fatal"), IF(AG215, "OEIS CAT - Large", "OEIS Non-CAT - Large")))</f>
        <v/>
      </c>
      <c r="AR215">
        <f>IF(AND(P215&lt;&gt;"", P215&gt;5000),1,0)</f>
        <v/>
      </c>
      <c r="AS215">
        <f>IF(AND(R215&lt;&gt;"", R215&gt;500),1,0)</f>
        <v/>
      </c>
      <c r="AT215">
        <f>IF(OR(R215="", R215&lt;=100),"structures &lt;= 100 ", IF(R215&gt;500, "structures &gt; 500", "100 &lt; structures &lt;= 500"))</f>
        <v/>
      </c>
      <c r="AU215">
        <f>IF(AND(T215&gt;0, T215&lt;&gt;""),"fatality &gt; 0", "fatality = 0")</f>
        <v/>
      </c>
      <c r="AV215">
        <f>IF(R215="",0, R215)</f>
        <v/>
      </c>
      <c r="AW215" t="b">
        <v>0</v>
      </c>
      <c r="AX215" t="b">
        <v>0</v>
      </c>
      <c r="AY215" t="b">
        <v>0</v>
      </c>
      <c r="AZ215" t="b">
        <v>0</v>
      </c>
      <c r="BA215" t="b">
        <v>0</v>
      </c>
      <c r="BB215" t="b">
        <v>0</v>
      </c>
      <c r="BC215" t="b">
        <v>0</v>
      </c>
    </row>
    <row r="216">
      <c r="A216" s="11" t="n"/>
      <c r="C216">
        <f>LEFT(H216,8)&amp;"-"&amp;E216</f>
        <v/>
      </c>
      <c r="D216" s="12" t="inlineStr">
        <is>
          <t>Tuolumne</t>
        </is>
      </c>
      <c r="E216" s="12" t="inlineStr">
        <is>
          <t>Donnell</t>
        </is>
      </c>
      <c r="F216" s="12" t="n"/>
      <c r="G216" s="12" t="n"/>
      <c r="H216" s="13">
        <f>YEAR(L216)*10^8+MONTH(L216)*10^6+DAY(L216)*10^4+HOUR(L216)*100+MINUTE(L216)</f>
        <v/>
      </c>
      <c r="I216" s="13">
        <f>IF(HOUR(L216)&lt;12, YEAR(L216)*10^8+MONTH(L216)*10^6+DAY(L216)*10^4+(HOUR(L216)+12)*10^2 + MINUTE(L216), YEAR(L216)*10^8+MONTH(L216)*10^6+(DAY(L216)+1)*10^4+(HOUR(L216)-12)*10^2+MINUTE(L216))</f>
        <v/>
      </c>
      <c r="J216" s="14" t="n">
        <v>43313</v>
      </c>
      <c r="K216" s="15" t="n">
        <v>0.7416666666666667</v>
      </c>
      <c r="L216" s="16" t="n">
        <v>43313.74166666667</v>
      </c>
      <c r="M216" s="17" t="n">
        <v>43469</v>
      </c>
      <c r="N216" s="18" t="inlineStr">
        <is>
          <t>09:26</t>
        </is>
      </c>
      <c r="O216" s="16" t="n">
        <v>43469.39305555556</v>
      </c>
      <c r="P216" s="19" t="n">
        <v>36450</v>
      </c>
      <c r="Q216" s="12" t="inlineStr">
        <is>
          <t>Undetermined</t>
        </is>
      </c>
      <c r="R216" s="19" t="n">
        <v>54</v>
      </c>
      <c r="S216" s="19" t="n"/>
      <c r="T216" s="19" t="n">
        <v>0</v>
      </c>
      <c r="U216" s="20" t="n">
        <v>38.349</v>
      </c>
      <c r="V216" s="20" t="n">
        <v>-119.929</v>
      </c>
      <c r="W216" s="11" t="inlineStr">
        <is>
          <t>HFTD</t>
        </is>
      </c>
      <c r="X216" s="11">
        <f>IF(OR(ISNUMBER(FIND("Redwood Valley", E216)), AZ216, BC216), "HFRA", "non-HFRA")</f>
        <v/>
      </c>
      <c r="Y216" s="11" t="n"/>
      <c r="Z216" s="21" t="n"/>
      <c r="AA216" s="11" t="n"/>
      <c r="AB216" s="11" t="n"/>
      <c r="AC216" s="21" t="n"/>
      <c r="AD216" s="21" t="n"/>
      <c r="AE216" s="21" t="n"/>
      <c r="AF216" s="11" t="n"/>
      <c r="AG216" s="11">
        <f>OR(AND(P216&gt;5000, P216&lt;&gt;""), AND(R216&gt;500, R216&lt;&gt;""), AND(T216&gt;0, T216&lt;&gt;""))</f>
        <v/>
      </c>
      <c r="AH216" s="11">
        <f>AND(OR(R216="", R216&lt;100),OR(AND(P216&gt;5000,P216&lt;&gt;""),AND(T216&gt;0,T216&lt;&gt;"")))</f>
        <v/>
      </c>
      <c r="AI216" s="11">
        <f>AND(AG216,AH216=FALSE)</f>
        <v/>
      </c>
      <c r="AJ216" s="19" t="n">
        <v>2018</v>
      </c>
      <c r="AK216" t="n">
        <v>8</v>
      </c>
      <c r="AL216" t="b">
        <v>0</v>
      </c>
      <c r="AM216">
        <f>IF(AND(T216&gt;0, T216&lt;&gt;""),1,0)</f>
        <v/>
      </c>
      <c r="AN216">
        <f>AND(AO216,AND(T216&gt;0,T216&lt;&gt;""))</f>
        <v/>
      </c>
      <c r="AO216">
        <f>AND(R216&gt;100, R216&lt;&gt;"")</f>
        <v/>
      </c>
      <c r="AP216">
        <f>AND(NOT(AN216),AO216)</f>
        <v/>
      </c>
      <c r="AQ216">
        <f>IF(AN216, "OEIS CAT - Destructive - Fatal", IF(AO216, IF(AG216, "OEIS CAT - Destructive - Non-fatal", "OEIS Non-CAT - Destructive - Non-fatal"), IF(AG216, "OEIS CAT - Large", "OEIS Non-CAT - Large")))</f>
        <v/>
      </c>
      <c r="AR216">
        <f>IF(AND(P216&lt;&gt;"", P216&gt;5000),1,0)</f>
        <v/>
      </c>
      <c r="AS216">
        <f>IF(AND(R216&lt;&gt;"", R216&gt;500),1,0)</f>
        <v/>
      </c>
      <c r="AT216">
        <f>IF(OR(R216="", R216&lt;=100),"structures &lt;= 100 ", IF(R216&gt;500, "structures &gt; 500", "100 &lt; structures &lt;= 500"))</f>
        <v/>
      </c>
      <c r="AU216">
        <f>IF(AND(T216&gt;0, T216&lt;&gt;""),"fatality &gt; 0", "fatality = 0")</f>
        <v/>
      </c>
      <c r="AV216">
        <f>IF(R216="",0, R216)</f>
        <v/>
      </c>
      <c r="AW216" t="b">
        <v>1</v>
      </c>
      <c r="AX216" t="b">
        <v>0</v>
      </c>
      <c r="AY216" t="b">
        <v>1</v>
      </c>
      <c r="AZ216" t="b">
        <v>1</v>
      </c>
      <c r="BA216" t="b">
        <v>0</v>
      </c>
      <c r="BB216" t="b">
        <v>1</v>
      </c>
      <c r="BC216" t="b">
        <v>1</v>
      </c>
    </row>
    <row r="217">
      <c r="A217" s="11" t="n"/>
      <c r="C217">
        <f>LEFT(H217,8)&amp;"-"&amp;E217</f>
        <v/>
      </c>
      <c r="D217" s="12" t="inlineStr">
        <is>
          <t>Kern</t>
        </is>
      </c>
      <c r="E217" s="12" t="inlineStr">
        <is>
          <t>Tarina</t>
        </is>
      </c>
      <c r="F217" s="12" t="n"/>
      <c r="G217" s="12" t="n"/>
      <c r="H217" s="13">
        <f>YEAR(L217)*10^8+MONTH(L217)*10^6+DAY(L217)*10^4+HOUR(L217)*100+MINUTE(L217)</f>
        <v/>
      </c>
      <c r="I217" s="13">
        <f>IF(HOUR(L217)&lt;12, YEAR(L217)*10^8+MONTH(L217)*10^6+DAY(L217)*10^4+(HOUR(L217)+12)*10^2 + MINUTE(L217), YEAR(L217)*10^8+MONTH(L217)*10^6+(DAY(L217)+1)*10^4+(HOUR(L217)-12)*10^2+MINUTE(L217))</f>
        <v/>
      </c>
      <c r="J217" s="14" t="n">
        <v>43315</v>
      </c>
      <c r="K217" s="15" t="n">
        <v>0.6166666666666667</v>
      </c>
      <c r="L217" s="16" t="n">
        <v>43315.61666666667</v>
      </c>
      <c r="M217" s="17" t="n">
        <v>43469</v>
      </c>
      <c r="N217" s="18" t="inlineStr">
        <is>
          <t>09:26</t>
        </is>
      </c>
      <c r="O217" s="16" t="n">
        <v>43469.39305555556</v>
      </c>
      <c r="P217" s="19" t="n">
        <v>2950</v>
      </c>
      <c r="Q217" s="12" t="inlineStr">
        <is>
          <t>Undetermined</t>
        </is>
      </c>
      <c r="R217" s="19" t="n">
        <v>0</v>
      </c>
      <c r="S217" s="19" t="n"/>
      <c r="T217" s="19" t="n">
        <v>0</v>
      </c>
      <c r="U217" s="20" t="n">
        <v>35.37444</v>
      </c>
      <c r="V217" s="20" t="n">
        <v>-118.83556</v>
      </c>
      <c r="W217" s="11" t="inlineStr">
        <is>
          <t>non-HFTD</t>
        </is>
      </c>
      <c r="X217" s="11">
        <f>IF(OR(ISNUMBER(FIND("Redwood Valley", E217)), AZ217, BC217), "HFRA", "non-HFRA")</f>
        <v/>
      </c>
      <c r="Y217" s="11" t="n"/>
      <c r="Z217" s="21" t="n"/>
      <c r="AA217" s="11" t="n"/>
      <c r="AB217" s="11" t="n"/>
      <c r="AC217" s="21" t="n"/>
      <c r="AD217" s="21" t="n"/>
      <c r="AE217" s="21" t="n"/>
      <c r="AF217" s="11" t="n"/>
      <c r="AG217" s="11">
        <f>OR(AND(P217&gt;5000, P217&lt;&gt;""), AND(R217&gt;500, R217&lt;&gt;""), AND(T217&gt;0, T217&lt;&gt;""))</f>
        <v/>
      </c>
      <c r="AH217" s="11">
        <f>AND(OR(R217="", R217&lt;100),OR(AND(P217&gt;5000,P217&lt;&gt;""),AND(T217&gt;0,T217&lt;&gt;"")))</f>
        <v/>
      </c>
      <c r="AI217" s="11">
        <f>AND(AG217,AH217=FALSE)</f>
        <v/>
      </c>
      <c r="AJ217" s="19" t="n">
        <v>2018</v>
      </c>
      <c r="AK217" t="n">
        <v>8</v>
      </c>
      <c r="AL217" t="b">
        <v>0</v>
      </c>
      <c r="AM217">
        <f>IF(AND(T217&gt;0, T217&lt;&gt;""),1,0)</f>
        <v/>
      </c>
      <c r="AN217">
        <f>AND(AO217,AND(T217&gt;0,T217&lt;&gt;""))</f>
        <v/>
      </c>
      <c r="AO217">
        <f>AND(R217&gt;100, R217&lt;&gt;"")</f>
        <v/>
      </c>
      <c r="AP217">
        <f>AND(NOT(AN217),AO217)</f>
        <v/>
      </c>
      <c r="AQ217">
        <f>IF(AN217, "OEIS CAT - Destructive - Fatal", IF(AO217, IF(AG217, "OEIS CAT - Destructive - Non-fatal", "OEIS Non-CAT - Destructive - Non-fatal"), IF(AG217, "OEIS CAT - Large", "OEIS Non-CAT - Large")))</f>
        <v/>
      </c>
      <c r="AR217">
        <f>IF(AND(P217&lt;&gt;"", P217&gt;5000),1,0)</f>
        <v/>
      </c>
      <c r="AS217">
        <f>IF(AND(R217&lt;&gt;"", R217&gt;500),1,0)</f>
        <v/>
      </c>
      <c r="AT217">
        <f>IF(OR(R217="", R217&lt;=100),"structures &lt;= 100 ", IF(R217&gt;500, "structures &gt; 500", "100 &lt; structures &lt;= 500"))</f>
        <v/>
      </c>
      <c r="AU217">
        <f>IF(AND(T217&gt;0, T217&lt;&gt;""),"fatality &gt; 0", "fatality = 0")</f>
        <v/>
      </c>
      <c r="AV217">
        <f>IF(R217="",0, R217)</f>
        <v/>
      </c>
      <c r="AW217" t="b">
        <v>0</v>
      </c>
      <c r="AX217" t="b">
        <v>0</v>
      </c>
      <c r="AY217" t="b">
        <v>1</v>
      </c>
      <c r="AZ217" t="b">
        <v>1</v>
      </c>
      <c r="BA217" t="b">
        <v>0</v>
      </c>
      <c r="BB217" t="b">
        <v>0</v>
      </c>
      <c r="BC217" t="b">
        <v>0</v>
      </c>
    </row>
    <row r="218">
      <c r="A218" s="11" t="n"/>
      <c r="C218">
        <f>LEFT(H218,8)&amp;"-"&amp;E218</f>
        <v/>
      </c>
      <c r="D218" s="12" t="inlineStr">
        <is>
          <t>Monterey</t>
        </is>
      </c>
      <c r="E218" s="12" t="inlineStr">
        <is>
          <t>Turkey</t>
        </is>
      </c>
      <c r="F218" s="12" t="n"/>
      <c r="G218" s="12" t="n"/>
      <c r="H218" s="13">
        <f>YEAR(L218)*10^8+MONTH(L218)*10^6+DAY(L218)*10^4+HOUR(L218)*100+MINUTE(L218)</f>
        <v/>
      </c>
      <c r="I218" s="13">
        <f>IF(HOUR(L218)&lt;12, YEAR(L218)*10^8+MONTH(L218)*10^6+DAY(L218)*10^4+(HOUR(L218)+12)*10^2 + MINUTE(L218), YEAR(L218)*10^8+MONTH(L218)*10^6+(DAY(L218)+1)*10^4+(HOUR(L218)-12)*10^2+MINUTE(L218))</f>
        <v/>
      </c>
      <c r="J218" s="14" t="n">
        <v>43318</v>
      </c>
      <c r="K218" s="15" t="n">
        <v>0.5409722222222222</v>
      </c>
      <c r="L218" s="16" t="n">
        <v>43318.54097222222</v>
      </c>
      <c r="M218" s="17" t="n">
        <v>43469</v>
      </c>
      <c r="N218" s="18" t="inlineStr">
        <is>
          <t>09:23</t>
        </is>
      </c>
      <c r="O218" s="16" t="n">
        <v>43469.39097222222</v>
      </c>
      <c r="P218" s="19" t="n">
        <v>2225</v>
      </c>
      <c r="Q218" s="12" t="inlineStr">
        <is>
          <t>Undetermined</t>
        </is>
      </c>
      <c r="R218" s="19" t="n">
        <v>0</v>
      </c>
      <c r="S218" s="19" t="n"/>
      <c r="T218" s="19" t="n">
        <v>0</v>
      </c>
      <c r="U218" s="20" t="n">
        <v>35.847778</v>
      </c>
      <c r="V218" s="20" t="n">
        <v>-120.343056</v>
      </c>
      <c r="W218" s="11" t="inlineStr">
        <is>
          <t>non-HFTD</t>
        </is>
      </c>
      <c r="X218" s="11">
        <f>IF(OR(ISNUMBER(FIND("Redwood Valley", E218)), AZ218, BC218), "HFRA", "non-HFRA")</f>
        <v/>
      </c>
      <c r="Y218" s="11" t="n"/>
      <c r="Z218" s="21" t="n"/>
      <c r="AA218" s="11" t="n"/>
      <c r="AB218" s="11" t="n"/>
      <c r="AC218" s="21" t="n"/>
      <c r="AD218" s="21" t="n"/>
      <c r="AE218" s="21" t="n"/>
      <c r="AF218" s="11" t="n"/>
      <c r="AG218" s="11">
        <f>OR(AND(P218&gt;5000, P218&lt;&gt;""), AND(R218&gt;500, R218&lt;&gt;""), AND(T218&gt;0, T218&lt;&gt;""))</f>
        <v/>
      </c>
      <c r="AH218" s="11">
        <f>AND(OR(R218="", R218&lt;100),OR(AND(P218&gt;5000,P218&lt;&gt;""),AND(T218&gt;0,T218&lt;&gt;"")))</f>
        <v/>
      </c>
      <c r="AI218" s="11">
        <f>AND(AG218,AH218=FALSE)</f>
        <v/>
      </c>
      <c r="AJ218" s="19" t="n">
        <v>2018</v>
      </c>
      <c r="AK218" t="n">
        <v>8</v>
      </c>
      <c r="AL218" t="b">
        <v>0</v>
      </c>
      <c r="AM218">
        <f>IF(AND(T218&gt;0, T218&lt;&gt;""),1,0)</f>
        <v/>
      </c>
      <c r="AN218">
        <f>AND(AO218,AND(T218&gt;0,T218&lt;&gt;""))</f>
        <v/>
      </c>
      <c r="AO218">
        <f>AND(R218&gt;100, R218&lt;&gt;"")</f>
        <v/>
      </c>
      <c r="AP218">
        <f>AND(NOT(AN218),AO218)</f>
        <v/>
      </c>
      <c r="AQ218">
        <f>IF(AN218, "OEIS CAT - Destructive - Fatal", IF(AO218, IF(AG218, "OEIS CAT - Destructive - Non-fatal", "OEIS Non-CAT - Destructive - Non-fatal"), IF(AG218, "OEIS CAT - Large", "OEIS Non-CAT - Large")))</f>
        <v/>
      </c>
      <c r="AR218">
        <f>IF(AND(P218&lt;&gt;"", P218&gt;5000),1,0)</f>
        <v/>
      </c>
      <c r="AS218">
        <f>IF(AND(R218&lt;&gt;"", R218&gt;500),1,0)</f>
        <v/>
      </c>
      <c r="AT218">
        <f>IF(OR(R218="", R218&lt;=100),"structures &lt;= 100 ", IF(R218&gt;500, "structures &gt; 500", "100 &lt; structures &lt;= 500"))</f>
        <v/>
      </c>
      <c r="AU218">
        <f>IF(AND(T218&gt;0, T218&lt;&gt;""),"fatality &gt; 0", "fatality = 0")</f>
        <v/>
      </c>
      <c r="AV218">
        <f>IF(R218="",0, R218)</f>
        <v/>
      </c>
      <c r="AW218" t="b">
        <v>0</v>
      </c>
      <c r="AX218" t="b">
        <v>0</v>
      </c>
      <c r="AY218" t="b">
        <v>0</v>
      </c>
      <c r="AZ218" t="b">
        <v>0</v>
      </c>
      <c r="BA218" t="b">
        <v>0</v>
      </c>
      <c r="BB218" t="b">
        <v>0</v>
      </c>
      <c r="BC218" t="b">
        <v>0</v>
      </c>
    </row>
    <row r="219">
      <c r="A219" s="11" t="n"/>
      <c r="C219">
        <f>LEFT(H219,8)&amp;"-"&amp;E219</f>
        <v/>
      </c>
      <c r="D219" s="12" t="inlineStr">
        <is>
          <t>Kings</t>
        </is>
      </c>
      <c r="E219" s="12" t="inlineStr">
        <is>
          <t>Five</t>
        </is>
      </c>
      <c r="F219" s="12" t="n"/>
      <c r="G219" s="12" t="n"/>
      <c r="H219" s="13">
        <f>YEAR(L219)*10^8+MONTH(L219)*10^6+DAY(L219)*10^4+HOUR(L219)*100+MINUTE(L219)</f>
        <v/>
      </c>
      <c r="I219" s="13">
        <f>IF(HOUR(L219)&lt;12, YEAR(L219)*10^8+MONTH(L219)*10^6+DAY(L219)*10^4+(HOUR(L219)+12)*10^2 + MINUTE(L219), YEAR(L219)*10^8+MONTH(L219)*10^6+(DAY(L219)+1)*10^4+(HOUR(L219)-12)*10^2+MINUTE(L219))</f>
        <v/>
      </c>
      <c r="J219" s="14" t="n">
        <v>43318</v>
      </c>
      <c r="K219" s="15" t="n">
        <v>0.7284722222222222</v>
      </c>
      <c r="L219" s="16" t="n">
        <v>43318.72847222222</v>
      </c>
      <c r="M219" s="17" t="n">
        <v>43469</v>
      </c>
      <c r="N219" s="18" t="inlineStr">
        <is>
          <t>09:23</t>
        </is>
      </c>
      <c r="O219" s="16" t="n">
        <v>43469.39097222222</v>
      </c>
      <c r="P219" s="19" t="n">
        <v>2995</v>
      </c>
      <c r="Q219" s="12" t="inlineStr">
        <is>
          <t>Undetermined</t>
        </is>
      </c>
      <c r="R219" s="19" t="n">
        <v>0</v>
      </c>
      <c r="S219" s="19" t="n"/>
      <c r="T219" s="19" t="n">
        <v>0</v>
      </c>
      <c r="U219" s="20" t="n">
        <v>35.97896</v>
      </c>
      <c r="V219" s="20" t="n">
        <v>-119.98329</v>
      </c>
      <c r="W219" s="11" t="inlineStr">
        <is>
          <t>non-HFTD</t>
        </is>
      </c>
      <c r="X219" s="11">
        <f>IF(OR(ISNUMBER(FIND("Redwood Valley", E219)), AZ219, BC219), "HFRA", "non-HFRA")</f>
        <v/>
      </c>
      <c r="Y219" s="11" t="n"/>
      <c r="Z219" s="21" t="n"/>
      <c r="AA219" s="11" t="n"/>
      <c r="AB219" s="11" t="n"/>
      <c r="AC219" s="21" t="n"/>
      <c r="AD219" s="21" t="n"/>
      <c r="AE219" s="21" t="n"/>
      <c r="AF219" s="11" t="n"/>
      <c r="AG219" s="11">
        <f>OR(AND(P219&gt;5000, P219&lt;&gt;""), AND(R219&gt;500, R219&lt;&gt;""), AND(T219&gt;0, T219&lt;&gt;""))</f>
        <v/>
      </c>
      <c r="AH219" s="11">
        <f>AND(OR(R219="", R219&lt;100),OR(AND(P219&gt;5000,P219&lt;&gt;""),AND(T219&gt;0,T219&lt;&gt;"")))</f>
        <v/>
      </c>
      <c r="AI219" s="11">
        <f>AND(AG219,AH219=FALSE)</f>
        <v/>
      </c>
      <c r="AJ219" s="19" t="n">
        <v>2018</v>
      </c>
      <c r="AK219" t="n">
        <v>8</v>
      </c>
      <c r="AL219" t="b">
        <v>0</v>
      </c>
      <c r="AM219">
        <f>IF(AND(T219&gt;0, T219&lt;&gt;""),1,0)</f>
        <v/>
      </c>
      <c r="AN219">
        <f>AND(AO219,AND(T219&gt;0,T219&lt;&gt;""))</f>
        <v/>
      </c>
      <c r="AO219">
        <f>AND(R219&gt;100, R219&lt;&gt;"")</f>
        <v/>
      </c>
      <c r="AP219">
        <f>AND(NOT(AN219),AO219)</f>
        <v/>
      </c>
      <c r="AQ219">
        <f>IF(AN219, "OEIS CAT - Destructive - Fatal", IF(AO219, IF(AG219, "OEIS CAT - Destructive - Non-fatal", "OEIS Non-CAT - Destructive - Non-fatal"), IF(AG219, "OEIS CAT - Large", "OEIS Non-CAT - Large")))</f>
        <v/>
      </c>
      <c r="AR219">
        <f>IF(AND(P219&lt;&gt;"", P219&gt;5000),1,0)</f>
        <v/>
      </c>
      <c r="AS219">
        <f>IF(AND(R219&lt;&gt;"", R219&gt;500),1,0)</f>
        <v/>
      </c>
      <c r="AT219">
        <f>IF(OR(R219="", R219&lt;=100),"structures &lt;= 100 ", IF(R219&gt;500, "structures &gt; 500", "100 &lt; structures &lt;= 500"))</f>
        <v/>
      </c>
      <c r="AU219">
        <f>IF(AND(T219&gt;0, T219&lt;&gt;""),"fatality &gt; 0", "fatality = 0")</f>
        <v/>
      </c>
      <c r="AV219">
        <f>IF(R219="",0, R219)</f>
        <v/>
      </c>
      <c r="AW219" t="b">
        <v>0</v>
      </c>
      <c r="AX219" t="b">
        <v>0</v>
      </c>
      <c r="AY219" t="b">
        <v>0</v>
      </c>
      <c r="AZ219" t="b">
        <v>0</v>
      </c>
      <c r="BA219" t="b">
        <v>0</v>
      </c>
      <c r="BB219" t="b">
        <v>0</v>
      </c>
      <c r="BC219" t="b">
        <v>0</v>
      </c>
    </row>
    <row r="220">
      <c r="A220" s="11" t="n"/>
      <c r="C220">
        <f>LEFT(H220,8)&amp;"-"&amp;E220</f>
        <v/>
      </c>
      <c r="D220" s="12" t="inlineStr">
        <is>
          <t>Shasta</t>
        </is>
      </c>
      <c r="E220" s="12" t="inlineStr">
        <is>
          <t>Hirz</t>
        </is>
      </c>
      <c r="F220" s="12" t="n"/>
      <c r="G220" s="12" t="n"/>
      <c r="H220" s="13">
        <f>YEAR(L220)*10^8+MONTH(L220)*10^6+DAY(L220)*10^4+HOUR(L220)*100+MINUTE(L220)</f>
        <v/>
      </c>
      <c r="I220" s="13">
        <f>IF(HOUR(L220)&lt;12, YEAR(L220)*10^8+MONTH(L220)*10^6+DAY(L220)*10^4+(HOUR(L220)+12)*10^2 + MINUTE(L220), YEAR(L220)*10^8+MONTH(L220)*10^6+(DAY(L220)+1)*10^4+(HOUR(L220)-12)*10^2+MINUTE(L220))</f>
        <v/>
      </c>
      <c r="J220" s="14" t="n">
        <v>43321</v>
      </c>
      <c r="K220" s="15" t="n">
        <v>0.0798611111111111</v>
      </c>
      <c r="L220" s="16" t="n">
        <v>43321.07986111111</v>
      </c>
      <c r="M220" s="17" t="n">
        <v>43469</v>
      </c>
      <c r="N220" s="18" t="inlineStr">
        <is>
          <t>09:21</t>
        </is>
      </c>
      <c r="O220" s="16" t="n">
        <v>43469.38958333333</v>
      </c>
      <c r="P220" s="19" t="n">
        <v>46150</v>
      </c>
      <c r="Q220" s="12" t="inlineStr">
        <is>
          <t>Undetermined</t>
        </is>
      </c>
      <c r="R220" s="19" t="n">
        <v>0</v>
      </c>
      <c r="S220" s="19" t="n"/>
      <c r="T220" s="19" t="n">
        <v>0</v>
      </c>
      <c r="U220" s="20" t="n">
        <v>40.896</v>
      </c>
      <c r="V220" s="20" t="n">
        <v>-122.219</v>
      </c>
      <c r="W220" s="11" t="inlineStr">
        <is>
          <t>HFTD</t>
        </is>
      </c>
      <c r="X220" s="11">
        <f>IF(OR(ISNUMBER(FIND("Redwood Valley", E220)), AZ220, BC220), "HFRA", "non-HFRA")</f>
        <v/>
      </c>
      <c r="Y220" s="11" t="n"/>
      <c r="Z220" s="21" t="n"/>
      <c r="AA220" s="11" t="n"/>
      <c r="AB220" s="11" t="n"/>
      <c r="AC220" s="21" t="n"/>
      <c r="AD220" s="21" t="n"/>
      <c r="AE220" s="21" t="n"/>
      <c r="AF220" s="11" t="n"/>
      <c r="AG220" s="11">
        <f>OR(AND(P220&gt;5000, P220&lt;&gt;""), AND(R220&gt;500, R220&lt;&gt;""), AND(T220&gt;0, T220&lt;&gt;""))</f>
        <v/>
      </c>
      <c r="AH220" s="11">
        <f>AND(OR(R220="", R220&lt;100),OR(AND(P220&gt;5000,P220&lt;&gt;""),AND(T220&gt;0,T220&lt;&gt;"")))</f>
        <v/>
      </c>
      <c r="AI220" s="11">
        <f>AND(AG220,AH220=FALSE)</f>
        <v/>
      </c>
      <c r="AJ220" s="19" t="n">
        <v>2018</v>
      </c>
      <c r="AK220" t="n">
        <v>8</v>
      </c>
      <c r="AL220" t="b">
        <v>0</v>
      </c>
      <c r="AM220">
        <f>IF(AND(T220&gt;0, T220&lt;&gt;""),1,0)</f>
        <v/>
      </c>
      <c r="AN220">
        <f>AND(AO220,AND(T220&gt;0,T220&lt;&gt;""))</f>
        <v/>
      </c>
      <c r="AO220">
        <f>AND(R220&gt;100, R220&lt;&gt;"")</f>
        <v/>
      </c>
      <c r="AP220">
        <f>AND(NOT(AN220),AO220)</f>
        <v/>
      </c>
      <c r="AQ220">
        <f>IF(AN220, "OEIS CAT - Destructive - Fatal", IF(AO220, IF(AG220, "OEIS CAT - Destructive - Non-fatal", "OEIS Non-CAT - Destructive - Non-fatal"), IF(AG220, "OEIS CAT - Large", "OEIS Non-CAT - Large")))</f>
        <v/>
      </c>
      <c r="AR220">
        <f>IF(AND(P220&lt;&gt;"", P220&gt;5000),1,0)</f>
        <v/>
      </c>
      <c r="AS220">
        <f>IF(AND(R220&lt;&gt;"", R220&gt;500),1,0)</f>
        <v/>
      </c>
      <c r="AT220">
        <f>IF(OR(R220="", R220&lt;=100),"structures &lt;= 100 ", IF(R220&gt;500, "structures &gt; 500", "100 &lt; structures &lt;= 500"))</f>
        <v/>
      </c>
      <c r="AU220">
        <f>IF(AND(T220&gt;0, T220&lt;&gt;""),"fatality &gt; 0", "fatality = 0")</f>
        <v/>
      </c>
      <c r="AV220">
        <f>IF(R220="",0, R220)</f>
        <v/>
      </c>
      <c r="AW220" t="b">
        <v>1</v>
      </c>
      <c r="AX220" t="b">
        <v>0</v>
      </c>
      <c r="AY220" t="b">
        <v>1</v>
      </c>
      <c r="AZ220" t="b">
        <v>1</v>
      </c>
      <c r="BA220" t="b">
        <v>0</v>
      </c>
      <c r="BB220" t="b">
        <v>1</v>
      </c>
      <c r="BC220" t="b">
        <v>1</v>
      </c>
    </row>
    <row r="221">
      <c r="A221" s="11" t="n"/>
      <c r="C221">
        <f>LEFT(H221,8)&amp;"-"&amp;E221</f>
        <v/>
      </c>
      <c r="D221" s="12" t="inlineStr">
        <is>
          <t>Shasta</t>
        </is>
      </c>
      <c r="E221" s="12" t="inlineStr">
        <is>
          <t>Hat</t>
        </is>
      </c>
      <c r="F221" s="12" t="n"/>
      <c r="G221" s="12" t="n"/>
      <c r="H221" s="13">
        <f>YEAR(L221)*10^8+MONTH(L221)*10^6+DAY(L221)*10^4+HOUR(L221)*100+MINUTE(L221)</f>
        <v/>
      </c>
      <c r="I221" s="13">
        <f>IF(HOUR(L221)&lt;12, YEAR(L221)*10^8+MONTH(L221)*10^6+DAY(L221)*10^4+(HOUR(L221)+12)*10^2 + MINUTE(L221), YEAR(L221)*10^8+MONTH(L221)*10^6+(DAY(L221)+1)*10^4+(HOUR(L221)-12)*10^2+MINUTE(L221))</f>
        <v/>
      </c>
      <c r="J221" s="14" t="n">
        <v>43321</v>
      </c>
      <c r="K221" s="15" t="n">
        <v>0.6069444444444444</v>
      </c>
      <c r="L221" s="16" t="n">
        <v>43321.60694444444</v>
      </c>
      <c r="M221" s="17" t="n">
        <v>43469</v>
      </c>
      <c r="N221" s="18" t="inlineStr">
        <is>
          <t>09:21</t>
        </is>
      </c>
      <c r="O221" s="16" t="n">
        <v>43469.38958333333</v>
      </c>
      <c r="P221" s="19" t="n">
        <v>1900</v>
      </c>
      <c r="Q221" s="12" t="inlineStr">
        <is>
          <t>Undetermined</t>
        </is>
      </c>
      <c r="R221" s="19" t="n">
        <v>0</v>
      </c>
      <c r="S221" s="19" t="n"/>
      <c r="T221" s="19" t="n">
        <v>0</v>
      </c>
      <c r="U221" s="20" t="n">
        <v>40.99344</v>
      </c>
      <c r="V221" s="20" t="n">
        <v>-121.52225</v>
      </c>
      <c r="W221" s="11" t="inlineStr">
        <is>
          <t>HFTD</t>
        </is>
      </c>
      <c r="X221" s="11">
        <f>IF(OR(ISNUMBER(FIND("Redwood Valley", E221)), AZ221, BC221), "HFRA", "non-HFRA")</f>
        <v/>
      </c>
      <c r="Y221" s="11" t="n"/>
      <c r="Z221" s="21" t="n"/>
      <c r="AA221" s="11" t="n"/>
      <c r="AB221" s="11" t="n"/>
      <c r="AC221" s="21" t="n"/>
      <c r="AD221" s="21" t="n"/>
      <c r="AE221" s="21" t="n"/>
      <c r="AF221" s="11" t="n">
        <v>12717791</v>
      </c>
      <c r="AG221" s="11">
        <f>OR(AND(P221&gt;5000, P221&lt;&gt;""), AND(R221&gt;500, R221&lt;&gt;""), AND(T221&gt;0, T221&lt;&gt;""))</f>
        <v/>
      </c>
      <c r="AH221" s="11">
        <f>AND(OR(R221="", R221&lt;100),OR(AND(P221&gt;5000,P221&lt;&gt;""),AND(T221&gt;0,T221&lt;&gt;"")))</f>
        <v/>
      </c>
      <c r="AI221" s="11">
        <f>AND(AG221,AH221=FALSE)</f>
        <v/>
      </c>
      <c r="AJ221" s="19" t="n">
        <v>2018</v>
      </c>
      <c r="AK221" t="n">
        <v>8</v>
      </c>
      <c r="AL221" t="b">
        <v>1</v>
      </c>
      <c r="AM221">
        <f>IF(AND(T221&gt;0, T221&lt;&gt;""),1,0)</f>
        <v/>
      </c>
      <c r="AN221">
        <f>AND(AO221,AND(T221&gt;0,T221&lt;&gt;""))</f>
        <v/>
      </c>
      <c r="AO221">
        <f>AND(R221&gt;100, R221&lt;&gt;"")</f>
        <v/>
      </c>
      <c r="AP221">
        <f>AND(NOT(AN221),AO221)</f>
        <v/>
      </c>
      <c r="AQ221">
        <f>IF(AN221, "OEIS CAT - Destructive - Fatal", IF(AO221, IF(AG221, "OEIS CAT - Destructive - Non-fatal", "OEIS Non-CAT - Destructive - Non-fatal"), IF(AG221, "OEIS CAT - Large", "OEIS Non-CAT - Large")))</f>
        <v/>
      </c>
      <c r="AR221">
        <f>IF(AND(P221&lt;&gt;"", P221&gt;5000),1,0)</f>
        <v/>
      </c>
      <c r="AS221">
        <f>IF(AND(R221&lt;&gt;"", R221&gt;500),1,0)</f>
        <v/>
      </c>
      <c r="AT221">
        <f>IF(OR(R221="", R221&lt;=100),"structures &lt;= 100 ", IF(R221&gt;500, "structures &gt; 500", "100 &lt; structures &lt;= 500"))</f>
        <v/>
      </c>
      <c r="AU221">
        <f>IF(AND(T221&gt;0, T221&lt;&gt;""),"fatality &gt; 0", "fatality = 0")</f>
        <v/>
      </c>
      <c r="AV221">
        <f>IF(R221="",0, R221)</f>
        <v/>
      </c>
      <c r="AW221" t="b">
        <v>1</v>
      </c>
      <c r="AX221" t="b">
        <v>0</v>
      </c>
      <c r="AY221" t="b">
        <v>1</v>
      </c>
      <c r="AZ221" t="b">
        <v>1</v>
      </c>
      <c r="BA221" t="b">
        <v>0</v>
      </c>
      <c r="BB221" t="b">
        <v>1</v>
      </c>
      <c r="BC221" t="b">
        <v>1</v>
      </c>
    </row>
    <row r="222">
      <c r="A222" s="11" t="n"/>
      <c r="C222">
        <f>LEFT(H222,8)&amp;"-"&amp;E222</f>
        <v/>
      </c>
      <c r="D222" s="12" t="inlineStr">
        <is>
          <t>Solano</t>
        </is>
      </c>
      <c r="E222" s="12" t="inlineStr">
        <is>
          <t>Nelson</t>
        </is>
      </c>
      <c r="F222" s="12" t="n"/>
      <c r="G222" s="12" t="n"/>
      <c r="H222" s="13">
        <f>YEAR(L222)*10^8+MONTH(L222)*10^6+DAY(L222)*10^4+HOUR(L222)*100+MINUTE(L222)</f>
        <v/>
      </c>
      <c r="I222" s="13">
        <f>IF(HOUR(L222)&lt;12, YEAR(L222)*10^8+MONTH(L222)*10^6+DAY(L222)*10^4+(HOUR(L222)+12)*10^2 + MINUTE(L222), YEAR(L222)*10^8+MONTH(L222)*10^6+(DAY(L222)+1)*10^4+(HOUR(L222)-12)*10^2+MINUTE(L222))</f>
        <v/>
      </c>
      <c r="J222" s="14" t="n">
        <v>43322</v>
      </c>
      <c r="K222" s="15" t="n">
        <v>0.70625</v>
      </c>
      <c r="L222" s="16" t="n">
        <v>43322.70625</v>
      </c>
      <c r="M222" s="17" t="n">
        <v>43469</v>
      </c>
      <c r="N222" s="18" t="inlineStr">
        <is>
          <t>09:20</t>
        </is>
      </c>
      <c r="O222" s="16" t="n">
        <v>43469.38888888889</v>
      </c>
      <c r="P222" s="19" t="n">
        <v>2162</v>
      </c>
      <c r="Q222" s="12" t="inlineStr">
        <is>
          <t>Undetermined</t>
        </is>
      </c>
      <c r="R222" s="19" t="n">
        <v>1</v>
      </c>
      <c r="S222" s="19" t="n"/>
      <c r="T222" s="19" t="n">
        <v>0</v>
      </c>
      <c r="U222" s="20" t="n">
        <v>38.431278</v>
      </c>
      <c r="V222" s="20" t="n">
        <v>-122.043747</v>
      </c>
      <c r="W222" s="11" t="inlineStr">
        <is>
          <t>HFTD</t>
        </is>
      </c>
      <c r="X222" s="11">
        <f>IF(OR(ISNUMBER(FIND("Redwood Valley", E222)), AZ222, BC222), "HFRA", "non-HFRA")</f>
        <v/>
      </c>
      <c r="Y222" s="11" t="n"/>
      <c r="Z222" s="21" t="n"/>
      <c r="AA222" s="11" t="n"/>
      <c r="AB222" s="11" t="n"/>
      <c r="AC222" s="21" t="n"/>
      <c r="AD222" s="21" t="n"/>
      <c r="AE222" s="21" t="n"/>
      <c r="AF222" s="11" t="n"/>
      <c r="AG222" s="11">
        <f>OR(AND(P222&gt;5000, P222&lt;&gt;""), AND(R222&gt;500, R222&lt;&gt;""), AND(T222&gt;0, T222&lt;&gt;""))</f>
        <v/>
      </c>
      <c r="AH222" s="11">
        <f>AND(OR(R222="", R222&lt;100),OR(AND(P222&gt;5000,P222&lt;&gt;""),AND(T222&gt;0,T222&lt;&gt;"")))</f>
        <v/>
      </c>
      <c r="AI222" s="11">
        <f>AND(AG222,AH222=FALSE)</f>
        <v/>
      </c>
      <c r="AJ222" s="19" t="n">
        <v>2018</v>
      </c>
      <c r="AK222" t="n">
        <v>8</v>
      </c>
      <c r="AL222" t="b">
        <v>0</v>
      </c>
      <c r="AM222">
        <f>IF(AND(T222&gt;0, T222&lt;&gt;""),1,0)</f>
        <v/>
      </c>
      <c r="AN222">
        <f>AND(AO222,AND(T222&gt;0,T222&lt;&gt;""))</f>
        <v/>
      </c>
      <c r="AO222">
        <f>AND(R222&gt;100, R222&lt;&gt;"")</f>
        <v/>
      </c>
      <c r="AP222">
        <f>AND(NOT(AN222),AO222)</f>
        <v/>
      </c>
      <c r="AQ222">
        <f>IF(AN222, "OEIS CAT - Destructive - Fatal", IF(AO222, IF(AG222, "OEIS CAT - Destructive - Non-fatal", "OEIS Non-CAT - Destructive - Non-fatal"), IF(AG222, "OEIS CAT - Large", "OEIS Non-CAT - Large")))</f>
        <v/>
      </c>
      <c r="AR222">
        <f>IF(AND(P222&lt;&gt;"", P222&gt;5000),1,0)</f>
        <v/>
      </c>
      <c r="AS222">
        <f>IF(AND(R222&lt;&gt;"", R222&gt;500),1,0)</f>
        <v/>
      </c>
      <c r="AT222">
        <f>IF(OR(R222="", R222&lt;=100),"structures &lt;= 100 ", IF(R222&gt;500, "structures &gt; 500", "100 &lt; structures &lt;= 500"))</f>
        <v/>
      </c>
      <c r="AU222">
        <f>IF(AND(T222&gt;0, T222&lt;&gt;""),"fatality &gt; 0", "fatality = 0")</f>
        <v/>
      </c>
      <c r="AV222">
        <f>IF(R222="",0, R222)</f>
        <v/>
      </c>
      <c r="AW222" t="b">
        <v>1</v>
      </c>
      <c r="AX222" t="b">
        <v>0</v>
      </c>
      <c r="AY222" t="b">
        <v>1</v>
      </c>
      <c r="AZ222" t="b">
        <v>1</v>
      </c>
      <c r="BA222" t="b">
        <v>0</v>
      </c>
      <c r="BB222" t="b">
        <v>1</v>
      </c>
      <c r="BC222" t="b">
        <v>1</v>
      </c>
    </row>
    <row r="223">
      <c r="A223" s="11" t="n"/>
      <c r="C223">
        <f>LEFT(H223,8)&amp;"-"&amp;E223</f>
        <v/>
      </c>
      <c r="D223" s="12" t="inlineStr">
        <is>
          <t>Monterey</t>
        </is>
      </c>
      <c r="E223" s="12" t="inlineStr">
        <is>
          <t>Gulch</t>
        </is>
      </c>
      <c r="F223" s="12" t="n"/>
      <c r="G223" s="12" t="n"/>
      <c r="H223" s="13">
        <f>YEAR(L223)*10^8+MONTH(L223)*10^6+DAY(L223)*10^4+HOUR(L223)*100+MINUTE(L223)</f>
        <v/>
      </c>
      <c r="I223" s="13">
        <f>IF(HOUR(L223)&lt;12, YEAR(L223)*10^8+MONTH(L223)*10^6+DAY(L223)*10^4+(HOUR(L223)+12)*10^2 + MINUTE(L223), YEAR(L223)*10^8+MONTH(L223)*10^6+(DAY(L223)+1)*10^4+(HOUR(L223)-12)*10^2+MINUTE(L223))</f>
        <v/>
      </c>
      <c r="J223" s="14" t="n">
        <v>43323</v>
      </c>
      <c r="K223" s="15" t="n">
        <v>0.5916666666666667</v>
      </c>
      <c r="L223" s="16" t="n">
        <v>43323.59166666667</v>
      </c>
      <c r="M223" s="17" t="n">
        <v>43469</v>
      </c>
      <c r="N223" s="18" t="inlineStr">
        <is>
          <t>09:20</t>
        </is>
      </c>
      <c r="O223" s="16" t="n">
        <v>43469.38888888889</v>
      </c>
      <c r="P223" s="19" t="n">
        <v>650</v>
      </c>
      <c r="Q223" s="12" t="inlineStr">
        <is>
          <t>Undetermined</t>
        </is>
      </c>
      <c r="R223" s="19" t="n">
        <v>0</v>
      </c>
      <c r="S223" s="19" t="n"/>
      <c r="T223" s="19" t="n">
        <v>0</v>
      </c>
      <c r="U223" s="20" t="n">
        <v>36.00912</v>
      </c>
      <c r="V223" s="20" t="n">
        <v>-120.82226</v>
      </c>
      <c r="W223" s="11" t="inlineStr">
        <is>
          <t>non-HFTD</t>
        </is>
      </c>
      <c r="X223" s="11">
        <f>IF(OR(ISNUMBER(FIND("Redwood Valley", E223)), AZ223, BC223), "HFRA", "non-HFRA")</f>
        <v/>
      </c>
      <c r="Y223" s="11" t="n"/>
      <c r="Z223" s="21" t="n"/>
      <c r="AA223" s="11" t="n"/>
      <c r="AB223" s="11" t="n"/>
      <c r="AC223" s="21" t="n"/>
      <c r="AD223" s="21" t="n"/>
      <c r="AE223" s="21" t="n"/>
      <c r="AF223" s="11" t="n"/>
      <c r="AG223" s="11">
        <f>OR(AND(P223&gt;5000, P223&lt;&gt;""), AND(R223&gt;500, R223&lt;&gt;""), AND(T223&gt;0, T223&lt;&gt;""))</f>
        <v/>
      </c>
      <c r="AH223" s="11">
        <f>AND(OR(R223="", R223&lt;100),OR(AND(P223&gt;5000,P223&lt;&gt;""),AND(T223&gt;0,T223&lt;&gt;"")))</f>
        <v/>
      </c>
      <c r="AI223" s="11">
        <f>AND(AG223,AH223=FALSE)</f>
        <v/>
      </c>
      <c r="AJ223" s="19" t="n">
        <v>2018</v>
      </c>
      <c r="AK223" t="n">
        <v>8</v>
      </c>
      <c r="AL223" t="b">
        <v>0</v>
      </c>
      <c r="AM223">
        <f>IF(AND(T223&gt;0, T223&lt;&gt;""),1,0)</f>
        <v/>
      </c>
      <c r="AN223">
        <f>AND(AO223,AND(T223&gt;0,T223&lt;&gt;""))</f>
        <v/>
      </c>
      <c r="AO223">
        <f>AND(R223&gt;100, R223&lt;&gt;"")</f>
        <v/>
      </c>
      <c r="AP223">
        <f>AND(NOT(AN223),AO223)</f>
        <v/>
      </c>
      <c r="AQ223">
        <f>IF(AN223, "OEIS CAT - Destructive - Fatal", IF(AO223, IF(AG223, "OEIS CAT - Destructive - Non-fatal", "OEIS Non-CAT - Destructive - Non-fatal"), IF(AG223, "OEIS CAT - Large", "OEIS Non-CAT - Large")))</f>
        <v/>
      </c>
      <c r="AR223">
        <f>IF(AND(P223&lt;&gt;"", P223&gt;5000),1,0)</f>
        <v/>
      </c>
      <c r="AS223">
        <f>IF(AND(R223&lt;&gt;"", R223&gt;500),1,0)</f>
        <v/>
      </c>
      <c r="AT223">
        <f>IF(OR(R223="", R223&lt;=100),"structures &lt;= 100 ", IF(R223&gt;500, "structures &gt; 500", "100 &lt; structures &lt;= 500"))</f>
        <v/>
      </c>
      <c r="AU223">
        <f>IF(AND(T223&gt;0, T223&lt;&gt;""),"fatality &gt; 0", "fatality = 0")</f>
        <v/>
      </c>
      <c r="AV223">
        <f>IF(R223="",0, R223)</f>
        <v/>
      </c>
      <c r="AW223" t="b">
        <v>0</v>
      </c>
      <c r="AX223" t="b">
        <v>0</v>
      </c>
      <c r="AY223" t="b">
        <v>0</v>
      </c>
      <c r="AZ223" t="b">
        <v>0</v>
      </c>
      <c r="BA223" t="b">
        <v>0</v>
      </c>
      <c r="BB223" t="b">
        <v>0</v>
      </c>
      <c r="BC223" t="b">
        <v>0</v>
      </c>
    </row>
    <row r="224">
      <c r="A224" s="11" t="n"/>
      <c r="C224">
        <f>LEFT(H224,8)&amp;"-"&amp;E224</f>
        <v/>
      </c>
      <c r="D224" s="12" t="inlineStr">
        <is>
          <t>Tulare</t>
        </is>
      </c>
      <c r="E224" s="12" t="inlineStr">
        <is>
          <t>River</t>
        </is>
      </c>
      <c r="F224" s="12" t="n"/>
      <c r="G224" s="12" t="n"/>
      <c r="H224" s="13">
        <f>YEAR(L224)*10^8+MONTH(L224)*10^6+DAY(L224)*10^4+HOUR(L224)*100+MINUTE(L224)</f>
        <v/>
      </c>
      <c r="I224" s="13">
        <f>IF(HOUR(L224)&lt;12, YEAR(L224)*10^8+MONTH(L224)*10^6+DAY(L224)*10^4+(HOUR(L224)+12)*10^2 + MINUTE(L224), YEAR(L224)*10^8+MONTH(L224)*10^6+(DAY(L224)+1)*10^4+(HOUR(L224)-12)*10^2+MINUTE(L224))</f>
        <v/>
      </c>
      <c r="J224" s="14" t="n">
        <v>43327</v>
      </c>
      <c r="K224" s="15" t="n">
        <v>0.7180555555555556</v>
      </c>
      <c r="L224" s="16" t="n">
        <v>43327.71805555555</v>
      </c>
      <c r="M224" s="17" t="n">
        <v>43469</v>
      </c>
      <c r="N224" s="18" t="inlineStr">
        <is>
          <t>09:19</t>
        </is>
      </c>
      <c r="O224" s="16" t="n">
        <v>43469.38819444444</v>
      </c>
      <c r="P224" s="19" t="n">
        <v>668</v>
      </c>
      <c r="Q224" s="12" t="inlineStr">
        <is>
          <t>Undetermined</t>
        </is>
      </c>
      <c r="R224" s="19" t="n">
        <v>0</v>
      </c>
      <c r="S224" s="19" t="n"/>
      <c r="T224" s="19" t="n">
        <v>0</v>
      </c>
      <c r="U224" s="20" t="n">
        <v>35.79012</v>
      </c>
      <c r="V224" s="20" t="n">
        <v>-118.7393</v>
      </c>
      <c r="W224" s="11" t="inlineStr">
        <is>
          <t>HFTD</t>
        </is>
      </c>
      <c r="X224" s="11">
        <f>IF(OR(ISNUMBER(FIND("Redwood Valley", E224)), AZ224, BC224), "HFRA", "non-HFRA")</f>
        <v/>
      </c>
      <c r="Y224" s="11" t="n"/>
      <c r="Z224" s="21" t="n"/>
      <c r="AA224" s="11" t="n"/>
      <c r="AB224" s="11" t="n"/>
      <c r="AC224" s="21" t="n"/>
      <c r="AD224" s="21" t="n"/>
      <c r="AE224" s="21" t="n"/>
      <c r="AF224" s="11" t="n"/>
      <c r="AG224" s="11">
        <f>OR(AND(P224&gt;5000, P224&lt;&gt;""), AND(R224&gt;500, R224&lt;&gt;""), AND(T224&gt;0, T224&lt;&gt;""))</f>
        <v/>
      </c>
      <c r="AH224" s="11">
        <f>AND(OR(R224="", R224&lt;100),OR(AND(P224&gt;5000,P224&lt;&gt;""),AND(T224&gt;0,T224&lt;&gt;"")))</f>
        <v/>
      </c>
      <c r="AI224" s="11">
        <f>AND(AG224,AH224=FALSE)</f>
        <v/>
      </c>
      <c r="AJ224" s="19" t="n">
        <v>2018</v>
      </c>
      <c r="AK224" t="n">
        <v>8</v>
      </c>
      <c r="AL224" t="b">
        <v>0</v>
      </c>
      <c r="AM224">
        <f>IF(AND(T224&gt;0, T224&lt;&gt;""),1,0)</f>
        <v/>
      </c>
      <c r="AN224">
        <f>AND(AO224,AND(T224&gt;0,T224&lt;&gt;""))</f>
        <v/>
      </c>
      <c r="AO224">
        <f>AND(R224&gt;100, R224&lt;&gt;"")</f>
        <v/>
      </c>
      <c r="AP224">
        <f>AND(NOT(AN224),AO224)</f>
        <v/>
      </c>
      <c r="AQ224">
        <f>IF(AN224, "OEIS CAT - Destructive - Fatal", IF(AO224, IF(AG224, "OEIS CAT - Destructive - Non-fatal", "OEIS Non-CAT - Destructive - Non-fatal"), IF(AG224, "OEIS CAT - Large", "OEIS Non-CAT - Large")))</f>
        <v/>
      </c>
      <c r="AR224">
        <f>IF(AND(P224&lt;&gt;"", P224&gt;5000),1,0)</f>
        <v/>
      </c>
      <c r="AS224">
        <f>IF(AND(R224&lt;&gt;"", R224&gt;500),1,0)</f>
        <v/>
      </c>
      <c r="AT224">
        <f>IF(OR(R224="", R224&lt;=100),"structures &lt;= 100 ", IF(R224&gt;500, "structures &gt; 500", "100 &lt; structures &lt;= 500"))</f>
        <v/>
      </c>
      <c r="AU224">
        <f>IF(AND(T224&gt;0, T224&lt;&gt;""),"fatality &gt; 0", "fatality = 0")</f>
        <v/>
      </c>
      <c r="AV224">
        <f>IF(R224="",0, R224)</f>
        <v/>
      </c>
      <c r="AW224" t="b">
        <v>1</v>
      </c>
      <c r="AX224" t="b">
        <v>0</v>
      </c>
      <c r="AY224" t="b">
        <v>1</v>
      </c>
      <c r="AZ224" t="b">
        <v>1</v>
      </c>
      <c r="BA224" t="b">
        <v>0</v>
      </c>
      <c r="BB224" t="b">
        <v>1</v>
      </c>
      <c r="BC224" t="b">
        <v>1</v>
      </c>
    </row>
    <row r="225">
      <c r="A225" s="11" t="n"/>
      <c r="C225">
        <f>LEFT(H225,8)&amp;"-"&amp;E225</f>
        <v/>
      </c>
      <c r="D225" s="12" t="inlineStr">
        <is>
          <t>Humboldt</t>
        </is>
      </c>
      <c r="E225" s="12" t="inlineStr">
        <is>
          <t>Mill Creek 1</t>
        </is>
      </c>
      <c r="F225" s="12" t="n"/>
      <c r="G225" s="12" t="n"/>
      <c r="H225" s="13">
        <f>YEAR(L225)*10^8+MONTH(L225)*10^6+DAY(L225)*10^4+HOUR(L225)*100+MINUTE(L225)</f>
        <v/>
      </c>
      <c r="I225" s="13">
        <f>IF(HOUR(L225)&lt;12, YEAR(L225)*10^8+MONTH(L225)*10^6+DAY(L225)*10^4+(HOUR(L225)+12)*10^2 + MINUTE(L225), YEAR(L225)*10^8+MONTH(L225)*10^6+(DAY(L225)+1)*10^4+(HOUR(L225)-12)*10^2+MINUTE(L225))</f>
        <v/>
      </c>
      <c r="J225" s="14" t="n">
        <v>43328</v>
      </c>
      <c r="K225" s="15" t="n">
        <v>0.3875</v>
      </c>
      <c r="L225" s="16" t="n">
        <v>43328.3875</v>
      </c>
      <c r="M225" s="17" t="n">
        <v>43469</v>
      </c>
      <c r="N225" s="18" t="inlineStr">
        <is>
          <t>09:17</t>
        </is>
      </c>
      <c r="O225" s="16" t="n">
        <v>43469.38680555556</v>
      </c>
      <c r="P225" s="19" t="n">
        <v>3674</v>
      </c>
      <c r="Q225" s="12" t="inlineStr">
        <is>
          <t>Undetermined</t>
        </is>
      </c>
      <c r="R225" s="19" t="n">
        <v>0</v>
      </c>
      <c r="S225" s="19" t="n"/>
      <c r="T225" s="19" t="n">
        <v>0</v>
      </c>
      <c r="U225" s="20" t="n">
        <v>41.14</v>
      </c>
      <c r="V225" s="20" t="n">
        <v>-123.66</v>
      </c>
      <c r="W225" s="11" t="inlineStr">
        <is>
          <t>HFTD</t>
        </is>
      </c>
      <c r="X225" s="11">
        <f>IF(OR(ISNUMBER(FIND("Redwood Valley", E225)), AZ225, BC225), "HFRA", "non-HFRA")</f>
        <v/>
      </c>
      <c r="Y225" s="11" t="n"/>
      <c r="Z225" s="21" t="n"/>
      <c r="AA225" s="11" t="n"/>
      <c r="AB225" s="11" t="n"/>
      <c r="AC225" s="21" t="n"/>
      <c r="AD225" s="21" t="n"/>
      <c r="AE225" s="21" t="n"/>
      <c r="AF225" s="11" t="n"/>
      <c r="AG225" s="11">
        <f>OR(AND(P225&gt;5000, P225&lt;&gt;""), AND(R225&gt;500, R225&lt;&gt;""), AND(T225&gt;0, T225&lt;&gt;""))</f>
        <v/>
      </c>
      <c r="AH225" s="11">
        <f>AND(OR(R225="", R225&lt;100),OR(AND(P225&gt;5000,P225&lt;&gt;""),AND(T225&gt;0,T225&lt;&gt;"")))</f>
        <v/>
      </c>
      <c r="AI225" s="11">
        <f>AND(AG225,AH225=FALSE)</f>
        <v/>
      </c>
      <c r="AJ225" s="19" t="n">
        <v>2018</v>
      </c>
      <c r="AK225" t="n">
        <v>8</v>
      </c>
      <c r="AL225" t="b">
        <v>0</v>
      </c>
      <c r="AM225">
        <f>IF(AND(T225&gt;0, T225&lt;&gt;""),1,0)</f>
        <v/>
      </c>
      <c r="AN225">
        <f>AND(AO225,AND(T225&gt;0,T225&lt;&gt;""))</f>
        <v/>
      </c>
      <c r="AO225">
        <f>AND(R225&gt;100, R225&lt;&gt;"")</f>
        <v/>
      </c>
      <c r="AP225">
        <f>AND(NOT(AN225),AO225)</f>
        <v/>
      </c>
      <c r="AQ225">
        <f>IF(AN225, "OEIS CAT - Destructive - Fatal", IF(AO225, IF(AG225, "OEIS CAT - Destructive - Non-fatal", "OEIS Non-CAT - Destructive - Non-fatal"), IF(AG225, "OEIS CAT - Large", "OEIS Non-CAT - Large")))</f>
        <v/>
      </c>
      <c r="AR225">
        <f>IF(AND(P225&lt;&gt;"", P225&gt;5000),1,0)</f>
        <v/>
      </c>
      <c r="AS225">
        <f>IF(AND(R225&lt;&gt;"", R225&gt;500),1,0)</f>
        <v/>
      </c>
      <c r="AT225">
        <f>IF(OR(R225="", R225&lt;=100),"structures &lt;= 100 ", IF(R225&gt;500, "structures &gt; 500", "100 &lt; structures &lt;= 500"))</f>
        <v/>
      </c>
      <c r="AU225">
        <f>IF(AND(T225&gt;0, T225&lt;&gt;""),"fatality &gt; 0", "fatality = 0")</f>
        <v/>
      </c>
      <c r="AV225">
        <f>IF(R225="",0, R225)</f>
        <v/>
      </c>
      <c r="AW225" t="b">
        <v>1</v>
      </c>
      <c r="AX225" t="b">
        <v>0</v>
      </c>
      <c r="AY225" t="b">
        <v>1</v>
      </c>
      <c r="AZ225" t="b">
        <v>1</v>
      </c>
      <c r="BA225" t="b">
        <v>0</v>
      </c>
      <c r="BB225" t="b">
        <v>1</v>
      </c>
      <c r="BC225" t="b">
        <v>1</v>
      </c>
    </row>
    <row r="226">
      <c r="A226" s="11" t="n"/>
      <c r="C226">
        <f>LEFT(H226,8)&amp;"-"&amp;E226</f>
        <v/>
      </c>
      <c r="D226" s="12" t="inlineStr">
        <is>
          <t>Kern</t>
        </is>
      </c>
      <c r="E226" s="12" t="inlineStr">
        <is>
          <t>Call</t>
        </is>
      </c>
      <c r="F226" s="12" t="n"/>
      <c r="G226" s="12" t="n"/>
      <c r="H226" s="13">
        <f>YEAR(L226)*10^8+MONTH(L226)*10^6+DAY(L226)*10^4+HOUR(L226)*100+MINUTE(L226)</f>
        <v/>
      </c>
      <c r="I226" s="13">
        <f>IF(HOUR(L226)&lt;12, YEAR(L226)*10^8+MONTH(L226)*10^6+DAY(L226)*10^4+(HOUR(L226)+12)*10^2 + MINUTE(L226), YEAR(L226)*10^8+MONTH(L226)*10^6+(DAY(L226)+1)*10^4+(HOUR(L226)-12)*10^2+MINUTE(L226))</f>
        <v/>
      </c>
      <c r="J226" s="14" t="n">
        <v>43330</v>
      </c>
      <c r="K226" s="15" t="n">
        <v>0.6368055555555555</v>
      </c>
      <c r="L226" s="16" t="n">
        <v>43330.63680555556</v>
      </c>
      <c r="M226" s="17" t="n">
        <v>43469</v>
      </c>
      <c r="N226" s="18" t="inlineStr">
        <is>
          <t>09:16</t>
        </is>
      </c>
      <c r="O226" s="16" t="n">
        <v>43469.38611111111</v>
      </c>
      <c r="P226" s="19" t="n">
        <v>367</v>
      </c>
      <c r="Q226" s="12" t="inlineStr">
        <is>
          <t>Undetermined</t>
        </is>
      </c>
      <c r="R226" s="19" t="n">
        <v>0</v>
      </c>
      <c r="S226" s="19" t="n"/>
      <c r="T226" s="19" t="n">
        <v>0</v>
      </c>
      <c r="U226" s="20" t="n">
        <v>35.524</v>
      </c>
      <c r="V226" s="20" t="n">
        <v>-118.669</v>
      </c>
      <c r="W226" s="11" t="inlineStr">
        <is>
          <t>HFTD</t>
        </is>
      </c>
      <c r="X226" s="11">
        <f>IF(OR(ISNUMBER(FIND("Redwood Valley", E226)), AZ226, BC226), "HFRA", "non-HFRA")</f>
        <v/>
      </c>
      <c r="Y226" s="11" t="n"/>
      <c r="Z226" s="21" t="n"/>
      <c r="AA226" s="11" t="n"/>
      <c r="AB226" s="11" t="n"/>
      <c r="AC226" s="21" t="n"/>
      <c r="AD226" s="21" t="n"/>
      <c r="AE226" s="21" t="n"/>
      <c r="AF226" s="11" t="n"/>
      <c r="AG226" s="11">
        <f>OR(AND(P226&gt;5000, P226&lt;&gt;""), AND(R226&gt;500, R226&lt;&gt;""), AND(T226&gt;0, T226&lt;&gt;""))</f>
        <v/>
      </c>
      <c r="AH226" s="11">
        <f>AND(OR(R226="", R226&lt;100),OR(AND(P226&gt;5000,P226&lt;&gt;""),AND(T226&gt;0,T226&lt;&gt;"")))</f>
        <v/>
      </c>
      <c r="AI226" s="11">
        <f>AND(AG226,AH226=FALSE)</f>
        <v/>
      </c>
      <c r="AJ226" s="19" t="n">
        <v>2018</v>
      </c>
      <c r="AK226" t="n">
        <v>8</v>
      </c>
      <c r="AL226" t="b">
        <v>0</v>
      </c>
      <c r="AM226">
        <f>IF(AND(T226&gt;0, T226&lt;&gt;""),1,0)</f>
        <v/>
      </c>
      <c r="AN226">
        <f>AND(AO226,AND(T226&gt;0,T226&lt;&gt;""))</f>
        <v/>
      </c>
      <c r="AO226">
        <f>AND(R226&gt;100, R226&lt;&gt;"")</f>
        <v/>
      </c>
      <c r="AP226">
        <f>AND(NOT(AN226),AO226)</f>
        <v/>
      </c>
      <c r="AQ226">
        <f>IF(AN226, "OEIS CAT - Destructive - Fatal", IF(AO226, IF(AG226, "OEIS CAT - Destructive - Non-fatal", "OEIS Non-CAT - Destructive - Non-fatal"), IF(AG226, "OEIS CAT - Large", "OEIS Non-CAT - Large")))</f>
        <v/>
      </c>
      <c r="AR226">
        <f>IF(AND(P226&lt;&gt;"", P226&gt;5000),1,0)</f>
        <v/>
      </c>
      <c r="AS226">
        <f>IF(AND(R226&lt;&gt;"", R226&gt;500),1,0)</f>
        <v/>
      </c>
      <c r="AT226">
        <f>IF(OR(R226="", R226&lt;=100),"structures &lt;= 100 ", IF(R226&gt;500, "structures &gt; 500", "100 &lt; structures &lt;= 500"))</f>
        <v/>
      </c>
      <c r="AU226">
        <f>IF(AND(T226&gt;0, T226&lt;&gt;""),"fatality &gt; 0", "fatality = 0")</f>
        <v/>
      </c>
      <c r="AV226">
        <f>IF(R226="",0, R226)</f>
        <v/>
      </c>
      <c r="AW226" t="b">
        <v>1</v>
      </c>
      <c r="AX226" t="b">
        <v>0</v>
      </c>
      <c r="AY226" t="b">
        <v>1</v>
      </c>
      <c r="AZ226" t="b">
        <v>1</v>
      </c>
      <c r="BA226" t="b">
        <v>0</v>
      </c>
      <c r="BB226" t="b">
        <v>1</v>
      </c>
      <c r="BC226" t="b">
        <v>1</v>
      </c>
    </row>
    <row r="227">
      <c r="A227" s="11" t="n"/>
      <c r="C227">
        <f>LEFT(H227,8)&amp;"-"&amp;E227</f>
        <v/>
      </c>
      <c r="D227" s="12" t="inlineStr">
        <is>
          <t>Santa Barbara</t>
        </is>
      </c>
      <c r="E227" s="12" t="inlineStr">
        <is>
          <t>Front</t>
        </is>
      </c>
      <c r="F227" s="12" t="n"/>
      <c r="G227" s="12" t="n"/>
      <c r="H227" s="13">
        <f>YEAR(L227)*10^8+MONTH(L227)*10^6+DAY(L227)*10^4+HOUR(L227)*100+MINUTE(L227)</f>
        <v/>
      </c>
      <c r="I227" s="13">
        <f>IF(HOUR(L227)&lt;12, YEAR(L227)*10^8+MONTH(L227)*10^6+DAY(L227)*10^4+(HOUR(L227)+12)*10^2 + MINUTE(L227), YEAR(L227)*10^8+MONTH(L227)*10^6+(DAY(L227)+1)*10^4+(HOUR(L227)-12)*10^2+MINUTE(L227))</f>
        <v/>
      </c>
      <c r="J227" s="14" t="n">
        <v>43331</v>
      </c>
      <c r="K227" s="15" t="n">
        <v>0.5673611111111111</v>
      </c>
      <c r="L227" s="16" t="n">
        <v>43331.56736111111</v>
      </c>
      <c r="M227" s="17" t="n">
        <v>43469</v>
      </c>
      <c r="N227" s="18" t="inlineStr">
        <is>
          <t>09:16</t>
        </is>
      </c>
      <c r="O227" s="16" t="n">
        <v>43469.38611111111</v>
      </c>
      <c r="P227" s="19" t="n">
        <v>1014</v>
      </c>
      <c r="Q227" s="12" t="inlineStr">
        <is>
          <t>Undetermined</t>
        </is>
      </c>
      <c r="R227" s="19" t="n">
        <v>0</v>
      </c>
      <c r="S227" s="19" t="n"/>
      <c r="T227" s="19" t="n">
        <v>0</v>
      </c>
      <c r="U227" s="20" t="n">
        <v>35.11416667</v>
      </c>
      <c r="V227" s="20" t="n">
        <v>-120.09222222</v>
      </c>
      <c r="W227" s="11" t="inlineStr">
        <is>
          <t>HFTD</t>
        </is>
      </c>
      <c r="X227" s="11">
        <f>IF(OR(ISNUMBER(FIND("Redwood Valley", E227)), AZ227, BC227), "HFRA", "non-HFRA")</f>
        <v/>
      </c>
      <c r="Y227" s="11" t="n"/>
      <c r="Z227" s="21" t="n"/>
      <c r="AA227" s="11" t="n"/>
      <c r="AB227" s="11" t="n"/>
      <c r="AC227" s="21" t="n"/>
      <c r="AD227" s="21" t="n"/>
      <c r="AE227" s="21" t="n"/>
      <c r="AF227" s="11" t="n"/>
      <c r="AG227" s="11">
        <f>OR(AND(P227&gt;5000, P227&lt;&gt;""), AND(R227&gt;500, R227&lt;&gt;""), AND(T227&gt;0, T227&lt;&gt;""))</f>
        <v/>
      </c>
      <c r="AH227" s="11">
        <f>AND(OR(R227="", R227&lt;100),OR(AND(P227&gt;5000,P227&lt;&gt;""),AND(T227&gt;0,T227&lt;&gt;"")))</f>
        <v/>
      </c>
      <c r="AI227" s="11">
        <f>AND(AG227,AH227=FALSE)</f>
        <v/>
      </c>
      <c r="AJ227" s="19" t="n">
        <v>2018</v>
      </c>
      <c r="AK227" t="n">
        <v>8</v>
      </c>
      <c r="AL227" t="b">
        <v>0</v>
      </c>
      <c r="AM227">
        <f>IF(AND(T227&gt;0, T227&lt;&gt;""),1,0)</f>
        <v/>
      </c>
      <c r="AN227">
        <f>AND(AO227,AND(T227&gt;0,T227&lt;&gt;""))</f>
        <v/>
      </c>
      <c r="AO227">
        <f>AND(R227&gt;100, R227&lt;&gt;"")</f>
        <v/>
      </c>
      <c r="AP227">
        <f>AND(NOT(AN227),AO227)</f>
        <v/>
      </c>
      <c r="AQ227">
        <f>IF(AN227, "OEIS CAT - Destructive - Fatal", IF(AO227, IF(AG227, "OEIS CAT - Destructive - Non-fatal", "OEIS Non-CAT - Destructive - Non-fatal"), IF(AG227, "OEIS CAT - Large", "OEIS Non-CAT - Large")))</f>
        <v/>
      </c>
      <c r="AR227">
        <f>IF(AND(P227&lt;&gt;"", P227&gt;5000),1,0)</f>
        <v/>
      </c>
      <c r="AS227">
        <f>IF(AND(R227&lt;&gt;"", R227&gt;500),1,0)</f>
        <v/>
      </c>
      <c r="AT227">
        <f>IF(OR(R227="", R227&lt;=100),"structures &lt;= 100 ", IF(R227&gt;500, "structures &gt; 500", "100 &lt; structures &lt;= 500"))</f>
        <v/>
      </c>
      <c r="AU227">
        <f>IF(AND(T227&gt;0, T227&lt;&gt;""),"fatality &gt; 0", "fatality = 0")</f>
        <v/>
      </c>
      <c r="AV227">
        <f>IF(R227="",0, R227)</f>
        <v/>
      </c>
      <c r="AW227" t="b">
        <v>0</v>
      </c>
      <c r="AX227" t="b">
        <v>1</v>
      </c>
      <c r="AY227" t="b">
        <v>1</v>
      </c>
      <c r="AZ227" t="b">
        <v>1</v>
      </c>
      <c r="BA227" t="b">
        <v>0</v>
      </c>
      <c r="BB227" t="b">
        <v>1</v>
      </c>
      <c r="BC227" t="b">
        <v>1</v>
      </c>
    </row>
    <row r="228">
      <c r="A228" s="11" t="n"/>
      <c r="C228">
        <f>LEFT(H228,8)&amp;"-"&amp;E228</f>
        <v/>
      </c>
      <c r="D228" s="12" t="inlineStr">
        <is>
          <t>Placer</t>
        </is>
      </c>
      <c r="E228" s="12" t="inlineStr">
        <is>
          <t>North</t>
        </is>
      </c>
      <c r="F228" s="12" t="n"/>
      <c r="G228" s="12" t="n"/>
      <c r="H228" s="13">
        <f>YEAR(L228)*10^8+MONTH(L228)*10^6+DAY(L228)*10^4+HOUR(L228)*100+MINUTE(L228)</f>
        <v/>
      </c>
      <c r="I228" s="13">
        <f>IF(HOUR(L228)&lt;12, YEAR(L228)*10^8+MONTH(L228)*10^6+DAY(L228)*10^4+(HOUR(L228)+12)*10^2 + MINUTE(L228), YEAR(L228)*10^8+MONTH(L228)*10^6+(DAY(L228)+1)*10^4+(HOUR(L228)-12)*10^2+MINUTE(L228))</f>
        <v/>
      </c>
      <c r="J228" s="14" t="n">
        <v>43346</v>
      </c>
      <c r="K228" s="15" t="n">
        <v>0.6930555555555555</v>
      </c>
      <c r="L228" s="16" t="n">
        <v>43346.69305555556</v>
      </c>
      <c r="M228" s="17" t="n">
        <v>43469</v>
      </c>
      <c r="N228" s="18" t="inlineStr">
        <is>
          <t>09:10</t>
        </is>
      </c>
      <c r="O228" s="16" t="n">
        <v>43469.38194444445</v>
      </c>
      <c r="P228" s="19" t="n">
        <v>1120</v>
      </c>
      <c r="Q228" s="12" t="inlineStr">
        <is>
          <t>Undetermined</t>
        </is>
      </c>
      <c r="R228" s="19" t="n">
        <v>0</v>
      </c>
      <c r="S228" s="19" t="n"/>
      <c r="T228" s="19" t="n">
        <v>0</v>
      </c>
      <c r="U228" s="20" t="n">
        <v>39.268611</v>
      </c>
      <c r="V228" s="20" t="n">
        <v>-120.658333</v>
      </c>
      <c r="W228" s="11" t="inlineStr">
        <is>
          <t>HFTD</t>
        </is>
      </c>
      <c r="X228" s="11">
        <f>IF(OR(ISNUMBER(FIND("Redwood Valley", E228)), AZ228, BC228), "HFRA", "non-HFRA")</f>
        <v/>
      </c>
      <c r="Y228" s="11" t="n"/>
      <c r="Z228" s="21" t="n"/>
      <c r="AA228" s="11" t="n"/>
      <c r="AB228" s="11" t="n"/>
      <c r="AC228" s="21" t="n"/>
      <c r="AD228" s="21" t="n"/>
      <c r="AE228" s="21" t="n"/>
      <c r="AF228" s="11" t="n">
        <v>20415</v>
      </c>
      <c r="AG228" s="11">
        <f>OR(AND(P228&gt;5000, P228&lt;&gt;""), AND(R228&gt;500, R228&lt;&gt;""), AND(T228&gt;0, T228&lt;&gt;""))</f>
        <v/>
      </c>
      <c r="AH228" s="11">
        <f>AND(OR(R228="", R228&lt;100),OR(AND(P228&gt;5000,P228&lt;&gt;""),AND(T228&gt;0,T228&lt;&gt;"")))</f>
        <v/>
      </c>
      <c r="AI228" s="11">
        <f>AND(AG228,AH228=FALSE)</f>
        <v/>
      </c>
      <c r="AJ228" s="19" t="n">
        <v>2018</v>
      </c>
      <c r="AK228" t="n">
        <v>9</v>
      </c>
      <c r="AL228" t="b">
        <v>0</v>
      </c>
      <c r="AM228">
        <f>IF(AND(T228&gt;0, T228&lt;&gt;""),1,0)</f>
        <v/>
      </c>
      <c r="AN228">
        <f>AND(AO228,AND(T228&gt;0,T228&lt;&gt;""))</f>
        <v/>
      </c>
      <c r="AO228">
        <f>AND(R228&gt;100, R228&lt;&gt;"")</f>
        <v/>
      </c>
      <c r="AP228">
        <f>AND(NOT(AN228),AO228)</f>
        <v/>
      </c>
      <c r="AQ228">
        <f>IF(AN228, "OEIS CAT - Destructive - Fatal", IF(AO228, IF(AG228, "OEIS CAT - Destructive - Non-fatal", "OEIS Non-CAT - Destructive - Non-fatal"), IF(AG228, "OEIS CAT - Large", "OEIS Non-CAT - Large")))</f>
        <v/>
      </c>
      <c r="AR228">
        <f>IF(AND(P228&lt;&gt;"", P228&gt;5000),1,0)</f>
        <v/>
      </c>
      <c r="AS228">
        <f>IF(AND(R228&lt;&gt;"", R228&gt;500),1,0)</f>
        <v/>
      </c>
      <c r="AT228">
        <f>IF(OR(R228="", R228&lt;=100),"structures &lt;= 100 ", IF(R228&gt;500, "structures &gt; 500", "100 &lt; structures &lt;= 500"))</f>
        <v/>
      </c>
      <c r="AU228">
        <f>IF(AND(T228&gt;0, T228&lt;&gt;""),"fatality &gt; 0", "fatality = 0")</f>
        <v/>
      </c>
      <c r="AV228">
        <f>IF(R228="",0, R228)</f>
        <v/>
      </c>
      <c r="AW228" t="b">
        <v>1</v>
      </c>
      <c r="AX228" t="b">
        <v>0</v>
      </c>
      <c r="AY228" t="b">
        <v>1</v>
      </c>
      <c r="AZ228" t="b">
        <v>1</v>
      </c>
      <c r="BA228" t="b">
        <v>0</v>
      </c>
      <c r="BB228" t="b">
        <v>1</v>
      </c>
      <c r="BC228" t="b">
        <v>1</v>
      </c>
    </row>
    <row r="229">
      <c r="A229" s="11" t="n"/>
      <c r="C229">
        <f>LEFT(H229,8)&amp;"-"&amp;E229</f>
        <v/>
      </c>
      <c r="D229" s="12" t="inlineStr">
        <is>
          <t>Trinity</t>
        </is>
      </c>
      <c r="E229" s="12" t="inlineStr">
        <is>
          <t>Kerlin</t>
        </is>
      </c>
      <c r="F229" s="12" t="n"/>
      <c r="G229" s="12" t="n"/>
      <c r="H229" s="13">
        <f>YEAR(L229)*10^8+MONTH(L229)*10^6+DAY(L229)*10^4+HOUR(L229)*100+MINUTE(L229)</f>
        <v/>
      </c>
      <c r="I229" s="13">
        <f>IF(HOUR(L229)&lt;12, YEAR(L229)*10^8+MONTH(L229)*10^6+DAY(L229)*10^4+(HOUR(L229)+12)*10^2 + MINUTE(L229), YEAR(L229)*10^8+MONTH(L229)*10^6+(DAY(L229)+1)*10^4+(HOUR(L229)-12)*10^2+MINUTE(L229))</f>
        <v/>
      </c>
      <c r="J229" s="14" t="n">
        <v>43347</v>
      </c>
      <c r="K229" s="15" t="n">
        <v>0.6388888888888888</v>
      </c>
      <c r="L229" s="16" t="n">
        <v>43347.63888888889</v>
      </c>
      <c r="M229" s="17" t="n">
        <v>43469</v>
      </c>
      <c r="N229" s="18" t="inlineStr">
        <is>
          <t>09:08</t>
        </is>
      </c>
      <c r="O229" s="16" t="n">
        <v>43469.38055555556</v>
      </c>
      <c r="P229" s="19" t="n">
        <v>1751</v>
      </c>
      <c r="Q229" s="12" t="inlineStr">
        <is>
          <t>Undetermined</t>
        </is>
      </c>
      <c r="R229" s="19" t="n">
        <v>0</v>
      </c>
      <c r="S229" s="19" t="n"/>
      <c r="T229" s="19" t="n">
        <v>0</v>
      </c>
      <c r="U229" s="20" t="n">
        <v>40.616251</v>
      </c>
      <c r="V229" s="20" t="n">
        <v>-123.52019</v>
      </c>
      <c r="W229" s="11" t="inlineStr">
        <is>
          <t>HFTD</t>
        </is>
      </c>
      <c r="X229" s="11">
        <f>IF(OR(ISNUMBER(FIND("Redwood Valley", E229)), AZ229, BC229), "HFRA", "non-HFRA")</f>
        <v/>
      </c>
      <c r="Y229" s="11" t="n"/>
      <c r="Z229" s="21" t="n"/>
      <c r="AA229" s="11" t="n"/>
      <c r="AB229" s="11" t="n"/>
      <c r="AC229" s="21" t="n"/>
      <c r="AD229" s="21" t="n"/>
      <c r="AE229" s="21" t="n"/>
      <c r="AF229" s="11" t="n"/>
      <c r="AG229" s="11">
        <f>OR(AND(P229&gt;5000, P229&lt;&gt;""), AND(R229&gt;500, R229&lt;&gt;""), AND(T229&gt;0, T229&lt;&gt;""))</f>
        <v/>
      </c>
      <c r="AH229" s="11">
        <f>AND(OR(R229="", R229&lt;100),OR(AND(P229&gt;5000,P229&lt;&gt;""),AND(T229&gt;0,T229&lt;&gt;"")))</f>
        <v/>
      </c>
      <c r="AI229" s="11">
        <f>AND(AG229,AH229=FALSE)</f>
        <v/>
      </c>
      <c r="AJ229" s="19" t="n">
        <v>2018</v>
      </c>
      <c r="AK229" t="n">
        <v>9</v>
      </c>
      <c r="AL229" t="b">
        <v>0</v>
      </c>
      <c r="AM229">
        <f>IF(AND(T229&gt;0, T229&lt;&gt;""),1,0)</f>
        <v/>
      </c>
      <c r="AN229">
        <f>AND(AO229,AND(T229&gt;0,T229&lt;&gt;""))</f>
        <v/>
      </c>
      <c r="AO229">
        <f>AND(R229&gt;100, R229&lt;&gt;"")</f>
        <v/>
      </c>
      <c r="AP229">
        <f>AND(NOT(AN229),AO229)</f>
        <v/>
      </c>
      <c r="AQ229">
        <f>IF(AN229, "OEIS CAT - Destructive - Fatal", IF(AO229, IF(AG229, "OEIS CAT - Destructive - Non-fatal", "OEIS Non-CAT - Destructive - Non-fatal"), IF(AG229, "OEIS CAT - Large", "OEIS Non-CAT - Large")))</f>
        <v/>
      </c>
      <c r="AR229">
        <f>IF(AND(P229&lt;&gt;"", P229&gt;5000),1,0)</f>
        <v/>
      </c>
      <c r="AS229">
        <f>IF(AND(R229&lt;&gt;"", R229&gt;500),1,0)</f>
        <v/>
      </c>
      <c r="AT229">
        <f>IF(OR(R229="", R229&lt;=100),"structures &lt;= 100 ", IF(R229&gt;500, "structures &gt; 500", "100 &lt; structures &lt;= 500"))</f>
        <v/>
      </c>
      <c r="AU229">
        <f>IF(AND(T229&gt;0, T229&lt;&gt;""),"fatality &gt; 0", "fatality = 0")</f>
        <v/>
      </c>
      <c r="AV229">
        <f>IF(R229="",0, R229)</f>
        <v/>
      </c>
      <c r="AW229" t="b">
        <v>1</v>
      </c>
      <c r="AX229" t="b">
        <v>0</v>
      </c>
      <c r="AY229" t="b">
        <v>1</v>
      </c>
      <c r="AZ229" t="b">
        <v>1</v>
      </c>
      <c r="BA229" t="b">
        <v>0</v>
      </c>
      <c r="BB229" t="b">
        <v>1</v>
      </c>
      <c r="BC229" t="b">
        <v>1</v>
      </c>
    </row>
    <row r="230">
      <c r="A230" s="11" t="n"/>
      <c r="C230">
        <f>LEFT(H230,8)&amp;"-"&amp;E230</f>
        <v/>
      </c>
      <c r="D230" s="12" t="inlineStr">
        <is>
          <t>Shasta</t>
        </is>
      </c>
      <c r="E230" s="12" t="inlineStr">
        <is>
          <t>Delta</t>
        </is>
      </c>
      <c r="F230" s="12" t="n"/>
      <c r="G230" s="12" t="n"/>
      <c r="H230" s="13">
        <f>YEAR(L230)*10^8+MONTH(L230)*10^6+DAY(L230)*10^4+HOUR(L230)*100+MINUTE(L230)</f>
        <v/>
      </c>
      <c r="I230" s="13">
        <f>IF(HOUR(L230)&lt;12, YEAR(L230)*10^8+MONTH(L230)*10^6+DAY(L230)*10^4+(HOUR(L230)+12)*10^2 + MINUTE(L230), YEAR(L230)*10^8+MONTH(L230)*10^6+(DAY(L230)+1)*10^4+(HOUR(L230)-12)*10^2+MINUTE(L230))</f>
        <v/>
      </c>
      <c r="J230" s="14" t="n">
        <v>43348</v>
      </c>
      <c r="K230" s="15" t="n">
        <v>0.5354166666666667</v>
      </c>
      <c r="L230" s="16" t="n">
        <v>43348.53541666667</v>
      </c>
      <c r="M230" s="17" t="n">
        <v>43469</v>
      </c>
      <c r="N230" s="18" t="inlineStr">
        <is>
          <t>09:07</t>
        </is>
      </c>
      <c r="O230" s="16" t="n">
        <v>43469.37986111111</v>
      </c>
      <c r="P230" s="19" t="n">
        <v>63311</v>
      </c>
      <c r="Q230" s="12" t="inlineStr">
        <is>
          <t>Undetermined</t>
        </is>
      </c>
      <c r="R230" s="19" t="n">
        <v>42</v>
      </c>
      <c r="S230" s="19" t="n"/>
      <c r="T230" s="19" t="n">
        <v>0</v>
      </c>
      <c r="U230" s="20" t="n">
        <v>40.923</v>
      </c>
      <c r="V230" s="20" t="n">
        <v>-122.408</v>
      </c>
      <c r="W230" s="11" t="inlineStr">
        <is>
          <t>HFTD</t>
        </is>
      </c>
      <c r="X230" s="11">
        <f>IF(OR(ISNUMBER(FIND("Redwood Valley", E230)), AZ230, BC230), "HFRA", "non-HFRA")</f>
        <v/>
      </c>
      <c r="Y230" s="11" t="n"/>
      <c r="Z230" s="21" t="n"/>
      <c r="AA230" s="11" t="n"/>
      <c r="AB230" s="11" t="n"/>
      <c r="AC230" s="21" t="n"/>
      <c r="AD230" s="21" t="n"/>
      <c r="AE230" s="21" t="n"/>
      <c r="AF230" s="11" t="n"/>
      <c r="AG230" s="11">
        <f>OR(AND(P230&gt;5000, P230&lt;&gt;""), AND(R230&gt;500, R230&lt;&gt;""), AND(T230&gt;0, T230&lt;&gt;""))</f>
        <v/>
      </c>
      <c r="AH230" s="11">
        <f>AND(OR(R230="", R230&lt;100),OR(AND(P230&gt;5000,P230&lt;&gt;""),AND(T230&gt;0,T230&lt;&gt;"")))</f>
        <v/>
      </c>
      <c r="AI230" s="11">
        <f>AND(AG230,AH230=FALSE)</f>
        <v/>
      </c>
      <c r="AJ230" s="19" t="n">
        <v>2018</v>
      </c>
      <c r="AK230" t="n">
        <v>9</v>
      </c>
      <c r="AL230" t="b">
        <v>0</v>
      </c>
      <c r="AM230">
        <f>IF(AND(T230&gt;0, T230&lt;&gt;""),1,0)</f>
        <v/>
      </c>
      <c r="AN230">
        <f>AND(AO230,AND(T230&gt;0,T230&lt;&gt;""))</f>
        <v/>
      </c>
      <c r="AO230">
        <f>AND(R230&gt;100, R230&lt;&gt;"")</f>
        <v/>
      </c>
      <c r="AP230">
        <f>AND(NOT(AN230),AO230)</f>
        <v/>
      </c>
      <c r="AQ230">
        <f>IF(AN230, "OEIS CAT - Destructive - Fatal", IF(AO230, IF(AG230, "OEIS CAT - Destructive - Non-fatal", "OEIS Non-CAT - Destructive - Non-fatal"), IF(AG230, "OEIS CAT - Large", "OEIS Non-CAT - Large")))</f>
        <v/>
      </c>
      <c r="AR230">
        <f>IF(AND(P230&lt;&gt;"", P230&gt;5000),1,0)</f>
        <v/>
      </c>
      <c r="AS230">
        <f>IF(AND(R230&lt;&gt;"", R230&gt;500),1,0)</f>
        <v/>
      </c>
      <c r="AT230">
        <f>IF(OR(R230="", R230&lt;=100),"structures &lt;= 100 ", IF(R230&gt;500, "structures &gt; 500", "100 &lt; structures &lt;= 500"))</f>
        <v/>
      </c>
      <c r="AU230">
        <f>IF(AND(T230&gt;0, T230&lt;&gt;""),"fatality &gt; 0", "fatality = 0")</f>
        <v/>
      </c>
      <c r="AV230">
        <f>IF(R230="",0, R230)</f>
        <v/>
      </c>
      <c r="AW230" t="b">
        <v>1</v>
      </c>
      <c r="AX230" t="b">
        <v>0</v>
      </c>
      <c r="AY230" t="b">
        <v>1</v>
      </c>
      <c r="AZ230" t="b">
        <v>1</v>
      </c>
      <c r="BA230" t="b">
        <v>0</v>
      </c>
      <c r="BB230" t="b">
        <v>1</v>
      </c>
      <c r="BC230" t="b">
        <v>1</v>
      </c>
    </row>
    <row r="231">
      <c r="A231" s="11" t="n"/>
      <c r="C231">
        <f>LEFT(H231,8)&amp;"-"&amp;E231</f>
        <v/>
      </c>
      <c r="D231" s="12" t="inlineStr">
        <is>
          <t>Tuolumne</t>
        </is>
      </c>
      <c r="E231" s="12" t="inlineStr">
        <is>
          <t>Tulloch</t>
        </is>
      </c>
      <c r="F231" s="12" t="n"/>
      <c r="G231" s="12" t="n"/>
      <c r="H231" s="13">
        <f>YEAR(L231)*10^8+MONTH(L231)*10^6+DAY(L231)*10^4+HOUR(L231)*100+MINUTE(L231)</f>
        <v/>
      </c>
      <c r="I231" s="13">
        <f>IF(HOUR(L231)&lt;12, YEAR(L231)*10^8+MONTH(L231)*10^6+DAY(L231)*10^4+(HOUR(L231)+12)*10^2 + MINUTE(L231), YEAR(L231)*10^8+MONTH(L231)*10^6+(DAY(L231)+1)*10^4+(HOUR(L231)-12)*10^2+MINUTE(L231))</f>
        <v/>
      </c>
      <c r="J231" s="14" t="n">
        <v>43351</v>
      </c>
      <c r="K231" s="15" t="n">
        <v>0.5652777777777778</v>
      </c>
      <c r="L231" s="16" t="n">
        <v>43351.56527777778</v>
      </c>
      <c r="M231" s="17" t="n">
        <v>43469</v>
      </c>
      <c r="N231" s="18" t="inlineStr">
        <is>
          <t>09:06</t>
        </is>
      </c>
      <c r="O231" s="16" t="n">
        <v>43469.37916666667</v>
      </c>
      <c r="P231" s="19" t="n">
        <v>573</v>
      </c>
      <c r="Q231" s="12" t="inlineStr">
        <is>
          <t>Undetermined</t>
        </is>
      </c>
      <c r="R231" s="19" t="n">
        <v>0</v>
      </c>
      <c r="S231" s="19" t="n"/>
      <c r="T231" s="19" t="n">
        <v>0</v>
      </c>
      <c r="U231" s="20" t="n">
        <v>37.83388</v>
      </c>
      <c r="V231" s="20" t="n">
        <v>-120.61746</v>
      </c>
      <c r="W231" s="11" t="inlineStr">
        <is>
          <t>non-HFTD</t>
        </is>
      </c>
      <c r="X231" s="11">
        <f>IF(OR(ISNUMBER(FIND("Redwood Valley", E231)), AZ231, BC231), "HFRA", "non-HFRA")</f>
        <v/>
      </c>
      <c r="Y231" s="11" t="n"/>
      <c r="Z231" s="21" t="n"/>
      <c r="AA231" s="11" t="n"/>
      <c r="AB231" s="11" t="n"/>
      <c r="AC231" s="21" t="n"/>
      <c r="AD231" s="21" t="n"/>
      <c r="AE231" s="21" t="n"/>
      <c r="AF231" s="11" t="n"/>
      <c r="AG231" s="11">
        <f>OR(AND(P231&gt;5000, P231&lt;&gt;""), AND(R231&gt;500, R231&lt;&gt;""), AND(T231&gt;0, T231&lt;&gt;""))</f>
        <v/>
      </c>
      <c r="AH231" s="11">
        <f>AND(OR(R231="", R231&lt;100),OR(AND(P231&gt;5000,P231&lt;&gt;""),AND(T231&gt;0,T231&lt;&gt;"")))</f>
        <v/>
      </c>
      <c r="AI231" s="11">
        <f>AND(AG231,AH231=FALSE)</f>
        <v/>
      </c>
      <c r="AJ231" s="19" t="n">
        <v>2018</v>
      </c>
      <c r="AK231" t="n">
        <v>9</v>
      </c>
      <c r="AL231" t="b">
        <v>0</v>
      </c>
      <c r="AM231">
        <f>IF(AND(T231&gt;0, T231&lt;&gt;""),1,0)</f>
        <v/>
      </c>
      <c r="AN231">
        <f>AND(AO231,AND(T231&gt;0,T231&lt;&gt;""))</f>
        <v/>
      </c>
      <c r="AO231">
        <f>AND(R231&gt;100, R231&lt;&gt;"")</f>
        <v/>
      </c>
      <c r="AP231">
        <f>AND(NOT(AN231),AO231)</f>
        <v/>
      </c>
      <c r="AQ231">
        <f>IF(AN231, "OEIS CAT - Destructive - Fatal", IF(AO231, IF(AG231, "OEIS CAT - Destructive - Non-fatal", "OEIS Non-CAT - Destructive - Non-fatal"), IF(AG231, "OEIS CAT - Large", "OEIS Non-CAT - Large")))</f>
        <v/>
      </c>
      <c r="AR231">
        <f>IF(AND(P231&lt;&gt;"", P231&gt;5000),1,0)</f>
        <v/>
      </c>
      <c r="AS231">
        <f>IF(AND(R231&lt;&gt;"", R231&gt;500),1,0)</f>
        <v/>
      </c>
      <c r="AT231">
        <f>IF(OR(R231="", R231&lt;=100),"structures &lt;= 100 ", IF(R231&gt;500, "structures &gt; 500", "100 &lt; structures &lt;= 500"))</f>
        <v/>
      </c>
      <c r="AU231">
        <f>IF(AND(T231&gt;0, T231&lt;&gt;""),"fatality &gt; 0", "fatality = 0")</f>
        <v/>
      </c>
      <c r="AV231">
        <f>IF(R231="",0, R231)</f>
        <v/>
      </c>
      <c r="AW231" t="b">
        <v>0</v>
      </c>
      <c r="AX231" t="b">
        <v>0</v>
      </c>
      <c r="AY231" t="b">
        <v>0</v>
      </c>
      <c r="AZ231" t="b">
        <v>0</v>
      </c>
      <c r="BA231" t="b">
        <v>0</v>
      </c>
      <c r="BB231" t="b">
        <v>0</v>
      </c>
      <c r="BC231" t="b">
        <v>0</v>
      </c>
    </row>
    <row r="232">
      <c r="A232" s="11" t="n"/>
      <c r="C232">
        <f>LEFT(H232,8)&amp;"-"&amp;E232</f>
        <v/>
      </c>
      <c r="D232" s="12" t="inlineStr">
        <is>
          <t>Napa</t>
        </is>
      </c>
      <c r="E232" s="12" t="inlineStr">
        <is>
          <t>Snell</t>
        </is>
      </c>
      <c r="F232" s="12" t="n"/>
      <c r="G232" s="12" t="n"/>
      <c r="H232" s="13">
        <f>YEAR(L232)*10^8+MONTH(L232)*10^6+DAY(L232)*10^4+HOUR(L232)*100+MINUTE(L232)</f>
        <v/>
      </c>
      <c r="I232" s="13">
        <f>IF(HOUR(L232)&lt;12, YEAR(L232)*10^8+MONTH(L232)*10^6+DAY(L232)*10^4+(HOUR(L232)+12)*10^2 + MINUTE(L232), YEAR(L232)*10^8+MONTH(L232)*10^6+(DAY(L232)+1)*10^4+(HOUR(L232)-12)*10^2+MINUTE(L232))</f>
        <v/>
      </c>
      <c r="J232" s="14" t="n">
        <v>43351</v>
      </c>
      <c r="K232" s="15" t="n">
        <v>0.6034722222222222</v>
      </c>
      <c r="L232" s="16" t="n">
        <v>43351.60347222222</v>
      </c>
      <c r="M232" s="17" t="n">
        <v>43469</v>
      </c>
      <c r="N232" s="18" t="inlineStr">
        <is>
          <t>09:06</t>
        </is>
      </c>
      <c r="O232" s="16" t="n">
        <v>43469.37916666667</v>
      </c>
      <c r="P232" s="19" t="n">
        <v>2490</v>
      </c>
      <c r="Q232" s="12" t="inlineStr">
        <is>
          <t>Under Investigation</t>
        </is>
      </c>
      <c r="R232" s="19" t="n">
        <v>0</v>
      </c>
      <c r="S232" s="19" t="n"/>
      <c r="T232" s="19" t="n">
        <v>0</v>
      </c>
      <c r="U232" s="20" t="n">
        <v>38.69601</v>
      </c>
      <c r="V232" s="20" t="n">
        <v>-122.44468</v>
      </c>
      <c r="W232" s="11" t="inlineStr">
        <is>
          <t>HFTD</t>
        </is>
      </c>
      <c r="X232" s="11">
        <f>IF(OR(ISNUMBER(FIND("Redwood Valley", E232)), AZ232, BC232), "HFRA", "non-HFRA")</f>
        <v/>
      </c>
      <c r="Y232" s="11" t="n"/>
      <c r="Z232" s="21" t="n"/>
      <c r="AA232" s="11" t="n"/>
      <c r="AB232" s="11" t="n"/>
      <c r="AC232" s="21" t="n"/>
      <c r="AD232" s="21" t="n"/>
      <c r="AE232" s="21" t="n"/>
      <c r="AF232" s="11" t="n"/>
      <c r="AG232" s="11">
        <f>OR(AND(P232&gt;5000, P232&lt;&gt;""), AND(R232&gt;500, R232&lt;&gt;""), AND(T232&gt;0, T232&lt;&gt;""))</f>
        <v/>
      </c>
      <c r="AH232" s="11">
        <f>AND(OR(R232="", R232&lt;100),OR(AND(P232&gt;5000,P232&lt;&gt;""),AND(T232&gt;0,T232&lt;&gt;"")))</f>
        <v/>
      </c>
      <c r="AI232" s="11">
        <f>AND(AG232,AH232=FALSE)</f>
        <v/>
      </c>
      <c r="AJ232" s="19" t="n">
        <v>2018</v>
      </c>
      <c r="AK232" t="n">
        <v>9</v>
      </c>
      <c r="AL232" t="b">
        <v>0</v>
      </c>
      <c r="AM232">
        <f>IF(AND(T232&gt;0, T232&lt;&gt;""),1,0)</f>
        <v/>
      </c>
      <c r="AN232">
        <f>AND(AO232,AND(T232&gt;0,T232&lt;&gt;""))</f>
        <v/>
      </c>
      <c r="AO232">
        <f>AND(R232&gt;100, R232&lt;&gt;"")</f>
        <v/>
      </c>
      <c r="AP232">
        <f>AND(NOT(AN232),AO232)</f>
        <v/>
      </c>
      <c r="AQ232">
        <f>IF(AN232, "OEIS CAT - Destructive - Fatal", IF(AO232, IF(AG232, "OEIS CAT - Destructive - Non-fatal", "OEIS Non-CAT - Destructive - Non-fatal"), IF(AG232, "OEIS CAT - Large", "OEIS Non-CAT - Large")))</f>
        <v/>
      </c>
      <c r="AR232">
        <f>IF(AND(P232&lt;&gt;"", P232&gt;5000),1,0)</f>
        <v/>
      </c>
      <c r="AS232">
        <f>IF(AND(R232&lt;&gt;"", R232&gt;500),1,0)</f>
        <v/>
      </c>
      <c r="AT232">
        <f>IF(OR(R232="", R232&lt;=100),"structures &lt;= 100 ", IF(R232&gt;500, "structures &gt; 500", "100 &lt; structures &lt;= 500"))</f>
        <v/>
      </c>
      <c r="AU232">
        <f>IF(AND(T232&gt;0, T232&lt;&gt;""),"fatality &gt; 0", "fatality = 0")</f>
        <v/>
      </c>
      <c r="AV232">
        <f>IF(R232="",0, R232)</f>
        <v/>
      </c>
      <c r="AW232" t="b">
        <v>0</v>
      </c>
      <c r="AX232" t="b">
        <v>1</v>
      </c>
      <c r="AY232" t="b">
        <v>1</v>
      </c>
      <c r="AZ232" t="b">
        <v>1</v>
      </c>
      <c r="BA232" t="b">
        <v>0</v>
      </c>
      <c r="BB232" t="b">
        <v>1</v>
      </c>
      <c r="BC232" t="b">
        <v>1</v>
      </c>
    </row>
    <row r="233">
      <c r="A233" s="11" t="n"/>
      <c r="C233">
        <f>LEFT(H233,8)&amp;"-"&amp;E233</f>
        <v/>
      </c>
      <c r="D233" s="12" t="inlineStr">
        <is>
          <t>Monterey</t>
        </is>
      </c>
      <c r="E233" s="12" t="inlineStr">
        <is>
          <t>Metz</t>
        </is>
      </c>
      <c r="F233" s="12" t="n"/>
      <c r="G233" s="12" t="n"/>
      <c r="H233" s="13">
        <f>YEAR(L233)*10^8+MONTH(L233)*10^6+DAY(L233)*10^4+HOUR(L233)*100+MINUTE(L233)</f>
        <v/>
      </c>
      <c r="I233" s="13">
        <f>IF(HOUR(L233)&lt;12, YEAR(L233)*10^8+MONTH(L233)*10^6+DAY(L233)*10^4+(HOUR(L233)+12)*10^2 + MINUTE(L233), YEAR(L233)*10^8+MONTH(L233)*10^6+(DAY(L233)+1)*10^4+(HOUR(L233)-12)*10^2+MINUTE(L233))</f>
        <v/>
      </c>
      <c r="J233" s="14" t="n">
        <v>43356</v>
      </c>
      <c r="K233" s="15" t="n">
        <v>0.6506944444444445</v>
      </c>
      <c r="L233" s="16" t="n">
        <v>43356.65069444444</v>
      </c>
      <c r="M233" s="17" t="n">
        <v>43469</v>
      </c>
      <c r="N233" s="18" t="inlineStr">
        <is>
          <t>09:04</t>
        </is>
      </c>
      <c r="O233" s="16" t="n">
        <v>43469.37777777778</v>
      </c>
      <c r="P233" s="19" t="n">
        <v>400</v>
      </c>
      <c r="Q233" s="12" t="inlineStr">
        <is>
          <t>Undetermined</t>
        </is>
      </c>
      <c r="R233" s="19" t="n">
        <v>0</v>
      </c>
      <c r="S233" s="19" t="n"/>
      <c r="T233" s="19" t="n">
        <v>0</v>
      </c>
      <c r="U233" s="20" t="n">
        <v>36.35502</v>
      </c>
      <c r="V233" s="20" t="n">
        <v>-121.1563</v>
      </c>
      <c r="W233" s="11" t="inlineStr">
        <is>
          <t>non-HFTD</t>
        </is>
      </c>
      <c r="X233" s="11">
        <f>IF(OR(ISNUMBER(FIND("Redwood Valley", E233)), AZ233, BC233), "HFRA", "non-HFRA")</f>
        <v/>
      </c>
      <c r="Y233" s="11" t="n"/>
      <c r="Z233" s="21" t="n"/>
      <c r="AA233" s="11" t="n"/>
      <c r="AB233" s="11" t="n"/>
      <c r="AC233" s="21" t="n"/>
      <c r="AD233" s="21" t="n"/>
      <c r="AE233" s="21" t="n"/>
      <c r="AF233" s="11" t="n"/>
      <c r="AG233" s="11">
        <f>OR(AND(P233&gt;5000, P233&lt;&gt;""), AND(R233&gt;500, R233&lt;&gt;""), AND(T233&gt;0, T233&lt;&gt;""))</f>
        <v/>
      </c>
      <c r="AH233" s="11">
        <f>AND(OR(R233="", R233&lt;100),OR(AND(P233&gt;5000,P233&lt;&gt;""),AND(T233&gt;0,T233&lt;&gt;"")))</f>
        <v/>
      </c>
      <c r="AI233" s="11">
        <f>AND(AG233,AH233=FALSE)</f>
        <v/>
      </c>
      <c r="AJ233" s="19" t="n">
        <v>2018</v>
      </c>
      <c r="AK233" t="n">
        <v>9</v>
      </c>
      <c r="AL233" t="b">
        <v>0</v>
      </c>
      <c r="AM233">
        <f>IF(AND(T233&gt;0, T233&lt;&gt;""),1,0)</f>
        <v/>
      </c>
      <c r="AN233">
        <f>AND(AO233,AND(T233&gt;0,T233&lt;&gt;""))</f>
        <v/>
      </c>
      <c r="AO233">
        <f>AND(R233&gt;100, R233&lt;&gt;"")</f>
        <v/>
      </c>
      <c r="AP233">
        <f>AND(NOT(AN233),AO233)</f>
        <v/>
      </c>
      <c r="AQ233">
        <f>IF(AN233, "OEIS CAT - Destructive - Fatal", IF(AO233, IF(AG233, "OEIS CAT - Destructive - Non-fatal", "OEIS Non-CAT - Destructive - Non-fatal"), IF(AG233, "OEIS CAT - Large", "OEIS Non-CAT - Large")))</f>
        <v/>
      </c>
      <c r="AR233">
        <f>IF(AND(P233&lt;&gt;"", P233&gt;5000),1,0)</f>
        <v/>
      </c>
      <c r="AS233">
        <f>IF(AND(R233&lt;&gt;"", R233&gt;500),1,0)</f>
        <v/>
      </c>
      <c r="AT233">
        <f>IF(OR(R233="", R233&lt;=100),"structures &lt;= 100 ", IF(R233&gt;500, "structures &gt; 500", "100 &lt; structures &lt;= 500"))</f>
        <v/>
      </c>
      <c r="AU233">
        <f>IF(AND(T233&gt;0, T233&lt;&gt;""),"fatality &gt; 0", "fatality = 0")</f>
        <v/>
      </c>
      <c r="AV233">
        <f>IF(R233="",0, R233)</f>
        <v/>
      </c>
      <c r="AW233" t="b">
        <v>0</v>
      </c>
      <c r="AX233" t="b">
        <v>0</v>
      </c>
      <c r="AY233" t="b">
        <v>0</v>
      </c>
      <c r="AZ233" t="b">
        <v>0</v>
      </c>
      <c r="BA233" t="b">
        <v>0</v>
      </c>
      <c r="BB233" t="b">
        <v>0</v>
      </c>
      <c r="BC233" t="b">
        <v>0</v>
      </c>
    </row>
    <row r="234">
      <c r="A234" s="11" t="n"/>
      <c r="C234">
        <f>LEFT(H234,8)&amp;"-"&amp;E234</f>
        <v/>
      </c>
      <c r="D234" s="12" t="inlineStr">
        <is>
          <t>Madera</t>
        </is>
      </c>
      <c r="E234" s="12" t="inlineStr">
        <is>
          <t>Oak</t>
        </is>
      </c>
      <c r="F234" s="12" t="n"/>
      <c r="G234" s="12" t="n"/>
      <c r="H234" s="13">
        <f>YEAR(L234)*10^8+MONTH(L234)*10^6+DAY(L234)*10^4+HOUR(L234)*100+MINUTE(L234)</f>
        <v/>
      </c>
      <c r="I234" s="13">
        <f>IF(HOUR(L234)&lt;12, YEAR(L234)*10^8+MONTH(L234)*10^6+DAY(L234)*10^4+(HOUR(L234)+12)*10^2 + MINUTE(L234), YEAR(L234)*10^8+MONTH(L234)*10^6+(DAY(L234)+1)*10^4+(HOUR(L234)-12)*10^2+MINUTE(L234))</f>
        <v/>
      </c>
      <c r="J234" s="14" t="n">
        <v>43365</v>
      </c>
      <c r="K234" s="15" t="n">
        <v>0.6555555555555556</v>
      </c>
      <c r="L234" s="16" t="n">
        <v>43365.65555555555</v>
      </c>
      <c r="M234" s="17" t="n">
        <v>43469</v>
      </c>
      <c r="N234" s="18" t="inlineStr">
        <is>
          <t>09:03</t>
        </is>
      </c>
      <c r="O234" s="16" t="n">
        <v>43469.37708333333</v>
      </c>
      <c r="P234" s="19" t="n">
        <v>360</v>
      </c>
      <c r="Q234" s="12" t="inlineStr">
        <is>
          <t>Undetermined</t>
        </is>
      </c>
      <c r="R234" s="19" t="n">
        <v>0</v>
      </c>
      <c r="S234" s="19" t="n"/>
      <c r="T234" s="19" t="n">
        <v>0</v>
      </c>
      <c r="U234" s="20" t="n">
        <v>37.38789</v>
      </c>
      <c r="V234" s="20" t="n">
        <v>-119.68912</v>
      </c>
      <c r="W234" s="11" t="inlineStr">
        <is>
          <t>HFTD</t>
        </is>
      </c>
      <c r="X234" s="11">
        <f>IF(OR(ISNUMBER(FIND("Redwood Valley", E234)), AZ234, BC234), "HFRA", "non-HFRA")</f>
        <v/>
      </c>
      <c r="Y234" s="11" t="n"/>
      <c r="Z234" s="21" t="n"/>
      <c r="AA234" s="11" t="n"/>
      <c r="AB234" s="11" t="n"/>
      <c r="AC234" s="21" t="n"/>
      <c r="AD234" s="21" t="n"/>
      <c r="AE234" s="21" t="n"/>
      <c r="AF234" s="11" t="n"/>
      <c r="AG234" s="11">
        <f>OR(AND(P234&gt;5000, P234&lt;&gt;""), AND(R234&gt;500, R234&lt;&gt;""), AND(T234&gt;0, T234&lt;&gt;""))</f>
        <v/>
      </c>
      <c r="AH234" s="11">
        <f>AND(OR(R234="", R234&lt;100),OR(AND(P234&gt;5000,P234&lt;&gt;""),AND(T234&gt;0,T234&lt;&gt;"")))</f>
        <v/>
      </c>
      <c r="AI234" s="11">
        <f>AND(AG234,AH234=FALSE)</f>
        <v/>
      </c>
      <c r="AJ234" s="19" t="n">
        <v>2018</v>
      </c>
      <c r="AK234" t="n">
        <v>9</v>
      </c>
      <c r="AL234" t="b">
        <v>0</v>
      </c>
      <c r="AM234">
        <f>IF(AND(T234&gt;0, T234&lt;&gt;""),1,0)</f>
        <v/>
      </c>
      <c r="AN234">
        <f>AND(AO234,AND(T234&gt;0,T234&lt;&gt;""))</f>
        <v/>
      </c>
      <c r="AO234">
        <f>AND(R234&gt;100, R234&lt;&gt;"")</f>
        <v/>
      </c>
      <c r="AP234">
        <f>AND(NOT(AN234),AO234)</f>
        <v/>
      </c>
      <c r="AQ234">
        <f>IF(AN234, "OEIS CAT - Destructive - Fatal", IF(AO234, IF(AG234, "OEIS CAT - Destructive - Non-fatal", "OEIS Non-CAT - Destructive - Non-fatal"), IF(AG234, "OEIS CAT - Large", "OEIS Non-CAT - Large")))</f>
        <v/>
      </c>
      <c r="AR234">
        <f>IF(AND(P234&lt;&gt;"", P234&gt;5000),1,0)</f>
        <v/>
      </c>
      <c r="AS234">
        <f>IF(AND(R234&lt;&gt;"", R234&gt;500),1,0)</f>
        <v/>
      </c>
      <c r="AT234">
        <f>IF(OR(R234="", R234&lt;=100),"structures &lt;= 100 ", IF(R234&gt;500, "structures &gt; 500", "100 &lt; structures &lt;= 500"))</f>
        <v/>
      </c>
      <c r="AU234">
        <f>IF(AND(T234&gt;0, T234&lt;&gt;""),"fatality &gt; 0", "fatality = 0")</f>
        <v/>
      </c>
      <c r="AV234">
        <f>IF(R234="",0, R234)</f>
        <v/>
      </c>
      <c r="AW234" t="b">
        <v>0</v>
      </c>
      <c r="AX234" t="b">
        <v>1</v>
      </c>
      <c r="AY234" t="b">
        <v>1</v>
      </c>
      <c r="AZ234" t="b">
        <v>1</v>
      </c>
      <c r="BA234" t="b">
        <v>0</v>
      </c>
      <c r="BB234" t="b">
        <v>1</v>
      </c>
      <c r="BC234" t="b">
        <v>1</v>
      </c>
    </row>
    <row r="235">
      <c r="A235" s="11" t="n"/>
      <c r="C235">
        <f>LEFT(H235,8)&amp;"-"&amp;E235</f>
        <v/>
      </c>
      <c r="D235" s="12" t="inlineStr">
        <is>
          <t>Tehama</t>
        </is>
      </c>
      <c r="E235" s="12" t="inlineStr">
        <is>
          <t>Sun</t>
        </is>
      </c>
      <c r="F235" s="12" t="n"/>
      <c r="G235" s="12" t="n"/>
      <c r="H235" s="13">
        <f>YEAR(L235)*10^8+MONTH(L235)*10^6+DAY(L235)*10^4+HOUR(L235)*100+MINUTE(L235)</f>
        <v/>
      </c>
      <c r="I235" s="13">
        <f>IF(HOUR(L235)&lt;12, YEAR(L235)*10^8+MONTH(L235)*10^6+DAY(L235)*10^4+(HOUR(L235)+12)*10^2 + MINUTE(L235), YEAR(L235)*10^8+MONTH(L235)*10^6+(DAY(L235)+1)*10^4+(HOUR(L235)-12)*10^2+MINUTE(L235))</f>
        <v/>
      </c>
      <c r="J235" s="14" t="n">
        <v>43380</v>
      </c>
      <c r="K235" s="15" t="n">
        <v>0.5354166666666667</v>
      </c>
      <c r="L235" s="16" t="n">
        <v>43380.53541666667</v>
      </c>
      <c r="M235" s="17" t="n">
        <v>43469</v>
      </c>
      <c r="N235" s="18" t="inlineStr">
        <is>
          <t>08:57</t>
        </is>
      </c>
      <c r="O235" s="16" t="n">
        <v>43469.37291666667</v>
      </c>
      <c r="P235" s="19" t="n">
        <v>3889</v>
      </c>
      <c r="Q235" s="12" t="inlineStr">
        <is>
          <t>Undetermined</t>
        </is>
      </c>
      <c r="R235" s="19" t="n">
        <v>0</v>
      </c>
      <c r="S235" s="19" t="n"/>
      <c r="T235" s="19" t="n">
        <v>0</v>
      </c>
      <c r="U235" s="20" t="n">
        <v>40.22027778</v>
      </c>
      <c r="V235" s="20" t="n">
        <v>-122.18</v>
      </c>
      <c r="W235" s="11" t="inlineStr">
        <is>
          <t>HFTD</t>
        </is>
      </c>
      <c r="X235" s="11">
        <f>IF(OR(ISNUMBER(FIND("Redwood Valley", E235)), AZ235, BC235), "HFRA", "non-HFRA")</f>
        <v/>
      </c>
      <c r="Y235" s="11" t="n"/>
      <c r="Z235" s="21" t="n"/>
      <c r="AA235" s="11" t="n"/>
      <c r="AB235" s="11" t="n"/>
      <c r="AC235" s="21" t="n"/>
      <c r="AD235" s="21" t="n"/>
      <c r="AE235" s="21" t="n"/>
      <c r="AF235" s="11" t="n">
        <v>7128</v>
      </c>
      <c r="AG235" s="11">
        <f>OR(AND(P235&gt;5000, P235&lt;&gt;""), AND(R235&gt;500, R235&lt;&gt;""), AND(T235&gt;0, T235&lt;&gt;""))</f>
        <v/>
      </c>
      <c r="AH235" s="11">
        <f>AND(OR(R235="", R235&lt;100),OR(AND(P235&gt;5000,P235&lt;&gt;""),AND(T235&gt;0,T235&lt;&gt;"")))</f>
        <v/>
      </c>
      <c r="AI235" s="11">
        <f>AND(AG235,AH235=FALSE)</f>
        <v/>
      </c>
      <c r="AJ235" s="19" t="n">
        <v>2018</v>
      </c>
      <c r="AK235" t="n">
        <v>10</v>
      </c>
      <c r="AL235" t="b">
        <v>1</v>
      </c>
      <c r="AM235">
        <f>IF(AND(T235&gt;0, T235&lt;&gt;""),1,0)</f>
        <v/>
      </c>
      <c r="AN235">
        <f>AND(AO235,AND(T235&gt;0,T235&lt;&gt;""))</f>
        <v/>
      </c>
      <c r="AO235">
        <f>AND(R235&gt;100, R235&lt;&gt;"")</f>
        <v/>
      </c>
      <c r="AP235">
        <f>AND(NOT(AN235),AO235)</f>
        <v/>
      </c>
      <c r="AQ235">
        <f>IF(AN235, "OEIS CAT - Destructive - Fatal", IF(AO235, IF(AG235, "OEIS CAT - Destructive - Non-fatal", "OEIS Non-CAT - Destructive - Non-fatal"), IF(AG235, "OEIS CAT - Large", "OEIS Non-CAT - Large")))</f>
        <v/>
      </c>
      <c r="AR235">
        <f>IF(AND(P235&lt;&gt;"", P235&gt;5000),1,0)</f>
        <v/>
      </c>
      <c r="AS235">
        <f>IF(AND(R235&lt;&gt;"", R235&gt;500),1,0)</f>
        <v/>
      </c>
      <c r="AT235">
        <f>IF(OR(R235="", R235&lt;=100),"structures &lt;= 100 ", IF(R235&gt;500, "structures &gt; 500", "100 &lt; structures &lt;= 500"))</f>
        <v/>
      </c>
      <c r="AU235">
        <f>IF(AND(T235&gt;0, T235&lt;&gt;""),"fatality &gt; 0", "fatality = 0")</f>
        <v/>
      </c>
      <c r="AV235">
        <f>IF(R235="",0, R235)</f>
        <v/>
      </c>
      <c r="AW235" t="b">
        <v>1</v>
      </c>
      <c r="AX235" t="b">
        <v>0</v>
      </c>
      <c r="AY235" t="b">
        <v>1</v>
      </c>
      <c r="AZ235" t="b">
        <v>1</v>
      </c>
      <c r="BA235" t="b">
        <v>0</v>
      </c>
      <c r="BB235" t="b">
        <v>1</v>
      </c>
      <c r="BC235" t="b">
        <v>1</v>
      </c>
    </row>
    <row r="236">
      <c r="A236" s="11" t="n"/>
      <c r="B236" t="inlineStr">
        <is>
          <t>(2/17/2023): add 1 structure destroyed and lat/lon based on https://www.dailyrepublic.com/all-dr-news/solano-news/fairfield/officials-report-branscombe-fire-fully-contained</t>
        </is>
      </c>
      <c r="C236">
        <f>LEFT(H236,8)&amp;"-"&amp;E236</f>
        <v/>
      </c>
      <c r="D236" s="12" t="inlineStr">
        <is>
          <t>Solano</t>
        </is>
      </c>
      <c r="E236" s="12" t="inlineStr">
        <is>
          <t>Branscombe</t>
        </is>
      </c>
      <c r="F236" s="12" t="n"/>
      <c r="G236" s="12" t="n"/>
      <c r="H236" s="13">
        <f>YEAR(L236)*10^8+MONTH(L236)*10^6+DAY(L236)*10^4+HOUR(L236)*100+MINUTE(L236)</f>
        <v/>
      </c>
      <c r="I236" s="13">
        <f>IF(HOUR(L236)&lt;12, YEAR(L236)*10^8+MONTH(L236)*10^6+DAY(L236)*10^4+(HOUR(L236)+12)*10^2 + MINUTE(L236), YEAR(L236)*10^8+MONTH(L236)*10^6+(DAY(L236)+1)*10^4+(HOUR(L236)-12)*10^2+MINUTE(L236))</f>
        <v/>
      </c>
      <c r="J236" s="14" t="n">
        <v>43380</v>
      </c>
      <c r="K236" s="15" t="n">
        <v>0.5416666666666666</v>
      </c>
      <c r="L236" s="16" t="n">
        <v>43380.54166666666</v>
      </c>
      <c r="M236" s="17" t="n"/>
      <c r="N236" s="18" t="n"/>
      <c r="O236" s="16" t="n"/>
      <c r="P236" s="19" t="n">
        <v>4500</v>
      </c>
      <c r="Q236" s="12" t="inlineStr">
        <is>
          <t>Undetermined</t>
        </is>
      </c>
      <c r="R236" s="19" t="n">
        <v>1</v>
      </c>
      <c r="S236" s="19" t="n"/>
      <c r="T236" s="19" t="n">
        <v>0</v>
      </c>
      <c r="U236" s="20" t="n">
        <v>38.237</v>
      </c>
      <c r="V236" s="20" t="n">
        <v>-121.952</v>
      </c>
      <c r="W236" s="11" t="inlineStr">
        <is>
          <t>non-HFTD</t>
        </is>
      </c>
      <c r="X236" s="11">
        <f>IF(OR(ISNUMBER(FIND("Redwood Valley", E236)), AZ236, BC236), "HFRA", "non-HFRA")</f>
        <v/>
      </c>
      <c r="Y236" s="11" t="n"/>
      <c r="Z236" s="21" t="n"/>
      <c r="AA236" s="11" t="n"/>
      <c r="AB236" s="11" t="n"/>
      <c r="AC236" s="21" t="n"/>
      <c r="AD236" s="21" t="n"/>
      <c r="AE236" s="21" t="n"/>
      <c r="AF236" s="11" t="n"/>
      <c r="AG236" s="11">
        <f>OR(AND(P236&gt;5000, P236&lt;&gt;""), AND(R236&gt;500, R236&lt;&gt;""), AND(T236&gt;0, T236&lt;&gt;""))</f>
        <v/>
      </c>
      <c r="AH236" s="11">
        <f>AND(OR(R236="", R236&lt;100),OR(AND(P236&gt;5000,P236&lt;&gt;""),AND(T236&gt;0,T236&lt;&gt;"")))</f>
        <v/>
      </c>
      <c r="AI236" s="11">
        <f>AND(AG236,AH236=FALSE)</f>
        <v/>
      </c>
      <c r="AJ236" s="19" t="n">
        <v>2018</v>
      </c>
      <c r="AK236" t="n">
        <v>10</v>
      </c>
      <c r="AL236" t="b">
        <v>1</v>
      </c>
      <c r="AM236">
        <f>IF(AND(T236&gt;0, T236&lt;&gt;""),1,0)</f>
        <v/>
      </c>
      <c r="AN236">
        <f>AND(AO236,AND(T236&gt;0,T236&lt;&gt;""))</f>
        <v/>
      </c>
      <c r="AO236">
        <f>AND(R236&gt;100, R236&lt;&gt;"")</f>
        <v/>
      </c>
      <c r="AP236">
        <f>AND(NOT(AN236),AO236)</f>
        <v/>
      </c>
      <c r="AQ236">
        <f>IF(AN236, "OEIS CAT - Destructive - Fatal", IF(AO236, IF(AG236, "OEIS CAT - Destructive - Non-fatal", "OEIS Non-CAT - Destructive - Non-fatal"), IF(AG236, "OEIS CAT - Large", "OEIS Non-CAT - Large")))</f>
        <v/>
      </c>
      <c r="AR236">
        <f>IF(AND(P236&lt;&gt;"", P236&gt;5000),1,0)</f>
        <v/>
      </c>
      <c r="AS236">
        <f>IF(AND(R236&lt;&gt;"", R236&gt;500),1,0)</f>
        <v/>
      </c>
      <c r="AT236">
        <f>IF(OR(R236="", R236&lt;=100),"structures &lt;= 100 ", IF(R236&gt;500, "structures &gt; 500", "100 &lt; structures &lt;= 500"))</f>
        <v/>
      </c>
      <c r="AU236">
        <f>IF(AND(T236&gt;0, T236&lt;&gt;""),"fatality &gt; 0", "fatality = 0")</f>
        <v/>
      </c>
      <c r="AV236">
        <f>IF(R236="",0, R236)</f>
        <v/>
      </c>
      <c r="AW236" t="b">
        <v>0</v>
      </c>
      <c r="AX236" t="b">
        <v>0</v>
      </c>
      <c r="AY236" t="b">
        <v>0</v>
      </c>
      <c r="AZ236" t="b">
        <v>0</v>
      </c>
      <c r="BA236" t="b">
        <v>0</v>
      </c>
      <c r="BB236" t="b">
        <v>0</v>
      </c>
      <c r="BC236" t="b">
        <v>0</v>
      </c>
    </row>
    <row r="237">
      <c r="A237" s="11" t="n"/>
      <c r="C237">
        <f>LEFT(H237,8)&amp;"-"&amp;E237</f>
        <v/>
      </c>
      <c r="D237" s="12" t="inlineStr">
        <is>
          <t>Butte</t>
        </is>
      </c>
      <c r="E237" s="12" t="inlineStr">
        <is>
          <t>June</t>
        </is>
      </c>
      <c r="F237" s="12" t="n"/>
      <c r="G237" s="12" t="n"/>
      <c r="H237" s="13">
        <f>YEAR(L237)*10^8+MONTH(L237)*10^6+DAY(L237)*10^4+HOUR(L237)*100+MINUTE(L237)</f>
        <v/>
      </c>
      <c r="I237" s="13">
        <f>IF(HOUR(L237)&lt;12, YEAR(L237)*10^8+MONTH(L237)*10^6+DAY(L237)*10^4+(HOUR(L237)+12)*10^2 + MINUTE(L237), YEAR(L237)*10^8+MONTH(L237)*10^6+(DAY(L237)+1)*10^4+(HOUR(L237)-12)*10^2+MINUTE(L237))</f>
        <v/>
      </c>
      <c r="J237" s="14" t="n">
        <v>43403</v>
      </c>
      <c r="K237" s="15" t="n">
        <v>0.6152777777777778</v>
      </c>
      <c r="L237" s="16" t="n">
        <v>43403.61527777778</v>
      </c>
      <c r="M237" s="17" t="n">
        <v>43469</v>
      </c>
      <c r="N237" s="18" t="inlineStr">
        <is>
          <t>08:50</t>
        </is>
      </c>
      <c r="O237" s="16" t="n">
        <v>43469.36805555555</v>
      </c>
      <c r="P237" s="19" t="n">
        <v>550</v>
      </c>
      <c r="Q237" s="12" t="inlineStr">
        <is>
          <t>Undetermined</t>
        </is>
      </c>
      <c r="R237" s="19" t="n">
        <v>0</v>
      </c>
      <c r="S237" s="19" t="n"/>
      <c r="T237" s="19" t="n">
        <v>0</v>
      </c>
      <c r="U237" s="20" t="n">
        <v>39.36529</v>
      </c>
      <c r="V237" s="20" t="n">
        <v>-121.51707</v>
      </c>
      <c r="W237" s="11" t="inlineStr">
        <is>
          <t>non-HFTD</t>
        </is>
      </c>
      <c r="X237" s="11">
        <f>IF(OR(ISNUMBER(FIND("Redwood Valley", E237)), AZ237, BC237), "HFRA", "non-HFRA")</f>
        <v/>
      </c>
      <c r="Y237" s="11" t="n"/>
      <c r="Z237" s="21" t="n"/>
      <c r="AA237" s="11" t="n"/>
      <c r="AB237" s="11" t="n"/>
      <c r="AC237" s="21" t="n"/>
      <c r="AD237" s="21" t="n"/>
      <c r="AE237" s="21" t="n"/>
      <c r="AF237" s="11" t="n"/>
      <c r="AG237" s="11">
        <f>OR(AND(P237&gt;5000, P237&lt;&gt;""), AND(R237&gt;500, R237&lt;&gt;""), AND(T237&gt;0, T237&lt;&gt;""))</f>
        <v/>
      </c>
      <c r="AH237" s="11">
        <f>AND(OR(R237="", R237&lt;100),OR(AND(P237&gt;5000,P237&lt;&gt;""),AND(T237&gt;0,T237&lt;&gt;"")))</f>
        <v/>
      </c>
      <c r="AI237" s="11">
        <f>AND(AG237,AH237=FALSE)</f>
        <v/>
      </c>
      <c r="AJ237" s="19" t="n">
        <v>2018</v>
      </c>
      <c r="AK237" t="n">
        <v>10</v>
      </c>
      <c r="AL237" t="b">
        <v>1</v>
      </c>
      <c r="AM237">
        <f>IF(AND(T237&gt;0, T237&lt;&gt;""),1,0)</f>
        <v/>
      </c>
      <c r="AN237">
        <f>AND(AO237,AND(T237&gt;0,T237&lt;&gt;""))</f>
        <v/>
      </c>
      <c r="AO237">
        <f>AND(R237&gt;100, R237&lt;&gt;"")</f>
        <v/>
      </c>
      <c r="AP237">
        <f>AND(NOT(AN237),AO237)</f>
        <v/>
      </c>
      <c r="AQ237">
        <f>IF(AN237, "OEIS CAT - Destructive - Fatal", IF(AO237, IF(AG237, "OEIS CAT - Destructive - Non-fatal", "OEIS Non-CAT - Destructive - Non-fatal"), IF(AG237, "OEIS CAT - Large", "OEIS Non-CAT - Large")))</f>
        <v/>
      </c>
      <c r="AR237">
        <f>IF(AND(P237&lt;&gt;"", P237&gt;5000),1,0)</f>
        <v/>
      </c>
      <c r="AS237">
        <f>IF(AND(R237&lt;&gt;"", R237&gt;500),1,0)</f>
        <v/>
      </c>
      <c r="AT237">
        <f>IF(OR(R237="", R237&lt;=100),"structures &lt;= 100 ", IF(R237&gt;500, "structures &gt; 500", "100 &lt; structures &lt;= 500"))</f>
        <v/>
      </c>
      <c r="AU237">
        <f>IF(AND(T237&gt;0, T237&lt;&gt;""),"fatality &gt; 0", "fatality = 0")</f>
        <v/>
      </c>
      <c r="AV237">
        <f>IF(R237="",0, R237)</f>
        <v/>
      </c>
      <c r="AW237" t="b">
        <v>0</v>
      </c>
      <c r="AX237" t="b">
        <v>0</v>
      </c>
      <c r="AY237" t="b">
        <v>0</v>
      </c>
      <c r="AZ237" t="b">
        <v>0</v>
      </c>
      <c r="BA237" t="b">
        <v>0</v>
      </c>
      <c r="BB237" t="b">
        <v>0</v>
      </c>
      <c r="BC237" t="b">
        <v>0</v>
      </c>
    </row>
    <row r="238">
      <c r="A238" s="11" t="n"/>
      <c r="B238" t="inlineStr">
        <is>
          <t>(3/24/2023): added second igniton point using ignition tracker info, not in original cal fire data</t>
        </is>
      </c>
      <c r="C238">
        <f>LEFT(H238,8)&amp;"-"&amp;E238</f>
        <v/>
      </c>
      <c r="D238" s="12" t="inlineStr">
        <is>
          <t>Butte</t>
        </is>
      </c>
      <c r="E238" s="12" t="inlineStr">
        <is>
          <t>Camp D</t>
        </is>
      </c>
      <c r="F238" s="12" t="inlineStr">
        <is>
          <t>Camp T</t>
        </is>
      </c>
      <c r="G238" s="12" t="n"/>
      <c r="H238" s="13">
        <f>YEAR(L238)*10^8+MONTH(L238)*10^6+DAY(L238)*10^4+HOUR(L238)*100+MINUTE(L238)</f>
        <v/>
      </c>
      <c r="I238" s="13">
        <f>IF(HOUR(L238)&lt;12, YEAR(L238)*10^8+MONTH(L238)*10^6+DAY(L238)*10^4+(HOUR(L238)+12)*10^2 + MINUTE(L238), YEAR(L238)*10^8+MONTH(L238)*10^6+(DAY(L238)+1)*10^4+(HOUR(L238)-12)*10^2+MINUTE(L238))</f>
        <v/>
      </c>
      <c r="J238" s="14" t="n">
        <v>43412</v>
      </c>
      <c r="K238" s="15" t="n">
        <v>0.28125</v>
      </c>
      <c r="L238" s="16" t="n">
        <v>43412.28125</v>
      </c>
      <c r="M238" s="17" t="n">
        <v>43429</v>
      </c>
      <c r="N238" s="18" t="inlineStr">
        <is>
          <t>08:00</t>
        </is>
      </c>
      <c r="O238" s="16" t="n">
        <v>43429.33333333334</v>
      </c>
      <c r="P238" s="19" t="n">
        <v>153336</v>
      </c>
      <c r="Q238" s="12" t="inlineStr">
        <is>
          <t>Electrical Power</t>
        </is>
      </c>
      <c r="R238" s="19" t="n">
        <v>18804</v>
      </c>
      <c r="S238" s="19" t="n"/>
      <c r="T238" s="19" t="n">
        <v>85</v>
      </c>
      <c r="U238" s="20" t="n">
        <v>39.79846999</v>
      </c>
      <c r="V238" s="20" t="n">
        <v>-121.486279</v>
      </c>
      <c r="W238" s="11" t="inlineStr">
        <is>
          <t>HFTD</t>
        </is>
      </c>
      <c r="X238" s="11">
        <f>IF(OR(ISNUMBER(FIND("Redwood Valley", E238)), AZ238, BC238), "HFRA", "non-HFRA")</f>
        <v/>
      </c>
      <c r="Y238" s="11" t="inlineStr">
        <is>
          <t>Yes</t>
        </is>
      </c>
      <c r="Z238" s="21" t="inlineStr">
        <is>
          <t>Yes</t>
        </is>
      </c>
      <c r="AA238" s="11" t="inlineStr">
        <is>
          <t>20180938B</t>
        </is>
      </c>
      <c r="AB238" s="11" t="inlineStr">
        <is>
          <t>EI171008S</t>
        </is>
      </c>
      <c r="AC238" s="21" t="inlineStr">
        <is>
          <t>211086</t>
        </is>
      </c>
      <c r="AD238" s="21" t="inlineStr">
        <is>
          <t>18-0098064</t>
        </is>
      </c>
      <c r="AE238" s="21" t="n"/>
      <c r="AF238" s="27" t="n">
        <v>826291590</v>
      </c>
      <c r="AG238" s="11">
        <f>OR(AND(P238&gt;5000, P238&lt;&gt;""), AND(R238&gt;500, R238&lt;&gt;""), AND(T238&gt;0, T238&lt;&gt;""))</f>
        <v/>
      </c>
      <c r="AH238" s="11">
        <f>AND(OR(R238="", R238&lt;100),OR(AND(P238&gt;5000,P238&lt;&gt;""),AND(T238&gt;0,T238&lt;&gt;"")))</f>
        <v/>
      </c>
      <c r="AI238" s="11">
        <f>AND(AG238,AH238=FALSE)</f>
        <v/>
      </c>
      <c r="AJ238" s="19" t="n">
        <v>2018</v>
      </c>
      <c r="AK238" t="n">
        <v>11</v>
      </c>
      <c r="AL238" t="b">
        <v>1</v>
      </c>
      <c r="AM238">
        <f>IF(AND(T238&gt;0, T238&lt;&gt;""),1,0)</f>
        <v/>
      </c>
      <c r="AN238">
        <f>AND(AO238,AND(T238&gt;0,T238&lt;&gt;""))</f>
        <v/>
      </c>
      <c r="AO238">
        <f>AND(R238&gt;100, R238&lt;&gt;"")</f>
        <v/>
      </c>
      <c r="AP238">
        <f>AND(NOT(AN238),AO238)</f>
        <v/>
      </c>
      <c r="AQ238">
        <f>IF(AN238, "OEIS CAT - Destructive - Fatal", IF(AO238, IF(AG238, "OEIS CAT - Destructive - Non-fatal", "OEIS Non-CAT - Destructive - Non-fatal"), IF(AG238, "OEIS CAT - Large", "OEIS Non-CAT - Large")))</f>
        <v/>
      </c>
      <c r="AR238">
        <f>IF(AND(P238&lt;&gt;"", P238&gt;5000),1,0)</f>
        <v/>
      </c>
      <c r="AS238">
        <f>IF(AND(R238&lt;&gt;"", R238&gt;500),1,0)</f>
        <v/>
      </c>
      <c r="AT238">
        <f>IF(OR(R238="", R238&lt;=100),"structures &lt;= 100 ", IF(R238&gt;500, "structures &gt; 500", "100 &lt; structures &lt;= 500"))</f>
        <v/>
      </c>
      <c r="AU238">
        <f>IF(AND(T238&gt;0, T238&lt;&gt;""),"fatality &gt; 0", "fatality = 0")</f>
        <v/>
      </c>
      <c r="AV238">
        <f>IF(R238="",0, R238)</f>
        <v/>
      </c>
      <c r="AW238" t="b">
        <v>1</v>
      </c>
      <c r="AX238" t="b">
        <v>0</v>
      </c>
      <c r="AY238" t="b">
        <v>1</v>
      </c>
      <c r="AZ238" t="b">
        <v>1</v>
      </c>
      <c r="BA238" t="b">
        <v>0</v>
      </c>
      <c r="BB238" t="b">
        <v>1</v>
      </c>
      <c r="BC238" t="b">
        <v>1</v>
      </c>
    </row>
    <row r="239">
      <c r="A239" s="11" t="n"/>
      <c r="C239">
        <f>LEFT(H239,8)&amp;"-"&amp;E239</f>
        <v/>
      </c>
      <c r="D239" s="12" t="inlineStr">
        <is>
          <t>Solano</t>
        </is>
      </c>
      <c r="E239" s="12" t="inlineStr">
        <is>
          <t>Nurse</t>
        </is>
      </c>
      <c r="F239" s="12" t="n"/>
      <c r="G239" s="12" t="n"/>
      <c r="H239" s="13">
        <f>YEAR(L239)*10^8+MONTH(L239)*10^6+DAY(L239)*10^4+HOUR(L239)*100+MINUTE(L239)</f>
        <v/>
      </c>
      <c r="I239" s="13">
        <f>IF(HOUR(L239)&lt;12, YEAR(L239)*10^8+MONTH(L239)*10^6+DAY(L239)*10^4+(HOUR(L239)+12)*10^2 + MINUTE(L239), YEAR(L239)*10^8+MONTH(L239)*10^6+(DAY(L239)+1)*10^4+(HOUR(L239)-12)*10^2+MINUTE(L239))</f>
        <v/>
      </c>
      <c r="J239" s="14" t="n">
        <v>43412</v>
      </c>
      <c r="K239" s="15" t="n">
        <v>0.5611111111111111</v>
      </c>
      <c r="L239" s="16" t="n">
        <v>43412.56111111111</v>
      </c>
      <c r="M239" s="17" t="n">
        <v>43469</v>
      </c>
      <c r="N239" s="18" t="inlineStr">
        <is>
          <t>08:47</t>
        </is>
      </c>
      <c r="O239" s="16" t="n">
        <v>43469.36597222222</v>
      </c>
      <c r="P239" s="19" t="n">
        <v>1500</v>
      </c>
      <c r="Q239" s="12" t="inlineStr">
        <is>
          <t>Undetermined</t>
        </is>
      </c>
      <c r="R239" s="19" t="n">
        <v>0</v>
      </c>
      <c r="S239" s="19" t="n"/>
      <c r="T239" s="19" t="n">
        <v>0</v>
      </c>
      <c r="U239" s="20" t="n">
        <v>38.21396</v>
      </c>
      <c r="V239" s="20" t="n">
        <v>-121.9424</v>
      </c>
      <c r="W239" s="11" t="inlineStr">
        <is>
          <t>non-HFTD</t>
        </is>
      </c>
      <c r="X239" s="11">
        <f>IF(OR(ISNUMBER(FIND("Redwood Valley", E239)), AZ239, BC239), "HFRA", "non-HFRA")</f>
        <v/>
      </c>
      <c r="Y239" s="11" t="n"/>
      <c r="Z239" s="21" t="n"/>
      <c r="AA239" s="11" t="n"/>
      <c r="AB239" s="11" t="n"/>
      <c r="AC239" s="21" t="n"/>
      <c r="AD239" s="21" t="n"/>
      <c r="AE239" s="21" t="n"/>
      <c r="AF239" s="11" t="n"/>
      <c r="AG239" s="11">
        <f>OR(AND(P239&gt;5000, P239&lt;&gt;""), AND(R239&gt;500, R239&lt;&gt;""), AND(T239&gt;0, T239&lt;&gt;""))</f>
        <v/>
      </c>
      <c r="AH239" s="11">
        <f>AND(OR(R239="", R239&lt;100),OR(AND(P239&gt;5000,P239&lt;&gt;""),AND(T239&gt;0,T239&lt;&gt;"")))</f>
        <v/>
      </c>
      <c r="AI239" s="11">
        <f>AND(AG239,AH239=FALSE)</f>
        <v/>
      </c>
      <c r="AJ239" s="19" t="n">
        <v>2018</v>
      </c>
      <c r="AK239" t="n">
        <v>11</v>
      </c>
      <c r="AL239" t="b">
        <v>1</v>
      </c>
      <c r="AM239">
        <f>IF(AND(T239&gt;0, T239&lt;&gt;""),1,0)</f>
        <v/>
      </c>
      <c r="AN239">
        <f>AND(AO239,AND(T239&gt;0,T239&lt;&gt;""))</f>
        <v/>
      </c>
      <c r="AO239">
        <f>AND(R239&gt;100, R239&lt;&gt;"")</f>
        <v/>
      </c>
      <c r="AP239">
        <f>AND(NOT(AN239),AO239)</f>
        <v/>
      </c>
      <c r="AQ239">
        <f>IF(AN239, "OEIS CAT - Destructive - Fatal", IF(AO239, IF(AG239, "OEIS CAT - Destructive - Non-fatal", "OEIS Non-CAT - Destructive - Non-fatal"), IF(AG239, "OEIS CAT - Large", "OEIS Non-CAT - Large")))</f>
        <v/>
      </c>
      <c r="AR239">
        <f>IF(AND(P239&lt;&gt;"", P239&gt;5000),1,0)</f>
        <v/>
      </c>
      <c r="AS239">
        <f>IF(AND(R239&lt;&gt;"", R239&gt;500),1,0)</f>
        <v/>
      </c>
      <c r="AT239">
        <f>IF(OR(R239="", R239&lt;=100),"structures &lt;= 100 ", IF(R239&gt;500, "structures &gt; 500", "100 &lt; structures &lt;= 500"))</f>
        <v/>
      </c>
      <c r="AU239">
        <f>IF(AND(T239&gt;0, T239&lt;&gt;""),"fatality &gt; 0", "fatality = 0")</f>
        <v/>
      </c>
      <c r="AV239">
        <f>IF(R239="",0, R239)</f>
        <v/>
      </c>
      <c r="AW239" t="b">
        <v>0</v>
      </c>
      <c r="AX239" t="b">
        <v>0</v>
      </c>
      <c r="AY239" t="b">
        <v>0</v>
      </c>
      <c r="AZ239" t="b">
        <v>0</v>
      </c>
      <c r="BA239" t="b">
        <v>0</v>
      </c>
      <c r="BB239" t="b">
        <v>0</v>
      </c>
      <c r="BC239" t="b">
        <v>0</v>
      </c>
    </row>
    <row r="240">
      <c r="A240" s="11" t="n"/>
      <c r="C240">
        <f>LEFT(H240,8)&amp;"-"&amp;E240</f>
        <v/>
      </c>
      <c r="D240" s="12" t="inlineStr">
        <is>
          <t>Kern</t>
        </is>
      </c>
      <c r="E240" s="30" t="inlineStr">
        <is>
          <t>Refuge</t>
        </is>
      </c>
      <c r="F240" s="30" t="n"/>
      <c r="G240" s="30" t="n"/>
      <c r="H240" s="13">
        <f>YEAR(L240)*10^8+MONTH(L240)*10^6+DAY(L240)*10^4+HOUR(L240)*100+MINUTE(L240)</f>
        <v/>
      </c>
      <c r="I240" s="13">
        <f>IF(HOUR(L240)&lt;12, YEAR(L240)*10^8+MONTH(L240)*10^6+DAY(L240)*10^4+(HOUR(L240)+12)*10^2 + MINUTE(L240), YEAR(L240)*10^8+MONTH(L240)*10^6+(DAY(L240)+1)*10^4+(HOUR(L240)-12)*10^2+MINUTE(L240))</f>
        <v/>
      </c>
      <c r="J240" s="14" t="n">
        <v>43592</v>
      </c>
      <c r="K240" s="15" t="n">
        <v>0.6576388888888889</v>
      </c>
      <c r="L240" s="16" t="n">
        <v>43592.65763888889</v>
      </c>
      <c r="M240" s="17" t="n">
        <v>43594</v>
      </c>
      <c r="N240" s="18" t="inlineStr">
        <is>
          <t>09:37</t>
        </is>
      </c>
      <c r="O240" s="16" t="n">
        <v>43594.40069444444</v>
      </c>
      <c r="P240" s="19" t="n">
        <v>2500</v>
      </c>
      <c r="Q240" s="12" t="inlineStr">
        <is>
          <t>Unknown</t>
        </is>
      </c>
      <c r="R240" s="19" t="n"/>
      <c r="S240" s="19" t="n"/>
      <c r="T240" s="19" t="n">
        <v>0</v>
      </c>
      <c r="U240" s="20" t="n">
        <v>35.72057</v>
      </c>
      <c r="V240" s="20" t="n">
        <v>-119.62762</v>
      </c>
      <c r="W240" s="11" t="inlineStr">
        <is>
          <t>non-HFTD</t>
        </is>
      </c>
      <c r="X240" s="11">
        <f>IF(OR(ISNUMBER(FIND("Redwood Valley", E240)), AZ240, BC240), "HFRA", "non-HFRA")</f>
        <v/>
      </c>
      <c r="Y240" s="11" t="n"/>
      <c r="Z240" s="21" t="n"/>
      <c r="AA240" s="11" t="n"/>
      <c r="AB240" s="11" t="n"/>
      <c r="AC240" s="21" t="n"/>
      <c r="AD240" s="21" t="n"/>
      <c r="AE240" s="21" t="n"/>
      <c r="AF240" s="11" t="n"/>
      <c r="AG240" s="11">
        <f>OR(AND(P240&gt;5000, P240&lt;&gt;""), AND(R240&gt;500, R240&lt;&gt;""), AND(T240&gt;0, T240&lt;&gt;""))</f>
        <v/>
      </c>
      <c r="AH240" s="11">
        <f>AND(OR(R240="", R240&lt;100),OR(AND(P240&gt;5000,P240&lt;&gt;""),AND(T240&gt;0,T240&lt;&gt;"")))</f>
        <v/>
      </c>
      <c r="AI240" s="11">
        <f>AND(AG240,AH240=FALSE)</f>
        <v/>
      </c>
      <c r="AJ240" s="19" t="n">
        <v>2019</v>
      </c>
      <c r="AK240" t="n">
        <v>5</v>
      </c>
      <c r="AL240" t="b">
        <v>0</v>
      </c>
      <c r="AM240">
        <f>IF(AND(T240&gt;0, T240&lt;&gt;""),1,0)</f>
        <v/>
      </c>
      <c r="AN240">
        <f>AND(AO240,AND(T240&gt;0,T240&lt;&gt;""))</f>
        <v/>
      </c>
      <c r="AO240">
        <f>AND(R240&gt;100, R240&lt;&gt;"")</f>
        <v/>
      </c>
      <c r="AP240">
        <f>AND(NOT(AN240),AO240)</f>
        <v/>
      </c>
      <c r="AQ240">
        <f>IF(AN240, "OEIS CAT - Destructive - Fatal", IF(AO240, IF(AG240, "OEIS CAT - Destructive - Non-fatal", "OEIS Non-CAT - Destructive - Non-fatal"), IF(AG240, "OEIS CAT - Large", "OEIS Non-CAT - Large")))</f>
        <v/>
      </c>
      <c r="AR240">
        <f>IF(AND(P240&lt;&gt;"", P240&gt;5000),1,0)</f>
        <v/>
      </c>
      <c r="AS240">
        <f>IF(AND(R240&lt;&gt;"", R240&gt;500),1,0)</f>
        <v/>
      </c>
      <c r="AT240">
        <f>IF(OR(R240="", R240&lt;=100),"structures &lt;= 100 ", IF(R240&gt;500, "structures &gt; 500", "100 &lt; structures &lt;= 500"))</f>
        <v/>
      </c>
      <c r="AU240">
        <f>IF(AND(T240&gt;0, T240&lt;&gt;""),"fatality &gt; 0", "fatality = 0")</f>
        <v/>
      </c>
      <c r="AV240">
        <f>IF(R240="",0, R240)</f>
        <v/>
      </c>
      <c r="AW240" t="b">
        <v>0</v>
      </c>
      <c r="AX240" t="b">
        <v>0</v>
      </c>
      <c r="AY240" t="b">
        <v>0</v>
      </c>
      <c r="AZ240" t="b">
        <v>0</v>
      </c>
      <c r="BA240" t="b">
        <v>0</v>
      </c>
      <c r="BB240" t="b">
        <v>0</v>
      </c>
      <c r="BC240" t="b">
        <v>0</v>
      </c>
    </row>
    <row r="241">
      <c r="A241" s="11" t="n"/>
      <c r="C241">
        <f>LEFT(H241,8)&amp;"-"&amp;E241</f>
        <v/>
      </c>
      <c r="D241" s="12" t="inlineStr">
        <is>
          <t>San Luis Obispo</t>
        </is>
      </c>
      <c r="E241" s="30" t="inlineStr">
        <is>
          <t>Belmont</t>
        </is>
      </c>
      <c r="F241" s="30" t="n"/>
      <c r="G241" s="30" t="n"/>
      <c r="H241" s="13">
        <f>YEAR(L241)*10^8+MONTH(L241)*10^6+DAY(L241)*10^4+HOUR(L241)*100+MINUTE(L241)</f>
        <v/>
      </c>
      <c r="I241" s="13">
        <f>IF(HOUR(L241)&lt;12, YEAR(L241)*10^8+MONTH(L241)*10^6+DAY(L241)*10^4+(HOUR(L241)+12)*10^2 + MINUTE(L241), YEAR(L241)*10^8+MONTH(L241)*10^6+(DAY(L241)+1)*10^4+(HOUR(L241)-12)*10^2+MINUTE(L241))</f>
        <v/>
      </c>
      <c r="J241" s="14" t="n">
        <v>43614</v>
      </c>
      <c r="K241" s="15" t="n">
        <v>0.7152777777777778</v>
      </c>
      <c r="L241" s="16" t="n">
        <v>43614.71527777778</v>
      </c>
      <c r="M241" s="17" t="n">
        <v>43619</v>
      </c>
      <c r="N241" s="18" t="inlineStr">
        <is>
          <t>08:44</t>
        </is>
      </c>
      <c r="O241" s="16" t="n">
        <v>43619.36388888889</v>
      </c>
      <c r="P241" s="19" t="n">
        <v>835</v>
      </c>
      <c r="Q241" s="12" t="inlineStr">
        <is>
          <t>Unknown</t>
        </is>
      </c>
      <c r="R241" s="19" t="n"/>
      <c r="S241" s="19" t="n"/>
      <c r="T241" s="19" t="n">
        <v>0</v>
      </c>
      <c r="U241" s="20" t="n">
        <v>35.30759</v>
      </c>
      <c r="V241" s="20" t="n">
        <v>-119.96498</v>
      </c>
      <c r="W241" s="11" t="inlineStr">
        <is>
          <t>non-HFTD</t>
        </is>
      </c>
      <c r="X241" s="11">
        <f>IF(OR(ISNUMBER(FIND("Redwood Valley", E241)), AZ241, BC241), "HFRA", "non-HFRA")</f>
        <v/>
      </c>
      <c r="Y241" s="11" t="n"/>
      <c r="Z241" s="21" t="n"/>
      <c r="AA241" s="11" t="n"/>
      <c r="AB241" s="11" t="n"/>
      <c r="AC241" s="21" t="n"/>
      <c r="AD241" s="21" t="n"/>
      <c r="AE241" s="21" t="n"/>
      <c r="AF241" s="11" t="n"/>
      <c r="AG241" s="11">
        <f>OR(AND(P241&gt;5000, P241&lt;&gt;""), AND(R241&gt;500, R241&lt;&gt;""), AND(T241&gt;0, T241&lt;&gt;""))</f>
        <v/>
      </c>
      <c r="AH241" s="11">
        <f>AND(OR(R241="", R241&lt;100),OR(AND(P241&gt;5000,P241&lt;&gt;""),AND(T241&gt;0,T241&lt;&gt;"")))</f>
        <v/>
      </c>
      <c r="AI241" s="11">
        <f>AND(AG241,AH241=FALSE)</f>
        <v/>
      </c>
      <c r="AJ241" s="19" t="n">
        <v>2019</v>
      </c>
      <c r="AK241" t="n">
        <v>5</v>
      </c>
      <c r="AL241" t="b">
        <v>0</v>
      </c>
      <c r="AM241">
        <f>IF(AND(T241&gt;0, T241&lt;&gt;""),1,0)</f>
        <v/>
      </c>
      <c r="AN241">
        <f>AND(AO241,AND(T241&gt;0,T241&lt;&gt;""))</f>
        <v/>
      </c>
      <c r="AO241">
        <f>AND(R241&gt;100, R241&lt;&gt;"")</f>
        <v/>
      </c>
      <c r="AP241">
        <f>AND(NOT(AN241),AO241)</f>
        <v/>
      </c>
      <c r="AQ241">
        <f>IF(AN241, "OEIS CAT - Destructive - Fatal", IF(AO241, IF(AG241, "OEIS CAT - Destructive - Non-fatal", "OEIS Non-CAT - Destructive - Non-fatal"), IF(AG241, "OEIS CAT - Large", "OEIS Non-CAT - Large")))</f>
        <v/>
      </c>
      <c r="AR241">
        <f>IF(AND(P241&lt;&gt;"", P241&gt;5000),1,0)</f>
        <v/>
      </c>
      <c r="AS241">
        <f>IF(AND(R241&lt;&gt;"", R241&gt;500),1,0)</f>
        <v/>
      </c>
      <c r="AT241">
        <f>IF(OR(R241="", R241&lt;=100),"structures &lt;= 100 ", IF(R241&gt;500, "structures &gt; 500", "100 &lt; structures &lt;= 500"))</f>
        <v/>
      </c>
      <c r="AU241">
        <f>IF(AND(T241&gt;0, T241&lt;&gt;""),"fatality &gt; 0", "fatality = 0")</f>
        <v/>
      </c>
      <c r="AV241">
        <f>IF(R241="",0, R241)</f>
        <v/>
      </c>
      <c r="AW241" t="b">
        <v>0</v>
      </c>
      <c r="AX241" t="b">
        <v>0</v>
      </c>
      <c r="AY241" t="b">
        <v>0</v>
      </c>
      <c r="AZ241" t="b">
        <v>0</v>
      </c>
      <c r="BA241" t="b">
        <v>0</v>
      </c>
      <c r="BB241" t="b">
        <v>0</v>
      </c>
      <c r="BC241" t="b">
        <v>0</v>
      </c>
    </row>
    <row r="242">
      <c r="A242" s="11" t="n"/>
      <c r="C242">
        <f>LEFT(H242,8)&amp;"-"&amp;E242</f>
        <v/>
      </c>
      <c r="D242" s="12" t="inlineStr">
        <is>
          <t>San Luis Obispo</t>
        </is>
      </c>
      <c r="E242" s="30" t="inlineStr">
        <is>
          <t>Boulder</t>
        </is>
      </c>
      <c r="F242" s="30" t="n"/>
      <c r="G242" s="30" t="n"/>
      <c r="H242" s="13">
        <f>YEAR(L242)*10^8+MONTH(L242)*10^6+DAY(L242)*10^4+HOUR(L242)*100+MINUTE(L242)</f>
        <v/>
      </c>
      <c r="I242" s="13">
        <f>IF(HOUR(L242)&lt;12, YEAR(L242)*10^8+MONTH(L242)*10^6+DAY(L242)*10^4+(HOUR(L242)+12)*10^2 + MINUTE(L242), YEAR(L242)*10^8+MONTH(L242)*10^6+(DAY(L242)+1)*10^4+(HOUR(L242)-12)*10^2+MINUTE(L242))</f>
        <v/>
      </c>
      <c r="J242" s="14" t="n">
        <v>43621</v>
      </c>
      <c r="K242" s="15" t="n">
        <v>0.4506944444444445</v>
      </c>
      <c r="L242" s="16" t="n">
        <v>43621.45069444444</v>
      </c>
      <c r="M242" s="17" t="n">
        <v>43627</v>
      </c>
      <c r="N242" s="18" t="inlineStr">
        <is>
          <t>14:49</t>
        </is>
      </c>
      <c r="O242" s="16" t="n">
        <v>43627.61736111111</v>
      </c>
      <c r="P242" s="19" t="n">
        <v>1127</v>
      </c>
      <c r="Q242" s="12" t="inlineStr">
        <is>
          <t>Unknown</t>
        </is>
      </c>
      <c r="R242" s="19" t="n"/>
      <c r="S242" s="19" t="n"/>
      <c r="T242" s="19" t="n">
        <v>0</v>
      </c>
      <c r="U242" s="20" t="n">
        <v>35.343761</v>
      </c>
      <c r="V242" s="20" t="n">
        <v>-119.913717</v>
      </c>
      <c r="W242" s="11" t="inlineStr">
        <is>
          <t>non-HFTD</t>
        </is>
      </c>
      <c r="X242" s="11">
        <f>IF(OR(ISNUMBER(FIND("Redwood Valley", E242)), AZ242, BC242), "HFRA", "non-HFRA")</f>
        <v/>
      </c>
      <c r="Y242" s="11" t="n"/>
      <c r="Z242" s="21" t="n"/>
      <c r="AA242" s="11" t="n"/>
      <c r="AB242" s="11" t="n"/>
      <c r="AC242" s="21" t="n"/>
      <c r="AD242" s="21" t="n"/>
      <c r="AE242" s="21" t="n"/>
      <c r="AF242" s="11" t="n"/>
      <c r="AG242" s="11">
        <f>OR(AND(P242&gt;5000, P242&lt;&gt;""), AND(R242&gt;500, R242&lt;&gt;""), AND(T242&gt;0, T242&lt;&gt;""))</f>
        <v/>
      </c>
      <c r="AH242" s="11">
        <f>AND(OR(R242="", R242&lt;100),OR(AND(P242&gt;5000,P242&lt;&gt;""),AND(T242&gt;0,T242&lt;&gt;"")))</f>
        <v/>
      </c>
      <c r="AI242" s="11">
        <f>AND(AG242,AH242=FALSE)</f>
        <v/>
      </c>
      <c r="AJ242" s="19" t="n">
        <v>2019</v>
      </c>
      <c r="AK242" t="n">
        <v>6</v>
      </c>
      <c r="AL242" t="b">
        <v>0</v>
      </c>
      <c r="AM242">
        <f>IF(AND(T242&gt;0, T242&lt;&gt;""),1,0)</f>
        <v/>
      </c>
      <c r="AN242">
        <f>AND(AO242,AND(T242&gt;0,T242&lt;&gt;""))</f>
        <v/>
      </c>
      <c r="AO242">
        <f>AND(R242&gt;100, R242&lt;&gt;"")</f>
        <v/>
      </c>
      <c r="AP242">
        <f>AND(NOT(AN242),AO242)</f>
        <v/>
      </c>
      <c r="AQ242">
        <f>IF(AN242, "OEIS CAT - Destructive - Fatal", IF(AO242, IF(AG242, "OEIS CAT - Destructive - Non-fatal", "OEIS Non-CAT - Destructive - Non-fatal"), IF(AG242, "OEIS CAT - Large", "OEIS Non-CAT - Large")))</f>
        <v/>
      </c>
      <c r="AR242">
        <f>IF(AND(P242&lt;&gt;"", P242&gt;5000),1,0)</f>
        <v/>
      </c>
      <c r="AS242">
        <f>IF(AND(R242&lt;&gt;"", R242&gt;500),1,0)</f>
        <v/>
      </c>
      <c r="AT242">
        <f>IF(OR(R242="", R242&lt;=100),"structures &lt;= 100 ", IF(R242&gt;500, "structures &gt; 500", "100 &lt; structures &lt;= 500"))</f>
        <v/>
      </c>
      <c r="AU242">
        <f>IF(AND(T242&gt;0, T242&lt;&gt;""),"fatality &gt; 0", "fatality = 0")</f>
        <v/>
      </c>
      <c r="AV242">
        <f>IF(R242="",0, R242)</f>
        <v/>
      </c>
      <c r="AW242" t="b">
        <v>0</v>
      </c>
      <c r="AX242" t="b">
        <v>0</v>
      </c>
      <c r="AY242" t="b">
        <v>0</v>
      </c>
      <c r="AZ242" t="b">
        <v>0</v>
      </c>
      <c r="BA242" t="b">
        <v>0</v>
      </c>
      <c r="BB242" t="b">
        <v>0</v>
      </c>
      <c r="BC242" t="b">
        <v>0</v>
      </c>
    </row>
    <row r="243">
      <c r="A243" s="11" t="n"/>
      <c r="C243">
        <f>LEFT(H243,8)&amp;"-"&amp;E243</f>
        <v/>
      </c>
      <c r="D243" s="12" t="inlineStr">
        <is>
          <t>Stanislaus</t>
        </is>
      </c>
      <c r="E243" s="30" t="inlineStr">
        <is>
          <t>Stuhr</t>
        </is>
      </c>
      <c r="F243" s="30" t="n"/>
      <c r="G243" s="30" t="n"/>
      <c r="H243" s="13">
        <f>YEAR(L243)*10^8+MONTH(L243)*10^6+DAY(L243)*10^4+HOUR(L243)*100+MINUTE(L243)</f>
        <v/>
      </c>
      <c r="I243" s="13">
        <f>IF(HOUR(L243)&lt;12, YEAR(L243)*10^8+MONTH(L243)*10^6+DAY(L243)*10^4+(HOUR(L243)+12)*10^2 + MINUTE(L243), YEAR(L243)*10^8+MONTH(L243)*10^6+(DAY(L243)+1)*10^4+(HOUR(L243)-12)*10^2+MINUTE(L243))</f>
        <v/>
      </c>
      <c r="J243" s="14" t="n">
        <v>43623</v>
      </c>
      <c r="K243" s="15" t="n">
        <v>0.7048611111111112</v>
      </c>
      <c r="L243" s="16" t="n">
        <v>43623.70486111111</v>
      </c>
      <c r="M243" s="17" t="n">
        <v>43627</v>
      </c>
      <c r="N243" s="18" t="inlineStr">
        <is>
          <t>17:14</t>
        </is>
      </c>
      <c r="O243" s="16" t="n">
        <v>43627.71805555555</v>
      </c>
      <c r="P243" s="19" t="n">
        <v>600</v>
      </c>
      <c r="Q243" s="12" t="inlineStr">
        <is>
          <t>Unknown</t>
        </is>
      </c>
      <c r="R243" s="19" t="n"/>
      <c r="S243" s="19" t="n"/>
      <c r="T243" s="19" t="n">
        <v>0</v>
      </c>
      <c r="U243" s="20" t="n">
        <v>37.25988</v>
      </c>
      <c r="V243" s="20" t="n">
        <v>-121.09375</v>
      </c>
      <c r="W243" s="11" t="inlineStr">
        <is>
          <t>non-HFTD</t>
        </is>
      </c>
      <c r="X243" s="11">
        <f>IF(OR(ISNUMBER(FIND("Redwood Valley", E243)), AZ243, BC243), "HFRA", "non-HFRA")</f>
        <v/>
      </c>
      <c r="Y243" s="11" t="n"/>
      <c r="Z243" s="21" t="n"/>
      <c r="AA243" s="11" t="n"/>
      <c r="AB243" s="11" t="n"/>
      <c r="AC243" s="21" t="n"/>
      <c r="AD243" s="21" t="n"/>
      <c r="AE243" s="21" t="n"/>
      <c r="AF243" s="11" t="n"/>
      <c r="AG243" s="11">
        <f>OR(AND(P243&gt;5000, P243&lt;&gt;""), AND(R243&gt;500, R243&lt;&gt;""), AND(T243&gt;0, T243&lt;&gt;""))</f>
        <v/>
      </c>
      <c r="AH243" s="11">
        <f>AND(OR(R243="", R243&lt;100),OR(AND(P243&gt;5000,P243&lt;&gt;""),AND(T243&gt;0,T243&lt;&gt;"")))</f>
        <v/>
      </c>
      <c r="AI243" s="11">
        <f>AND(AG243,AH243=FALSE)</f>
        <v/>
      </c>
      <c r="AJ243" s="19" t="n">
        <v>2019</v>
      </c>
      <c r="AK243" t="n">
        <v>6</v>
      </c>
      <c r="AL243" t="b">
        <v>0</v>
      </c>
      <c r="AM243">
        <f>IF(AND(T243&gt;0, T243&lt;&gt;""),1,0)</f>
        <v/>
      </c>
      <c r="AN243">
        <f>AND(AO243,AND(T243&gt;0,T243&lt;&gt;""))</f>
        <v/>
      </c>
      <c r="AO243">
        <f>AND(R243&gt;100, R243&lt;&gt;"")</f>
        <v/>
      </c>
      <c r="AP243">
        <f>AND(NOT(AN243),AO243)</f>
        <v/>
      </c>
      <c r="AQ243">
        <f>IF(AN243, "OEIS CAT - Destructive - Fatal", IF(AO243, IF(AG243, "OEIS CAT - Destructive - Non-fatal", "OEIS Non-CAT - Destructive - Non-fatal"), IF(AG243, "OEIS CAT - Large", "OEIS Non-CAT - Large")))</f>
        <v/>
      </c>
      <c r="AR243">
        <f>IF(AND(P243&lt;&gt;"", P243&gt;5000),1,0)</f>
        <v/>
      </c>
      <c r="AS243">
        <f>IF(AND(R243&lt;&gt;"", R243&gt;500),1,0)</f>
        <v/>
      </c>
      <c r="AT243">
        <f>IF(OR(R243="", R243&lt;=100),"structures &lt;= 100 ", IF(R243&gt;500, "structures &gt; 500", "100 &lt; structures &lt;= 500"))</f>
        <v/>
      </c>
      <c r="AU243">
        <f>IF(AND(T243&gt;0, T243&lt;&gt;""),"fatality &gt; 0", "fatality = 0")</f>
        <v/>
      </c>
      <c r="AV243">
        <f>IF(R243="",0, R243)</f>
        <v/>
      </c>
      <c r="AW243" t="b">
        <v>0</v>
      </c>
      <c r="AX243" t="b">
        <v>0</v>
      </c>
      <c r="AY243" t="b">
        <v>0</v>
      </c>
      <c r="AZ243" t="b">
        <v>0</v>
      </c>
      <c r="BA243" t="b">
        <v>0</v>
      </c>
      <c r="BB243" t="b">
        <v>0</v>
      </c>
      <c r="BC243" t="b">
        <v>0</v>
      </c>
    </row>
    <row r="244">
      <c r="A244" s="11" t="n"/>
      <c r="C244">
        <f>LEFT(H244,8)&amp;"-"&amp;E244</f>
        <v/>
      </c>
      <c r="D244" s="12" t="inlineStr">
        <is>
          <t>Sutter</t>
        </is>
      </c>
      <c r="E244" s="30" t="inlineStr">
        <is>
          <t>West Butte</t>
        </is>
      </c>
      <c r="F244" s="30" t="n"/>
      <c r="G244" s="30" t="n"/>
      <c r="H244" s="13">
        <f>YEAR(L244)*10^8+MONTH(L244)*10^6+DAY(L244)*10^4+HOUR(L244)*100+MINUTE(L244)</f>
        <v/>
      </c>
      <c r="I244" s="13">
        <f>IF(HOUR(L244)&lt;12, YEAR(L244)*10^8+MONTH(L244)*10^6+DAY(L244)*10^4+(HOUR(L244)+12)*10^2 + MINUTE(L244), YEAR(L244)*10^8+MONTH(L244)*10^6+(DAY(L244)+1)*10^4+(HOUR(L244)-12)*10^2+MINUTE(L244))</f>
        <v/>
      </c>
      <c r="J244" s="14" t="n">
        <v>43624</v>
      </c>
      <c r="K244" s="15" t="n">
        <v>0.6090277777777777</v>
      </c>
      <c r="L244" s="16" t="n">
        <v>43624.60902777778</v>
      </c>
      <c r="M244" s="17" t="n">
        <v>43633</v>
      </c>
      <c r="N244" s="18" t="inlineStr">
        <is>
          <t>15:16</t>
        </is>
      </c>
      <c r="O244" s="16" t="n">
        <v>43633.63611111111</v>
      </c>
      <c r="P244" s="19" t="n">
        <v>1350</v>
      </c>
      <c r="Q244" s="12" t="inlineStr">
        <is>
          <t>Unknown</t>
        </is>
      </c>
      <c r="R244" s="19" t="n"/>
      <c r="S244" s="19" t="n"/>
      <c r="T244" s="19" t="n">
        <v>0</v>
      </c>
      <c r="U244" s="20" t="n">
        <v>39.28926</v>
      </c>
      <c r="V244" s="20" t="n">
        <v>121.85906</v>
      </c>
      <c r="W244" s="11" t="inlineStr">
        <is>
          <t>non-HFTD</t>
        </is>
      </c>
      <c r="X244" s="11">
        <f>IF(OR(ISNUMBER(FIND("Redwood Valley", E244)), AZ244, BC244), "HFRA", "non-HFRA")</f>
        <v/>
      </c>
      <c r="Y244" s="11" t="n"/>
      <c r="Z244" s="21" t="n"/>
      <c r="AA244" s="11" t="n"/>
      <c r="AB244" s="11" t="n"/>
      <c r="AC244" s="21" t="n"/>
      <c r="AD244" s="21" t="n"/>
      <c r="AE244" s="21" t="n"/>
      <c r="AF244" s="11" t="n"/>
      <c r="AG244" s="11">
        <f>OR(AND(P244&gt;5000, P244&lt;&gt;""), AND(R244&gt;500, R244&lt;&gt;""), AND(T244&gt;0, T244&lt;&gt;""))</f>
        <v/>
      </c>
      <c r="AH244" s="11">
        <f>AND(OR(R244="", R244&lt;100),OR(AND(P244&gt;5000,P244&lt;&gt;""),AND(T244&gt;0,T244&lt;&gt;"")))</f>
        <v/>
      </c>
      <c r="AI244" s="11">
        <f>AND(AG244,AH244=FALSE)</f>
        <v/>
      </c>
      <c r="AJ244" s="19" t="n">
        <v>2019</v>
      </c>
      <c r="AK244" t="n">
        <v>6</v>
      </c>
      <c r="AL244" t="b">
        <v>0</v>
      </c>
      <c r="AM244">
        <f>IF(AND(T244&gt;0, T244&lt;&gt;""),1,0)</f>
        <v/>
      </c>
      <c r="AN244">
        <f>AND(AO244,AND(T244&gt;0,T244&lt;&gt;""))</f>
        <v/>
      </c>
      <c r="AO244">
        <f>AND(R244&gt;100, R244&lt;&gt;"")</f>
        <v/>
      </c>
      <c r="AP244">
        <f>AND(NOT(AN244),AO244)</f>
        <v/>
      </c>
      <c r="AQ244">
        <f>IF(AN244, "OEIS CAT - Destructive - Fatal", IF(AO244, IF(AG244, "OEIS CAT - Destructive - Non-fatal", "OEIS Non-CAT - Destructive - Non-fatal"), IF(AG244, "OEIS CAT - Large", "OEIS Non-CAT - Large")))</f>
        <v/>
      </c>
      <c r="AR244">
        <f>IF(AND(P244&lt;&gt;"", P244&gt;5000),1,0)</f>
        <v/>
      </c>
      <c r="AS244">
        <f>IF(AND(R244&lt;&gt;"", R244&gt;500),1,0)</f>
        <v/>
      </c>
      <c r="AT244">
        <f>IF(OR(R244="", R244&lt;=100),"structures &lt;= 100 ", IF(R244&gt;500, "structures &gt; 500", "100 &lt; structures &lt;= 500"))</f>
        <v/>
      </c>
      <c r="AU244">
        <f>IF(AND(T244&gt;0, T244&lt;&gt;""),"fatality &gt; 0", "fatality = 0")</f>
        <v/>
      </c>
      <c r="AV244">
        <f>IF(R244="",0, R244)</f>
        <v/>
      </c>
      <c r="AW244" t="b">
        <v>0</v>
      </c>
      <c r="AX244" t="b">
        <v>0</v>
      </c>
      <c r="AY244" t="b">
        <v>0</v>
      </c>
      <c r="AZ244" t="b">
        <v>0</v>
      </c>
      <c r="BA244" t="b">
        <v>0</v>
      </c>
      <c r="BB244" t="b">
        <v>0</v>
      </c>
      <c r="BC244" t="b">
        <v>0</v>
      </c>
    </row>
    <row r="245">
      <c r="A245" s="11" t="n"/>
      <c r="C245">
        <f>LEFT(H245,8)&amp;"-"&amp;E245</f>
        <v/>
      </c>
      <c r="D245" s="12" t="inlineStr">
        <is>
          <t>Yolo</t>
        </is>
      </c>
      <c r="E245" s="30" t="inlineStr">
        <is>
          <t>Sand</t>
        </is>
      </c>
      <c r="F245" s="30" t="n"/>
      <c r="G245" s="30" t="n"/>
      <c r="H245" s="13">
        <f>YEAR(L245)*10^8+MONTH(L245)*10^6+DAY(L245)*10^4+HOUR(L245)*100+MINUTE(L245)</f>
        <v/>
      </c>
      <c r="I245" s="13">
        <f>IF(HOUR(L245)&lt;12, YEAR(L245)*10^8+MONTH(L245)*10^6+DAY(L245)*10^4+(HOUR(L245)+12)*10^2 + MINUTE(L245), YEAR(L245)*10^8+MONTH(L245)*10^6+(DAY(L245)+1)*10^4+(HOUR(L245)-12)*10^2+MINUTE(L245))</f>
        <v/>
      </c>
      <c r="J245" s="14" t="n">
        <v>43624</v>
      </c>
      <c r="K245" s="15" t="n">
        <v>0.6180555555555556</v>
      </c>
      <c r="L245" s="16" t="n">
        <v>43624.61805555555</v>
      </c>
      <c r="M245" s="17" t="n">
        <v>43633</v>
      </c>
      <c r="N245" s="18" t="inlineStr">
        <is>
          <t>10:40</t>
        </is>
      </c>
      <c r="O245" s="16" t="n">
        <v>43633.44444444445</v>
      </c>
      <c r="P245" s="19" t="n">
        <v>2512</v>
      </c>
      <c r="Q245" s="12" t="inlineStr">
        <is>
          <t>Unknown</t>
        </is>
      </c>
      <c r="R245" s="19" t="n">
        <v>7</v>
      </c>
      <c r="S245" s="19" t="n"/>
      <c r="T245" s="19" t="n">
        <v>0</v>
      </c>
      <c r="U245" s="20" t="n">
        <v>38.88978</v>
      </c>
      <c r="V245" s="20" t="n">
        <v>-122.23922</v>
      </c>
      <c r="W245" s="11" t="inlineStr">
        <is>
          <t>non-HFTD</t>
        </is>
      </c>
      <c r="X245" s="11">
        <f>IF(OR(ISNUMBER(FIND("Redwood Valley", E245)), AZ245, BC245), "HFRA", "non-HFRA")</f>
        <v/>
      </c>
      <c r="Y245" s="11" t="n"/>
      <c r="Z245" s="21" t="n"/>
      <c r="AA245" s="11" t="n"/>
      <c r="AB245" s="11" t="n"/>
      <c r="AC245" s="21" t="n"/>
      <c r="AD245" s="21" t="n"/>
      <c r="AE245" s="21" t="n"/>
      <c r="AF245" s="11" t="n">
        <v>135305</v>
      </c>
      <c r="AG245" s="11">
        <f>OR(AND(P245&gt;5000, P245&lt;&gt;""), AND(R245&gt;500, R245&lt;&gt;""), AND(T245&gt;0, T245&lt;&gt;""))</f>
        <v/>
      </c>
      <c r="AH245" s="11">
        <f>AND(OR(R245="", R245&lt;100),OR(AND(P245&gt;5000,P245&lt;&gt;""),AND(T245&gt;0,T245&lt;&gt;"")))</f>
        <v/>
      </c>
      <c r="AI245" s="11">
        <f>AND(AG245,AH245=FALSE)</f>
        <v/>
      </c>
      <c r="AJ245" s="19" t="n">
        <v>2019</v>
      </c>
      <c r="AK245" t="n">
        <v>6</v>
      </c>
      <c r="AL245" t="b">
        <v>1</v>
      </c>
      <c r="AM245">
        <f>IF(AND(T245&gt;0, T245&lt;&gt;""),1,0)</f>
        <v/>
      </c>
      <c r="AN245">
        <f>AND(AO245,AND(T245&gt;0,T245&lt;&gt;""))</f>
        <v/>
      </c>
      <c r="AO245">
        <f>AND(R245&gt;100, R245&lt;&gt;"")</f>
        <v/>
      </c>
      <c r="AP245">
        <f>AND(NOT(AN245),AO245)</f>
        <v/>
      </c>
      <c r="AQ245">
        <f>IF(AN245, "OEIS CAT - Destructive - Fatal", IF(AO245, IF(AG245, "OEIS CAT - Destructive - Non-fatal", "OEIS Non-CAT - Destructive - Non-fatal"), IF(AG245, "OEIS CAT - Large", "OEIS Non-CAT - Large")))</f>
        <v/>
      </c>
      <c r="AR245">
        <f>IF(AND(P245&lt;&gt;"", P245&gt;5000),1,0)</f>
        <v/>
      </c>
      <c r="AS245">
        <f>IF(AND(R245&lt;&gt;"", R245&gt;500),1,0)</f>
        <v/>
      </c>
      <c r="AT245">
        <f>IF(OR(R245="", R245&lt;=100),"structures &lt;= 100 ", IF(R245&gt;500, "structures &gt; 500", "100 &lt; structures &lt;= 500"))</f>
        <v/>
      </c>
      <c r="AU245">
        <f>IF(AND(T245&gt;0, T245&lt;&gt;""),"fatality &gt; 0", "fatality = 0")</f>
        <v/>
      </c>
      <c r="AV245">
        <f>IF(R245="",0, R245)</f>
        <v/>
      </c>
      <c r="AW245" t="b">
        <v>0</v>
      </c>
      <c r="AX245" t="b">
        <v>0</v>
      </c>
      <c r="AY245" t="b">
        <v>0</v>
      </c>
      <c r="AZ245" t="b">
        <v>0</v>
      </c>
      <c r="BA245" t="b">
        <v>0</v>
      </c>
      <c r="BB245" t="b">
        <v>0</v>
      </c>
      <c r="BC245" t="b">
        <v>0</v>
      </c>
    </row>
    <row r="246">
      <c r="A246" s="11" t="n"/>
      <c r="C246">
        <f>LEFT(H246,8)&amp;"-"&amp;E246</f>
        <v/>
      </c>
      <c r="D246" s="12" t="inlineStr">
        <is>
          <t>San Luis Obispo</t>
        </is>
      </c>
      <c r="E246" s="30" t="inlineStr">
        <is>
          <t>Mcmillan</t>
        </is>
      </c>
      <c r="F246" s="30" t="n"/>
      <c r="G246" s="30" t="n"/>
      <c r="H246" s="13">
        <f>YEAR(L246)*10^8+MONTH(L246)*10^6+DAY(L246)*10^4+HOUR(L246)*100+MINUTE(L246)</f>
        <v/>
      </c>
      <c r="I246" s="13">
        <f>IF(HOUR(L246)&lt;12, YEAR(L246)*10^8+MONTH(L246)*10^6+DAY(L246)*10^4+(HOUR(L246)+12)*10^2 + MINUTE(L246), YEAR(L246)*10^8+MONTH(L246)*10^6+(DAY(L246)+1)*10^4+(HOUR(L246)-12)*10^2+MINUTE(L246))</f>
        <v/>
      </c>
      <c r="J246" s="14" t="n">
        <v>43628</v>
      </c>
      <c r="K246" s="15" t="n">
        <v>0.5333333333333333</v>
      </c>
      <c r="L246" s="16" t="n">
        <v>43628.53333333333</v>
      </c>
      <c r="M246" s="17" t="n">
        <v>43640</v>
      </c>
      <c r="N246" s="18" t="inlineStr">
        <is>
          <t>10:25</t>
        </is>
      </c>
      <c r="O246" s="16" t="n">
        <v>43640.43402777778</v>
      </c>
      <c r="P246" s="19" t="n">
        <v>1764</v>
      </c>
      <c r="Q246" s="12" t="inlineStr">
        <is>
          <t>Unknown</t>
        </is>
      </c>
      <c r="R246" s="19" t="n"/>
      <c r="S246" s="19" t="n"/>
      <c r="T246" s="19" t="n">
        <v>0</v>
      </c>
      <c r="U246" s="20" t="n">
        <v>35.66318</v>
      </c>
      <c r="V246" s="20" t="n">
        <v>-120.41128</v>
      </c>
      <c r="W246" s="11" t="inlineStr">
        <is>
          <t>non-HFTD</t>
        </is>
      </c>
      <c r="X246" s="11">
        <f>IF(OR(ISNUMBER(FIND("Redwood Valley", E246)), AZ246, BC246), "HFRA", "non-HFRA")</f>
        <v/>
      </c>
      <c r="Y246" s="11" t="n"/>
      <c r="Z246" s="21" t="n"/>
      <c r="AA246" s="11" t="n"/>
      <c r="AB246" s="11" t="n"/>
      <c r="AC246" s="21" t="n"/>
      <c r="AD246" s="21" t="n"/>
      <c r="AE246" s="21" t="n"/>
      <c r="AF246" s="11" t="n"/>
      <c r="AG246" s="11">
        <f>OR(AND(P246&gt;5000, P246&lt;&gt;""), AND(R246&gt;500, R246&lt;&gt;""), AND(T246&gt;0, T246&lt;&gt;""))</f>
        <v/>
      </c>
      <c r="AH246" s="11">
        <f>AND(OR(R246="", R246&lt;100),OR(AND(P246&gt;5000,P246&lt;&gt;""),AND(T246&gt;0,T246&lt;&gt;"")))</f>
        <v/>
      </c>
      <c r="AI246" s="11">
        <f>AND(AG246,AH246=FALSE)</f>
        <v/>
      </c>
      <c r="AJ246" s="19" t="n">
        <v>2019</v>
      </c>
      <c r="AK246" t="n">
        <v>6</v>
      </c>
      <c r="AL246" t="b">
        <v>0</v>
      </c>
      <c r="AM246">
        <f>IF(AND(T246&gt;0, T246&lt;&gt;""),1,0)</f>
        <v/>
      </c>
      <c r="AN246">
        <f>AND(AO246,AND(T246&gt;0,T246&lt;&gt;""))</f>
        <v/>
      </c>
      <c r="AO246">
        <f>AND(R246&gt;100, R246&lt;&gt;"")</f>
        <v/>
      </c>
      <c r="AP246">
        <f>AND(NOT(AN246),AO246)</f>
        <v/>
      </c>
      <c r="AQ246">
        <f>IF(AN246, "OEIS CAT - Destructive - Fatal", IF(AO246, IF(AG246, "OEIS CAT - Destructive - Non-fatal", "OEIS Non-CAT - Destructive - Non-fatal"), IF(AG246, "OEIS CAT - Large", "OEIS Non-CAT - Large")))</f>
        <v/>
      </c>
      <c r="AR246">
        <f>IF(AND(P246&lt;&gt;"", P246&gt;5000),1,0)</f>
        <v/>
      </c>
      <c r="AS246">
        <f>IF(AND(R246&lt;&gt;"", R246&gt;500),1,0)</f>
        <v/>
      </c>
      <c r="AT246">
        <f>IF(OR(R246="", R246&lt;=100),"structures &lt;= 100 ", IF(R246&gt;500, "structures &gt; 500", "100 &lt; structures &lt;= 500"))</f>
        <v/>
      </c>
      <c r="AU246">
        <f>IF(AND(T246&gt;0, T246&lt;&gt;""),"fatality &gt; 0", "fatality = 0")</f>
        <v/>
      </c>
      <c r="AV246">
        <f>IF(R246="",0, R246)</f>
        <v/>
      </c>
      <c r="AW246" t="b">
        <v>0</v>
      </c>
      <c r="AX246" t="b">
        <v>0</v>
      </c>
      <c r="AY246" t="b">
        <v>0</v>
      </c>
      <c r="AZ246" t="b">
        <v>0</v>
      </c>
      <c r="BA246" t="b">
        <v>0</v>
      </c>
      <c r="BB246" t="b">
        <v>0</v>
      </c>
      <c r="BC246" t="b">
        <v>0</v>
      </c>
    </row>
    <row r="247">
      <c r="A247" s="11" t="n"/>
      <c r="C247">
        <f>LEFT(H247,8)&amp;"-"&amp;E247</f>
        <v/>
      </c>
      <c r="D247" s="12" t="inlineStr">
        <is>
          <t>Stanislaus</t>
        </is>
      </c>
      <c r="E247" s="30" t="inlineStr">
        <is>
          <t>Rock</t>
        </is>
      </c>
      <c r="F247" s="30" t="n"/>
      <c r="G247" s="30" t="n"/>
      <c r="H247" s="13">
        <f>YEAR(L247)*10^8+MONTH(L247)*10^6+DAY(L247)*10^4+HOUR(L247)*100+MINUTE(L247)</f>
        <v/>
      </c>
      <c r="I247" s="13">
        <f>IF(HOUR(L247)&lt;12, YEAR(L247)*10^8+MONTH(L247)*10^6+DAY(L247)*10^4+(HOUR(L247)+12)*10^2 + MINUTE(L247), YEAR(L247)*10^8+MONTH(L247)*10^6+(DAY(L247)+1)*10^4+(HOUR(L247)-12)*10^2+MINUTE(L247))</f>
        <v/>
      </c>
      <c r="J247" s="14" t="n">
        <v>43642</v>
      </c>
      <c r="K247" s="15" t="n">
        <v>0.3708333333333333</v>
      </c>
      <c r="L247" s="16" t="n">
        <v>43642.37083333333</v>
      </c>
      <c r="M247" s="17" t="n">
        <v>43643</v>
      </c>
      <c r="N247" s="18" t="inlineStr">
        <is>
          <t>19:06</t>
        </is>
      </c>
      <c r="O247" s="16" t="n">
        <v>43643.79583333333</v>
      </c>
      <c r="P247" s="19" t="n">
        <v>2422</v>
      </c>
      <c r="Q247" s="12" t="inlineStr">
        <is>
          <t>Under Investigation</t>
        </is>
      </c>
      <c r="R247" s="19" t="n"/>
      <c r="S247" s="19" t="n"/>
      <c r="T247" s="19" t="n">
        <v>0</v>
      </c>
      <c r="U247" s="20" t="n">
        <v>37.46577</v>
      </c>
      <c r="V247" s="20" t="n">
        <v>-121.28312</v>
      </c>
      <c r="W247" s="11" t="inlineStr">
        <is>
          <t>HFTD</t>
        </is>
      </c>
      <c r="X247" s="11">
        <f>IF(OR(ISNUMBER(FIND("Redwood Valley", E247)), AZ247, BC247), "HFRA", "non-HFRA")</f>
        <v/>
      </c>
      <c r="Y247" s="11" t="n"/>
      <c r="Z247" s="21" t="n"/>
      <c r="AA247" s="11" t="n"/>
      <c r="AB247" s="11" t="n"/>
      <c r="AC247" s="21" t="n"/>
      <c r="AD247" s="21" t="n"/>
      <c r="AE247" s="21" t="n"/>
      <c r="AF247" s="11" t="n"/>
      <c r="AG247" s="11">
        <f>OR(AND(P247&gt;5000, P247&lt;&gt;""), AND(R247&gt;500, R247&lt;&gt;""), AND(T247&gt;0, T247&lt;&gt;""))</f>
        <v/>
      </c>
      <c r="AH247" s="11">
        <f>AND(OR(R247="", R247&lt;100),OR(AND(P247&gt;5000,P247&lt;&gt;""),AND(T247&gt;0,T247&lt;&gt;"")))</f>
        <v/>
      </c>
      <c r="AI247" s="11">
        <f>AND(AG247,AH247=FALSE)</f>
        <v/>
      </c>
      <c r="AJ247" s="19" t="n">
        <v>2019</v>
      </c>
      <c r="AK247" t="n">
        <v>6</v>
      </c>
      <c r="AL247" t="b">
        <v>0</v>
      </c>
      <c r="AM247">
        <f>IF(AND(T247&gt;0, T247&lt;&gt;""),1,0)</f>
        <v/>
      </c>
      <c r="AN247">
        <f>AND(AO247,AND(T247&gt;0,T247&lt;&gt;""))</f>
        <v/>
      </c>
      <c r="AO247">
        <f>AND(R247&gt;100, R247&lt;&gt;"")</f>
        <v/>
      </c>
      <c r="AP247">
        <f>AND(NOT(AN247),AO247)</f>
        <v/>
      </c>
      <c r="AQ247">
        <f>IF(AN247, "OEIS CAT - Destructive - Fatal", IF(AO247, IF(AG247, "OEIS CAT - Destructive - Non-fatal", "OEIS Non-CAT - Destructive - Non-fatal"), IF(AG247, "OEIS CAT - Large", "OEIS Non-CAT - Large")))</f>
        <v/>
      </c>
      <c r="AR247">
        <f>IF(AND(P247&lt;&gt;"", P247&gt;5000),1,0)</f>
        <v/>
      </c>
      <c r="AS247">
        <f>IF(AND(R247&lt;&gt;"", R247&gt;500),1,0)</f>
        <v/>
      </c>
      <c r="AT247">
        <f>IF(OR(R247="", R247&lt;=100),"structures &lt;= 100 ", IF(R247&gt;500, "structures &gt; 500", "100 &lt; structures &lt;= 500"))</f>
        <v/>
      </c>
      <c r="AU247">
        <f>IF(AND(T247&gt;0, T247&lt;&gt;""),"fatality &gt; 0", "fatality = 0")</f>
        <v/>
      </c>
      <c r="AV247">
        <f>IF(R247="",0, R247)</f>
        <v/>
      </c>
      <c r="AW247" t="b">
        <v>1</v>
      </c>
      <c r="AX247" t="b">
        <v>0</v>
      </c>
      <c r="AY247" t="b">
        <v>1</v>
      </c>
      <c r="AZ247" t="b">
        <v>1</v>
      </c>
      <c r="BA247" t="b">
        <v>0</v>
      </c>
      <c r="BB247" t="b">
        <v>1</v>
      </c>
      <c r="BC247" t="b">
        <v>1</v>
      </c>
    </row>
    <row r="248">
      <c r="A248" s="11" t="n"/>
      <c r="C248">
        <f>LEFT(H248,8)&amp;"-"&amp;E248</f>
        <v/>
      </c>
      <c r="D248" s="12" t="inlineStr">
        <is>
          <t>Monterey</t>
        </is>
      </c>
      <c r="E248" s="30" t="inlineStr">
        <is>
          <t>Lonoak</t>
        </is>
      </c>
      <c r="F248" s="30" t="n"/>
      <c r="G248" s="30" t="n"/>
      <c r="H248" s="13">
        <f>YEAR(L248)*10^8+MONTH(L248)*10^6+DAY(L248)*10^4+HOUR(L248)*100+MINUTE(L248)</f>
        <v/>
      </c>
      <c r="I248" s="13">
        <f>IF(HOUR(L248)&lt;12, YEAR(L248)*10^8+MONTH(L248)*10^6+DAY(L248)*10^4+(HOUR(L248)+12)*10^2 + MINUTE(L248), YEAR(L248)*10^8+MONTH(L248)*10^6+(DAY(L248)+1)*10^4+(HOUR(L248)-12)*10^2+MINUTE(L248))</f>
        <v/>
      </c>
      <c r="J248" s="14" t="n">
        <v>43642</v>
      </c>
      <c r="K248" s="15" t="n">
        <v>0.3875</v>
      </c>
      <c r="L248" s="16" t="n">
        <v>43642.3875</v>
      </c>
      <c r="M248" s="17" t="n">
        <v>43642</v>
      </c>
      <c r="N248" s="18" t="inlineStr">
        <is>
          <t>18:02</t>
        </is>
      </c>
      <c r="O248" s="16" t="n">
        <v>43642.75138888889</v>
      </c>
      <c r="P248" s="19" t="n">
        <v>2546</v>
      </c>
      <c r="Q248" s="12" t="inlineStr">
        <is>
          <t>Under Investigation</t>
        </is>
      </c>
      <c r="R248" s="19" t="n"/>
      <c r="S248" s="19" t="n"/>
      <c r="T248" s="19" t="n">
        <v>0</v>
      </c>
      <c r="U248" s="20" t="n">
        <v>36.28426</v>
      </c>
      <c r="V248" s="20" t="n">
        <v>-120.94771</v>
      </c>
      <c r="W248" s="11" t="inlineStr">
        <is>
          <t>non-HFTD</t>
        </is>
      </c>
      <c r="X248" s="11">
        <f>IF(OR(ISNUMBER(FIND("Redwood Valley", E248)), AZ248, BC248), "HFRA", "non-HFRA")</f>
        <v/>
      </c>
      <c r="Y248" s="11" t="inlineStr">
        <is>
          <t>Yes</t>
        </is>
      </c>
      <c r="Z248" s="21" t="inlineStr">
        <is>
          <t>Yes</t>
        </is>
      </c>
      <c r="AA248" s="11" t="n">
        <v>20190449</v>
      </c>
      <c r="AB248" s="11" t="inlineStr">
        <is>
          <t>EI190625A</t>
        </is>
      </c>
      <c r="AC248" s="21" t="inlineStr">
        <is>
          <t>428969</t>
        </is>
      </c>
      <c r="AD248" s="21" t="inlineStr">
        <is>
          <t>19-0071999</t>
        </is>
      </c>
      <c r="AE248" s="21" t="n"/>
      <c r="AF248" s="11" t="n">
        <v>52017</v>
      </c>
      <c r="AG248" s="11">
        <f>OR(AND(P248&gt;5000, P248&lt;&gt;""), AND(R248&gt;500, R248&lt;&gt;""), AND(T248&gt;0, T248&lt;&gt;""))</f>
        <v/>
      </c>
      <c r="AH248" s="11">
        <f>AND(OR(R248="", R248&lt;100),OR(AND(P248&gt;5000,P248&lt;&gt;""),AND(T248&gt;0,T248&lt;&gt;"")))</f>
        <v/>
      </c>
      <c r="AI248" s="11">
        <f>AND(AG248,AH248=FALSE)</f>
        <v/>
      </c>
      <c r="AJ248" s="19" t="n">
        <v>2019</v>
      </c>
      <c r="AK248" t="n">
        <v>6</v>
      </c>
      <c r="AL248" t="b">
        <v>0</v>
      </c>
      <c r="AM248">
        <f>IF(AND(T248&gt;0, T248&lt;&gt;""),1,0)</f>
        <v/>
      </c>
      <c r="AN248">
        <f>AND(AO248,AND(T248&gt;0,T248&lt;&gt;""))</f>
        <v/>
      </c>
      <c r="AO248">
        <f>AND(R248&gt;100, R248&lt;&gt;"")</f>
        <v/>
      </c>
      <c r="AP248">
        <f>AND(NOT(AN248),AO248)</f>
        <v/>
      </c>
      <c r="AQ248">
        <f>IF(AN248, "OEIS CAT - Destructive - Fatal", IF(AO248, IF(AG248, "OEIS CAT - Destructive - Non-fatal", "OEIS Non-CAT - Destructive - Non-fatal"), IF(AG248, "OEIS CAT - Large", "OEIS Non-CAT - Large")))</f>
        <v/>
      </c>
      <c r="AR248">
        <f>IF(AND(P248&lt;&gt;"", P248&gt;5000),1,0)</f>
        <v/>
      </c>
      <c r="AS248">
        <f>IF(AND(R248&lt;&gt;"", R248&gt;500),1,0)</f>
        <v/>
      </c>
      <c r="AT248">
        <f>IF(OR(R248="", R248&lt;=100),"structures &lt;= 100 ", IF(R248&gt;500, "structures &gt; 500", "100 &lt; structures &lt;= 500"))</f>
        <v/>
      </c>
      <c r="AU248">
        <f>IF(AND(T248&gt;0, T248&lt;&gt;""),"fatality &gt; 0", "fatality = 0")</f>
        <v/>
      </c>
      <c r="AV248">
        <f>IF(R248="",0, R248)</f>
        <v/>
      </c>
      <c r="AW248" t="b">
        <v>0</v>
      </c>
      <c r="AX248" t="b">
        <v>0</v>
      </c>
      <c r="AY248" t="b">
        <v>0</v>
      </c>
      <c r="AZ248" t="b">
        <v>0</v>
      </c>
      <c r="BA248" t="b">
        <v>0</v>
      </c>
      <c r="BB248" t="b">
        <v>0</v>
      </c>
      <c r="BC248" t="b">
        <v>0</v>
      </c>
    </row>
    <row r="249">
      <c r="A249" s="11" t="n"/>
      <c r="C249">
        <f>LEFT(H249,8)&amp;"-"&amp;E249</f>
        <v/>
      </c>
      <c r="D249" s="12" t="inlineStr">
        <is>
          <t>San Luis Obispo</t>
        </is>
      </c>
      <c r="E249" s="30" t="inlineStr">
        <is>
          <t>Gillis</t>
        </is>
      </c>
      <c r="F249" s="30" t="n"/>
      <c r="G249" s="30" t="n"/>
      <c r="H249" s="13">
        <f>YEAR(L249)*10^8+MONTH(L249)*10^6+DAY(L249)*10^4+HOUR(L249)*100+MINUTE(L249)</f>
        <v/>
      </c>
      <c r="I249" s="13">
        <f>IF(HOUR(L249)&lt;12, YEAR(L249)*10^8+MONTH(L249)*10^6+DAY(L249)*10^4+(HOUR(L249)+12)*10^2 + MINUTE(L249), YEAR(L249)*10^8+MONTH(L249)*10^6+(DAY(L249)+1)*10^4+(HOUR(L249)-12)*10^2+MINUTE(L249))</f>
        <v/>
      </c>
      <c r="J249" s="14" t="n">
        <v>43654</v>
      </c>
      <c r="K249" s="15" t="n">
        <v>0.6972222222222222</v>
      </c>
      <c r="L249" s="16" t="n">
        <v>43654.69722222222</v>
      </c>
      <c r="M249" s="17" t="n">
        <v>43655</v>
      </c>
      <c r="N249" s="18" t="inlineStr">
        <is>
          <t>18:22</t>
        </is>
      </c>
      <c r="O249" s="16" t="n">
        <v>43655.76527777778</v>
      </c>
      <c r="P249" s="19" t="n">
        <v>974</v>
      </c>
      <c r="Q249" s="12" t="inlineStr">
        <is>
          <t>Under Investigation</t>
        </is>
      </c>
      <c r="R249" s="19" t="n"/>
      <c r="S249" s="19" t="n"/>
      <c r="T249" s="19" t="n">
        <v>0</v>
      </c>
      <c r="U249" s="20" t="n">
        <v>35.63111111</v>
      </c>
      <c r="V249" s="20" t="n">
        <v>-120.26916667</v>
      </c>
      <c r="W249" s="11" t="inlineStr">
        <is>
          <t>non-HFTD</t>
        </is>
      </c>
      <c r="X249" s="11">
        <f>IF(OR(ISNUMBER(FIND("Redwood Valley", E249)), AZ249, BC249), "HFRA", "non-HFRA")</f>
        <v/>
      </c>
      <c r="Y249" s="11" t="n"/>
      <c r="Z249" s="21" t="n"/>
      <c r="AA249" s="11" t="n"/>
      <c r="AB249" s="11" t="n"/>
      <c r="AC249" s="21" t="n"/>
      <c r="AD249" s="21" t="n"/>
      <c r="AE249" s="21" t="n"/>
      <c r="AF249" s="11" t="n"/>
      <c r="AG249" s="11">
        <f>OR(AND(P249&gt;5000, P249&lt;&gt;""), AND(R249&gt;500, R249&lt;&gt;""), AND(T249&gt;0, T249&lt;&gt;""))</f>
        <v/>
      </c>
      <c r="AH249" s="11">
        <f>AND(OR(R249="", R249&lt;100),OR(AND(P249&gt;5000,P249&lt;&gt;""),AND(T249&gt;0,T249&lt;&gt;"")))</f>
        <v/>
      </c>
      <c r="AI249" s="11">
        <f>AND(AG249,AH249=FALSE)</f>
        <v/>
      </c>
      <c r="AJ249" s="19" t="n">
        <v>2019</v>
      </c>
      <c r="AK249" t="n">
        <v>7</v>
      </c>
      <c r="AL249" t="b">
        <v>0</v>
      </c>
      <c r="AM249">
        <f>IF(AND(T249&gt;0, T249&lt;&gt;""),1,0)</f>
        <v/>
      </c>
      <c r="AN249">
        <f>AND(AO249,AND(T249&gt;0,T249&lt;&gt;""))</f>
        <v/>
      </c>
      <c r="AO249">
        <f>AND(R249&gt;100, R249&lt;&gt;"")</f>
        <v/>
      </c>
      <c r="AP249">
        <f>AND(NOT(AN249),AO249)</f>
        <v/>
      </c>
      <c r="AQ249">
        <f>IF(AN249, "OEIS CAT - Destructive - Fatal", IF(AO249, IF(AG249, "OEIS CAT - Destructive - Non-fatal", "OEIS Non-CAT - Destructive - Non-fatal"), IF(AG249, "OEIS CAT - Large", "OEIS Non-CAT - Large")))</f>
        <v/>
      </c>
      <c r="AR249">
        <f>IF(AND(P249&lt;&gt;"", P249&gt;5000),1,0)</f>
        <v/>
      </c>
      <c r="AS249">
        <f>IF(AND(R249&lt;&gt;"", R249&gt;500),1,0)</f>
        <v/>
      </c>
      <c r="AT249">
        <f>IF(OR(R249="", R249&lt;=100),"structures &lt;= 100 ", IF(R249&gt;500, "structures &gt; 500", "100 &lt; structures &lt;= 500"))</f>
        <v/>
      </c>
      <c r="AU249">
        <f>IF(AND(T249&gt;0, T249&lt;&gt;""),"fatality &gt; 0", "fatality = 0")</f>
        <v/>
      </c>
      <c r="AV249">
        <f>IF(R249="",0, R249)</f>
        <v/>
      </c>
      <c r="AW249" t="b">
        <v>0</v>
      </c>
      <c r="AX249" t="b">
        <v>0</v>
      </c>
      <c r="AY249" t="b">
        <v>0</v>
      </c>
      <c r="AZ249" t="b">
        <v>0</v>
      </c>
      <c r="BA249" t="b">
        <v>0</v>
      </c>
      <c r="BB249" t="b">
        <v>0</v>
      </c>
      <c r="BC249" t="b">
        <v>0</v>
      </c>
    </row>
    <row r="250">
      <c r="A250" s="11" t="n"/>
      <c r="C250">
        <f>LEFT(H250,8)&amp;"-"&amp;E250</f>
        <v/>
      </c>
      <c r="D250" s="12" t="inlineStr">
        <is>
          <t>Monterey</t>
        </is>
      </c>
      <c r="E250" s="12" t="inlineStr">
        <is>
          <t>Lake</t>
        </is>
      </c>
      <c r="F250" s="12" t="n"/>
      <c r="G250" s="12" t="n"/>
      <c r="H250" s="13">
        <f>YEAR(L250)*10^8+MONTH(L250)*10^6+DAY(L250)*10^4+HOUR(L250)*100+MINUTE(L250)</f>
        <v/>
      </c>
      <c r="I250" s="13">
        <f>IF(HOUR(L250)&lt;12, YEAR(L250)*10^8+MONTH(L250)*10^6+DAY(L250)*10^4+(HOUR(L250)+12)*10^2 + MINUTE(L250), YEAR(L250)*10^8+MONTH(L250)*10^6+(DAY(L250)+1)*10^4+(HOUR(L250)-12)*10^2+MINUTE(L250))</f>
        <v/>
      </c>
      <c r="J250" s="14" t="n">
        <v>43675</v>
      </c>
      <c r="K250" s="15" t="n">
        <v>0.6548611111111111</v>
      </c>
      <c r="L250" s="16" t="n">
        <v>43675.65486111111</v>
      </c>
      <c r="M250" s="17" t="n"/>
      <c r="N250" s="18" t="n"/>
      <c r="O250" s="16" t="n"/>
      <c r="P250" s="19" t="n">
        <v>316</v>
      </c>
      <c r="Q250" s="12" t="inlineStr">
        <is>
          <t>Under Investigation</t>
        </is>
      </c>
      <c r="R250" s="19" t="n"/>
      <c r="S250" s="19" t="n"/>
      <c r="T250" s="19" t="n"/>
      <c r="U250" s="20" t="n">
        <v>35.908333</v>
      </c>
      <c r="V250" s="20" t="n">
        <v>-120.984167</v>
      </c>
      <c r="W250" s="11" t="inlineStr">
        <is>
          <t>HFTD</t>
        </is>
      </c>
      <c r="X250" s="11">
        <f>IF(OR(ISNUMBER(FIND("Redwood Valley", E250)), AZ250, BC250), "HFRA", "non-HFRA")</f>
        <v/>
      </c>
      <c r="Y250" s="11" t="n"/>
      <c r="Z250" s="21" t="n"/>
      <c r="AA250" s="11" t="n"/>
      <c r="AB250" s="11" t="n"/>
      <c r="AC250" s="21" t="n"/>
      <c r="AD250" s="21" t="n"/>
      <c r="AE250" s="21" t="n"/>
      <c r="AF250" s="11" t="n"/>
      <c r="AG250" s="11">
        <f>OR(AND(P250&gt;5000, P250&lt;&gt;""), AND(R250&gt;500, R250&lt;&gt;""), AND(T250&gt;0, T250&lt;&gt;""))</f>
        <v/>
      </c>
      <c r="AH250" s="11">
        <f>AND(OR(R250="", R250&lt;100),OR(AND(P250&gt;5000,P250&lt;&gt;""),AND(T250&gt;0,T250&lt;&gt;"")))</f>
        <v/>
      </c>
      <c r="AI250" s="11">
        <f>AND(AG250,AH250=FALSE)</f>
        <v/>
      </c>
      <c r="AJ250" s="19" t="n">
        <v>2019</v>
      </c>
      <c r="AK250" t="n">
        <v>7</v>
      </c>
      <c r="AL250" t="b">
        <v>0</v>
      </c>
      <c r="AM250">
        <f>IF(AND(T250&gt;0, T250&lt;&gt;""),1,0)</f>
        <v/>
      </c>
      <c r="AN250">
        <f>AND(AO250,AND(T250&gt;0,T250&lt;&gt;""))</f>
        <v/>
      </c>
      <c r="AO250">
        <f>AND(R250&gt;100, R250&lt;&gt;"")</f>
        <v/>
      </c>
      <c r="AP250">
        <f>AND(NOT(AN250),AO250)</f>
        <v/>
      </c>
      <c r="AQ250">
        <f>IF(AN250, "OEIS CAT - Destructive - Fatal", IF(AO250, IF(AG250, "OEIS CAT - Destructive - Non-fatal", "OEIS Non-CAT - Destructive - Non-fatal"), IF(AG250, "OEIS CAT - Large", "OEIS Non-CAT - Large")))</f>
        <v/>
      </c>
      <c r="AR250">
        <f>IF(AND(P250&lt;&gt;"", P250&gt;5000),1,0)</f>
        <v/>
      </c>
      <c r="AS250">
        <f>IF(AND(R250&lt;&gt;"", R250&gt;500),1,0)</f>
        <v/>
      </c>
      <c r="AT250">
        <f>IF(OR(R250="", R250&lt;=100),"structures &lt;= 100 ", IF(R250&gt;500, "structures &gt; 500", "100 &lt; structures &lt;= 500"))</f>
        <v/>
      </c>
      <c r="AU250">
        <f>IF(AND(T250&gt;0, T250&lt;&gt;""),"fatality &gt; 0", "fatality = 0")</f>
        <v/>
      </c>
      <c r="AV250">
        <f>IF(R250="",0, R250)</f>
        <v/>
      </c>
      <c r="AW250" t="b">
        <v>1</v>
      </c>
      <c r="AX250" t="b">
        <v>0</v>
      </c>
      <c r="AY250" t="b">
        <v>1</v>
      </c>
      <c r="AZ250" t="b">
        <v>1</v>
      </c>
      <c r="BA250" t="b">
        <v>0</v>
      </c>
      <c r="BB250" t="b">
        <v>1</v>
      </c>
      <c r="BC250" t="b">
        <v>1</v>
      </c>
    </row>
    <row r="251">
      <c r="A251" s="11" t="n"/>
      <c r="C251">
        <f>LEFT(H251,8)&amp;"-"&amp;E251</f>
        <v/>
      </c>
      <c r="D251" s="12" t="inlineStr">
        <is>
          <t>Kern</t>
        </is>
      </c>
      <c r="E251" s="30" t="inlineStr">
        <is>
          <t>Mesa</t>
        </is>
      </c>
      <c r="F251" s="30" t="n"/>
      <c r="G251" s="30" t="n"/>
      <c r="H251" s="13">
        <f>YEAR(L251)*10^8+MONTH(L251)*10^6+DAY(L251)*10^4+HOUR(L251)*100+MINUTE(L251)</f>
        <v/>
      </c>
      <c r="I251" s="13">
        <f>IF(HOUR(L251)&lt;12, YEAR(L251)*10^8+MONTH(L251)*10^6+DAY(L251)*10^4+(HOUR(L251)+12)*10^2 + MINUTE(L251), YEAR(L251)*10^8+MONTH(L251)*10^6+(DAY(L251)+1)*10^4+(HOUR(L251)-12)*10^2+MINUTE(L251))</f>
        <v/>
      </c>
      <c r="J251" s="14" t="n">
        <v>43677</v>
      </c>
      <c r="K251" s="15" t="n">
        <v>0.7173611111111111</v>
      </c>
      <c r="L251" s="16" t="n">
        <v>43677.71736111111</v>
      </c>
      <c r="M251" s="17" t="n"/>
      <c r="N251" s="18" t="n"/>
      <c r="O251" s="16" t="n"/>
      <c r="P251" s="19" t="n">
        <v>448</v>
      </c>
      <c r="Q251" s="12" t="inlineStr">
        <is>
          <t>Under Investigation</t>
        </is>
      </c>
      <c r="R251" s="19" t="n"/>
      <c r="S251" s="19" t="n"/>
      <c r="T251" s="19" t="n">
        <v>0</v>
      </c>
      <c r="U251" s="20" t="n">
        <v>35.60989</v>
      </c>
      <c r="V251" s="20" t="n">
        <v>-118.41204</v>
      </c>
      <c r="W251" s="11" t="inlineStr">
        <is>
          <t>HFTD</t>
        </is>
      </c>
      <c r="X251" s="11">
        <f>IF(OR(ISNUMBER(FIND("Redwood Valley", E251)), AZ251, BC251), "HFRA", "non-HFRA")</f>
        <v/>
      </c>
      <c r="Y251" s="11" t="n"/>
      <c r="Z251" s="21" t="n"/>
      <c r="AA251" s="11" t="n"/>
      <c r="AB251" s="11" t="n"/>
      <c r="AC251" s="21" t="n"/>
      <c r="AD251" s="21" t="n"/>
      <c r="AE251" s="21" t="n"/>
      <c r="AF251" s="11" t="n"/>
      <c r="AG251" s="11">
        <f>OR(AND(P251&gt;5000, P251&lt;&gt;""), AND(R251&gt;500, R251&lt;&gt;""), AND(T251&gt;0, T251&lt;&gt;""))</f>
        <v/>
      </c>
      <c r="AH251" s="11">
        <f>AND(OR(R251="", R251&lt;100),OR(AND(P251&gt;5000,P251&lt;&gt;""),AND(T251&gt;0,T251&lt;&gt;"")))</f>
        <v/>
      </c>
      <c r="AI251" s="11">
        <f>AND(AG251,AH251=FALSE)</f>
        <v/>
      </c>
      <c r="AJ251" s="19" t="n">
        <v>2019</v>
      </c>
      <c r="AK251" t="n">
        <v>7</v>
      </c>
      <c r="AL251" t="b">
        <v>0</v>
      </c>
      <c r="AM251">
        <f>IF(AND(T251&gt;0, T251&lt;&gt;""),1,0)</f>
        <v/>
      </c>
      <c r="AN251">
        <f>AND(AO251,AND(T251&gt;0,T251&lt;&gt;""))</f>
        <v/>
      </c>
      <c r="AO251">
        <f>AND(R251&gt;100, R251&lt;&gt;"")</f>
        <v/>
      </c>
      <c r="AP251">
        <f>AND(NOT(AN251),AO251)</f>
        <v/>
      </c>
      <c r="AQ251">
        <f>IF(AN251, "OEIS CAT - Destructive - Fatal", IF(AO251, IF(AG251, "OEIS CAT - Destructive - Non-fatal", "OEIS Non-CAT - Destructive - Non-fatal"), IF(AG251, "OEIS CAT - Large", "OEIS Non-CAT - Large")))</f>
        <v/>
      </c>
      <c r="AR251">
        <f>IF(AND(P251&lt;&gt;"", P251&gt;5000),1,0)</f>
        <v/>
      </c>
      <c r="AS251">
        <f>IF(AND(R251&lt;&gt;"", R251&gt;500),1,0)</f>
        <v/>
      </c>
      <c r="AT251">
        <f>IF(OR(R251="", R251&lt;=100),"structures &lt;= 100 ", IF(R251&gt;500, "structures &gt; 500", "100 &lt; structures &lt;= 500"))</f>
        <v/>
      </c>
      <c r="AU251">
        <f>IF(AND(T251&gt;0, T251&lt;&gt;""),"fatality &gt; 0", "fatality = 0")</f>
        <v/>
      </c>
      <c r="AV251">
        <f>IF(R251="",0, R251)</f>
        <v/>
      </c>
      <c r="AW251" t="b">
        <v>0</v>
      </c>
      <c r="AX251" t="b">
        <v>1</v>
      </c>
      <c r="AY251" t="b">
        <v>1</v>
      </c>
      <c r="AZ251" t="b">
        <v>1</v>
      </c>
      <c r="BA251" t="b">
        <v>0</v>
      </c>
      <c r="BB251" t="b">
        <v>1</v>
      </c>
      <c r="BC251" t="b">
        <v>1</v>
      </c>
    </row>
    <row r="252">
      <c r="A252" s="11" t="n"/>
      <c r="C252">
        <f>LEFT(H252,8)&amp;"-"&amp;E252</f>
        <v/>
      </c>
      <c r="D252" s="12" t="inlineStr">
        <is>
          <t>Contra Costa</t>
        </is>
      </c>
      <c r="E252" s="12" t="inlineStr">
        <is>
          <t>Marsh Complex</t>
        </is>
      </c>
      <c r="F252" s="12" t="n"/>
      <c r="G252" s="12" t="n"/>
      <c r="H252" s="13">
        <f>YEAR(L252)*10^8+MONTH(L252)*10^6+DAY(L252)*10^4+HOUR(L252)*100+MINUTE(L252)</f>
        <v/>
      </c>
      <c r="I252" s="13">
        <f>IF(HOUR(L252)&lt;12, YEAR(L252)*10^8+MONTH(L252)*10^6+DAY(L252)*10^4+(HOUR(L252)+12)*10^2 + MINUTE(L252), YEAR(L252)*10^8+MONTH(L252)*10^6+(DAY(L252)+1)*10^4+(HOUR(L252)-12)*10^2+MINUTE(L252))</f>
        <v/>
      </c>
      <c r="J252" s="14" t="n">
        <v>43680</v>
      </c>
      <c r="K252" s="15" t="n">
        <v>0.1361111111111111</v>
      </c>
      <c r="L252" s="16" t="n">
        <v>43680.13611111111</v>
      </c>
      <c r="M252" s="17" t="n">
        <v>43683</v>
      </c>
      <c r="N252" s="18" t="inlineStr">
        <is>
          <t>18:42</t>
        </is>
      </c>
      <c r="O252" s="16" t="n">
        <v>43683.77916666667</v>
      </c>
      <c r="P252" s="19" t="n">
        <v>757</v>
      </c>
      <c r="Q252" s="12" t="inlineStr">
        <is>
          <t>Under Investigation</t>
        </is>
      </c>
      <c r="R252" s="19" t="n"/>
      <c r="S252" s="19" t="n"/>
      <c r="T252" s="19" t="n"/>
      <c r="U252" s="20" t="n">
        <v>37.908362</v>
      </c>
      <c r="V252" s="20" t="n">
        <v>-121.872941</v>
      </c>
      <c r="W252" s="11" t="inlineStr">
        <is>
          <t>HFTD</t>
        </is>
      </c>
      <c r="X252" s="11">
        <f>IF(OR(ISNUMBER(FIND("Redwood Valley", E252)), AZ252, BC252), "HFRA", "non-HFRA")</f>
        <v/>
      </c>
      <c r="Y252" s="11" t="n"/>
      <c r="Z252" s="21" t="n"/>
      <c r="AA252" s="11" t="n"/>
      <c r="AB252" s="11" t="n"/>
      <c r="AC252" s="21" t="n"/>
      <c r="AD252" s="21" t="n"/>
      <c r="AE252" s="21" t="n"/>
      <c r="AF252" s="11" t="n"/>
      <c r="AG252" s="11">
        <f>OR(AND(P252&gt;5000, P252&lt;&gt;""), AND(R252&gt;500, R252&lt;&gt;""), AND(T252&gt;0, T252&lt;&gt;""))</f>
        <v/>
      </c>
      <c r="AH252" s="11">
        <f>AND(OR(R252="", R252&lt;100),OR(AND(P252&gt;5000,P252&lt;&gt;""),AND(T252&gt;0,T252&lt;&gt;"")))</f>
        <v/>
      </c>
      <c r="AI252" s="11">
        <f>AND(AG252,AH252=FALSE)</f>
        <v/>
      </c>
      <c r="AJ252" s="19" t="n">
        <v>2019</v>
      </c>
      <c r="AK252" t="n">
        <v>8</v>
      </c>
      <c r="AL252" t="b">
        <v>0</v>
      </c>
      <c r="AM252">
        <f>IF(AND(T252&gt;0, T252&lt;&gt;""),1,0)</f>
        <v/>
      </c>
      <c r="AN252">
        <f>AND(AO252,AND(T252&gt;0,T252&lt;&gt;""))</f>
        <v/>
      </c>
      <c r="AO252">
        <f>AND(R252&gt;100, R252&lt;&gt;"")</f>
        <v/>
      </c>
      <c r="AP252">
        <f>AND(NOT(AN252),AO252)</f>
        <v/>
      </c>
      <c r="AQ252">
        <f>IF(AN252, "OEIS CAT - Destructive - Fatal", IF(AO252, IF(AG252, "OEIS CAT - Destructive - Non-fatal", "OEIS Non-CAT - Destructive - Non-fatal"), IF(AG252, "OEIS CAT - Large", "OEIS Non-CAT - Large")))</f>
        <v/>
      </c>
      <c r="AR252">
        <f>IF(AND(P252&lt;&gt;"", P252&gt;5000),1,0)</f>
        <v/>
      </c>
      <c r="AS252">
        <f>IF(AND(R252&lt;&gt;"", R252&gt;500),1,0)</f>
        <v/>
      </c>
      <c r="AT252">
        <f>IF(OR(R252="", R252&lt;=100),"structures &lt;= 100 ", IF(R252&gt;500, "structures &gt; 500", "100 &lt; structures &lt;= 500"))</f>
        <v/>
      </c>
      <c r="AU252">
        <f>IF(AND(T252&gt;0, T252&lt;&gt;""),"fatality &gt; 0", "fatality = 0")</f>
        <v/>
      </c>
      <c r="AV252">
        <f>IF(R252="",0, R252)</f>
        <v/>
      </c>
      <c r="AW252" t="b">
        <v>1</v>
      </c>
      <c r="AX252" t="b">
        <v>0</v>
      </c>
      <c r="AY252" t="b">
        <v>1</v>
      </c>
      <c r="AZ252" t="b">
        <v>1</v>
      </c>
      <c r="BA252" t="b">
        <v>0</v>
      </c>
      <c r="BB252" t="b">
        <v>1</v>
      </c>
      <c r="BC252" t="b">
        <v>1</v>
      </c>
    </row>
    <row r="253">
      <c r="A253" s="11" t="n"/>
      <c r="C253">
        <f>LEFT(H253,8)&amp;"-"&amp;E253</f>
        <v/>
      </c>
      <c r="D253" s="12" t="inlineStr">
        <is>
          <t>Lassen</t>
        </is>
      </c>
      <c r="E253" s="30" t="inlineStr">
        <is>
          <t>W1 Mcdonald</t>
        </is>
      </c>
      <c r="F253" s="30" t="n"/>
      <c r="G253" s="30" t="n"/>
      <c r="H253" s="13">
        <f>YEAR(L253)*10^8+MONTH(L253)*10^6+DAY(L253)*10^4+HOUR(L253)*100+MINUTE(L253)</f>
        <v/>
      </c>
      <c r="I253" s="13">
        <f>IF(HOUR(L253)&lt;12, YEAR(L253)*10^8+MONTH(L253)*10^6+DAY(L253)*10^4+(HOUR(L253)+12)*10^2 + MINUTE(L253), YEAR(L253)*10^8+MONTH(L253)*10^6+(DAY(L253)+1)*10^4+(HOUR(L253)-12)*10^2+MINUTE(L253))</f>
        <v/>
      </c>
      <c r="J253" s="14" t="n">
        <v>43685</v>
      </c>
      <c r="K253" s="15" t="n">
        <v>0.7791666666666667</v>
      </c>
      <c r="L253" s="16" t="n">
        <v>43685.77916666667</v>
      </c>
      <c r="M253" s="17" t="n">
        <v>43688</v>
      </c>
      <c r="N253" s="18" t="inlineStr">
        <is>
          <t>11:35</t>
        </is>
      </c>
      <c r="O253" s="16" t="n">
        <v>43688.48263888889</v>
      </c>
      <c r="P253" s="19" t="n">
        <v>1020</v>
      </c>
      <c r="Q253" s="12" t="inlineStr">
        <is>
          <t>Under Investigation</t>
        </is>
      </c>
      <c r="R253" s="19" t="n"/>
      <c r="S253" s="19" t="n"/>
      <c r="T253" s="19" t="n">
        <v>0</v>
      </c>
      <c r="U253" s="20" t="n">
        <v>40.943799</v>
      </c>
      <c r="V253" s="20" t="n">
        <v>-120.275298</v>
      </c>
      <c r="W253" s="11" t="inlineStr">
        <is>
          <t>HFTD</t>
        </is>
      </c>
      <c r="X253" s="11">
        <f>IF(OR(ISNUMBER(FIND("Redwood Valley", E253)), AZ253, BC253), "HFRA", "non-HFRA")</f>
        <v/>
      </c>
      <c r="Y253" s="11" t="n"/>
      <c r="Z253" s="21" t="n"/>
      <c r="AA253" s="11" t="n"/>
      <c r="AB253" s="11" t="n"/>
      <c r="AC253" s="21" t="n"/>
      <c r="AD253" s="21" t="n"/>
      <c r="AE253" s="21" t="n"/>
      <c r="AF253" s="11" t="n"/>
      <c r="AG253" s="11">
        <f>OR(AND(P253&gt;5000, P253&lt;&gt;""), AND(R253&gt;500, R253&lt;&gt;""), AND(T253&gt;0, T253&lt;&gt;""))</f>
        <v/>
      </c>
      <c r="AH253" s="11">
        <f>AND(OR(R253="", R253&lt;100),OR(AND(P253&gt;5000,P253&lt;&gt;""),AND(T253&gt;0,T253&lt;&gt;"")))</f>
        <v/>
      </c>
      <c r="AI253" s="11">
        <f>AND(AG253,AH253=FALSE)</f>
        <v/>
      </c>
      <c r="AJ253" s="19" t="n">
        <v>2019</v>
      </c>
      <c r="AK253" t="n">
        <v>8</v>
      </c>
      <c r="AL253" t="b">
        <v>0</v>
      </c>
      <c r="AM253">
        <f>IF(AND(T253&gt;0, T253&lt;&gt;""),1,0)</f>
        <v/>
      </c>
      <c r="AN253">
        <f>AND(AO253,AND(T253&gt;0,T253&lt;&gt;""))</f>
        <v/>
      </c>
      <c r="AO253">
        <f>AND(R253&gt;100, R253&lt;&gt;"")</f>
        <v/>
      </c>
      <c r="AP253">
        <f>AND(NOT(AN253),AO253)</f>
        <v/>
      </c>
      <c r="AQ253">
        <f>IF(AN253, "OEIS CAT - Destructive - Fatal", IF(AO253, IF(AG253, "OEIS CAT - Destructive - Non-fatal", "OEIS Non-CAT - Destructive - Non-fatal"), IF(AG253, "OEIS CAT - Large", "OEIS Non-CAT - Large")))</f>
        <v/>
      </c>
      <c r="AR253">
        <f>IF(AND(P253&lt;&gt;"", P253&gt;5000),1,0)</f>
        <v/>
      </c>
      <c r="AS253">
        <f>IF(AND(R253&lt;&gt;"", R253&gt;500),1,0)</f>
        <v/>
      </c>
      <c r="AT253">
        <f>IF(OR(R253="", R253&lt;=100),"structures &lt;= 100 ", IF(R253&gt;500, "structures &gt; 500", "100 &lt; structures &lt;= 500"))</f>
        <v/>
      </c>
      <c r="AU253">
        <f>IF(AND(T253&gt;0, T253&lt;&gt;""),"fatality &gt; 0", "fatality = 0")</f>
        <v/>
      </c>
      <c r="AV253">
        <f>IF(R253="",0, R253)</f>
        <v/>
      </c>
      <c r="AW253" t="b">
        <v>1</v>
      </c>
      <c r="AX253" t="b">
        <v>0</v>
      </c>
      <c r="AY253" t="b">
        <v>1</v>
      </c>
      <c r="AZ253" t="b">
        <v>1</v>
      </c>
      <c r="BA253" t="b">
        <v>0</v>
      </c>
      <c r="BB253" t="b">
        <v>0</v>
      </c>
      <c r="BC253" t="b">
        <v>1</v>
      </c>
    </row>
    <row r="254">
      <c r="A254" s="11" t="n"/>
      <c r="C254">
        <f>LEFT(H254,8)&amp;"-"&amp;E254</f>
        <v/>
      </c>
      <c r="D254" s="12" t="inlineStr">
        <is>
          <t>Mariposa</t>
        </is>
      </c>
      <c r="E254" s="30" t="inlineStr">
        <is>
          <t>Hunter</t>
        </is>
      </c>
      <c r="F254" s="30" t="n"/>
      <c r="G254" s="30" t="n"/>
      <c r="H254" s="13">
        <f>YEAR(L254)*10^8+MONTH(L254)*10^6+DAY(L254)*10^4+HOUR(L254)*100+MINUTE(L254)</f>
        <v/>
      </c>
      <c r="I254" s="13">
        <f>IF(HOUR(L254)&lt;12, YEAR(L254)*10^8+MONTH(L254)*10^6+DAY(L254)*10^4+(HOUR(L254)+12)*10^2 + MINUTE(L254), YEAR(L254)*10^8+MONTH(L254)*10^6+(DAY(L254)+1)*10^4+(HOUR(L254)-12)*10^2+MINUTE(L254))</f>
        <v/>
      </c>
      <c r="J254" s="14" t="n">
        <v>43692</v>
      </c>
      <c r="K254" s="15" t="n">
        <v>0.6354166666666666</v>
      </c>
      <c r="L254" s="16" t="n">
        <v>43692.63541666666</v>
      </c>
      <c r="M254" s="17" t="n"/>
      <c r="N254" s="18" t="n"/>
      <c r="O254" s="16" t="n"/>
      <c r="P254" s="19" t="n">
        <v>423</v>
      </c>
      <c r="Q254" s="12" t="inlineStr">
        <is>
          <t>Under Investigation</t>
        </is>
      </c>
      <c r="R254" s="19" t="n"/>
      <c r="S254" s="19" t="n"/>
      <c r="T254" s="19" t="n">
        <v>0</v>
      </c>
      <c r="U254" s="20" t="n">
        <v>37.532028</v>
      </c>
      <c r="V254" s="20" t="n">
        <v>-120.208019</v>
      </c>
      <c r="W254" s="11" t="inlineStr">
        <is>
          <t>non-HFTD</t>
        </is>
      </c>
      <c r="X254" s="11">
        <f>IF(OR(ISNUMBER(FIND("Redwood Valley", E254)), AZ254, BC254), "HFRA", "non-HFRA")</f>
        <v/>
      </c>
      <c r="Y254" s="11" t="n"/>
      <c r="Z254" s="21" t="n"/>
      <c r="AA254" s="11" t="n"/>
      <c r="AB254" s="11" t="n"/>
      <c r="AC254" s="21" t="n"/>
      <c r="AD254" s="21" t="n"/>
      <c r="AE254" s="21" t="n"/>
      <c r="AF254" s="11" t="n">
        <v>16363</v>
      </c>
      <c r="AG254" s="11">
        <f>OR(AND(P254&gt;5000, P254&lt;&gt;""), AND(R254&gt;500, R254&lt;&gt;""), AND(T254&gt;0, T254&lt;&gt;""))</f>
        <v/>
      </c>
      <c r="AH254" s="11">
        <f>AND(OR(R254="", R254&lt;100),OR(AND(P254&gt;5000,P254&lt;&gt;""),AND(T254&gt;0,T254&lt;&gt;"")))</f>
        <v/>
      </c>
      <c r="AI254" s="11">
        <f>AND(AG254,AH254=FALSE)</f>
        <v/>
      </c>
      <c r="AJ254" s="19" t="n">
        <v>2019</v>
      </c>
      <c r="AK254" t="n">
        <v>8</v>
      </c>
      <c r="AL254" t="b">
        <v>0</v>
      </c>
      <c r="AM254">
        <f>IF(AND(T254&gt;0, T254&lt;&gt;""),1,0)</f>
        <v/>
      </c>
      <c r="AN254">
        <f>AND(AO254,AND(T254&gt;0,T254&lt;&gt;""))</f>
        <v/>
      </c>
      <c r="AO254">
        <f>AND(R254&gt;100, R254&lt;&gt;"")</f>
        <v/>
      </c>
      <c r="AP254">
        <f>AND(NOT(AN254),AO254)</f>
        <v/>
      </c>
      <c r="AQ254">
        <f>IF(AN254, "OEIS CAT - Destructive - Fatal", IF(AO254, IF(AG254, "OEIS CAT - Destructive - Non-fatal", "OEIS Non-CAT - Destructive - Non-fatal"), IF(AG254, "OEIS CAT - Large", "OEIS Non-CAT - Large")))</f>
        <v/>
      </c>
      <c r="AR254">
        <f>IF(AND(P254&lt;&gt;"", P254&gt;5000),1,0)</f>
        <v/>
      </c>
      <c r="AS254">
        <f>IF(AND(R254&lt;&gt;"", R254&gt;500),1,0)</f>
        <v/>
      </c>
      <c r="AT254">
        <f>IF(OR(R254="", R254&lt;=100),"structures &lt;= 100 ", IF(R254&gt;500, "structures &gt; 500", "100 &lt; structures &lt;= 500"))</f>
        <v/>
      </c>
      <c r="AU254">
        <f>IF(AND(T254&gt;0, T254&lt;&gt;""),"fatality &gt; 0", "fatality = 0")</f>
        <v/>
      </c>
      <c r="AV254">
        <f>IF(R254="",0, R254)</f>
        <v/>
      </c>
      <c r="AW254" t="b">
        <v>0</v>
      </c>
      <c r="AX254" t="b">
        <v>0</v>
      </c>
      <c r="AY254" t="b">
        <v>0</v>
      </c>
      <c r="AZ254" t="b">
        <v>0</v>
      </c>
      <c r="BA254" t="b">
        <v>0</v>
      </c>
      <c r="BB254" t="b">
        <v>0</v>
      </c>
      <c r="BC254" t="b">
        <v>0</v>
      </c>
    </row>
    <row r="255">
      <c r="A255" s="11" t="n"/>
      <c r="C255">
        <f>LEFT(H255,8)&amp;"-"&amp;E255</f>
        <v/>
      </c>
      <c r="D255" s="12" t="inlineStr">
        <is>
          <t>Mariposa</t>
        </is>
      </c>
      <c r="E255" s="30" t="inlineStr">
        <is>
          <t>Gaines</t>
        </is>
      </c>
      <c r="F255" s="30" t="n"/>
      <c r="G255" s="30" t="n"/>
      <c r="H255" s="13">
        <f>YEAR(L255)*10^8+MONTH(L255)*10^6+DAY(L255)*10^4+HOUR(L255)*100+MINUTE(L255)</f>
        <v/>
      </c>
      <c r="I255" s="13">
        <f>IF(HOUR(L255)&lt;12, YEAR(L255)*10^8+MONTH(L255)*10^6+DAY(L255)*10^4+(HOUR(L255)+12)*10^2 + MINUTE(L255), YEAR(L255)*10^8+MONTH(L255)*10^6+(DAY(L255)+1)*10^4+(HOUR(L255)-12)*10^2+MINUTE(L255))</f>
        <v/>
      </c>
      <c r="J255" s="14" t="n">
        <v>43693</v>
      </c>
      <c r="K255" s="15" t="n">
        <v>0.5909722222222222</v>
      </c>
      <c r="L255" s="16" t="n">
        <v>43693.59097222222</v>
      </c>
      <c r="M255" s="17" t="n"/>
      <c r="N255" s="18" t="n"/>
      <c r="O255" s="16" t="n"/>
      <c r="P255" s="19" t="n">
        <v>1300</v>
      </c>
      <c r="Q255" s="12" t="inlineStr">
        <is>
          <t>Under Investigation</t>
        </is>
      </c>
      <c r="R255" s="19" t="n"/>
      <c r="S255" s="19" t="n"/>
      <c r="T255" s="19" t="n">
        <v>0</v>
      </c>
      <c r="U255" s="20" t="n">
        <v>37.536069</v>
      </c>
      <c r="V255" s="20" t="n">
        <v>-120.177018</v>
      </c>
      <c r="W255" s="11" t="inlineStr">
        <is>
          <t>HFTD</t>
        </is>
      </c>
      <c r="X255" s="11">
        <f>IF(OR(ISNUMBER(FIND("Redwood Valley", E255)), AZ255, BC255), "HFRA", "non-HFRA")</f>
        <v/>
      </c>
      <c r="Y255" s="11" t="n"/>
      <c r="Z255" s="21" t="n"/>
      <c r="AA255" s="11" t="n"/>
      <c r="AB255" s="11" t="n"/>
      <c r="AC255" s="21" t="n"/>
      <c r="AD255" s="21" t="n"/>
      <c r="AE255" s="21" t="n"/>
      <c r="AF255" s="11" t="n"/>
      <c r="AG255" s="11">
        <f>OR(AND(P255&gt;5000, P255&lt;&gt;""), AND(R255&gt;500, R255&lt;&gt;""), AND(T255&gt;0, T255&lt;&gt;""))</f>
        <v/>
      </c>
      <c r="AH255" s="11">
        <f>AND(OR(R255="", R255&lt;100),OR(AND(P255&gt;5000,P255&lt;&gt;""),AND(T255&gt;0,T255&lt;&gt;"")))</f>
        <v/>
      </c>
      <c r="AI255" s="11">
        <f>AND(AG255,AH255=FALSE)</f>
        <v/>
      </c>
      <c r="AJ255" s="19" t="n">
        <v>2019</v>
      </c>
      <c r="AK255" t="n">
        <v>8</v>
      </c>
      <c r="AL255" t="b">
        <v>0</v>
      </c>
      <c r="AM255">
        <f>IF(AND(T255&gt;0, T255&lt;&gt;""),1,0)</f>
        <v/>
      </c>
      <c r="AN255">
        <f>AND(AO255,AND(T255&gt;0,T255&lt;&gt;""))</f>
        <v/>
      </c>
      <c r="AO255">
        <f>AND(R255&gt;100, R255&lt;&gt;"")</f>
        <v/>
      </c>
      <c r="AP255">
        <f>AND(NOT(AN255),AO255)</f>
        <v/>
      </c>
      <c r="AQ255">
        <f>IF(AN255, "OEIS CAT - Destructive - Fatal", IF(AO255, IF(AG255, "OEIS CAT - Destructive - Non-fatal", "OEIS Non-CAT - Destructive - Non-fatal"), IF(AG255,  "OEIS CAT - Large", "OEIS Non-CAT - Large")))</f>
        <v/>
      </c>
      <c r="AR255">
        <f>IF(AND(P255&lt;&gt;"", P255&gt;5000),1,0)</f>
        <v/>
      </c>
      <c r="AS255">
        <f>IF(AND(R255&lt;&gt;"", R255&gt;500),1,0)</f>
        <v/>
      </c>
      <c r="AT255">
        <f>IF(OR(R255="", R255&lt;=100),"structures &lt;= 100 ", IF(R255&gt;500, "structures &gt; 500", "100 &lt; structures &lt;= 500"))</f>
        <v/>
      </c>
      <c r="AU255">
        <f>IF(AND(T255&gt;0, T255&lt;&gt;""),"fatality &gt; 0", "fatality = 0")</f>
        <v/>
      </c>
      <c r="AV255">
        <f>IF(R255="",0,  R255)</f>
        <v/>
      </c>
      <c r="AW255" t="b">
        <v>1</v>
      </c>
      <c r="AX255" t="b">
        <v>0</v>
      </c>
      <c r="AY255" t="b">
        <v>1</v>
      </c>
      <c r="AZ255" t="b">
        <v>1</v>
      </c>
      <c r="BA255" t="b">
        <v>0</v>
      </c>
      <c r="BB255" t="b">
        <v>1</v>
      </c>
      <c r="BC255" t="b">
        <v>1</v>
      </c>
    </row>
    <row r="256">
      <c r="A256" s="11" t="n"/>
      <c r="C256">
        <f>LEFT(H256,8)&amp;"-"&amp;E256</f>
        <v/>
      </c>
      <c r="D256" s="12" t="inlineStr">
        <is>
          <t>Shasta</t>
        </is>
      </c>
      <c r="E256" s="12" t="inlineStr">
        <is>
          <t>Mountain</t>
        </is>
      </c>
      <c r="F256" s="12" t="n"/>
      <c r="G256" s="12" t="n"/>
      <c r="H256" s="13">
        <f>YEAR(L256)*10^8+MONTH(L256)*10^6+DAY(L256)*10^4+HOUR(L256)*100+MINUTE(L256)</f>
        <v/>
      </c>
      <c r="I256" s="13">
        <f>IF(HOUR(L256)&lt;12, YEAR(L256)*10^8+MONTH(L256)*10^6+DAY(L256)*10^4+(HOUR(L256)+12)*10^2 + MINUTE(L256), YEAR(L256)*10^8+MONTH(L256)*10^6+(DAY(L256)+1)*10^4+(HOUR(L256)-12)*10^2+MINUTE(L256))</f>
        <v/>
      </c>
      <c r="J256" s="14" t="n">
        <v>43699</v>
      </c>
      <c r="K256" s="15" t="n">
        <v>0.4597222222222222</v>
      </c>
      <c r="L256" s="16" t="n">
        <v>43699.45972222222</v>
      </c>
      <c r="M256" s="17" t="n">
        <v>43703</v>
      </c>
      <c r="N256" s="18" t="inlineStr">
        <is>
          <t>17:00</t>
        </is>
      </c>
      <c r="O256" s="16" t="n">
        <v>43703.70833333334</v>
      </c>
      <c r="P256" s="19" t="n">
        <v>600</v>
      </c>
      <c r="Q256" s="12" t="inlineStr">
        <is>
          <t>Under Investigation</t>
        </is>
      </c>
      <c r="R256" s="19" t="n">
        <v>14</v>
      </c>
      <c r="S256" s="19" t="n"/>
      <c r="T256" s="19" t="n"/>
      <c r="U256" s="20" t="n">
        <v>40.715556</v>
      </c>
      <c r="V256" s="20" t="n">
        <v>-122.241944</v>
      </c>
      <c r="W256" s="11" t="inlineStr">
        <is>
          <t>HFTD</t>
        </is>
      </c>
      <c r="X256" s="11">
        <f>IF(OR(ISNUMBER(FIND("Redwood Valley", E256)), AZ256, BC256), "HFRA", "non-HFRA")</f>
        <v/>
      </c>
      <c r="Y256" s="11" t="n"/>
      <c r="Z256" s="21" t="n"/>
      <c r="AA256" s="11" t="n"/>
      <c r="AB256" s="11" t="n"/>
      <c r="AC256" s="21" t="n"/>
      <c r="AD256" s="21" t="n"/>
      <c r="AE256" s="21" t="n"/>
      <c r="AF256" s="11" t="n">
        <v>871893</v>
      </c>
      <c r="AG256" s="11">
        <f>OR(AND(P256&gt;5000, P256&lt;&gt;""), AND(R256&gt;500, R256&lt;&gt;""), AND(T256&gt;0, T256&lt;&gt;""))</f>
        <v/>
      </c>
      <c r="AH256" s="11">
        <f>AND(OR(R256="", R256&lt;100),OR(AND(P256&gt;5000,P256&lt;&gt;""),AND(T256&gt;0,T256&lt;&gt;"")))</f>
        <v/>
      </c>
      <c r="AI256" s="11">
        <f>AND(AG256,AH256=FALSE)</f>
        <v/>
      </c>
      <c r="AJ256" s="19" t="n">
        <v>2019</v>
      </c>
      <c r="AK256" t="n">
        <v>8</v>
      </c>
      <c r="AL256" t="b">
        <v>0</v>
      </c>
      <c r="AM256">
        <f>IF(AND(T256&gt;0, T256&lt;&gt;""),1,0)</f>
        <v/>
      </c>
      <c r="AN256">
        <f>AND(AO256,AND(T256&gt;0,T256&lt;&gt;""))</f>
        <v/>
      </c>
      <c r="AO256">
        <f>AND(R256&gt;100, R256&lt;&gt;"")</f>
        <v/>
      </c>
      <c r="AP256">
        <f>AND(NOT(AN256),AO256)</f>
        <v/>
      </c>
      <c r="AQ256">
        <f>IF(AN256, "OEIS CAT - Destructive - Fatal", IF(AO256, IF(AG256, "OEIS CAT - Destructive - Non-fatal", "OEIS Non-CAT - Destructive - Non-fatal"), IF(AG256, "OEIS CAT - Large", "OEIS Non-CAT - Large")))</f>
        <v/>
      </c>
      <c r="AR256">
        <f>IF(AND(P256&lt;&gt;"", P256&gt;5000),1,0)</f>
        <v/>
      </c>
      <c r="AS256">
        <f>IF(AND(R256&lt;&gt;"", R256&gt;500),1,0)</f>
        <v/>
      </c>
      <c r="AT256">
        <f>IF(OR(R256="", R256&lt;=100),"structures &lt;= 100 ", IF(R256&gt;500, "structures &gt; 500", "100 &lt; structures &lt;= 500"))</f>
        <v/>
      </c>
      <c r="AU256">
        <f>IF(AND(T256&gt;0, T256&lt;&gt;""),"fatality &gt; 0", "fatality = 0")</f>
        <v/>
      </c>
      <c r="AV256">
        <f>IF(R256="",0, R256)</f>
        <v/>
      </c>
      <c r="AW256" t="b">
        <v>1</v>
      </c>
      <c r="AX256" t="b">
        <v>0</v>
      </c>
      <c r="AY256" t="b">
        <v>1</v>
      </c>
      <c r="AZ256" t="b">
        <v>1</v>
      </c>
      <c r="BA256" t="b">
        <v>0</v>
      </c>
      <c r="BB256" t="b">
        <v>1</v>
      </c>
      <c r="BC256" t="b">
        <v>1</v>
      </c>
    </row>
    <row r="257">
      <c r="A257" s="11" t="n"/>
      <c r="C257">
        <f>LEFT(H257,8)&amp;"-"&amp;E257</f>
        <v/>
      </c>
      <c r="D257" s="12" t="inlineStr">
        <is>
          <t>Lassen</t>
        </is>
      </c>
      <c r="E257" s="30" t="inlineStr">
        <is>
          <t>Long Valley</t>
        </is>
      </c>
      <c r="F257" s="30" t="n"/>
      <c r="G257" s="30" t="n"/>
      <c r="H257" s="13">
        <f>YEAR(L257)*10^8+MONTH(L257)*10^6+DAY(L257)*10^4+HOUR(L257)*100+MINUTE(L257)</f>
        <v/>
      </c>
      <c r="I257" s="13">
        <f>IF(HOUR(L257)&lt;12, YEAR(L257)*10^8+MONTH(L257)*10^6+DAY(L257)*10^4+(HOUR(L257)+12)*10^2 + MINUTE(L257), YEAR(L257)*10^8+MONTH(L257)*10^6+(DAY(L257)+1)*10^4+(HOUR(L257)-12)*10^2+MINUTE(L257))</f>
        <v/>
      </c>
      <c r="J257" s="14" t="n">
        <v>43701</v>
      </c>
      <c r="K257" s="15" t="n">
        <v>0.7256944444444444</v>
      </c>
      <c r="L257" s="16" t="n">
        <v>43701.72569444445</v>
      </c>
      <c r="M257" s="17" t="n">
        <v>43704</v>
      </c>
      <c r="N257" s="18" t="inlineStr">
        <is>
          <t>09:01</t>
        </is>
      </c>
      <c r="O257" s="16" t="n">
        <v>43704.37569444445</v>
      </c>
      <c r="P257" s="19" t="n">
        <v>2438</v>
      </c>
      <c r="Q257" s="12" t="inlineStr">
        <is>
          <t>Under Investigation</t>
        </is>
      </c>
      <c r="R257" s="19" t="n"/>
      <c r="S257" s="19" t="n"/>
      <c r="T257" s="19" t="n">
        <v>0</v>
      </c>
      <c r="U257" s="20" t="n">
        <v>39.892222</v>
      </c>
      <c r="V257" s="20" t="n">
        <v>-120.029722</v>
      </c>
      <c r="W257" s="11" t="inlineStr">
        <is>
          <t>HFTD</t>
        </is>
      </c>
      <c r="X257" s="11">
        <f>IF(OR(ISNUMBER(FIND("Redwood Valley", E257)), AZ257, BC257), "HFRA", "non-HFRA")</f>
        <v/>
      </c>
      <c r="Y257" s="11" t="n"/>
      <c r="Z257" s="21" t="n"/>
      <c r="AA257" s="11" t="n"/>
      <c r="AB257" s="11" t="n"/>
      <c r="AC257" s="21" t="n"/>
      <c r="AD257" s="21" t="n"/>
      <c r="AE257" s="21" t="n"/>
      <c r="AF257" s="11" t="n"/>
      <c r="AG257" s="11">
        <f>OR(AND(P257&gt;5000, P257&lt;&gt;""), AND(R257&gt;500, R257&lt;&gt;""), AND(T257&gt;0, T257&lt;&gt;""))</f>
        <v/>
      </c>
      <c r="AH257" s="11">
        <f>AND(OR(R257="", R257&lt;100),OR(AND(P257&gt;5000,P257&lt;&gt;""),AND(T257&gt;0,T257&lt;&gt;"")))</f>
        <v/>
      </c>
      <c r="AI257" s="11">
        <f>AND(AG257,AH257=FALSE)</f>
        <v/>
      </c>
      <c r="AJ257" s="19" t="n">
        <v>2019</v>
      </c>
      <c r="AK257" t="n">
        <v>8</v>
      </c>
      <c r="AL257" t="b">
        <v>0</v>
      </c>
      <c r="AM257">
        <f>IF(AND(T257&gt;0, T257&lt;&gt;""),1,0)</f>
        <v/>
      </c>
      <c r="AN257">
        <f>AND(AO257,AND(T257&gt;0,T257&lt;&gt;""))</f>
        <v/>
      </c>
      <c r="AO257">
        <f>AND(R257&gt;100, R257&lt;&gt;"")</f>
        <v/>
      </c>
      <c r="AP257">
        <f>AND(NOT(AN257),AO257)</f>
        <v/>
      </c>
      <c r="AQ257">
        <f>IF(AN257, "OEIS CAT - Destructive - Fatal", IF(AO257, IF(AG257, "OEIS CAT - Destructive - Non-fatal", "OEIS Non-CAT - Destructive - Non-fatal"), IF(AG257, "OEIS CAT - Large", "OEIS Non-CAT - Large")))</f>
        <v/>
      </c>
      <c r="AR257">
        <f>IF(AND(P257&lt;&gt;"", P257&gt;5000),1,0)</f>
        <v/>
      </c>
      <c r="AS257">
        <f>IF(AND(R257&lt;&gt;"", R257&gt;500),1,0)</f>
        <v/>
      </c>
      <c r="AT257">
        <f>IF(OR(R257="", R257&lt;=100),"structures &lt;= 100 ", IF(R257&gt;500, "structures &gt; 500", "100 &lt; structures &lt;= 500"))</f>
        <v/>
      </c>
      <c r="AU257">
        <f>IF(AND(T257&gt;0, T257&lt;&gt;""),"fatality &gt; 0", "fatality = 0")</f>
        <v/>
      </c>
      <c r="AV257">
        <f>IF(R257="",0, R257)</f>
        <v/>
      </c>
      <c r="AW257" t="b">
        <v>1</v>
      </c>
      <c r="AX257" t="b">
        <v>0</v>
      </c>
      <c r="AY257" t="b">
        <v>1</v>
      </c>
      <c r="AZ257" t="b">
        <v>1</v>
      </c>
      <c r="BA257" t="b">
        <v>0</v>
      </c>
      <c r="BB257" t="b">
        <v>0</v>
      </c>
      <c r="BC257" t="b">
        <v>1</v>
      </c>
    </row>
    <row r="258">
      <c r="A258" s="11" t="n"/>
      <c r="C258">
        <f>LEFT(H258,8)&amp;"-"&amp;E258</f>
        <v/>
      </c>
      <c r="D258" s="12" t="inlineStr">
        <is>
          <t>Lassen</t>
        </is>
      </c>
      <c r="E258" s="12" t="inlineStr">
        <is>
          <t>R-1</t>
        </is>
      </c>
      <c r="F258" s="12" t="n"/>
      <c r="G258" s="12" t="n"/>
      <c r="H258" s="13">
        <f>YEAR(L258)*10^8+MONTH(L258)*10^6+DAY(L258)*10^4+HOUR(L258)*100+MINUTE(L258)</f>
        <v/>
      </c>
      <c r="I258" s="13">
        <f>IF(HOUR(L258)&lt;12, YEAR(L258)*10^8+MONTH(L258)*10^6+DAY(L258)*10^4+(HOUR(L258)+12)*10^2 + MINUTE(L258), YEAR(L258)*10^8+MONTH(L258)*10^6+(DAY(L258)+1)*10^4+(HOUR(L258)-12)*10^2+MINUTE(L258))</f>
        <v/>
      </c>
      <c r="J258" s="14" t="n">
        <v>43705</v>
      </c>
      <c r="K258" s="15" t="n">
        <v>0.825</v>
      </c>
      <c r="L258" s="16" t="n">
        <v>43705.825</v>
      </c>
      <c r="M258" s="17" t="n">
        <v>43712</v>
      </c>
      <c r="N258" s="18" t="inlineStr">
        <is>
          <t>16:22</t>
        </is>
      </c>
      <c r="O258" s="16" t="n">
        <v>43712.68194444444</v>
      </c>
      <c r="P258" s="19" t="n">
        <v>3380</v>
      </c>
      <c r="Q258" s="12" t="inlineStr">
        <is>
          <t>Lightning</t>
        </is>
      </c>
      <c r="R258" s="19" t="n"/>
      <c r="S258" s="19" t="n"/>
      <c r="T258" s="19" t="n"/>
      <c r="U258" s="20" t="n">
        <v>40.593</v>
      </c>
      <c r="V258" s="20" t="n">
        <v>-120.581</v>
      </c>
      <c r="W258" s="11" t="inlineStr">
        <is>
          <t>HFTD</t>
        </is>
      </c>
      <c r="X258" s="11">
        <f>IF(OR(ISNUMBER(FIND("Redwood Valley", E258)), AZ258, BC258), "HFRA", "non-HFRA")</f>
        <v/>
      </c>
      <c r="Y258" s="11" t="n"/>
      <c r="Z258" s="21" t="n"/>
      <c r="AA258" s="11" t="n"/>
      <c r="AB258" s="11" t="n"/>
      <c r="AC258" s="21" t="n"/>
      <c r="AD258" s="21" t="n"/>
      <c r="AE258" s="21" t="n"/>
      <c r="AF258" s="11" t="n"/>
      <c r="AG258" s="11">
        <f>OR(AND(P258&gt;5000, P258&lt;&gt;""), AND(R258&gt;500, R258&lt;&gt;""), AND(T258&gt;0, T258&lt;&gt;""))</f>
        <v/>
      </c>
      <c r="AH258" s="11">
        <f>AND(OR(R258="", R258&lt;100),OR(AND(P258&gt;5000,P258&lt;&gt;""),AND(T258&gt;0,T258&lt;&gt;"")))</f>
        <v/>
      </c>
      <c r="AI258" s="11">
        <f>AND(AG258,AH258=FALSE)</f>
        <v/>
      </c>
      <c r="AJ258" s="19" t="n">
        <v>2019</v>
      </c>
      <c r="AK258" t="n">
        <v>8</v>
      </c>
      <c r="AL258" t="b">
        <v>1</v>
      </c>
      <c r="AM258">
        <f>IF(AND(T258&gt;0, T258&lt;&gt;""),1,0)</f>
        <v/>
      </c>
      <c r="AN258">
        <f>AND(AO258,AND(T258&gt;0,T258&lt;&gt;""))</f>
        <v/>
      </c>
      <c r="AO258">
        <f>AND(R258&gt;100, R258&lt;&gt;"")</f>
        <v/>
      </c>
      <c r="AP258">
        <f>AND(NOT(AN258),AO258)</f>
        <v/>
      </c>
      <c r="AQ258">
        <f>IF(AN258, "OEIS CAT - Destructive - Fatal", IF(AO258, IF(AG258, "OEIS CAT - Destructive - Non-fatal", "OEIS Non-CAT - Destructive - Non-fatal"), IF(AG258, "OEIS CAT - Large", "OEIS Non-CAT - Large")))</f>
        <v/>
      </c>
      <c r="AR258">
        <f>IF(AND(P258&lt;&gt;"", P258&gt;5000),1,0)</f>
        <v/>
      </c>
      <c r="AS258">
        <f>IF(AND(R258&lt;&gt;"", R258&gt;500),1,0)</f>
        <v/>
      </c>
      <c r="AT258">
        <f>IF(OR(R258="", R258&lt;=100),"structures &lt;= 100 ", IF(R258&gt;500, "structures &gt; 500", "100 &lt; structures &lt;= 500"))</f>
        <v/>
      </c>
      <c r="AU258">
        <f>IF(AND(T258&gt;0, T258&lt;&gt;""),"fatality &gt; 0", "fatality = 0")</f>
        <v/>
      </c>
      <c r="AV258">
        <f>IF(R258="",0, R258)</f>
        <v/>
      </c>
      <c r="AW258" t="b">
        <v>1</v>
      </c>
      <c r="AX258" t="b">
        <v>0</v>
      </c>
      <c r="AY258" t="b">
        <v>1</v>
      </c>
      <c r="AZ258" t="b">
        <v>1</v>
      </c>
      <c r="BA258" t="b">
        <v>0</v>
      </c>
      <c r="BB258" t="b">
        <v>0</v>
      </c>
      <c r="BC258" t="b">
        <v>1</v>
      </c>
    </row>
    <row r="259">
      <c r="A259" s="11" t="n"/>
      <c r="C259">
        <f>LEFT(H259,8)&amp;"-"&amp;E259</f>
        <v/>
      </c>
      <c r="D259" s="12" t="inlineStr">
        <is>
          <t>Tulare</t>
        </is>
      </c>
      <c r="E259" s="30" t="inlineStr">
        <is>
          <t>Creek</t>
        </is>
      </c>
      <c r="F259" s="30" t="n"/>
      <c r="G259" s="30" t="n"/>
      <c r="H259" s="13">
        <f>YEAR(L259)*10^8+MONTH(L259)*10^6+DAY(L259)*10^4+HOUR(L259)*100+MINUTE(L259)</f>
        <v/>
      </c>
      <c r="I259" s="13">
        <f>IF(HOUR(L259)&lt;12, YEAR(L259)*10^8+MONTH(L259)*10^6+DAY(L259)*10^4+(HOUR(L259)+12)*10^2 + MINUTE(L259), YEAR(L259)*10^8+MONTH(L259)*10^6+(DAY(L259)+1)*10^4+(HOUR(L259)-12)*10^2+MINUTE(L259))</f>
        <v/>
      </c>
      <c r="J259" s="14" t="n">
        <v>43708</v>
      </c>
      <c r="K259" s="15" t="n">
        <v>0.6465277777777778</v>
      </c>
      <c r="L259" s="16" t="n">
        <v>43708.64652777778</v>
      </c>
      <c r="M259" s="17" t="n"/>
      <c r="N259" s="18" t="n"/>
      <c r="O259" s="16" t="n"/>
      <c r="P259" s="19" t="n">
        <v>756</v>
      </c>
      <c r="Q259" s="12" t="inlineStr">
        <is>
          <t>Under Investigation</t>
        </is>
      </c>
      <c r="R259" s="19" t="n"/>
      <c r="S259" s="19" t="n"/>
      <c r="T259" s="19" t="n">
        <v>0</v>
      </c>
      <c r="U259" s="20" t="n">
        <v>36.40193</v>
      </c>
      <c r="V259" s="20" t="n">
        <v>-119.030621</v>
      </c>
      <c r="W259" s="11" t="inlineStr">
        <is>
          <t>non-HFTD</t>
        </is>
      </c>
      <c r="X259" s="11">
        <f>IF(OR(ISNUMBER(FIND("Redwood Valley", E259)), AZ259, BC259), "HFRA", "non-HFRA")</f>
        <v/>
      </c>
      <c r="Y259" s="11" t="n"/>
      <c r="Z259" s="21" t="n"/>
      <c r="AA259" s="11" t="n"/>
      <c r="AB259" s="11" t="n"/>
      <c r="AC259" s="21" t="n"/>
      <c r="AD259" s="21" t="n"/>
      <c r="AE259" s="21" t="n"/>
      <c r="AF259" s="11" t="n"/>
      <c r="AG259" s="11">
        <f>OR(AND(P259&gt;5000, P259&lt;&gt;""), AND(R259&gt;500, R259&lt;&gt;""), AND(T259&gt;0, T259&lt;&gt;""))</f>
        <v/>
      </c>
      <c r="AH259" s="11">
        <f>AND(OR(R259="", R259&lt;100),OR(AND(P259&gt;5000,P259&lt;&gt;""),AND(T259&gt;0,T259&lt;&gt;"")))</f>
        <v/>
      </c>
      <c r="AI259" s="11">
        <f>AND(AG259,AH259=FALSE)</f>
        <v/>
      </c>
      <c r="AJ259" s="19" t="n">
        <v>2019</v>
      </c>
      <c r="AK259" t="n">
        <v>8</v>
      </c>
      <c r="AL259" t="b">
        <v>0</v>
      </c>
      <c r="AM259">
        <f>IF(AND(T259&gt;0, T259&lt;&gt;""),1,0)</f>
        <v/>
      </c>
      <c r="AN259">
        <f>AND(AO259,AND(T259&gt;0,T259&lt;&gt;""))</f>
        <v/>
      </c>
      <c r="AO259">
        <f>AND(R259&gt;100, R259&lt;&gt;"")</f>
        <v/>
      </c>
      <c r="AP259">
        <f>AND(NOT(AN259),AO259)</f>
        <v/>
      </c>
      <c r="AQ259">
        <f>IF(AN259, "OEIS CAT - Destructive - Fatal", IF(AO259, IF(AG259, "OEIS CAT - Destructive - Non-fatal", "OEIS Non-CAT - Destructive - Non-fatal"), IF(AG259, "OEIS CAT - Large", "OEIS Non-CAT - Large")))</f>
        <v/>
      </c>
      <c r="AR259">
        <f>IF(AND(P259&lt;&gt;"", P259&gt;5000),1,0)</f>
        <v/>
      </c>
      <c r="AS259">
        <f>IF(AND(R259&lt;&gt;"", R259&gt;500),1,0)</f>
        <v/>
      </c>
      <c r="AT259">
        <f>IF(OR(R259="", R259&lt;=100),"structures &lt;= 100 ", IF(R259&gt;500, "structures &gt; 500", "100 &lt; structures &lt;= 500"))</f>
        <v/>
      </c>
      <c r="AU259">
        <f>IF(AND(T259&gt;0, T259&lt;&gt;""),"fatality &gt; 0", "fatality = 0")</f>
        <v/>
      </c>
      <c r="AV259">
        <f>IF(R259="",0, R259)</f>
        <v/>
      </c>
      <c r="AW259" t="b">
        <v>0</v>
      </c>
      <c r="AX259" t="b">
        <v>0</v>
      </c>
      <c r="AY259" t="b">
        <v>0</v>
      </c>
      <c r="AZ259" t="b">
        <v>0</v>
      </c>
      <c r="BA259" t="b">
        <v>0</v>
      </c>
      <c r="BB259" t="b">
        <v>0</v>
      </c>
      <c r="BC259" t="b">
        <v>0</v>
      </c>
    </row>
    <row r="260">
      <c r="A260" s="11" t="n"/>
      <c r="C260">
        <f>LEFT(H260,8)&amp;"-"&amp;E260</f>
        <v/>
      </c>
      <c r="D260" s="12" t="inlineStr">
        <is>
          <t>Plumas</t>
        </is>
      </c>
      <c r="E260" s="30" t="inlineStr">
        <is>
          <t>Walker</t>
        </is>
      </c>
      <c r="F260" s="30" t="n"/>
      <c r="G260" s="30" t="n"/>
      <c r="H260" s="13">
        <f>YEAR(L260)*10^8+MONTH(L260)*10^6+DAY(L260)*10^4+HOUR(L260)*100+MINUTE(L260)</f>
        <v/>
      </c>
      <c r="I260" s="13">
        <f>IF(HOUR(L260)&lt;12, YEAR(L260)*10^8+MONTH(L260)*10^6+DAY(L260)*10^4+(HOUR(L260)+12)*10^2 + MINUTE(L260), YEAR(L260)*10^8+MONTH(L260)*10^6+(DAY(L260)+1)*10^4+(HOUR(L260)-12)*10^2+MINUTE(L260))</f>
        <v/>
      </c>
      <c r="J260" s="14" t="n">
        <v>43712</v>
      </c>
      <c r="K260" s="15" t="n">
        <v>0.6368055555555555</v>
      </c>
      <c r="L260" s="16" t="n">
        <v>43712.63680555556</v>
      </c>
      <c r="M260" s="17" t="n"/>
      <c r="N260" s="18" t="n"/>
      <c r="O260" s="16" t="n"/>
      <c r="P260" s="19" t="n">
        <v>54612</v>
      </c>
      <c r="Q260" s="12" t="inlineStr">
        <is>
          <t>Under Investigation</t>
        </is>
      </c>
      <c r="R260" s="19" t="n"/>
      <c r="S260" s="19" t="n"/>
      <c r="T260" s="19" t="n">
        <v>0</v>
      </c>
      <c r="U260" s="20" t="n">
        <v>40.061389</v>
      </c>
      <c r="V260" s="20" t="n">
        <v>-120.680556</v>
      </c>
      <c r="W260" s="11" t="inlineStr">
        <is>
          <t>HFTD</t>
        </is>
      </c>
      <c r="X260" s="11">
        <f>IF(OR(ISNUMBER(FIND("Redwood Valley", E260)), AZ260, BC260), "HFRA", "non-HFRA")</f>
        <v/>
      </c>
      <c r="Y260" s="11" t="n"/>
      <c r="Z260" s="21" t="n"/>
      <c r="AA260" s="11" t="n"/>
      <c r="AB260" s="11" t="n"/>
      <c r="AC260" s="21" t="n"/>
      <c r="AD260" s="21" t="n"/>
      <c r="AE260" s="21" t="n"/>
      <c r="AF260" s="11" t="n"/>
      <c r="AG260" s="11">
        <f>OR(AND(P260&gt;5000, P260&lt;&gt;""), AND(R260&gt;500, R260&lt;&gt;""), AND(T260&gt;0, T260&lt;&gt;""))</f>
        <v/>
      </c>
      <c r="AH260" s="11">
        <f>AND(OR(R260="", R260&lt;100),OR(AND(P260&gt;5000,P260&lt;&gt;""),AND(T260&gt;0,T260&lt;&gt;"")))</f>
        <v/>
      </c>
      <c r="AI260" s="11">
        <f>AND(AG260,AH260=FALSE)</f>
        <v/>
      </c>
      <c r="AJ260" s="19" t="n">
        <v>2019</v>
      </c>
      <c r="AK260" t="n">
        <v>9</v>
      </c>
      <c r="AL260" t="b">
        <v>0</v>
      </c>
      <c r="AM260">
        <f>IF(AND(T260&gt;0, T260&lt;&gt;""),1,0)</f>
        <v/>
      </c>
      <c r="AN260">
        <f>AND(AO260,AND(T260&gt;0,T260&lt;&gt;""))</f>
        <v/>
      </c>
      <c r="AO260">
        <f>AND(R260&gt;100, R260&lt;&gt;"")</f>
        <v/>
      </c>
      <c r="AP260">
        <f>AND(NOT(AN260),AO260)</f>
        <v/>
      </c>
      <c r="AQ260">
        <f>IF(AN260, "OEIS CAT - Destructive - Fatal", IF(AO260, IF(AG260, "OEIS CAT - Destructive - Non-fatal", "OEIS Non-CAT - Destructive - Non-fatal"), IF(AG260, "OEIS CAT - Large", "OEIS Non-CAT - Large")))</f>
        <v/>
      </c>
      <c r="AR260">
        <f>IF(AND(P260&lt;&gt;"", P260&gt;5000),1,0)</f>
        <v/>
      </c>
      <c r="AS260">
        <f>IF(AND(R260&lt;&gt;"", R260&gt;500),1,0)</f>
        <v/>
      </c>
      <c r="AT260">
        <f>IF(OR(R260="", R260&lt;=100),"structures &lt;= 100 ", IF(R260&gt;500, "structures &gt; 500", "100 &lt; structures &lt;= 500"))</f>
        <v/>
      </c>
      <c r="AU260">
        <f>IF(AND(T260&gt;0, T260&lt;&gt;""),"fatality &gt; 0", "fatality = 0")</f>
        <v/>
      </c>
      <c r="AV260">
        <f>IF(R260="",0, R260)</f>
        <v/>
      </c>
      <c r="AW260" t="b">
        <v>1</v>
      </c>
      <c r="AX260" t="b">
        <v>0</v>
      </c>
      <c r="AY260" t="b">
        <v>1</v>
      </c>
      <c r="AZ260" t="b">
        <v>1</v>
      </c>
      <c r="BA260" t="b">
        <v>0</v>
      </c>
      <c r="BB260" t="b">
        <v>1</v>
      </c>
      <c r="BC260" t="b">
        <v>1</v>
      </c>
    </row>
    <row r="261">
      <c r="A261" s="11" t="n"/>
      <c r="C261">
        <f>LEFT(H261,8)&amp;"-"&amp;E261</f>
        <v/>
      </c>
      <c r="D261" s="12" t="inlineStr">
        <is>
          <t>Tehama</t>
        </is>
      </c>
      <c r="E261" s="30" t="inlineStr">
        <is>
          <t>Red Bank</t>
        </is>
      </c>
      <c r="F261" s="30" t="n"/>
      <c r="G261" s="30" t="n"/>
      <c r="H261" s="13">
        <f>YEAR(L261)*10^8+MONTH(L261)*10^6+DAY(L261)*10^4+HOUR(L261)*100+MINUTE(L261)</f>
        <v/>
      </c>
      <c r="I261" s="13">
        <f>IF(HOUR(L261)&lt;12, YEAR(L261)*10^8+MONTH(L261)*10^6+DAY(L261)*10^4+(HOUR(L261)+12)*10^2 + MINUTE(L261), YEAR(L261)*10^8+MONTH(L261)*10^6+(DAY(L261)+1)*10^4+(HOUR(L261)-12)*10^2+MINUTE(L261))</f>
        <v/>
      </c>
      <c r="J261" s="14" t="n">
        <v>43713</v>
      </c>
      <c r="K261" s="15" t="n">
        <v>0.5548611111111111</v>
      </c>
      <c r="L261" s="16" t="n">
        <v>43713.55486111111</v>
      </c>
      <c r="M261" s="17" t="n">
        <v>43721</v>
      </c>
      <c r="N261" s="18" t="inlineStr">
        <is>
          <t>19:00</t>
        </is>
      </c>
      <c r="O261" s="16" t="n">
        <v>43721.79166666666</v>
      </c>
      <c r="P261" s="19" t="n">
        <v>8838</v>
      </c>
      <c r="Q261" s="12" t="inlineStr">
        <is>
          <t>Lightning</t>
        </is>
      </c>
      <c r="R261" s="19" t="n">
        <v>2</v>
      </c>
      <c r="S261" s="19" t="n"/>
      <c r="T261" s="19" t="n">
        <v>0</v>
      </c>
      <c r="U261" s="20" t="n">
        <v>40.12</v>
      </c>
      <c r="V261" s="20" t="n">
        <v>-122.64</v>
      </c>
      <c r="W261" s="11" t="inlineStr">
        <is>
          <t>HFTD</t>
        </is>
      </c>
      <c r="X261" s="11">
        <f>IF(OR(ISNUMBER(FIND("Redwood Valley", E261)), AZ261, BC261), "HFRA", "non-HFRA")</f>
        <v/>
      </c>
      <c r="Y261" s="11" t="n"/>
      <c r="Z261" s="21" t="n"/>
      <c r="AA261" s="11" t="n"/>
      <c r="AB261" s="11" t="n"/>
      <c r="AC261" s="21" t="n"/>
      <c r="AD261" s="21" t="n"/>
      <c r="AE261" s="21" t="n"/>
      <c r="AF261" s="11" t="n"/>
      <c r="AG261" s="11">
        <f>OR(AND(P261&gt;5000, P261&lt;&gt;""), AND(R261&gt;500, R261&lt;&gt;""), AND(T261&gt;0, T261&lt;&gt;""))</f>
        <v/>
      </c>
      <c r="AH261" s="11">
        <f>AND(OR(R261="", R261&lt;100),OR(AND(P261&gt;5000,P261&lt;&gt;""),AND(T261&gt;0,T261&lt;&gt;"")))</f>
        <v/>
      </c>
      <c r="AI261" s="11">
        <f>AND(AG261,AH261=FALSE)</f>
        <v/>
      </c>
      <c r="AJ261" s="19" t="n">
        <v>2019</v>
      </c>
      <c r="AK261" t="n">
        <v>9</v>
      </c>
      <c r="AL261" t="b">
        <v>0</v>
      </c>
      <c r="AM261">
        <f>IF(AND(T261&gt;0, T261&lt;&gt;""),1,0)</f>
        <v/>
      </c>
      <c r="AN261">
        <f>AND(AO261,AND(T261&gt;0,T261&lt;&gt;""))</f>
        <v/>
      </c>
      <c r="AO261">
        <f>AND(R261&gt;100, R261&lt;&gt;"")</f>
        <v/>
      </c>
      <c r="AP261">
        <f>AND(NOT(AN261),AO261)</f>
        <v/>
      </c>
      <c r="AQ261">
        <f>IF(AN261, "OEIS CAT - Destructive - Fatal", IF(AO261, IF(AG261, "OEIS CAT - Destructive - Non-fatal", "OEIS Non-CAT - Destructive - Non-fatal"), IF(AG261, "OEIS CAT - Large", "OEIS Non-CAT - Large")))</f>
        <v/>
      </c>
      <c r="AR261">
        <f>IF(AND(P261&lt;&gt;"", P261&gt;5000),1,0)</f>
        <v/>
      </c>
      <c r="AS261">
        <f>IF(AND(R261&lt;&gt;"", R261&gt;500),1,0)</f>
        <v/>
      </c>
      <c r="AT261">
        <f>IF(OR(R261="", R261&lt;=100),"structures &lt;= 100 ", IF(R261&gt;500, "structures &gt; 500", "100 &lt; structures &lt;= 500"))</f>
        <v/>
      </c>
      <c r="AU261">
        <f>IF(AND(T261&gt;0, T261&lt;&gt;""),"fatality &gt; 0", "fatality = 0")</f>
        <v/>
      </c>
      <c r="AV261">
        <f>IF(R261="",0, R261)</f>
        <v/>
      </c>
      <c r="AW261" t="b">
        <v>1</v>
      </c>
      <c r="AX261" t="b">
        <v>0</v>
      </c>
      <c r="AY261" t="b">
        <v>1</v>
      </c>
      <c r="AZ261" t="b">
        <v>1</v>
      </c>
      <c r="BA261" t="b">
        <v>0</v>
      </c>
      <c r="BB261" t="b">
        <v>1</v>
      </c>
      <c r="BC261" t="b">
        <v>1</v>
      </c>
    </row>
    <row r="262">
      <c r="A262" s="11" t="n"/>
      <c r="C262">
        <f>LEFT(H262,8)&amp;"-"&amp;E262</f>
        <v/>
      </c>
      <c r="D262" s="12" t="inlineStr">
        <is>
          <t>Tehama</t>
        </is>
      </c>
      <c r="E262" s="12" t="inlineStr">
        <is>
          <t>South</t>
        </is>
      </c>
      <c r="F262" s="12" t="n"/>
      <c r="G262" s="12" t="n"/>
      <c r="H262" s="13">
        <f>YEAR(L262)*10^8+MONTH(L262)*10^6+DAY(L262)*10^4+HOUR(L262)*100+MINUTE(L262)</f>
        <v/>
      </c>
      <c r="I262" s="13">
        <f>IF(HOUR(L262)&lt;12, YEAR(L262)*10^8+MONTH(L262)*10^6+DAY(L262)*10^4+(HOUR(L262)+12)*10^2 + MINUTE(L262), YEAR(L262)*10^8+MONTH(L262)*10^6+(DAY(L262)+1)*10^4+(HOUR(L262)-12)*10^2+MINUTE(L262))</f>
        <v/>
      </c>
      <c r="J262" s="14" t="n">
        <v>43713</v>
      </c>
      <c r="K262" s="15" t="n">
        <v>0.8326388888888889</v>
      </c>
      <c r="L262" s="16" t="n">
        <v>43713.83263888889</v>
      </c>
      <c r="M262" s="17" t="n">
        <v>43801</v>
      </c>
      <c r="N262" s="18" t="inlineStr">
        <is>
          <t>16:12</t>
        </is>
      </c>
      <c r="O262" s="16" t="n">
        <v>43801.675</v>
      </c>
      <c r="P262" s="19" t="n">
        <v>5332</v>
      </c>
      <c r="Q262" s="12" t="inlineStr">
        <is>
          <t>Lightning</t>
        </is>
      </c>
      <c r="R262" s="19" t="n"/>
      <c r="S262" s="19" t="n"/>
      <c r="T262" s="19" t="n"/>
      <c r="U262" s="20" t="n">
        <v>40.109</v>
      </c>
      <c r="V262" s="20" t="n">
        <v>-122.789</v>
      </c>
      <c r="W262" s="11" t="inlineStr">
        <is>
          <t>HFTD</t>
        </is>
      </c>
      <c r="X262" s="11">
        <f>IF(OR(ISNUMBER(FIND("Redwood Valley", E262)), AZ262, BC262), "HFRA", "non-HFRA")</f>
        <v/>
      </c>
      <c r="Y262" s="11" t="n"/>
      <c r="Z262" s="21" t="n"/>
      <c r="AA262" s="11" t="n"/>
      <c r="AB262" s="11" t="n"/>
      <c r="AC262" s="21" t="n"/>
      <c r="AD262" s="21" t="n"/>
      <c r="AE262" s="21" t="n"/>
      <c r="AF262" s="11" t="n"/>
      <c r="AG262" s="11">
        <f>OR(AND(P262&gt;5000, P262&lt;&gt;""), AND(R262&gt;500, R262&lt;&gt;""), AND(T262&gt;0, T262&lt;&gt;""))</f>
        <v/>
      </c>
      <c r="AH262" s="11">
        <f>AND(OR(R262="", R262&lt;100),OR(AND(P262&gt;5000,P262&lt;&gt;""),AND(T262&gt;0,T262&lt;&gt;"")))</f>
        <v/>
      </c>
      <c r="AI262" s="11">
        <f>AND(AG262,AH262=FALSE)</f>
        <v/>
      </c>
      <c r="AJ262" s="19" t="n">
        <v>2019</v>
      </c>
      <c r="AK262" t="n">
        <v>9</v>
      </c>
      <c r="AL262" t="b">
        <v>0</v>
      </c>
      <c r="AM262">
        <f>IF(AND(T262&gt;0, T262&lt;&gt;""),1,0)</f>
        <v/>
      </c>
      <c r="AN262">
        <f>AND(AO262,AND(T262&gt;0,T262&lt;&gt;""))</f>
        <v/>
      </c>
      <c r="AO262">
        <f>AND(R262&gt;100, R262&lt;&gt;"")</f>
        <v/>
      </c>
      <c r="AP262">
        <f>AND(NOT(AN262),AO262)</f>
        <v/>
      </c>
      <c r="AQ262">
        <f>IF(AN262, "OEIS CAT - Destructive - Fatal", IF(AO262, IF(AG262, "OEIS CAT - Destructive - Non-fatal", "OEIS Non-CAT - Destructive - Non-fatal"), IF(AG262, "OEIS CAT - Large", "OEIS Non-CAT - Large")))</f>
        <v/>
      </c>
      <c r="AR262">
        <f>IF(AND(P262&lt;&gt;"", P262&gt;5000),1,0)</f>
        <v/>
      </c>
      <c r="AS262">
        <f>IF(AND(R262&lt;&gt;"", R262&gt;500),1,0)</f>
        <v/>
      </c>
      <c r="AT262">
        <f>IF(OR(R262="", R262&lt;=100),"structures &lt;= 100 ", IF(R262&gt;500, "structures &gt; 500", "100 &lt; structures &lt;= 500"))</f>
        <v/>
      </c>
      <c r="AU262">
        <f>IF(AND(T262&gt;0, T262&lt;&gt;""),"fatality &gt; 0", "fatality = 0")</f>
        <v/>
      </c>
      <c r="AV262">
        <f>IF(R262="",0, R262)</f>
        <v/>
      </c>
      <c r="AW262" t="b">
        <v>1</v>
      </c>
      <c r="AX262" t="b">
        <v>0</v>
      </c>
      <c r="AY262" t="b">
        <v>1</v>
      </c>
      <c r="AZ262" t="b">
        <v>1</v>
      </c>
      <c r="BA262" t="b">
        <v>0</v>
      </c>
      <c r="BB262" t="b">
        <v>1</v>
      </c>
      <c r="BC262" t="b">
        <v>1</v>
      </c>
    </row>
    <row r="263">
      <c r="A263" s="11" t="n"/>
      <c r="B263" t="inlineStr">
        <is>
          <t>(3/22/2021) Corrected start date to  09/06/2019</t>
        </is>
      </c>
      <c r="C263">
        <f>LEFT(H263,8)&amp;"-"&amp;E263</f>
        <v/>
      </c>
      <c r="D263" s="12" t="inlineStr">
        <is>
          <t>Tulare</t>
        </is>
      </c>
      <c r="E263" s="30" t="inlineStr">
        <is>
          <t>Broder</t>
        </is>
      </c>
      <c r="F263" s="30" t="n"/>
      <c r="G263" s="30" t="n"/>
      <c r="H263" s="13">
        <f>YEAR(L263)*10^8+MONTH(L263)*10^6+DAY(L263)*10^4+HOUR(L263)*100+MINUTE(L263)</f>
        <v/>
      </c>
      <c r="I263" s="13">
        <f>IF(HOUR(L263)&lt;12, YEAR(L263)*10^8+MONTH(L263)*10^6+DAY(L263)*10^4+(HOUR(L263)+12)*10^2 + MINUTE(L263), YEAR(L263)*10^8+MONTH(L263)*10^6+(DAY(L263)+1)*10^4+(HOUR(L263)-12)*10^2+MINUTE(L263))</f>
        <v/>
      </c>
      <c r="J263" s="14" t="n">
        <v>43714</v>
      </c>
      <c r="K263" s="15" t="n">
        <v>0.5270833333333333</v>
      </c>
      <c r="L263" s="16" t="n">
        <v>43714.52708333333</v>
      </c>
      <c r="M263" s="17" t="n"/>
      <c r="N263" s="18" t="n"/>
      <c r="O263" s="16" t="n"/>
      <c r="P263" s="19" t="n">
        <v>381</v>
      </c>
      <c r="Q263" s="12" t="inlineStr">
        <is>
          <t>Lightning</t>
        </is>
      </c>
      <c r="R263" s="19" t="n"/>
      <c r="S263" s="19" t="n"/>
      <c r="T263" s="19" t="n">
        <v>0</v>
      </c>
      <c r="U263" s="20" t="n">
        <v>36.151</v>
      </c>
      <c r="V263" s="20" t="n">
        <v>-118.185</v>
      </c>
      <c r="W263" s="11" t="inlineStr">
        <is>
          <t>HFTD</t>
        </is>
      </c>
      <c r="X263" s="11">
        <f>IF(OR(ISNUMBER(FIND("Redwood Valley", E263)), AZ263, BC263), "HFRA", "non-HFRA")</f>
        <v/>
      </c>
      <c r="Y263" s="11" t="n"/>
      <c r="Z263" s="21" t="n"/>
      <c r="AA263" s="11" t="n"/>
      <c r="AB263" s="11" t="n"/>
      <c r="AC263" s="21" t="n"/>
      <c r="AD263" s="21" t="n"/>
      <c r="AE263" s="21" t="n"/>
      <c r="AF263" s="11" t="n"/>
      <c r="AG263" s="11">
        <f>OR(AND(P263&gt;5000, P263&lt;&gt;""), AND(R263&gt;500, R263&lt;&gt;""), AND(T263&gt;0, T263&lt;&gt;""))</f>
        <v/>
      </c>
      <c r="AH263" s="11">
        <f>AND(OR(R263="", R263&lt;100),OR(AND(P263&gt;5000,P263&lt;&gt;""),AND(T263&gt;0,T263&lt;&gt;"")))</f>
        <v/>
      </c>
      <c r="AI263" s="11">
        <f>AND(AG263,AH263=FALSE)</f>
        <v/>
      </c>
      <c r="AJ263" s="19" t="n">
        <v>2019</v>
      </c>
      <c r="AK263" t="n">
        <v>9</v>
      </c>
      <c r="AL263" t="b">
        <v>0</v>
      </c>
      <c r="AM263">
        <f>IF(AND(T263&gt;0, T263&lt;&gt;""),1,0)</f>
        <v/>
      </c>
      <c r="AN263">
        <f>AND(AO263,AND(T263&gt;0,T263&lt;&gt;""))</f>
        <v/>
      </c>
      <c r="AO263">
        <f>AND(R263&gt;100, R263&lt;&gt;"")</f>
        <v/>
      </c>
      <c r="AP263">
        <f>AND(NOT(AN263),AO263)</f>
        <v/>
      </c>
      <c r="AQ263">
        <f>IF(AN263, "OEIS CAT - Destructive - Fatal", IF(AO263, IF(AG263, "OEIS CAT - Destructive - Non-fatal", "OEIS Non-CAT - Destructive - Non-fatal"), IF(AG263, "OEIS CAT - Large", "OEIS Non-CAT - Large")))</f>
        <v/>
      </c>
      <c r="AR263">
        <f>IF(AND(P263&lt;&gt;"", P263&gt;5000),1,0)</f>
        <v/>
      </c>
      <c r="AS263">
        <f>IF(AND(R263&lt;&gt;"", R263&gt;500),1,0)</f>
        <v/>
      </c>
      <c r="AT263">
        <f>IF(OR(R263="", R263&lt;=100),"structures &lt;= 100 ", IF(R263&gt;500, "structures &gt; 500", "100 &lt; structures &lt;= 500"))</f>
        <v/>
      </c>
      <c r="AU263">
        <f>IF(AND(T263&gt;0, T263&lt;&gt;""),"fatality &gt; 0", "fatality = 0")</f>
        <v/>
      </c>
      <c r="AV263">
        <f>IF(R263="",0, R263)</f>
        <v/>
      </c>
      <c r="AW263" t="b">
        <v>1</v>
      </c>
      <c r="AX263" t="b">
        <v>0</v>
      </c>
      <c r="AY263" t="b">
        <v>1</v>
      </c>
      <c r="AZ263" t="b">
        <v>1</v>
      </c>
      <c r="BA263" t="b">
        <v>0</v>
      </c>
      <c r="BB263" t="b">
        <v>1</v>
      </c>
      <c r="BC263" t="b">
        <v>1</v>
      </c>
    </row>
    <row r="264">
      <c r="A264" s="11" t="inlineStr">
        <is>
          <t>Not in PG&amp;E service territory</t>
        </is>
      </c>
      <c r="B264" s="10" t="n"/>
      <c r="C264">
        <f>LEFT(H264,8)&amp;"-"&amp;E264</f>
        <v/>
      </c>
      <c r="D264" s="12" t="inlineStr">
        <is>
          <t>Siskiyou</t>
        </is>
      </c>
      <c r="E264" s="30" t="inlineStr">
        <is>
          <t>Lime</t>
        </is>
      </c>
      <c r="F264" s="30" t="n"/>
      <c r="G264" s="30" t="n"/>
      <c r="H264" s="13">
        <f>YEAR(L264)*10^8+MONTH(L264)*10^6+DAY(L264)*10^4+HOUR(L264)*100+MINUTE(L264)</f>
        <v/>
      </c>
      <c r="I264" s="13">
        <f>IF(HOUR(L264)&lt;12, YEAR(L264)*10^8+MONTH(L264)*10^6+DAY(L264)*10^4+(HOUR(L264)+12)*10^2 + MINUTE(L264), YEAR(L264)*10^8+MONTH(L264)*10^6+(DAY(L264)+1)*10^4+(HOUR(L264)-12)*10^2+MINUTE(L264))</f>
        <v/>
      </c>
      <c r="J264" s="14" t="n">
        <v>43715</v>
      </c>
      <c r="K264" s="15" t="n">
        <v>0.3583333333333333</v>
      </c>
      <c r="L264" s="16" t="n">
        <v>43715.35833333333</v>
      </c>
      <c r="M264" s="17" t="n"/>
      <c r="N264" s="18" t="n"/>
      <c r="O264" s="16" t="n"/>
      <c r="P264" s="19" t="n">
        <v>1872</v>
      </c>
      <c r="Q264" s="12" t="inlineStr">
        <is>
          <t>Lightning</t>
        </is>
      </c>
      <c r="R264" s="19" t="n"/>
      <c r="S264" s="19" t="n"/>
      <c r="T264" s="19" t="n">
        <v>0</v>
      </c>
      <c r="U264" s="20" t="n">
        <v>41.862237</v>
      </c>
      <c r="V264" s="20" t="n">
        <v>-122.662258</v>
      </c>
      <c r="W264" s="11" t="inlineStr">
        <is>
          <t>HFTD</t>
        </is>
      </c>
      <c r="X264" s="11">
        <f>IF(OR(ISNUMBER(FIND("Redwood Valley", E264)), AZ264, BC264), "HFRA", "non-HFRA")</f>
        <v/>
      </c>
      <c r="Y264" s="11" t="n"/>
      <c r="Z264" s="21" t="n"/>
      <c r="AA264" s="11" t="n"/>
      <c r="AB264" s="11" t="n"/>
      <c r="AC264" s="21" t="n"/>
      <c r="AD264" s="21" t="n"/>
      <c r="AE264" s="21" t="n"/>
      <c r="AF264" s="11" t="n"/>
      <c r="AG264" s="11">
        <f>OR(AND(P264&gt;5000, P264&lt;&gt;""), AND(R264&gt;500, R264&lt;&gt;""), AND(T264&gt;0, T264&lt;&gt;""))</f>
        <v/>
      </c>
      <c r="AH264" s="11">
        <f>AND(OR(R264="", R264&lt;100),OR(AND(P264&gt;5000,P264&lt;&gt;""),AND(T264&gt;0,T264&lt;&gt;"")))</f>
        <v/>
      </c>
      <c r="AI264" s="11">
        <f>AND(AG264,AH264=FALSE)</f>
        <v/>
      </c>
      <c r="AJ264" s="19" t="n">
        <v>2019</v>
      </c>
      <c r="AK264" t="n">
        <v>9</v>
      </c>
      <c r="AL264" t="b">
        <v>0</v>
      </c>
      <c r="AM264">
        <f>IF(AND(T264&gt;0, T264&lt;&gt;""),1,0)</f>
        <v/>
      </c>
      <c r="AN264">
        <f>AND(AO264,AND(T264&gt;0,T264&lt;&gt;""))</f>
        <v/>
      </c>
      <c r="AO264">
        <f>AND(R264&gt;100, R264&lt;&gt;"")</f>
        <v/>
      </c>
      <c r="AP264">
        <f>AND(NOT(AN264),AO264)</f>
        <v/>
      </c>
      <c r="AQ264">
        <f>IF(AN264, "OEIS CAT - Destructive - Fatal", IF(AO264, IF(AG264, "OEIS CAT - Destructive - Non-fatal", "OEIS Non-CAT - Destructive - Non-fatal"), IF(AG264, "OEIS CAT - Large", "OEIS Non-CAT - Large")))</f>
        <v/>
      </c>
      <c r="AR264">
        <f>IF(AND(P264&lt;&gt;"", P264&gt;5000),1,0)</f>
        <v/>
      </c>
      <c r="AS264">
        <f>IF(AND(R264&lt;&gt;"", R264&gt;500),1,0)</f>
        <v/>
      </c>
      <c r="AT264">
        <f>IF(OR(R264="", R264&lt;=100),"structures &lt;= 100 ", IF(R264&gt;500, "structures &gt; 500", "100 &lt; structures &lt;= 500"))</f>
        <v/>
      </c>
      <c r="AU264">
        <f>IF(AND(T264&gt;0, T264&lt;&gt;""),"fatality &gt; 0", "fatality = 0")</f>
        <v/>
      </c>
      <c r="AV264">
        <f>IF(R264="",0, R264)</f>
        <v/>
      </c>
      <c r="AW264" t="b">
        <v>1</v>
      </c>
      <c r="AX264" t="b">
        <v>0</v>
      </c>
      <c r="AY264" t="b">
        <v>1</v>
      </c>
      <c r="AZ264" t="b">
        <v>1</v>
      </c>
      <c r="BA264" t="b">
        <v>0</v>
      </c>
      <c r="BB264" t="b">
        <v>0</v>
      </c>
      <c r="BC264" t="b">
        <v>1</v>
      </c>
    </row>
    <row r="265">
      <c r="A265" s="11" t="n"/>
      <c r="C265">
        <f>LEFT(H265,8)&amp;"-"&amp;E265</f>
        <v/>
      </c>
      <c r="D265" s="12" t="inlineStr">
        <is>
          <t>Butte</t>
        </is>
      </c>
      <c r="E265" s="30" t="inlineStr">
        <is>
          <t>Swedes</t>
        </is>
      </c>
      <c r="F265" s="30" t="n"/>
      <c r="G265" s="30" t="n"/>
      <c r="H265" s="13">
        <f>YEAR(L265)*10^8+MONTH(L265)*10^6+DAY(L265)*10^4+HOUR(L265)*100+MINUTE(L265)</f>
        <v/>
      </c>
      <c r="I265" s="13">
        <f>IF(HOUR(L265)&lt;12, YEAR(L265)*10^8+MONTH(L265)*10^6+DAY(L265)*10^4+(HOUR(L265)+12)*10^2 + MINUTE(L265), YEAR(L265)*10^8+MONTH(L265)*10^6+(DAY(L265)+1)*10^4+(HOUR(L265)-12)*10^2+MINUTE(L265))</f>
        <v/>
      </c>
      <c r="J265" s="14" t="n">
        <v>43715</v>
      </c>
      <c r="K265" s="15" t="n">
        <v>0.6291666666666667</v>
      </c>
      <c r="L265" s="16" t="n">
        <v>43715.62916666667</v>
      </c>
      <c r="M265" s="17" t="n">
        <v>43721</v>
      </c>
      <c r="N265" s="18" t="inlineStr">
        <is>
          <t>19:00</t>
        </is>
      </c>
      <c r="O265" s="16" t="n">
        <v>43721.79166666666</v>
      </c>
      <c r="P265" s="19" t="n">
        <v>496</v>
      </c>
      <c r="Q265" s="12" t="inlineStr">
        <is>
          <t>Under Investigation</t>
        </is>
      </c>
      <c r="R265" s="19" t="n">
        <v>2</v>
      </c>
      <c r="S265" s="19" t="n"/>
      <c r="T265" s="19" t="n">
        <v>0</v>
      </c>
      <c r="U265" s="20" t="n">
        <v>35.45296</v>
      </c>
      <c r="V265" s="20" t="n">
        <v>-121.412619</v>
      </c>
      <c r="W265" s="11" t="inlineStr">
        <is>
          <t>non-HFTD</t>
        </is>
      </c>
      <c r="X265" s="11">
        <f>IF(OR(ISNUMBER(FIND("Redwood Valley", E265)), AZ265, BC265), "HFRA", "non-HFRA")</f>
        <v/>
      </c>
      <c r="Y265" s="11" t="n"/>
      <c r="Z265" s="21" t="n"/>
      <c r="AA265" s="11" t="n"/>
      <c r="AB265" s="11" t="n"/>
      <c r="AC265" s="21" t="n"/>
      <c r="AD265" s="21" t="n"/>
      <c r="AE265" s="21" t="n"/>
      <c r="AF265" s="11" t="n">
        <v>2721</v>
      </c>
      <c r="AG265" s="11">
        <f>OR(AND(P265&gt;5000, P265&lt;&gt;""), AND(R265&gt;500, R265&lt;&gt;""), AND(T265&gt;0, T265&lt;&gt;""))</f>
        <v/>
      </c>
      <c r="AH265" s="11">
        <f>AND(OR(R265="", R265&lt;100),OR(AND(P265&gt;5000,P265&lt;&gt;""),AND(T265&gt;0,T265&lt;&gt;"")))</f>
        <v/>
      </c>
      <c r="AI265" s="11">
        <f>AND(AG265,AH265=FALSE)</f>
        <v/>
      </c>
      <c r="AJ265" s="19" t="n">
        <v>2019</v>
      </c>
      <c r="AK265" t="n">
        <v>9</v>
      </c>
      <c r="AL265" t="b">
        <v>0</v>
      </c>
      <c r="AM265">
        <f>IF(AND(T265&gt;0, T265&lt;&gt;""),1,0)</f>
        <v/>
      </c>
      <c r="AN265">
        <f>AND(AO265,AND(T265&gt;0,T265&lt;&gt;""))</f>
        <v/>
      </c>
      <c r="AO265">
        <f>AND(R265&gt;100, R265&lt;&gt;"")</f>
        <v/>
      </c>
      <c r="AP265">
        <f>AND(NOT(AN265),AO265)</f>
        <v/>
      </c>
      <c r="AQ265">
        <f>IF(AN265, "OEIS CAT - Destructive - Fatal", IF(AO265, IF(AG265, "OEIS CAT - Destructive - Non-fatal", "OEIS Non-CAT - Destructive - Non-fatal"), IF(AG265, "OEIS CAT - Large", "OEIS Non-CAT - Large")))</f>
        <v/>
      </c>
      <c r="AR265">
        <f>IF(AND(P265&lt;&gt;"", P265&gt;5000),1,0)</f>
        <v/>
      </c>
      <c r="AS265">
        <f>IF(AND(R265&lt;&gt;"", R265&gt;500),1,0)</f>
        <v/>
      </c>
      <c r="AT265">
        <f>IF(OR(R265="", R265&lt;=100),"structures &lt;= 100 ", IF(R265&gt;500, "structures &gt; 500", "100 &lt; structures &lt;= 500"))</f>
        <v/>
      </c>
      <c r="AU265">
        <f>IF(AND(T265&gt;0, T265&lt;&gt;""),"fatality &gt; 0", "fatality = 0")</f>
        <v/>
      </c>
      <c r="AV265">
        <f>IF(R265="",0, R265)</f>
        <v/>
      </c>
      <c r="AW265" t="b">
        <v>0</v>
      </c>
      <c r="AX265" t="b">
        <v>0</v>
      </c>
      <c r="AY265" t="b">
        <v>0</v>
      </c>
      <c r="AZ265" t="b">
        <v>0</v>
      </c>
      <c r="BA265" t="b">
        <v>0</v>
      </c>
      <c r="BB265" t="b">
        <v>0</v>
      </c>
      <c r="BC265" t="b">
        <v>0</v>
      </c>
    </row>
    <row r="266">
      <c r="A266" s="11" t="n"/>
      <c r="C266">
        <f>LEFT(H266,8)&amp;"-"&amp;E266</f>
        <v/>
      </c>
      <c r="D266" s="12" t="inlineStr">
        <is>
          <t>Placer</t>
        </is>
      </c>
      <c r="E266" s="12" t="inlineStr">
        <is>
          <t>Baseline</t>
        </is>
      </c>
      <c r="F266" s="12" t="n"/>
      <c r="G266" s="12" t="n"/>
      <c r="H266" s="13">
        <f>YEAR(L266)*10^8+MONTH(L266)*10^6+DAY(L266)*10^4+HOUR(L266)*100+MINUTE(L266)</f>
        <v/>
      </c>
      <c r="I266" s="13">
        <f>IF(HOUR(L266)&lt;12, YEAR(L266)*10^8+MONTH(L266)*10^6+DAY(L266)*10^4+(HOUR(L266)+12)*10^2 + MINUTE(L266), YEAR(L266)*10^8+MONTH(L266)*10^6+(DAY(L266)+1)*10^4+(HOUR(L266)-12)*10^2+MINUTE(L266))</f>
        <v/>
      </c>
      <c r="J266" s="14" t="n">
        <v>43728</v>
      </c>
      <c r="K266" s="15" t="n">
        <v>0.6263888888888889</v>
      </c>
      <c r="L266" s="16" t="n">
        <v>43728.62638888889</v>
      </c>
      <c r="M266" s="17" t="n"/>
      <c r="N266" s="18" t="n"/>
      <c r="O266" s="16" t="n"/>
      <c r="P266" s="19" t="n">
        <v>604</v>
      </c>
      <c r="Q266" s="12" t="inlineStr">
        <is>
          <t>Under Investigation</t>
        </is>
      </c>
      <c r="R266" s="19" t="n"/>
      <c r="S266" s="19" t="n"/>
      <c r="T266" s="19" t="n">
        <v>0</v>
      </c>
      <c r="U266" s="20" t="n">
        <v>38.751648</v>
      </c>
      <c r="V266" s="20" t="n">
        <v>-121.432636</v>
      </c>
      <c r="W266" s="11" t="inlineStr">
        <is>
          <t>non-HFTD</t>
        </is>
      </c>
      <c r="X266" s="11">
        <f>IF(OR(ISNUMBER(FIND("Redwood Valley", E266)), AZ266, BC266), "HFRA", "non-HFRA")</f>
        <v/>
      </c>
      <c r="Y266" s="11" t="n"/>
      <c r="Z266" s="21" t="n"/>
      <c r="AA266" s="11" t="n"/>
      <c r="AB266" s="11" t="n"/>
      <c r="AC266" s="21" t="n"/>
      <c r="AD266" s="21" t="n"/>
      <c r="AE266" s="21" t="n"/>
      <c r="AF266" s="11" t="n"/>
      <c r="AG266" s="11">
        <f>OR(AND(P266&gt;5000, P266&lt;&gt;""), AND(R266&gt;500, R266&lt;&gt;""), AND(T266&gt;0, T266&lt;&gt;""))</f>
        <v/>
      </c>
      <c r="AH266" s="11">
        <f>AND(OR(R266="", R266&lt;100),OR(AND(P266&gt;5000,P266&lt;&gt;""),AND(T266&gt;0,T266&lt;&gt;"")))</f>
        <v/>
      </c>
      <c r="AI266" s="11">
        <f>AND(AG266,AH266=FALSE)</f>
        <v/>
      </c>
      <c r="AJ266" s="19" t="n">
        <v>2019</v>
      </c>
      <c r="AK266" t="n">
        <v>9</v>
      </c>
      <c r="AL266" t="b">
        <v>0</v>
      </c>
      <c r="AM266">
        <f>IF(AND(T266&gt;0, T266&lt;&gt;""),1,0)</f>
        <v/>
      </c>
      <c r="AN266">
        <f>AND(AO266,AND(T266&gt;0,T266&lt;&gt;""))</f>
        <v/>
      </c>
      <c r="AO266">
        <f>AND(R266&gt;100, R266&lt;&gt;"")</f>
        <v/>
      </c>
      <c r="AP266">
        <f>AND(NOT(AN266),AO266)</f>
        <v/>
      </c>
      <c r="AQ266">
        <f>IF(AN266, "OEIS CAT - Destructive - Fatal", IF(AO266, IF(AG266, "OEIS CAT - Destructive - Non-fatal", "OEIS Non-CAT - Destructive - Non-fatal"), IF(AG266, "OEIS CAT - Large", "OEIS Non-CAT - Large")))</f>
        <v/>
      </c>
      <c r="AR266">
        <f>IF(AND(P266&lt;&gt;"", P266&gt;5000),1,0)</f>
        <v/>
      </c>
      <c r="AS266">
        <f>IF(AND(R266&lt;&gt;"", R266&gt;500),1,0)</f>
        <v/>
      </c>
      <c r="AT266">
        <f>IF(OR(R266="", R266&lt;=100),"structures &lt;= 100 ", IF(R266&gt;500, "structures &gt; 500", "100 &lt; structures &lt;= 500"))</f>
        <v/>
      </c>
      <c r="AU266">
        <f>IF(AND(T266&gt;0, T266&lt;&gt;""),"fatality &gt; 0", "fatality = 0")</f>
        <v/>
      </c>
      <c r="AV266">
        <f>IF(R266="",0, R266)</f>
        <v/>
      </c>
      <c r="AW266" t="b">
        <v>0</v>
      </c>
      <c r="AX266" t="b">
        <v>0</v>
      </c>
      <c r="AY266" t="b">
        <v>0</v>
      </c>
      <c r="AZ266" t="b">
        <v>0</v>
      </c>
      <c r="BA266" t="b">
        <v>0</v>
      </c>
      <c r="BB266" t="b">
        <v>0</v>
      </c>
      <c r="BC266" t="b">
        <v>0</v>
      </c>
    </row>
    <row r="267">
      <c r="A267" s="11" t="n"/>
      <c r="C267">
        <f>LEFT(H267,8)&amp;"-"&amp;E267</f>
        <v/>
      </c>
      <c r="D267" s="12" t="inlineStr">
        <is>
          <t>Butte</t>
        </is>
      </c>
      <c r="E267" s="12" t="inlineStr">
        <is>
          <t>Hwy</t>
        </is>
      </c>
      <c r="F267" s="12" t="n"/>
      <c r="G267" s="12" t="n"/>
      <c r="H267" s="13">
        <f>YEAR(L267)*10^8+MONTH(L267)*10^6+DAY(L267)*10^4+HOUR(L267)*100+MINUTE(L267)</f>
        <v/>
      </c>
      <c r="I267" s="13">
        <f>IF(HOUR(L267)&lt;12, YEAR(L267)*10^8+MONTH(L267)*10^6+DAY(L267)*10^4+(HOUR(L267)+12)*10^2 + MINUTE(L267), YEAR(L267)*10^8+MONTH(L267)*10^6+(DAY(L267)+1)*10^4+(HOUR(L267)-12)*10^2+MINUTE(L267))</f>
        <v/>
      </c>
      <c r="J267" s="14" t="n">
        <v>43736</v>
      </c>
      <c r="K267" s="15" t="n">
        <v>0.7416666666666667</v>
      </c>
      <c r="L267" s="16" t="n">
        <v>43736.74166666667</v>
      </c>
      <c r="M267" s="17" t="n">
        <v>43736</v>
      </c>
      <c r="N267" s="18" t="inlineStr">
        <is>
          <t>18:40</t>
        </is>
      </c>
      <c r="O267" s="16" t="n">
        <v>43736.77777777778</v>
      </c>
      <c r="P267" s="19" t="n">
        <v>300</v>
      </c>
      <c r="Q267" s="12" t="inlineStr">
        <is>
          <t>Under Investigation</t>
        </is>
      </c>
      <c r="R267" s="19" t="n"/>
      <c r="S267" s="19" t="n"/>
      <c r="T267" s="19" t="n">
        <v>0</v>
      </c>
      <c r="U267" s="20" t="n">
        <v>39.622137</v>
      </c>
      <c r="V267" s="20" t="n">
        <v>-121.693472</v>
      </c>
      <c r="W267" s="11" t="inlineStr">
        <is>
          <t>non-HFTD</t>
        </is>
      </c>
      <c r="X267" s="11">
        <f>IF(OR(ISNUMBER(FIND("Redwood Valley", E267)), AZ267, BC267), "HFRA", "non-HFRA")</f>
        <v/>
      </c>
      <c r="Y267" s="11" t="inlineStr">
        <is>
          <t>Yes</t>
        </is>
      </c>
      <c r="Z267" s="21" t="inlineStr">
        <is>
          <t>Yes</t>
        </is>
      </c>
      <c r="AA267" s="11" t="n">
        <v>20191140</v>
      </c>
      <c r="AB267" s="11" t="n"/>
      <c r="AC267" s="21" t="inlineStr">
        <is>
          <t>628264</t>
        </is>
      </c>
      <c r="AD267" s="21" t="n"/>
      <c r="AE267" s="21" t="n"/>
      <c r="AF267" s="11" t="n"/>
      <c r="AG267" s="11">
        <f>OR(AND(P267&gt;5000, P267&lt;&gt;""), AND(R267&gt;500, R267&lt;&gt;""), AND(T267&gt;0, T267&lt;&gt;""))</f>
        <v/>
      </c>
      <c r="AH267" s="11">
        <f>AND(OR(R267="", R267&lt;100),OR(AND(P267&gt;5000,P267&lt;&gt;""),AND(T267&gt;0,T267&lt;&gt;"")))</f>
        <v/>
      </c>
      <c r="AI267" s="11">
        <f>AND(AG267,AH267=FALSE)</f>
        <v/>
      </c>
      <c r="AJ267" s="19" t="n">
        <v>2019</v>
      </c>
      <c r="AK267" t="n">
        <v>9</v>
      </c>
      <c r="AL267" t="b">
        <v>0</v>
      </c>
      <c r="AM267">
        <f>IF(AND(T267&gt;0, T267&lt;&gt;""),1,0)</f>
        <v/>
      </c>
      <c r="AN267">
        <f>AND(AO267,AND(T267&gt;0,T267&lt;&gt;""))</f>
        <v/>
      </c>
      <c r="AO267">
        <f>AND(R267&gt;100, R267&lt;&gt;"")</f>
        <v/>
      </c>
      <c r="AP267">
        <f>AND(NOT(AN267),AO267)</f>
        <v/>
      </c>
      <c r="AQ267">
        <f>IF(AN267, "OEIS CAT - Destructive - Fatal", IF(AO267, IF(AG267, "OEIS CAT - Destructive - Non-fatal", "OEIS Non-CAT - Destructive - Non-fatal"), IF(AG267, "OEIS CAT - Large", "OEIS Non-CAT - Large")))</f>
        <v/>
      </c>
      <c r="AR267">
        <f>IF(AND(P267&lt;&gt;"", P267&gt;5000),1,0)</f>
        <v/>
      </c>
      <c r="AS267">
        <f>IF(AND(R267&lt;&gt;"", R267&gt;500),1,0)</f>
        <v/>
      </c>
      <c r="AT267">
        <f>IF(OR(R267="", R267&lt;=100),"structures &lt;= 100 ", IF(R267&gt;500, "structures &gt; 500", "100 &lt; structures &lt;= 500"))</f>
        <v/>
      </c>
      <c r="AU267">
        <f>IF(AND(T267&gt;0, T267&lt;&gt;""),"fatality &gt; 0", "fatality = 0")</f>
        <v/>
      </c>
      <c r="AV267">
        <f>IF(R267="",0, R267)</f>
        <v/>
      </c>
      <c r="AW267" t="b">
        <v>0</v>
      </c>
      <c r="AX267" t="b">
        <v>0</v>
      </c>
      <c r="AY267" t="b">
        <v>0</v>
      </c>
      <c r="AZ267" t="b">
        <v>0</v>
      </c>
      <c r="BA267" t="b">
        <v>0</v>
      </c>
      <c r="BB267" t="b">
        <v>0</v>
      </c>
      <c r="BC267" t="b">
        <v>0</v>
      </c>
    </row>
    <row r="268">
      <c r="A268" s="11" t="n"/>
      <c r="C268">
        <f>LEFT(H268,8)&amp;"-"&amp;E268</f>
        <v/>
      </c>
      <c r="D268" s="12" t="inlineStr">
        <is>
          <t>Mariposa</t>
        </is>
      </c>
      <c r="E268" s="12" t="inlineStr">
        <is>
          <t>Briceburg</t>
        </is>
      </c>
      <c r="F268" s="12" t="n"/>
      <c r="G268" s="12" t="n"/>
      <c r="H268" s="13">
        <f>YEAR(L268)*10^8+MONTH(L268)*10^6+DAY(L268)*10^4+HOUR(L268)*100+MINUTE(L268)</f>
        <v/>
      </c>
      <c r="I268" s="13">
        <f>IF(HOUR(L268)&lt;12, YEAR(L268)*10^8+MONTH(L268)*10^6+DAY(L268)*10^4+(HOUR(L268)+12)*10^2 + MINUTE(L268), YEAR(L268)*10^8+MONTH(L268)*10^6+(DAY(L268)+1)*10^4+(HOUR(L268)-12)*10^2+MINUTE(L268))</f>
        <v/>
      </c>
      <c r="J268" s="14" t="n">
        <v>43744</v>
      </c>
      <c r="K268" s="15" t="n">
        <v>0.6770833333333334</v>
      </c>
      <c r="L268" s="16" t="n">
        <v>43744.67708333334</v>
      </c>
      <c r="M268" s="17" t="n"/>
      <c r="N268" s="18" t="n"/>
      <c r="O268" s="16" t="n"/>
      <c r="P268" s="19" t="n">
        <v>5563</v>
      </c>
      <c r="Q268" s="12" t="n"/>
      <c r="R268" s="19" t="n">
        <v>1</v>
      </c>
      <c r="S268" s="19" t="n"/>
      <c r="T268" s="19" t="n">
        <v>0</v>
      </c>
      <c r="U268" s="20" t="n">
        <v>37.604638</v>
      </c>
      <c r="V268" s="20" t="n">
        <v>-119.96606</v>
      </c>
      <c r="W268" s="11" t="inlineStr">
        <is>
          <t>HFTD</t>
        </is>
      </c>
      <c r="X268" s="11">
        <f>IF(OR(ISNUMBER(FIND("Redwood Valley", E268)), AZ268, BC268), "HFRA", "non-HFRA")</f>
        <v/>
      </c>
      <c r="Y268" s="11" t="n"/>
      <c r="Z268" s="21" t="n"/>
      <c r="AA268" s="11" t="n"/>
      <c r="AB268" s="11" t="n"/>
      <c r="AC268" s="21" t="n"/>
      <c r="AD268" s="21" t="n"/>
      <c r="AE268" s="21" t="n"/>
      <c r="AF268" s="11" t="n"/>
      <c r="AG268" s="11">
        <f>OR(AND(P268&gt;5000, P268&lt;&gt;""), AND(R268&gt;500, R268&lt;&gt;""), AND(T268&gt;0, T268&lt;&gt;""))</f>
        <v/>
      </c>
      <c r="AH268" s="11">
        <f>AND(OR(R268="", R268&lt;100),OR(AND(P268&gt;5000,P268&lt;&gt;""),AND(T268&gt;0,T268&lt;&gt;"")))</f>
        <v/>
      </c>
      <c r="AI268" s="11">
        <f>AND(AG268,AH268=FALSE)</f>
        <v/>
      </c>
      <c r="AJ268" s="19" t="n">
        <v>2019</v>
      </c>
      <c r="AK268" t="n">
        <v>10</v>
      </c>
      <c r="AL268" t="b">
        <v>0</v>
      </c>
      <c r="AM268">
        <f>IF(AND(T268&gt;0, T268&lt;&gt;""),1,0)</f>
        <v/>
      </c>
      <c r="AN268">
        <f>AND(AO268,AND(T268&gt;0,T268&lt;&gt;""))</f>
        <v/>
      </c>
      <c r="AO268">
        <f>AND(R268&gt;100, R268&lt;&gt;"")</f>
        <v/>
      </c>
      <c r="AP268">
        <f>AND(NOT(AN268),AO268)</f>
        <v/>
      </c>
      <c r="AQ268">
        <f>IF(AN268, "OEIS CAT - Destructive - Fatal", IF(AO268, IF(AG268, "OEIS CAT - Destructive - Non-fatal", "OEIS Non-CAT - Destructive - Non-fatal"), IF(AG268, "OEIS CAT - Large", "OEIS Non-CAT - Large")))</f>
        <v/>
      </c>
      <c r="AR268">
        <f>IF(AND(P268&lt;&gt;"", P268&gt;5000),1,0)</f>
        <v/>
      </c>
      <c r="AS268">
        <f>IF(AND(R268&lt;&gt;"", R268&gt;500),1,0)</f>
        <v/>
      </c>
      <c r="AT268">
        <f>IF(OR(R268="", R268&lt;=100),"structures &lt;= 100 ", IF(R268&gt;500, "structures &gt; 500", "100 &lt; structures &lt;= 500"))</f>
        <v/>
      </c>
      <c r="AU268">
        <f>IF(AND(T268&gt;0, T268&lt;&gt;""),"fatality &gt; 0", "fatality = 0")</f>
        <v/>
      </c>
      <c r="AV268">
        <f>IF(R268="",0, R268)</f>
        <v/>
      </c>
      <c r="AW268" t="b">
        <v>0</v>
      </c>
      <c r="AX268" t="b">
        <v>1</v>
      </c>
      <c r="AY268" t="b">
        <v>1</v>
      </c>
      <c r="AZ268" t="b">
        <v>1</v>
      </c>
      <c r="BA268" t="b">
        <v>0</v>
      </c>
      <c r="BB268" t="b">
        <v>1</v>
      </c>
      <c r="BC268" t="b">
        <v>1</v>
      </c>
    </row>
    <row r="269">
      <c r="A269" s="11" t="n"/>
      <c r="C269">
        <f>LEFT(H269,8)&amp;"-"&amp;E269</f>
        <v/>
      </c>
      <c r="D269" s="12" t="inlineStr">
        <is>
          <t>Napa</t>
        </is>
      </c>
      <c r="E269" s="12" t="inlineStr">
        <is>
          <t>American</t>
        </is>
      </c>
      <c r="F269" s="12" t="n"/>
      <c r="G269" s="12" t="n"/>
      <c r="H269" s="13">
        <f>YEAR(L269)*10^8+MONTH(L269)*10^6+DAY(L269)*10^4+HOUR(L269)*100+MINUTE(L269)</f>
        <v/>
      </c>
      <c r="I269" s="13">
        <f>IF(HOUR(L269)&lt;12, YEAR(L269)*10^8+MONTH(L269)*10^6+DAY(L269)*10^4+(HOUR(L269)+12)*10^2 + MINUTE(L269), YEAR(L269)*10^8+MONTH(L269)*10^6+(DAY(L269)+1)*10^4+(HOUR(L269)-12)*10^2+MINUTE(L269))</f>
        <v/>
      </c>
      <c r="J269" s="14" t="n">
        <v>43744</v>
      </c>
      <c r="K269" s="15" t="n">
        <v>0.6916666666666667</v>
      </c>
      <c r="L269" s="16" t="n">
        <v>43744.69166666667</v>
      </c>
      <c r="M269" s="17" t="n">
        <v>43745</v>
      </c>
      <c r="N269" s="18" t="inlineStr">
        <is>
          <t>18:34</t>
        </is>
      </c>
      <c r="O269" s="16" t="n">
        <v>43745.77361111111</v>
      </c>
      <c r="P269" s="19" t="n">
        <v>526</v>
      </c>
      <c r="Q269" s="12" t="n"/>
      <c r="R269" s="19" t="n">
        <v>1</v>
      </c>
      <c r="S269" s="19" t="n"/>
      <c r="T269" s="19" t="n">
        <v>0</v>
      </c>
      <c r="U269" s="20" t="n">
        <v>38.165873</v>
      </c>
      <c r="V269" s="20" t="n">
        <v>-122.211671</v>
      </c>
      <c r="W269" s="11" t="inlineStr">
        <is>
          <t>non-HFTD</t>
        </is>
      </c>
      <c r="X269" s="11">
        <f>IF(OR(ISNUMBER(FIND("Redwood Valley", E269)), AZ269, BC269), "HFRA", "non-HFRA")</f>
        <v/>
      </c>
      <c r="Y269" s="11" t="n"/>
      <c r="Z269" s="21" t="n"/>
      <c r="AA269" s="11" t="n"/>
      <c r="AB269" s="11" t="n"/>
      <c r="AC269" s="21" t="n"/>
      <c r="AD269" s="21" t="n"/>
      <c r="AE269" s="21" t="n"/>
      <c r="AF269" s="11" t="n"/>
      <c r="AG269" s="11">
        <f>OR(AND(P269&gt;5000, P269&lt;&gt;""), AND(R269&gt;500, R269&lt;&gt;""), AND(T269&gt;0, T269&lt;&gt;""))</f>
        <v/>
      </c>
      <c r="AH269" s="11">
        <f>AND(OR(R269="", R269&lt;100),OR(AND(P269&gt;5000,P269&lt;&gt;""),AND(T269&gt;0,T269&lt;&gt;"")))</f>
        <v/>
      </c>
      <c r="AI269" s="11">
        <f>AND(AG269,AH269=FALSE)</f>
        <v/>
      </c>
      <c r="AJ269" s="19" t="n">
        <v>2019</v>
      </c>
      <c r="AK269" t="n">
        <v>10</v>
      </c>
      <c r="AL269" t="b">
        <v>0</v>
      </c>
      <c r="AM269">
        <f>IF(AND(T269&gt;0, T269&lt;&gt;""),1,0)</f>
        <v/>
      </c>
      <c r="AN269">
        <f>AND(AO269,AND(T269&gt;0,T269&lt;&gt;""))</f>
        <v/>
      </c>
      <c r="AO269">
        <f>AND(R269&gt;100, R269&lt;&gt;"")</f>
        <v/>
      </c>
      <c r="AP269">
        <f>AND(NOT(AN269),AO269)</f>
        <v/>
      </c>
      <c r="AQ269">
        <f>IF(AN269, "OEIS CAT - Destructive - Fatal", IF(AO269, IF(AG269, "OEIS CAT - Destructive - Non-fatal", "OEIS Non-CAT - Destructive - Non-fatal"), IF(AG269, "OEIS CAT - Large", "OEIS Non-CAT - Large")))</f>
        <v/>
      </c>
      <c r="AR269">
        <f>IF(AND(P269&lt;&gt;"", P269&gt;5000),1,0)</f>
        <v/>
      </c>
      <c r="AS269">
        <f>IF(AND(R269&lt;&gt;"", R269&gt;500),1,0)</f>
        <v/>
      </c>
      <c r="AT269">
        <f>IF(OR(R269="", R269&lt;=100),"structures &lt;= 100 ", IF(R269&gt;500, "structures &gt; 500", "100 &lt; structures &lt;= 500"))</f>
        <v/>
      </c>
      <c r="AU269">
        <f>IF(AND(T269&gt;0, T269&lt;&gt;""),"fatality &gt; 0", "fatality = 0")</f>
        <v/>
      </c>
      <c r="AV269">
        <f>IF(R269="",0, R269)</f>
        <v/>
      </c>
      <c r="AW269" t="b">
        <v>0</v>
      </c>
      <c r="AX269" t="b">
        <v>0</v>
      </c>
      <c r="AY269" t="b">
        <v>0</v>
      </c>
      <c r="AZ269" t="b">
        <v>0</v>
      </c>
      <c r="BA269" t="b">
        <v>0</v>
      </c>
      <c r="BB269" t="b">
        <v>0</v>
      </c>
      <c r="BC269" t="b">
        <v>0</v>
      </c>
    </row>
    <row r="270">
      <c r="A270" s="11" t="n"/>
      <c r="C270">
        <f>LEFT(H270,8)&amp;"-"&amp;E270</f>
        <v/>
      </c>
      <c r="D270" s="12" t="inlineStr">
        <is>
          <t>El Dorado</t>
        </is>
      </c>
      <c r="E270" s="12" t="inlineStr">
        <is>
          <t>Caples</t>
        </is>
      </c>
      <c r="F270" s="12" t="n"/>
      <c r="G270" s="12" t="n"/>
      <c r="H270" s="13">
        <f>YEAR(L270)*10^8+MONTH(L270)*10^6+DAY(L270)*10^4+HOUR(L270)*100+MINUTE(L270)</f>
        <v/>
      </c>
      <c r="I270" s="13">
        <f>IF(HOUR(L270)&lt;12, YEAR(L270)*10^8+MONTH(L270)*10^6+DAY(L270)*10^4+(HOUR(L270)+12)*10^2 + MINUTE(L270), YEAR(L270)*10^8+MONTH(L270)*10^6+(DAY(L270)+1)*10^4+(HOUR(L270)-12)*10^2+MINUTE(L270))</f>
        <v/>
      </c>
      <c r="J270" s="14" t="n">
        <v>43749</v>
      </c>
      <c r="K270" s="15" t="n">
        <v>0.5326388888888889</v>
      </c>
      <c r="L270" s="16" t="n">
        <v>43749.53263888889</v>
      </c>
      <c r="M270" s="17" t="n"/>
      <c r="N270" s="18" t="n"/>
      <c r="O270" s="16" t="n"/>
      <c r="P270" s="19" t="n">
        <v>3435</v>
      </c>
      <c r="Q270" s="12" t="n"/>
      <c r="R270" s="19" t="n"/>
      <c r="S270" s="19" t="n"/>
      <c r="T270" s="19" t="n">
        <v>0</v>
      </c>
      <c r="U270" s="20" t="n">
        <v>38.724</v>
      </c>
      <c r="V270" s="20" t="n">
        <v>-120.145</v>
      </c>
      <c r="W270" s="11" t="inlineStr">
        <is>
          <t>HFTD</t>
        </is>
      </c>
      <c r="X270" s="11">
        <f>IF(OR(ISNUMBER(FIND("Redwood Valley", E270)), AZ270, BC270), "HFRA", "non-HFRA")</f>
        <v/>
      </c>
      <c r="Y270" s="11" t="n"/>
      <c r="Z270" s="21" t="n"/>
      <c r="AA270" s="11" t="n"/>
      <c r="AB270" s="11" t="n"/>
      <c r="AC270" s="21" t="n"/>
      <c r="AD270" s="21" t="n"/>
      <c r="AE270" s="21" t="n"/>
      <c r="AF270" s="11" t="n"/>
      <c r="AG270" s="11">
        <f>OR(AND(P270&gt;5000, P270&lt;&gt;""), AND(R270&gt;500, R270&lt;&gt;""), AND(T270&gt;0, T270&lt;&gt;""))</f>
        <v/>
      </c>
      <c r="AH270" s="11">
        <f>AND(OR(R270="", R270&lt;100),OR(AND(P270&gt;5000,P270&lt;&gt;""),AND(T270&gt;0,T270&lt;&gt;"")))</f>
        <v/>
      </c>
      <c r="AI270" s="11">
        <f>AND(AG270,AH270=FALSE)</f>
        <v/>
      </c>
      <c r="AJ270" s="19" t="n">
        <v>2019</v>
      </c>
      <c r="AK270" t="n">
        <v>10</v>
      </c>
      <c r="AL270" t="b">
        <v>0</v>
      </c>
      <c r="AM270">
        <f>IF(AND(T270&gt;0, T270&lt;&gt;""),1,0)</f>
        <v/>
      </c>
      <c r="AN270">
        <f>AND(AO270,AND(T270&gt;0,T270&lt;&gt;""))</f>
        <v/>
      </c>
      <c r="AO270">
        <f>AND(R270&gt;100, R270&lt;&gt;"")</f>
        <v/>
      </c>
      <c r="AP270">
        <f>AND(NOT(AN270),AO270)</f>
        <v/>
      </c>
      <c r="AQ270">
        <f>IF(AN270, "OEIS CAT - Destructive - Fatal", IF(AO270, IF(AG270, "OEIS CAT - Destructive - Non-fatal", "OEIS Non-CAT - Destructive - Non-fatal"), IF(AG270, "OEIS CAT - Large", "OEIS Non-CAT - Large")))</f>
        <v/>
      </c>
      <c r="AR270">
        <f>IF(AND(P270&lt;&gt;"", P270&gt;5000),1,0)</f>
        <v/>
      </c>
      <c r="AS270">
        <f>IF(AND(R270&lt;&gt;"", R270&gt;500),1,0)</f>
        <v/>
      </c>
      <c r="AT270">
        <f>IF(OR(R270="", R270&lt;=100),"structures &lt;= 100 ", IF(R270&gt;500, "structures &gt; 500", "100 &lt; structures &lt;= 500"))</f>
        <v/>
      </c>
      <c r="AU270">
        <f>IF(AND(T270&gt;0, T270&lt;&gt;""),"fatality &gt; 0", "fatality = 0")</f>
        <v/>
      </c>
      <c r="AV270">
        <f>IF(R270="",0, R270)</f>
        <v/>
      </c>
      <c r="AW270" t="b">
        <v>1</v>
      </c>
      <c r="AX270" t="b">
        <v>0</v>
      </c>
      <c r="AY270" t="b">
        <v>1</v>
      </c>
      <c r="AZ270" t="b">
        <v>1</v>
      </c>
      <c r="BA270" t="b">
        <v>0</v>
      </c>
      <c r="BB270" t="b">
        <v>1</v>
      </c>
      <c r="BC270" t="b">
        <v>1</v>
      </c>
    </row>
    <row r="271">
      <c r="A271" s="11" t="n"/>
      <c r="C271">
        <f>LEFT(H271,8)&amp;"-"&amp;E271</f>
        <v/>
      </c>
      <c r="D271" s="12" t="inlineStr">
        <is>
          <t>Santa Barbara</t>
        </is>
      </c>
      <c r="E271" s="12" t="inlineStr">
        <is>
          <t>Real</t>
        </is>
      </c>
      <c r="F271" s="12" t="n"/>
      <c r="G271" s="12" t="n"/>
      <c r="H271" s="13">
        <f>YEAR(L271)*10^8+MONTH(L271)*10^6+DAY(L271)*10^4+HOUR(L271)*100+MINUTE(L271)</f>
        <v/>
      </c>
      <c r="I271" s="13">
        <f>IF(HOUR(L271)&lt;12, YEAR(L271)*10^8+MONTH(L271)*10^6+DAY(L271)*10^4+(HOUR(L271)+12)*10^2 + MINUTE(L271), YEAR(L271)*10^8+MONTH(L271)*10^6+(DAY(L271)+1)*10^4+(HOUR(L271)-12)*10^2+MINUTE(L271))</f>
        <v/>
      </c>
      <c r="J271" s="14" t="n">
        <v>43755</v>
      </c>
      <c r="K271" s="15" t="n">
        <v>0.6881944444444444</v>
      </c>
      <c r="L271" s="16" t="n">
        <v>43755.68819444445</v>
      </c>
      <c r="M271" s="17" t="n">
        <v>43759</v>
      </c>
      <c r="N271" s="18" t="inlineStr">
        <is>
          <t>06:00</t>
        </is>
      </c>
      <c r="O271" s="16" t="n">
        <v>43759.25</v>
      </c>
      <c r="P271" s="19" t="n">
        <v>420</v>
      </c>
      <c r="Q271" s="12" t="n"/>
      <c r="R271" s="19" t="n"/>
      <c r="S271" s="19" t="n"/>
      <c r="T271" s="19" t="n">
        <v>0</v>
      </c>
      <c r="U271" s="20" t="n">
        <v>34.484722</v>
      </c>
      <c r="V271" s="20" t="n">
        <v>-120.190833</v>
      </c>
      <c r="W271" s="11" t="inlineStr">
        <is>
          <t>HFTD</t>
        </is>
      </c>
      <c r="X271" s="11">
        <f>IF(OR(ISNUMBER(FIND("Redwood Valley", E271)), AZ271, BC271), "HFRA", "non-HFRA")</f>
        <v/>
      </c>
      <c r="Y271" s="11" t="n"/>
      <c r="Z271" s="21" t="n"/>
      <c r="AA271" s="11" t="n"/>
      <c r="AB271" s="11" t="n"/>
      <c r="AC271" s="21" t="n"/>
      <c r="AD271" s="21" t="n"/>
      <c r="AE271" s="21" t="n"/>
      <c r="AF271" s="11" t="n"/>
      <c r="AG271" s="11">
        <f>OR(AND(P271&gt;5000, P271&lt;&gt;""), AND(R271&gt;500, R271&lt;&gt;""), AND(T271&gt;0, T271&lt;&gt;""))</f>
        <v/>
      </c>
      <c r="AH271" s="11">
        <f>AND(OR(R271="", R271&lt;100),OR(AND(P271&gt;5000,P271&lt;&gt;""),AND(T271&gt;0,T271&lt;&gt;"")))</f>
        <v/>
      </c>
      <c r="AI271" s="11">
        <f>AND(AG271,AH271=FALSE)</f>
        <v/>
      </c>
      <c r="AJ271" s="19" t="n">
        <v>2019</v>
      </c>
      <c r="AK271" t="n">
        <v>10</v>
      </c>
      <c r="AL271" t="b">
        <v>0</v>
      </c>
      <c r="AM271">
        <f>IF(AND(T271&gt;0, T271&lt;&gt;""),1,0)</f>
        <v/>
      </c>
      <c r="AN271">
        <f>AND(AO271,AND(T271&gt;0,T271&lt;&gt;""))</f>
        <v/>
      </c>
      <c r="AO271">
        <f>AND(R271&gt;100, R271&lt;&gt;"")</f>
        <v/>
      </c>
      <c r="AP271">
        <f>AND(NOT(AN271),AO271)</f>
        <v/>
      </c>
      <c r="AQ271">
        <f>IF(AN271, "OEIS CAT - Destructive - Fatal", IF(AO271, IF(AG271, "OEIS CAT - Destructive - Non-fatal", "OEIS Non-CAT - Destructive - Non-fatal"), IF(AG271, "OEIS CAT - Large", "OEIS Non-CAT - Large")))</f>
        <v/>
      </c>
      <c r="AR271">
        <f>IF(AND(P271&lt;&gt;"", P271&gt;5000),1,0)</f>
        <v/>
      </c>
      <c r="AS271">
        <f>IF(AND(R271&lt;&gt;"", R271&gt;500),1,0)</f>
        <v/>
      </c>
      <c r="AT271">
        <f>IF(OR(R271="", R271&lt;=100),"structures &lt;= 100 ", IF(R271&gt;500, "structures &gt; 500", "100 &lt; structures &lt;= 500"))</f>
        <v/>
      </c>
      <c r="AU271">
        <f>IF(AND(T271&gt;0, T271&lt;&gt;""),"fatality &gt; 0", "fatality = 0")</f>
        <v/>
      </c>
      <c r="AV271">
        <f>IF(R271="",0, R271)</f>
        <v/>
      </c>
      <c r="AW271" t="b">
        <v>1</v>
      </c>
      <c r="AX271" t="b">
        <v>0</v>
      </c>
      <c r="AY271" t="b">
        <v>1</v>
      </c>
      <c r="AZ271" t="b">
        <v>1</v>
      </c>
      <c r="BA271" t="b">
        <v>0</v>
      </c>
      <c r="BB271" t="b">
        <v>1</v>
      </c>
      <c r="BC271" t="b">
        <v>1</v>
      </c>
    </row>
    <row r="272">
      <c r="A272" s="11" t="n"/>
      <c r="C272">
        <f>LEFT(H272,8)&amp;"-"&amp;E272</f>
        <v/>
      </c>
      <c r="D272" s="12" t="inlineStr">
        <is>
          <t>Sonoma</t>
        </is>
      </c>
      <c r="E272" s="12" t="inlineStr">
        <is>
          <t>Kincade</t>
        </is>
      </c>
      <c r="F272" s="12" t="n"/>
      <c r="G272" s="12" t="n"/>
      <c r="H272" s="13">
        <f>YEAR(L272)*10^8+MONTH(L272)*10^6+DAY(L272)*10^4+HOUR(L272)*100+MINUTE(L272)</f>
        <v/>
      </c>
      <c r="I272" s="13">
        <f>IF(HOUR(L272)&lt;12, YEAR(L272)*10^8+MONTH(L272)*10^6+DAY(L272)*10^4+(HOUR(L272)+12)*10^2 + MINUTE(L272), YEAR(L272)*10^8+MONTH(L272)*10^6+(DAY(L272)+1)*10^4+(HOUR(L272)-12)*10^2+MINUTE(L272))</f>
        <v/>
      </c>
      <c r="J272" s="14" t="n">
        <v>43761</v>
      </c>
      <c r="K272" s="15" t="n">
        <v>0.89375</v>
      </c>
      <c r="L272" s="16" t="n">
        <v>43761.89375</v>
      </c>
      <c r="M272" s="17" t="n">
        <v>43775</v>
      </c>
      <c r="N272" s="18" t="inlineStr">
        <is>
          <t>19:00</t>
        </is>
      </c>
      <c r="O272" s="16" t="n">
        <v>43775.79166666666</v>
      </c>
      <c r="P272" s="19" t="n">
        <v>77758</v>
      </c>
      <c r="Q272" s="12" t="inlineStr">
        <is>
          <t>Electrical Power</t>
        </is>
      </c>
      <c r="R272" s="19" t="n">
        <v>374</v>
      </c>
      <c r="S272" s="19" t="n">
        <v>60</v>
      </c>
      <c r="T272" s="19" t="n">
        <v>0</v>
      </c>
      <c r="U272" s="20" t="n">
        <v>38.792458</v>
      </c>
      <c r="V272" s="20" t="n">
        <v>-122.780053</v>
      </c>
      <c r="W272" s="11" t="inlineStr">
        <is>
          <t>HFTD</t>
        </is>
      </c>
      <c r="X272" s="11">
        <f>IF(OR(ISNUMBER(FIND("Redwood Valley", E272)), AZ272, BC272), "HFRA", "non-HFRA")</f>
        <v/>
      </c>
      <c r="Y272" s="11" t="inlineStr">
        <is>
          <t>Yes</t>
        </is>
      </c>
      <c r="Z272" s="21" t="inlineStr">
        <is>
          <t>Yes</t>
        </is>
      </c>
      <c r="AA272" s="11" t="n">
        <v>20191611</v>
      </c>
      <c r="AB272" s="11" t="inlineStr">
        <is>
          <t>EI191023A</t>
        </is>
      </c>
      <c r="AC272" s="21" t="n"/>
      <c r="AD272" s="21" t="n"/>
      <c r="AE272" s="21" t="inlineStr">
        <is>
          <t>INT-12817</t>
        </is>
      </c>
      <c r="AF272" s="27" t="n">
        <v>1272117</v>
      </c>
      <c r="AG272" s="11">
        <f>OR(AND(P272&gt;5000, P272&lt;&gt;""), AND(R272&gt;500, R272&lt;&gt;""), AND(T272&gt;0, T272&lt;&gt;""))</f>
        <v/>
      </c>
      <c r="AH272" s="11">
        <f>AND(OR(R272="", R272&lt;100),OR(AND(P272&gt;5000,P272&lt;&gt;""),AND(T272&gt;0,T272&lt;&gt;"")))</f>
        <v/>
      </c>
      <c r="AI272" s="11">
        <f>AND(AG272,AH272=FALSE)</f>
        <v/>
      </c>
      <c r="AJ272" s="19" t="n">
        <v>2019</v>
      </c>
      <c r="AK272" t="n">
        <v>10</v>
      </c>
      <c r="AL272" t="b">
        <v>1</v>
      </c>
      <c r="AM272">
        <f>IF(AND(T272&gt;0, T272&lt;&gt;""),1,0)</f>
        <v/>
      </c>
      <c r="AN272">
        <f>AND(AO272,AND(T272&gt;0,T272&lt;&gt;""))</f>
        <v/>
      </c>
      <c r="AO272">
        <f>AND(R272&gt;100, R272&lt;&gt;"")</f>
        <v/>
      </c>
      <c r="AP272">
        <f>AND(NOT(AN272),AO272)</f>
        <v/>
      </c>
      <c r="AQ272">
        <f>IF(AN272, "OEIS CAT - Destructive - Fatal", IF(AO272, IF(AG272, "OEIS CAT - Destructive - Non-fatal", "OEIS Non-CAT - Destructive - Non-fatal"), IF(AG272, "OEIS CAT - Large", "OEIS Non-CAT - Large")))</f>
        <v/>
      </c>
      <c r="AR272">
        <f>IF(AND(P272&lt;&gt;"", P272&gt;5000),1,0)</f>
        <v/>
      </c>
      <c r="AS272">
        <f>IF(AND(R272&lt;&gt;"", R272&gt;500),1,0)</f>
        <v/>
      </c>
      <c r="AT272">
        <f>IF(OR(R272="", R272&lt;=100),"structures &lt;= 100 ", IF(R272&gt;500, "structures &gt; 500", "100 &lt; structures &lt;= 500"))</f>
        <v/>
      </c>
      <c r="AU272">
        <f>IF(AND(T272&gt;0, T272&lt;&gt;""),"fatality &gt; 0", "fatality = 0")</f>
        <v/>
      </c>
      <c r="AV272">
        <f>IF(R272="",0, R272)</f>
        <v/>
      </c>
      <c r="AW272" t="b">
        <v>0</v>
      </c>
      <c r="AX272" t="b">
        <v>1</v>
      </c>
      <c r="AY272" t="b">
        <v>1</v>
      </c>
      <c r="AZ272" t="b">
        <v>1</v>
      </c>
      <c r="BA272" t="b">
        <v>0</v>
      </c>
      <c r="BB272" t="b">
        <v>1</v>
      </c>
      <c r="BC272" t="b">
        <v>1</v>
      </c>
    </row>
    <row r="273">
      <c r="A273" s="11" t="n"/>
      <c r="C273">
        <f>LEFT(H273,8)&amp;"-"&amp;E273</f>
        <v/>
      </c>
      <c r="D273" s="12" t="inlineStr">
        <is>
          <t>Tehama</t>
        </is>
      </c>
      <c r="E273" s="12" t="inlineStr">
        <is>
          <t>Rawson</t>
        </is>
      </c>
      <c r="F273" s="12" t="n"/>
      <c r="G273" s="12" t="n"/>
      <c r="H273" s="13">
        <f>YEAR(L273)*10^8+MONTH(L273)*10^6+DAY(L273)*10^4+HOUR(L273)*100+MINUTE(L273)</f>
        <v/>
      </c>
      <c r="I273" s="13">
        <f>IF(HOUR(L273)&lt;12, YEAR(L273)*10^8+MONTH(L273)*10^6+DAY(L273)*10^4+(HOUR(L273)+12)*10^2 + MINUTE(L273), YEAR(L273)*10^8+MONTH(L273)*10^6+(DAY(L273)+1)*10^4+(HOUR(L273)-12)*10^2+MINUTE(L273))</f>
        <v/>
      </c>
      <c r="J273" s="14" t="n">
        <v>43764</v>
      </c>
      <c r="K273" s="15" t="n">
        <v>0.1159722222222222</v>
      </c>
      <c r="L273" s="16" t="n">
        <v>43764.11597222222</v>
      </c>
      <c r="M273" s="17" t="n">
        <v>43766</v>
      </c>
      <c r="N273" s="18" t="inlineStr">
        <is>
          <t>07:22</t>
        </is>
      </c>
      <c r="O273" s="16" t="n">
        <v>43766.30694444444</v>
      </c>
      <c r="P273" s="19" t="n">
        <v>605</v>
      </c>
      <c r="Q273" s="12" t="n"/>
      <c r="R273" s="19" t="n"/>
      <c r="S273" s="19" t="n"/>
      <c r="T273" s="19" t="n">
        <v>0</v>
      </c>
      <c r="U273" s="20" t="n">
        <v>40.00171</v>
      </c>
      <c r="V273" s="20" t="n">
        <v>-122.25421</v>
      </c>
      <c r="W273" s="11" t="inlineStr">
        <is>
          <t>non-HFTD</t>
        </is>
      </c>
      <c r="X273" s="11">
        <f>IF(OR(ISNUMBER(FIND("Redwood Valley", E273)), AZ273, BC273), "HFRA", "non-HFRA")</f>
        <v/>
      </c>
      <c r="Y273" s="11" t="n"/>
      <c r="Z273" s="21" t="n"/>
      <c r="AA273" s="11" t="n"/>
      <c r="AB273" s="11" t="n"/>
      <c r="AC273" s="21" t="n"/>
      <c r="AD273" s="21" t="n"/>
      <c r="AE273" s="21" t="n"/>
      <c r="AF273" s="11" t="n">
        <v>20988</v>
      </c>
      <c r="AG273" s="11">
        <f>OR(AND(P273&gt;5000, P273&lt;&gt;""), AND(R273&gt;500, R273&lt;&gt;""), AND(T273&gt;0, T273&lt;&gt;""))</f>
        <v/>
      </c>
      <c r="AH273" s="11">
        <f>AND(OR(R273="", R273&lt;100),OR(AND(P273&gt;5000,P273&lt;&gt;""),AND(T273&gt;0,T273&lt;&gt;"")))</f>
        <v/>
      </c>
      <c r="AI273" s="11">
        <f>AND(AG273,AH273=FALSE)</f>
        <v/>
      </c>
      <c r="AJ273" s="19" t="n">
        <v>2019</v>
      </c>
      <c r="AK273" t="n">
        <v>10</v>
      </c>
      <c r="AL273" t="b">
        <v>1</v>
      </c>
      <c r="AM273">
        <f>IF(AND(T273&gt;0, T273&lt;&gt;""),1,0)</f>
        <v/>
      </c>
      <c r="AN273">
        <f>AND(AO273,AND(T273&gt;0,T273&lt;&gt;""))</f>
        <v/>
      </c>
      <c r="AO273">
        <f>AND(R273&gt;100, R273&lt;&gt;"")</f>
        <v/>
      </c>
      <c r="AP273">
        <f>AND(NOT(AN273),AO273)</f>
        <v/>
      </c>
      <c r="AQ273">
        <f>IF(AN273, "OEIS CAT - Destructive - Fatal", IF(AO273, IF(AG273, "OEIS CAT - Destructive - Non-fatal", "OEIS Non-CAT - Destructive - Non-fatal"), IF(AG273, "OEIS CAT - Large", "OEIS Non-CAT - Large")))</f>
        <v/>
      </c>
      <c r="AR273">
        <f>IF(AND(P273&lt;&gt;"", P273&gt;5000),1,0)</f>
        <v/>
      </c>
      <c r="AS273">
        <f>IF(AND(R273&lt;&gt;"", R273&gt;500),1,0)</f>
        <v/>
      </c>
      <c r="AT273">
        <f>IF(OR(R273="", R273&lt;=100),"structures &lt;= 100 ", IF(R273&gt;500, "structures &gt; 500", "100 &lt; structures &lt;= 500"))</f>
        <v/>
      </c>
      <c r="AU273">
        <f>IF(AND(T273&gt;0, T273&lt;&gt;""),"fatality &gt; 0", "fatality = 0")</f>
        <v/>
      </c>
      <c r="AV273">
        <f>IF(R273="",0, R273)</f>
        <v/>
      </c>
      <c r="AW273" t="b">
        <v>0</v>
      </c>
      <c r="AX273" t="b">
        <v>0</v>
      </c>
      <c r="AY273" t="b">
        <v>0</v>
      </c>
      <c r="AZ273" t="b">
        <v>0</v>
      </c>
      <c r="BA273" t="b">
        <v>0</v>
      </c>
      <c r="BB273" t="b">
        <v>0</v>
      </c>
      <c r="BC273" t="b">
        <v>0</v>
      </c>
    </row>
    <row r="274">
      <c r="A274" s="11" t="n"/>
      <c r="C274">
        <f>LEFT(H274,8)&amp;"-"&amp;E274</f>
        <v/>
      </c>
      <c r="D274" s="12" t="inlineStr">
        <is>
          <t>Mendocino</t>
        </is>
      </c>
      <c r="E274" s="12" t="inlineStr">
        <is>
          <t>Burris</t>
        </is>
      </c>
      <c r="F274" s="12" t="n"/>
      <c r="G274" s="12" t="n"/>
      <c r="H274" s="13">
        <f>YEAR(L274)*10^8+MONTH(L274)*10^6+DAY(L274)*10^4+HOUR(L274)*100+MINUTE(L274)</f>
        <v/>
      </c>
      <c r="I274" s="13">
        <f>IF(HOUR(L274)&lt;12, YEAR(L274)*10^8+MONTH(L274)*10^6+DAY(L274)*10^4+(HOUR(L274)+12)*10^2 + MINUTE(L274), YEAR(L274)*10^8+MONTH(L274)*10^6+(DAY(L274)+1)*10^4+(HOUR(L274)-12)*10^2+MINUTE(L274))</f>
        <v/>
      </c>
      <c r="J274" s="14" t="n">
        <v>43765</v>
      </c>
      <c r="K274" s="15" t="n">
        <v>0.6208333333333333</v>
      </c>
      <c r="L274" s="16" t="n">
        <v>43765.62083333333</v>
      </c>
      <c r="M274" s="17" t="n">
        <v>43772</v>
      </c>
      <c r="N274" s="18" t="inlineStr">
        <is>
          <t>18:52</t>
        </is>
      </c>
      <c r="O274" s="16" t="n">
        <v>43772.78611111111</v>
      </c>
      <c r="P274" s="19" t="n">
        <v>703</v>
      </c>
      <c r="Q274" s="12" t="n"/>
      <c r="R274" s="19" t="n"/>
      <c r="S274" s="19" t="n"/>
      <c r="T274" s="19" t="n">
        <v>0</v>
      </c>
      <c r="U274" s="20" t="n">
        <v>39.22431</v>
      </c>
      <c r="V274" s="20" t="n">
        <v>-123.12887</v>
      </c>
      <c r="W274" s="11" t="inlineStr">
        <is>
          <t>HFTD</t>
        </is>
      </c>
      <c r="X274" s="11">
        <f>IF(OR(ISNUMBER(FIND("Redwood Valley", E274)), AZ274, BC274), "HFRA", "non-HFRA")</f>
        <v/>
      </c>
      <c r="Y274" s="11" t="n"/>
      <c r="Z274" s="21" t="n"/>
      <c r="AA274" s="11" t="n"/>
      <c r="AB274" s="11" t="n"/>
      <c r="AC274" s="21" t="n"/>
      <c r="AD274" s="21" t="n"/>
      <c r="AE274" s="21" t="n"/>
      <c r="AF274" s="11" t="n"/>
      <c r="AG274" s="11">
        <f>OR(AND(P274&gt;5000, P274&lt;&gt;""), AND(R274&gt;500, R274&lt;&gt;""), AND(T274&gt;0, T274&lt;&gt;""))</f>
        <v/>
      </c>
      <c r="AH274" s="11">
        <f>AND(OR(R274="", R274&lt;100),OR(AND(P274&gt;5000,P274&lt;&gt;""),AND(T274&gt;0,T274&lt;&gt;"")))</f>
        <v/>
      </c>
      <c r="AI274" s="11">
        <f>AND(AG274,AH274=FALSE)</f>
        <v/>
      </c>
      <c r="AJ274" s="19" t="n">
        <v>2019</v>
      </c>
      <c r="AK274" t="n">
        <v>10</v>
      </c>
      <c r="AL274" t="b">
        <v>1</v>
      </c>
      <c r="AM274">
        <f>IF(AND(T274&gt;0, T274&lt;&gt;""),1,0)</f>
        <v/>
      </c>
      <c r="AN274">
        <f>AND(AO274,AND(T274&gt;0,T274&lt;&gt;""))</f>
        <v/>
      </c>
      <c r="AO274">
        <f>AND(R274&gt;100, R274&lt;&gt;"")</f>
        <v/>
      </c>
      <c r="AP274">
        <f>AND(NOT(AN274),AO274)</f>
        <v/>
      </c>
      <c r="AQ274">
        <f>IF(AN274, "OEIS CAT - Destructive - Fatal", IF(AO274, IF(AG274, "OEIS CAT - Destructive - Non-fatal", "OEIS Non-CAT - Destructive - Non-fatal"), IF(AG274, "OEIS CAT - Large", "OEIS Non-CAT - Large")))</f>
        <v/>
      </c>
      <c r="AR274">
        <f>IF(AND(P274&lt;&gt;"", P274&gt;5000),1,0)</f>
        <v/>
      </c>
      <c r="AS274">
        <f>IF(AND(R274&lt;&gt;"", R274&gt;500),1,0)</f>
        <v/>
      </c>
      <c r="AT274">
        <f>IF(OR(R274="", R274&lt;=100),"structures &lt;= 100 ", IF(R274&gt;500, "structures &gt; 500", "100 &lt; structures &lt;= 500"))</f>
        <v/>
      </c>
      <c r="AU274">
        <f>IF(AND(T274&gt;0, T274&lt;&gt;""),"fatality &gt; 0", "fatality = 0")</f>
        <v/>
      </c>
      <c r="AV274">
        <f>IF(R274="",0, R274)</f>
        <v/>
      </c>
      <c r="AW274" t="b">
        <v>1</v>
      </c>
      <c r="AX274" t="b">
        <v>0</v>
      </c>
      <c r="AY274" t="b">
        <v>1</v>
      </c>
      <c r="AZ274" t="b">
        <v>1</v>
      </c>
      <c r="BA274" t="b">
        <v>0</v>
      </c>
      <c r="BB274" t="b">
        <v>1</v>
      </c>
      <c r="BC274" t="b">
        <v>1</v>
      </c>
    </row>
    <row r="275">
      <c r="A275" s="11" t="n"/>
      <c r="B275" s="11" t="n"/>
      <c r="C275">
        <f>LEFT(H275,8)&amp;"-"&amp;E275</f>
        <v/>
      </c>
      <c r="D275" s="21" t="inlineStr">
        <is>
          <t>Solano</t>
        </is>
      </c>
      <c r="E275" s="21" t="inlineStr">
        <is>
          <t>Grizzly</t>
        </is>
      </c>
      <c r="F275" s="21" t="n"/>
      <c r="G275" s="21" t="n"/>
      <c r="H275" s="13">
        <f>YEAR(L275)*10^8+MONTH(L275)*10^6+DAY(L275)*10^4+HOUR(L275)*100+MINUTE(L275)</f>
        <v/>
      </c>
      <c r="I275" s="13">
        <f>IF(HOUR(L275)&lt;12, YEAR(L275)*10^8+MONTH(L275)*10^6+DAY(L275)*10^4+(HOUR(L275)+12)*10^2 + MINUTE(L275), YEAR(L275)*10^8+MONTH(L275)*10^6+(DAY(L275)+1)*10^4+(HOUR(L275)-12)*10^2+MINUTE(L275))</f>
        <v/>
      </c>
      <c r="J275" s="17" t="n">
        <v>43765</v>
      </c>
      <c r="K275" s="15" t="n">
        <v>0.6222222222222222</v>
      </c>
      <c r="L275" s="16" t="n">
        <v>43765.62222222222</v>
      </c>
      <c r="M275" s="17" t="n"/>
      <c r="N275" s="18" t="n"/>
      <c r="O275" s="16" t="n"/>
      <c r="P275" t="n">
        <v>2400</v>
      </c>
      <c r="Q275" s="21" t="inlineStr">
        <is>
          <t>Electrical Power</t>
        </is>
      </c>
      <c r="R275" s="11" t="n"/>
      <c r="S275" s="11" t="n"/>
      <c r="T275" s="11" t="n"/>
      <c r="U275" s="28" t="n">
        <v>38.1430245</v>
      </c>
      <c r="V275" s="28" t="n">
        <v>-121.958302</v>
      </c>
      <c r="W275" s="11" t="inlineStr">
        <is>
          <t>non-HFTD</t>
        </is>
      </c>
      <c r="X275" s="11">
        <f>IF(OR(ISNUMBER(FIND("Redwood Valley", E275)), AZ275, BC275), "HFRA", "non-HFRA")</f>
        <v/>
      </c>
      <c r="Y275" s="11" t="inlineStr">
        <is>
          <t>Yes</t>
        </is>
      </c>
      <c r="Z275" s="21" t="inlineStr">
        <is>
          <t>Yes</t>
        </is>
      </c>
      <c r="AA275" t="n">
        <v>20191324</v>
      </c>
      <c r="AB275" t="inlineStr">
        <is>
          <t>EI191027J</t>
        </is>
      </c>
      <c r="AC275" s="21" t="inlineStr">
        <is>
          <t>689855, 690154</t>
        </is>
      </c>
      <c r="AD275" s="21" t="inlineStr">
        <is>
          <t>19-0117497</t>
        </is>
      </c>
      <c r="AE275" s="21" t="n"/>
      <c r="AF275" s="11" t="n">
        <v>202824</v>
      </c>
      <c r="AG275" s="11">
        <f>OR(AND(P275&gt;5000, P275&lt;&gt;""), AND(R275&gt;500, R275&lt;&gt;""), AND(T275&gt;0, T275&lt;&gt;""))</f>
        <v/>
      </c>
      <c r="AH275" s="11">
        <f>AND(OR(R275="", R275&lt;100),OR(AND(P275&gt;5000,P275&lt;&gt;""),AND(T275&gt;0,T275&lt;&gt;"")))</f>
        <v/>
      </c>
      <c r="AI275" s="11">
        <f>AND(AG275,AH275=FALSE)</f>
        <v/>
      </c>
      <c r="AJ275" s="19" t="n">
        <v>2019</v>
      </c>
      <c r="AK275" t="n">
        <v>10</v>
      </c>
      <c r="AL275" t="b">
        <v>1</v>
      </c>
      <c r="AM275">
        <f>IF(AND(T275&gt;0, T275&lt;&gt;""),1,0)</f>
        <v/>
      </c>
      <c r="AN275">
        <f>AND(AO275,AND(T275&gt;0,T275&lt;&gt;""))</f>
        <v/>
      </c>
      <c r="AO275">
        <f>AND(R275&gt;100, R275&lt;&gt;"")</f>
        <v/>
      </c>
      <c r="AP275">
        <f>AND(NOT(AN275),AO275)</f>
        <v/>
      </c>
      <c r="AQ275">
        <f>IF(AN275, "OEIS CAT - Destructive - Fatal", IF(AO275, IF(AG275, "OEIS CAT - Destructive - Non-fatal", "OEIS Non-CAT - Destructive - Non-fatal"), IF(AG275, "OEIS CAT - Large", "OEIS Non-CAT - Large")))</f>
        <v/>
      </c>
      <c r="AR275">
        <f>IF(AND(P275&lt;&gt;"", P275&gt;5000),1,0)</f>
        <v/>
      </c>
      <c r="AS275">
        <f>IF(AND(R275&lt;&gt;"", R275&gt;500),1,0)</f>
        <v/>
      </c>
      <c r="AT275">
        <f>IF(OR(R275="", R275&lt;=100),"structures &lt;= 100 ", IF(R275&gt;500, "structures &gt; 500", "100 &lt; structures &lt;= 500"))</f>
        <v/>
      </c>
      <c r="AU275">
        <f>IF(AND(T275&gt;0, T275&lt;&gt;""),"fatality &gt; 0", "fatality = 0")</f>
        <v/>
      </c>
      <c r="AV275">
        <f>IF(R275="",0, R275)</f>
        <v/>
      </c>
      <c r="AW275" t="b">
        <v>0</v>
      </c>
      <c r="AX275" t="b">
        <v>0</v>
      </c>
      <c r="AY275" t="b">
        <v>0</v>
      </c>
      <c r="AZ275" t="b">
        <v>0</v>
      </c>
      <c r="BA275" t="b">
        <v>0</v>
      </c>
      <c r="BB275" t="b">
        <v>0</v>
      </c>
      <c r="BC275" t="b">
        <v>0</v>
      </c>
    </row>
    <row r="276">
      <c r="A276" s="11" t="n"/>
      <c r="C276">
        <f>LEFT(H276,8)&amp;"-"&amp;E276</f>
        <v/>
      </c>
      <c r="D276" s="12" t="inlineStr">
        <is>
          <t>Tehama</t>
        </is>
      </c>
      <c r="E276" s="12" t="inlineStr">
        <is>
          <t>Ranch</t>
        </is>
      </c>
      <c r="F276" s="12" t="n"/>
      <c r="G276" s="12" t="n"/>
      <c r="H276" s="13">
        <f>YEAR(L276)*10^8+MONTH(L276)*10^6+DAY(L276)*10^4+HOUR(L276)*100+MINUTE(L276)</f>
        <v/>
      </c>
      <c r="I276" s="13">
        <f>IF(HOUR(L276)&lt;12, YEAR(L276)*10^8+MONTH(L276)*10^6+DAY(L276)*10^4+(HOUR(L276)+12)*10^2 + MINUTE(L276), YEAR(L276)*10^8+MONTH(L276)*10^6+(DAY(L276)+1)*10^4+(HOUR(L276)-12)*10^2+MINUTE(L276))</f>
        <v/>
      </c>
      <c r="J276" s="14" t="n">
        <v>43772</v>
      </c>
      <c r="K276" s="15" t="n">
        <v>0.5944444444444444</v>
      </c>
      <c r="L276" s="16" t="n">
        <v>43772.59444444445</v>
      </c>
      <c r="M276" s="17" t="n">
        <v>43783</v>
      </c>
      <c r="N276" s="18" t="inlineStr">
        <is>
          <t>18:02</t>
        </is>
      </c>
      <c r="O276" s="16" t="n">
        <v>43783.75138888889</v>
      </c>
      <c r="P276" s="19" t="n">
        <v>2534</v>
      </c>
      <c r="Q276" s="12" t="n"/>
      <c r="R276" s="19" t="n"/>
      <c r="S276" s="19" t="n"/>
      <c r="T276" s="19" t="n">
        <v>0</v>
      </c>
      <c r="U276" s="20" t="n">
        <v>40.036379</v>
      </c>
      <c r="V276" s="20" t="n">
        <v>-122.637837</v>
      </c>
      <c r="W276" s="11" t="inlineStr">
        <is>
          <t>HFTD</t>
        </is>
      </c>
      <c r="X276" s="11">
        <f>IF(OR(ISNUMBER(FIND("Redwood Valley", E276)), AZ276, BC276), "HFRA", "non-HFRA")</f>
        <v/>
      </c>
      <c r="Y276" s="11" t="n"/>
      <c r="Z276" s="21" t="n"/>
      <c r="AA276" s="11" t="n"/>
      <c r="AB276" s="11" t="n"/>
      <c r="AC276" s="21" t="n"/>
      <c r="AD276" s="21" t="n"/>
      <c r="AE276" s="21" t="n"/>
      <c r="AF276" s="11" t="n"/>
      <c r="AG276" s="11">
        <f>OR(AND(P276&gt;5000, P276&lt;&gt;""), AND(R276&gt;500, R276&lt;&gt;""), AND(T276&gt;0, T276&lt;&gt;""))</f>
        <v/>
      </c>
      <c r="AH276" s="11">
        <f>AND(OR(R276="", R276&lt;100),OR(AND(P276&gt;5000,P276&lt;&gt;""),AND(T276&gt;0,T276&lt;&gt;"")))</f>
        <v/>
      </c>
      <c r="AI276" s="11">
        <f>AND(AG276,AH276=FALSE)</f>
        <v/>
      </c>
      <c r="AJ276" s="19" t="n">
        <v>2019</v>
      </c>
      <c r="AK276" t="n">
        <v>11</v>
      </c>
      <c r="AL276" t="b">
        <v>0</v>
      </c>
      <c r="AM276">
        <f>IF(AND(T276&gt;0, T276&lt;&gt;""),1,0)</f>
        <v/>
      </c>
      <c r="AN276">
        <f>AND(AO276,AND(T276&gt;0,T276&lt;&gt;""))</f>
        <v/>
      </c>
      <c r="AO276">
        <f>AND(R276&gt;100, R276&lt;&gt;"")</f>
        <v/>
      </c>
      <c r="AP276">
        <f>AND(NOT(AN276),AO276)</f>
        <v/>
      </c>
      <c r="AQ276">
        <f>IF(AN276, "OEIS CAT - Destructive - Fatal", IF(AO276, IF(AG276, "OEIS CAT - Destructive - Non-fatal", "OEIS Non-CAT - Destructive - Non-fatal"), IF(AG276, "OEIS CAT - Large", "OEIS Non-CAT - Large")))</f>
        <v/>
      </c>
      <c r="AR276">
        <f>IF(AND(P276&lt;&gt;"", P276&gt;5000),1,0)</f>
        <v/>
      </c>
      <c r="AS276">
        <f>IF(AND(R276&lt;&gt;"", R276&gt;500),1,0)</f>
        <v/>
      </c>
      <c r="AT276">
        <f>IF(OR(R276="", R276&lt;=100),"structures &lt;= 100 ", IF(R276&gt;500, "structures &gt; 500", "100 &lt; structures &lt;= 500"))</f>
        <v/>
      </c>
      <c r="AU276">
        <f>IF(AND(T276&gt;0, T276&lt;&gt;""),"fatality &gt; 0", "fatality = 0")</f>
        <v/>
      </c>
      <c r="AV276">
        <f>IF(R276="",0, R276)</f>
        <v/>
      </c>
      <c r="AW276" t="b">
        <v>1</v>
      </c>
      <c r="AX276" t="b">
        <v>0</v>
      </c>
      <c r="AY276" t="b">
        <v>1</v>
      </c>
      <c r="AZ276" t="b">
        <v>1</v>
      </c>
      <c r="BA276" t="b">
        <v>0</v>
      </c>
      <c r="BB276" t="b">
        <v>1</v>
      </c>
      <c r="BC276" t="b">
        <v>1</v>
      </c>
    </row>
    <row r="277">
      <c r="A277" s="11" t="n"/>
      <c r="C277">
        <f>LEFT(H277,8)&amp;"-"&amp;E277</f>
        <v/>
      </c>
      <c r="D277" s="12" t="inlineStr">
        <is>
          <t>Placer</t>
        </is>
      </c>
      <c r="E277" s="12" t="inlineStr">
        <is>
          <t>Foothills</t>
        </is>
      </c>
      <c r="F277" s="12" t="n"/>
      <c r="G277" s="12" t="n"/>
      <c r="H277" s="13">
        <f>YEAR(L277)*10^8+MONTH(L277)*10^6+DAY(L277)*10^4+HOUR(L277)*100+MINUTE(L277)</f>
        <v/>
      </c>
      <c r="I277" s="13">
        <f>IF(HOUR(L277)&lt;12, YEAR(L277)*10^8+MONTH(L277)*10^6+DAY(L277)*10^4+(HOUR(L277)+12)*10^2 + MINUTE(L277), YEAR(L277)*10^8+MONTH(L277)*10^6+(DAY(L277)+1)*10^4+(HOUR(L277)-12)*10^2+MINUTE(L277))</f>
        <v/>
      </c>
      <c r="J277" s="14" t="n">
        <v>43794</v>
      </c>
      <c r="K277" s="15" t="n">
        <v>0.5270833333333333</v>
      </c>
      <c r="L277" s="16" t="n">
        <v>43794.52708333333</v>
      </c>
      <c r="M277" s="17" t="n"/>
      <c r="N277" s="18" t="n"/>
      <c r="O277" s="16" t="n"/>
      <c r="P277" s="19" t="n">
        <v>355</v>
      </c>
      <c r="Q277" s="12" t="n"/>
      <c r="R277" s="19" t="n"/>
      <c r="S277" s="19" t="n"/>
      <c r="T277" s="19" t="n">
        <v>0</v>
      </c>
      <c r="U277" s="20" t="n">
        <v>38.838992</v>
      </c>
      <c r="V277" s="20" t="n">
        <v>-121.325842</v>
      </c>
      <c r="W277" s="11" t="inlineStr">
        <is>
          <t>non-HFTD</t>
        </is>
      </c>
      <c r="X277" s="11">
        <f>IF(OR(ISNUMBER(FIND("Redwood Valley", E277)), AZ277, BC277), "HFRA", "non-HFRA")</f>
        <v/>
      </c>
      <c r="Y277" s="11" t="n"/>
      <c r="Z277" s="21" t="n"/>
      <c r="AA277" s="11" t="n"/>
      <c r="AB277" s="11" t="n"/>
      <c r="AC277" s="21" t="n"/>
      <c r="AD277" s="21" t="n"/>
      <c r="AE277" s="21" t="n"/>
      <c r="AF277" s="11" t="n"/>
      <c r="AG277" s="11">
        <f>OR(AND(P277&gt;5000, P277&lt;&gt;""), AND(R277&gt;500, R277&lt;&gt;""), AND(T277&gt;0, T277&lt;&gt;""))</f>
        <v/>
      </c>
      <c r="AH277" s="11">
        <f>AND(OR(R277="", R277&lt;100),OR(AND(P277&gt;5000,P277&lt;&gt;""),AND(T277&gt;0,T277&lt;&gt;"")))</f>
        <v/>
      </c>
      <c r="AI277" s="11">
        <f>AND(AG277,AH277=FALSE)</f>
        <v/>
      </c>
      <c r="AJ277" s="19" t="n">
        <v>2019</v>
      </c>
      <c r="AK277" t="n">
        <v>11</v>
      </c>
      <c r="AL277" t="b">
        <v>0</v>
      </c>
      <c r="AM277">
        <f>IF(AND(T277&gt;0, T277&lt;&gt;""),1,0)</f>
        <v/>
      </c>
      <c r="AN277">
        <f>AND(AO277,AND(T277&gt;0,T277&lt;&gt;""))</f>
        <v/>
      </c>
      <c r="AO277">
        <f>AND(R277&gt;100, R277&lt;&gt;"")</f>
        <v/>
      </c>
      <c r="AP277">
        <f>AND(NOT(AN277),AO277)</f>
        <v/>
      </c>
      <c r="AQ277">
        <f>IF(AN277, "OEIS CAT - Destructive - Fatal", IF(AO277, IF(AG277, "OEIS CAT - Destructive - Non-fatal", "OEIS Non-CAT - Destructive - Non-fatal"), IF(AG277, "OEIS CAT - Large", "OEIS Non-CAT - Large")))</f>
        <v/>
      </c>
      <c r="AR277">
        <f>IF(AND(P277&lt;&gt;"", P277&gt;5000),1,0)</f>
        <v/>
      </c>
      <c r="AS277">
        <f>IF(AND(R277&lt;&gt;"", R277&gt;500),1,0)</f>
        <v/>
      </c>
      <c r="AT277">
        <f>IF(OR(R277="", R277&lt;=100),"structures &lt;= 100 ", IF(R277&gt;500, "structures &gt; 500", "100 &lt; structures &lt;= 500"))</f>
        <v/>
      </c>
      <c r="AU277">
        <f>IF(AND(T277&gt;0, T277&lt;&gt;""),"fatality &gt; 0", "fatality = 0")</f>
        <v/>
      </c>
      <c r="AV277">
        <f>IF(R277="",0, R277)</f>
        <v/>
      </c>
      <c r="AW277" t="b">
        <v>0</v>
      </c>
      <c r="AX277" t="b">
        <v>0</v>
      </c>
      <c r="AY277" t="b">
        <v>0</v>
      </c>
      <c r="AZ277" t="b">
        <v>0</v>
      </c>
      <c r="BA277" t="b">
        <v>0</v>
      </c>
      <c r="BB277" t="b">
        <v>0</v>
      </c>
      <c r="BC277" t="b">
        <v>0</v>
      </c>
    </row>
    <row r="278">
      <c r="A278" s="11" t="n"/>
      <c r="C278">
        <f>LEFT(H278,8)&amp;"-"&amp;E278</f>
        <v/>
      </c>
      <c r="D278" s="12" t="inlineStr">
        <is>
          <t>Santa Barbara</t>
        </is>
      </c>
      <c r="E278" s="12" t="inlineStr">
        <is>
          <t>Cave</t>
        </is>
      </c>
      <c r="F278" s="12" t="n"/>
      <c r="G278" s="12" t="n"/>
      <c r="H278" s="13">
        <f>YEAR(L278)*10^8+MONTH(L278)*10^6+DAY(L278)*10^4+HOUR(L278)*100+MINUTE(L278)</f>
        <v/>
      </c>
      <c r="I278" s="13">
        <f>IF(HOUR(L278)&lt;12, YEAR(L278)*10^8+MONTH(L278)*10^6+DAY(L278)*10^4+(HOUR(L278)+12)*10^2 + MINUTE(L278), YEAR(L278)*10^8+MONTH(L278)*10^6+(DAY(L278)+1)*10^4+(HOUR(L278)-12)*10^2+MINUTE(L278))</f>
        <v/>
      </c>
      <c r="J278" s="14" t="n">
        <v>43794</v>
      </c>
      <c r="K278" s="15" t="n">
        <v>0.8326388888888889</v>
      </c>
      <c r="L278" s="16" t="n">
        <v>43794.83263888889</v>
      </c>
      <c r="M278" s="17" t="n">
        <v>43813</v>
      </c>
      <c r="N278" s="18" t="inlineStr">
        <is>
          <t>08:22</t>
        </is>
      </c>
      <c r="O278" s="16" t="n">
        <v>43813.34861111111</v>
      </c>
      <c r="P278" s="19" t="n">
        <v>3126</v>
      </c>
      <c r="Q278" s="12" t="n"/>
      <c r="R278" s="19" t="n"/>
      <c r="S278" s="19" t="n"/>
      <c r="T278" s="19" t="n"/>
      <c r="U278" s="20" t="n">
        <v>34.5025</v>
      </c>
      <c r="V278" s="20" t="n">
        <v>-119.785</v>
      </c>
      <c r="W278" s="11" t="inlineStr">
        <is>
          <t>HFTD</t>
        </is>
      </c>
      <c r="X278" s="11">
        <f>IF(OR(ISNUMBER(FIND("Redwood Valley", E278)), AZ278, BC278), "HFRA", "non-HFRA")</f>
        <v/>
      </c>
      <c r="Y278" s="11" t="n"/>
      <c r="Z278" s="21" t="n"/>
      <c r="AA278" s="11" t="n"/>
      <c r="AB278" s="11" t="n"/>
      <c r="AC278" s="21" t="n"/>
      <c r="AD278" s="21" t="n"/>
      <c r="AE278" s="21" t="n"/>
      <c r="AF278" s="11" t="n"/>
      <c r="AG278" s="11">
        <f>OR(AND(P278&gt;5000, P278&lt;&gt;""), AND(R278&gt;500, R278&lt;&gt;""), AND(T278&gt;0, T278&lt;&gt;""))</f>
        <v/>
      </c>
      <c r="AH278" s="11">
        <f>AND(OR(R278="", R278&lt;100),OR(AND(P278&gt;5000,P278&lt;&gt;""),AND(T278&gt;0,T278&lt;&gt;"")))</f>
        <v/>
      </c>
      <c r="AI278" s="11">
        <f>AND(AG278,AH278=FALSE)</f>
        <v/>
      </c>
      <c r="AJ278" s="19" t="n">
        <v>2019</v>
      </c>
      <c r="AK278" t="n">
        <v>11</v>
      </c>
      <c r="AL278" t="b">
        <v>0</v>
      </c>
      <c r="AM278">
        <f>IF(AND(T278&gt;0, T278&lt;&gt;""),1,0)</f>
        <v/>
      </c>
      <c r="AN278">
        <f>AND(AO278,AND(T278&gt;0,T278&lt;&gt;""))</f>
        <v/>
      </c>
      <c r="AO278">
        <f>AND(R278&gt;100, R278&lt;&gt;"")</f>
        <v/>
      </c>
      <c r="AP278">
        <f>AND(NOT(AN278),AO278)</f>
        <v/>
      </c>
      <c r="AQ278">
        <f>IF(AN278, "OEIS CAT - Destructive - Fatal", IF(AO278, IF(AG278, "OEIS CAT - Destructive - Non-fatal", "OEIS Non-CAT - Destructive - Non-fatal"), IF(AG278, "OEIS CAT - Large", "OEIS Non-CAT - Large")))</f>
        <v/>
      </c>
      <c r="AR278">
        <f>IF(AND(P278&lt;&gt;"", P278&gt;5000),1,0)</f>
        <v/>
      </c>
      <c r="AS278">
        <f>IF(AND(R278&lt;&gt;"", R278&gt;500),1,0)</f>
        <v/>
      </c>
      <c r="AT278">
        <f>IF(OR(R278="", R278&lt;=100),"structures &lt;= 100 ", IF(R278&gt;500, "structures &gt; 500", "100 &lt; structures &lt;= 500"))</f>
        <v/>
      </c>
      <c r="AU278">
        <f>IF(AND(T278&gt;0, T278&lt;&gt;""),"fatality &gt; 0", "fatality = 0")</f>
        <v/>
      </c>
      <c r="AV278">
        <f>IF(R278="",0, R278)</f>
        <v/>
      </c>
      <c r="AW278" t="b">
        <v>0</v>
      </c>
      <c r="AX278" t="b">
        <v>1</v>
      </c>
      <c r="AY278" t="b">
        <v>1</v>
      </c>
      <c r="AZ278" t="b">
        <v>1</v>
      </c>
      <c r="BA278" t="b">
        <v>0</v>
      </c>
      <c r="BB278" t="b">
        <v>1</v>
      </c>
      <c r="BC278" t="b">
        <v>1</v>
      </c>
    </row>
    <row r="279">
      <c r="A279" s="11" t="n"/>
      <c r="C279">
        <f>LEFT(H279,8)&amp;"-"&amp;E279</f>
        <v/>
      </c>
      <c r="D279" s="12" t="inlineStr">
        <is>
          <t>Kings</t>
        </is>
      </c>
      <c r="E279" s="12" t="inlineStr">
        <is>
          <t>Interstate 5</t>
        </is>
      </c>
      <c r="F279" s="12" t="n"/>
      <c r="G279" s="12" t="n"/>
      <c r="H279" s="13">
        <f>YEAR(L279)*10^8+MONTH(L279)*10^6+DAY(L279)*10^4+HOUR(L279)*100+MINUTE(L279)</f>
        <v/>
      </c>
      <c r="I279" s="13">
        <f>IF(HOUR(L279)&lt;12, YEAR(L279)*10^8+MONTH(L279)*10^6+DAY(L279)*10^4+(HOUR(L279)+12)*10^2 + MINUTE(L279), YEAR(L279)*10^8+MONTH(L279)*10^6+(DAY(L279)+1)*10^4+(HOUR(L279)-12)*10^2+MINUTE(L279))</f>
        <v/>
      </c>
      <c r="J279" s="14" t="n">
        <v>43954</v>
      </c>
      <c r="K279" s="15" t="n">
        <v>0.6611111111111111</v>
      </c>
      <c r="L279" s="16" t="n">
        <v>43954.66111111111</v>
      </c>
      <c r="M279" s="17" t="n">
        <v>43954</v>
      </c>
      <c r="N279" s="18" t="inlineStr">
        <is>
          <t>13:31</t>
        </is>
      </c>
      <c r="O279" s="16" t="n">
        <v>43954.56319444445</v>
      </c>
      <c r="P279" s="19" t="n">
        <v>2060</v>
      </c>
      <c r="Q279" s="12" t="inlineStr">
        <is>
          <t>Under Investigation</t>
        </is>
      </c>
      <c r="R279" s="19" t="n">
        <v>0</v>
      </c>
      <c r="S279" s="19" t="n">
        <v>0</v>
      </c>
      <c r="T279" s="19" t="n">
        <v>0</v>
      </c>
      <c r="U279" s="20" t="n">
        <v>36.075003</v>
      </c>
      <c r="V279" s="20" t="n">
        <v>-120.106407</v>
      </c>
      <c r="W279" s="11" t="inlineStr">
        <is>
          <t>non-HFTD</t>
        </is>
      </c>
      <c r="X279" s="11">
        <f>IF(OR(ISNUMBER(FIND("Redwood Valley", E279)), AZ279, BC279), "HFRA", "non-HFRA")</f>
        <v/>
      </c>
      <c r="Y279" s="11" t="n"/>
      <c r="Z279" s="21" t="n"/>
      <c r="AA279" s="11" t="n"/>
      <c r="AB279" s="11" t="n"/>
      <c r="AC279" s="21" t="n"/>
      <c r="AD279" s="21" t="n"/>
      <c r="AE279" s="21" t="n"/>
      <c r="AF279" s="11" t="n"/>
      <c r="AG279" s="11">
        <f>OR(AND(P279&gt;5000, P279&lt;&gt;""), AND(R279&gt;500, R279&lt;&gt;""), AND(T279&gt;0, T279&lt;&gt;""))</f>
        <v/>
      </c>
      <c r="AH279" s="11">
        <f>AND(OR(R279="", R279&lt;100),OR(AND(P279&gt;5000,P279&lt;&gt;""),AND(T279&gt;0,T279&lt;&gt;"")))</f>
        <v/>
      </c>
      <c r="AI279" s="11">
        <f>AND(AG279,AH279=FALSE)</f>
        <v/>
      </c>
      <c r="AJ279" s="19" t="n">
        <v>2020</v>
      </c>
      <c r="AK279" t="n">
        <v>5</v>
      </c>
      <c r="AL279" t="b">
        <v>0</v>
      </c>
      <c r="AM279">
        <f>IF(AND(T279&gt;0, T279&lt;&gt;""),1,0)</f>
        <v/>
      </c>
      <c r="AN279">
        <f>AND(AO279,AND(T279&gt;0,T279&lt;&gt;""))</f>
        <v/>
      </c>
      <c r="AO279">
        <f>AND(R279&gt;100, R279&lt;&gt;"")</f>
        <v/>
      </c>
      <c r="AP279">
        <f>AND(NOT(AN279),AO279)</f>
        <v/>
      </c>
      <c r="AQ279">
        <f>IF(AN279, "OEIS CAT - Destructive - Fatal", IF(AO279, IF(AG279, "OEIS CAT - Destructive - Non-fatal", "OEIS Non-CAT - Destructive - Non-fatal"), IF(AG279, "OEIS CAT - Large", "OEIS Non-CAT - Large")))</f>
        <v/>
      </c>
      <c r="AR279">
        <f>IF(AND(P279&lt;&gt;"", P279&gt;5000),1,0)</f>
        <v/>
      </c>
      <c r="AS279">
        <f>IF(AND(R279&lt;&gt;"", R279&gt;500),1,0)</f>
        <v/>
      </c>
      <c r="AT279">
        <f>IF(OR(R279="", R279&lt;=100),"structures &lt;= 100 ", IF(R279&gt;500, "structures &gt; 500", "100 &lt; structures &lt;= 500"))</f>
        <v/>
      </c>
      <c r="AU279">
        <f>IF(AND(T279&gt;0, T279&lt;&gt;""),"fatality &gt; 0", "fatality = 0")</f>
        <v/>
      </c>
      <c r="AV279">
        <f>IF(R279="",0, R279)</f>
        <v/>
      </c>
      <c r="AW279" t="b">
        <v>0</v>
      </c>
      <c r="AX279" t="b">
        <v>0</v>
      </c>
      <c r="AY279" t="b">
        <v>0</v>
      </c>
      <c r="AZ279" t="b">
        <v>0</v>
      </c>
      <c r="BA279" t="b">
        <v>0</v>
      </c>
      <c r="BB279" t="b">
        <v>0</v>
      </c>
      <c r="BC279" t="b">
        <v>0</v>
      </c>
    </row>
    <row r="280">
      <c r="A280" s="11" t="n"/>
      <c r="C280">
        <f>LEFT(H280,8)&amp;"-"&amp;E280</f>
        <v/>
      </c>
      <c r="D280" s="12" t="inlineStr">
        <is>
          <t>San Luis Obispo</t>
        </is>
      </c>
      <c r="E280" s="12" t="inlineStr">
        <is>
          <t>Range</t>
        </is>
      </c>
      <c r="F280" s="12" t="n"/>
      <c r="G280" s="12" t="n"/>
      <c r="H280" s="13">
        <f>YEAR(L280)*10^8+MONTH(L280)*10^6+DAY(L280)*10^4+HOUR(L280)*100+MINUTE(L280)</f>
        <v/>
      </c>
      <c r="I280" s="13">
        <f>IF(HOUR(L280)&lt;12, YEAR(L280)*10^8+MONTH(L280)*10^6+DAY(L280)*10^4+(HOUR(L280)+12)*10^2 + MINUTE(L280), YEAR(L280)*10^8+MONTH(L280)*10^6+(DAY(L280)+1)*10^4+(HOUR(L280)-12)*10^2+MINUTE(L280))</f>
        <v/>
      </c>
      <c r="J280" s="14" t="n">
        <v>43978</v>
      </c>
      <c r="K280" s="15" t="n">
        <v>0.8145833333333333</v>
      </c>
      <c r="L280" s="16" t="n">
        <v>43978.81458333333</v>
      </c>
      <c r="M280" s="17" t="n">
        <v>43979</v>
      </c>
      <c r="N280" s="18" t="inlineStr">
        <is>
          <t>06:45</t>
        </is>
      </c>
      <c r="O280" s="16" t="n">
        <v>43979.28125</v>
      </c>
      <c r="P280" s="19" t="n">
        <v>5000</v>
      </c>
      <c r="Q280" s="12" t="inlineStr">
        <is>
          <t>Under Investigation</t>
        </is>
      </c>
      <c r="R280" s="19" t="n">
        <v>0</v>
      </c>
      <c r="S280" s="19" t="n">
        <v>0</v>
      </c>
      <c r="T280" s="19" t="n">
        <v>0</v>
      </c>
      <c r="U280" s="20" t="n">
        <v>35.34237</v>
      </c>
      <c r="V280" s="20" t="n">
        <v>-120.70524</v>
      </c>
      <c r="W280" s="11" t="inlineStr">
        <is>
          <t>HFTD</t>
        </is>
      </c>
      <c r="X280" s="11">
        <f>IF(OR(ISNUMBER(FIND("Redwood Valley", E280)), AZ280, BC280), "HFRA", "non-HFRA")</f>
        <v/>
      </c>
      <c r="Y280" s="11" t="n"/>
      <c r="Z280" s="21" t="n"/>
      <c r="AA280" s="11" t="n"/>
      <c r="AB280" s="11" t="n"/>
      <c r="AC280" s="21" t="n"/>
      <c r="AD280" s="21" t="n"/>
      <c r="AE280" s="21" t="n"/>
      <c r="AF280" s="11" t="n"/>
      <c r="AG280" s="11">
        <f>OR(AND(P280&gt;5000, P280&lt;&gt;""), AND(R280&gt;500, R280&lt;&gt;""), AND(T280&gt;0, T280&lt;&gt;""))</f>
        <v/>
      </c>
      <c r="AH280" s="11">
        <f>AND(OR(R280="", R280&lt;100),OR(AND(P280&gt;5000,P280&lt;&gt;""),AND(T280&gt;0,T280&lt;&gt;"")))</f>
        <v/>
      </c>
      <c r="AI280" s="11">
        <f>AND(AG280,AH280=FALSE)</f>
        <v/>
      </c>
      <c r="AJ280" s="19" t="n">
        <v>2020</v>
      </c>
      <c r="AK280" t="n">
        <v>5</v>
      </c>
      <c r="AL280" t="b">
        <v>0</v>
      </c>
      <c r="AM280">
        <f>IF(AND(T280&gt;0, T280&lt;&gt;""),1,0)</f>
        <v/>
      </c>
      <c r="AN280">
        <f>AND(AO280,AND(T280&gt;0,T280&lt;&gt;""))</f>
        <v/>
      </c>
      <c r="AO280">
        <f>AND(R280&gt;100, R280&lt;&gt;"")</f>
        <v/>
      </c>
      <c r="AP280">
        <f>AND(NOT(AN280),AO280)</f>
        <v/>
      </c>
      <c r="AQ280">
        <f>IF(AN280, "OEIS CAT - Destructive - Fatal", IF(AO280, IF(AG280, "OEIS CAT - Destructive - Non-fatal", "OEIS Non-CAT - Destructive - Non-fatal"), IF(AG280, "OEIS CAT - Large", "OEIS Non-CAT - Large")))</f>
        <v/>
      </c>
      <c r="AR280">
        <f>IF(AND(P280&lt;&gt;"", P280&gt;5000),1,0)</f>
        <v/>
      </c>
      <c r="AS280">
        <f>IF(AND(R280&lt;&gt;"", R280&gt;500),1,0)</f>
        <v/>
      </c>
      <c r="AT280">
        <f>IF(OR(R280="", R280&lt;=100),"structures &lt;= 100 ", IF(R280&gt;500, "structures &gt; 500", "100 &lt; structures &lt;= 500"))</f>
        <v/>
      </c>
      <c r="AU280">
        <f>IF(AND(T280&gt;0, T280&lt;&gt;""),"fatality &gt; 0", "fatality = 0")</f>
        <v/>
      </c>
      <c r="AV280">
        <f>IF(R280="",0, R280)</f>
        <v/>
      </c>
      <c r="AW280" t="b">
        <v>1</v>
      </c>
      <c r="AX280" t="b">
        <v>0</v>
      </c>
      <c r="AY280" t="b">
        <v>1</v>
      </c>
      <c r="AZ280" t="b">
        <v>1</v>
      </c>
      <c r="BA280" t="b">
        <v>0</v>
      </c>
      <c r="BB280" t="b">
        <v>1</v>
      </c>
      <c r="BC280" t="b">
        <v>1</v>
      </c>
    </row>
    <row r="281">
      <c r="A281" s="11" t="n"/>
      <c r="C281">
        <f>LEFT(H281,8)&amp;"-"&amp;E281</f>
        <v/>
      </c>
      <c r="D281" s="12" t="inlineStr">
        <is>
          <t>Santa Barbara</t>
        </is>
      </c>
      <c r="E281" s="12" t="inlineStr">
        <is>
          <t>Scorpion</t>
        </is>
      </c>
      <c r="F281" s="12" t="n"/>
      <c r="G281" s="12" t="n"/>
      <c r="H281" s="13">
        <f>YEAR(L281)*10^8+MONTH(L281)*10^6+DAY(L281)*10^4+HOUR(L281)*100+MINUTE(L281)</f>
        <v/>
      </c>
      <c r="I281" s="13">
        <f>IF(HOUR(L281)&lt;12, YEAR(L281)*10^8+MONTH(L281)*10^6+DAY(L281)*10^4+(HOUR(L281)+12)*10^2 + MINUTE(L281), YEAR(L281)*10^8+MONTH(L281)*10^6+(DAY(L281)+1)*10^4+(HOUR(L281)-12)*10^2+MINUTE(L281))</f>
        <v/>
      </c>
      <c r="J281" s="14" t="n">
        <v>43982</v>
      </c>
      <c r="K281" s="15" t="n">
        <v>0.75625</v>
      </c>
      <c r="L281" s="16" t="n">
        <v>43982.75625</v>
      </c>
      <c r="M281" s="17" t="n"/>
      <c r="N281" s="18" t="n"/>
      <c r="O281" s="16" t="n"/>
      <c r="P281" s="19" t="n">
        <v>1395</v>
      </c>
      <c r="Q281" s="12" t="inlineStr">
        <is>
          <t>Under Investigation</t>
        </is>
      </c>
      <c r="R281" s="19" t="n">
        <v>0</v>
      </c>
      <c r="S281" s="19" t="n">
        <v>0</v>
      </c>
      <c r="T281" s="19" t="n">
        <v>0</v>
      </c>
      <c r="U281" s="20" t="n">
        <v>34.01389</v>
      </c>
      <c r="V281" s="20" t="n">
        <v>-119.74577</v>
      </c>
      <c r="W281" s="11" t="inlineStr">
        <is>
          <t>non-HFTD</t>
        </is>
      </c>
      <c r="X281" s="11">
        <f>IF(OR(ISNUMBER(FIND("Redwood Valley", E281)), AZ281, BC281), "HFRA", "non-HFRA")</f>
        <v/>
      </c>
      <c r="Y281" s="11" t="n"/>
      <c r="Z281" s="21" t="n"/>
      <c r="AA281" s="11" t="n"/>
      <c r="AB281" s="11" t="n"/>
      <c r="AC281" s="21" t="n"/>
      <c r="AD281" s="21" t="n"/>
      <c r="AE281" s="21" t="n"/>
      <c r="AF281" s="11" t="n"/>
      <c r="AG281" s="11">
        <f>OR(AND(P281&gt;5000, P281&lt;&gt;""), AND(R281&gt;500, R281&lt;&gt;""), AND(T281&gt;0, T281&lt;&gt;""))</f>
        <v/>
      </c>
      <c r="AH281" s="11">
        <f>AND(OR(R281="", R281&lt;100),OR(AND(P281&gt;5000,P281&lt;&gt;""),AND(T281&gt;0,T281&lt;&gt;"")))</f>
        <v/>
      </c>
      <c r="AI281" s="11">
        <f>AND(AG281,AH281=FALSE)</f>
        <v/>
      </c>
      <c r="AJ281" s="19" t="n">
        <v>2020</v>
      </c>
      <c r="AK281" t="n">
        <v>5</v>
      </c>
      <c r="AL281" t="b">
        <v>0</v>
      </c>
      <c r="AM281">
        <f>IF(AND(T281&gt;0, T281&lt;&gt;""),1,0)</f>
        <v/>
      </c>
      <c r="AN281">
        <f>AND(AO281,AND(T281&gt;0,T281&lt;&gt;""))</f>
        <v/>
      </c>
      <c r="AO281">
        <f>AND(R281&gt;100, R281&lt;&gt;"")</f>
        <v/>
      </c>
      <c r="AP281">
        <f>AND(NOT(AN281),AO281)</f>
        <v/>
      </c>
      <c r="AQ281">
        <f>IF(AN281, "OEIS CAT - Destructive - Fatal", IF(AO281, IF(AG281, "OEIS CAT - Destructive - Non-fatal", "OEIS Non-CAT - Destructive - Non-fatal"), IF(AG281, "OEIS CAT - Large", "OEIS Non-CAT - Large")))</f>
        <v/>
      </c>
      <c r="AR281">
        <f>IF(AND(P281&lt;&gt;"", P281&gt;5000),1,0)</f>
        <v/>
      </c>
      <c r="AS281">
        <f>IF(AND(R281&lt;&gt;"", R281&gt;500),1,0)</f>
        <v/>
      </c>
      <c r="AT281">
        <f>IF(OR(R281="", R281&lt;=100),"structures &lt;= 100 ", IF(R281&gt;500, "structures &gt; 500", "100 &lt; structures &lt;= 500"))</f>
        <v/>
      </c>
      <c r="AU281">
        <f>IF(AND(T281&gt;0, T281&lt;&gt;""),"fatality &gt; 0", "fatality = 0")</f>
        <v/>
      </c>
      <c r="AV281">
        <f>IF(R281="",0, R281)</f>
        <v/>
      </c>
      <c r="AW281" t="b">
        <v>0</v>
      </c>
      <c r="AX281" t="b">
        <v>0</v>
      </c>
      <c r="AY281" t="b">
        <v>0</v>
      </c>
      <c r="AZ281" t="b">
        <v>0</v>
      </c>
      <c r="BA281" t="b">
        <v>0</v>
      </c>
      <c r="BB281" t="b">
        <v>0</v>
      </c>
      <c r="BC281" t="b">
        <v>0</v>
      </c>
    </row>
    <row r="282">
      <c r="A282" s="11" t="n"/>
      <c r="C282">
        <f>LEFT(H282,8)&amp;"-"&amp;E282</f>
        <v/>
      </c>
      <c r="D282" s="12" t="inlineStr">
        <is>
          <t>Placer</t>
        </is>
      </c>
      <c r="E282" s="12" t="inlineStr">
        <is>
          <t>Amoruso</t>
        </is>
      </c>
      <c r="F282" s="12" t="n"/>
      <c r="G282" s="12" t="n"/>
      <c r="H282" s="13">
        <f>YEAR(L282)*10^8+MONTH(L282)*10^6+DAY(L282)*10^4+HOUR(L282)*100+MINUTE(L282)</f>
        <v/>
      </c>
      <c r="I282" s="13">
        <f>IF(HOUR(L282)&lt;12, YEAR(L282)*10^8+MONTH(L282)*10^6+DAY(L282)*10^4+(HOUR(L282)+12)*10^2 + MINUTE(L282), YEAR(L282)*10^8+MONTH(L282)*10^6+(DAY(L282)+1)*10^4+(HOUR(L282)-12)*10^2+MINUTE(L282))</f>
        <v/>
      </c>
      <c r="J282" s="14" t="n">
        <v>43983</v>
      </c>
      <c r="K282" s="15" t="n">
        <v>0.6611111111111111</v>
      </c>
      <c r="L282" s="16" t="n">
        <v>43983.66111111111</v>
      </c>
      <c r="M282" s="17" t="n"/>
      <c r="N282" s="18" t="n"/>
      <c r="O282" s="16" t="n"/>
      <c r="P282" s="19" t="n">
        <v>650</v>
      </c>
      <c r="Q282" s="12" t="inlineStr">
        <is>
          <t>Under Investigation</t>
        </is>
      </c>
      <c r="R282" s="19" t="n">
        <v>0</v>
      </c>
      <c r="S282" s="19" t="n">
        <v>0</v>
      </c>
      <c r="T282" s="19" t="n">
        <v>0</v>
      </c>
      <c r="U282" s="20" t="n">
        <v>38.824371</v>
      </c>
      <c r="V282" s="20" t="n">
        <v>-121.390862</v>
      </c>
      <c r="W282" s="11" t="inlineStr">
        <is>
          <t>non-HFTD</t>
        </is>
      </c>
      <c r="X282" s="11">
        <f>IF(OR(ISNUMBER(FIND("Redwood Valley", E282)), AZ282, BC282), "HFRA", "non-HFRA")</f>
        <v/>
      </c>
      <c r="Y282" s="11" t="n"/>
      <c r="Z282" s="21" t="n"/>
      <c r="AA282" s="11" t="n"/>
      <c r="AB282" s="11" t="n"/>
      <c r="AC282" s="21" t="n"/>
      <c r="AD282" s="21" t="n"/>
      <c r="AE282" s="21" t="n"/>
      <c r="AF282" s="11" t="n"/>
      <c r="AG282" s="11">
        <f>OR(AND(P282&gt;5000, P282&lt;&gt;""), AND(R282&gt;500, R282&lt;&gt;""), AND(T282&gt;0, T282&lt;&gt;""))</f>
        <v/>
      </c>
      <c r="AH282" s="11">
        <f>AND(OR(R282="", R282&lt;100),OR(AND(P282&gt;5000,P282&lt;&gt;""),AND(T282&gt;0,T282&lt;&gt;"")))</f>
        <v/>
      </c>
      <c r="AI282" s="11">
        <f>AND(AG282,AH282=FALSE)</f>
        <v/>
      </c>
      <c r="AJ282" s="19" t="n">
        <v>2020</v>
      </c>
      <c r="AK282" t="n">
        <v>6</v>
      </c>
      <c r="AL282" t="b">
        <v>0</v>
      </c>
      <c r="AM282">
        <f>IF(AND(T282&gt;0, T282&lt;&gt;""),1,0)</f>
        <v/>
      </c>
      <c r="AN282">
        <f>AND(AO282,AND(T282&gt;0,T282&lt;&gt;""))</f>
        <v/>
      </c>
      <c r="AO282">
        <f>AND(R282&gt;100, R282&lt;&gt;"")</f>
        <v/>
      </c>
      <c r="AP282">
        <f>AND(NOT(AN282),AO282)</f>
        <v/>
      </c>
      <c r="AQ282">
        <f>IF(AN282, "OEIS CAT - Destructive - Fatal", IF(AO282, IF(AG282, "OEIS CAT - Destructive - Non-fatal", "OEIS Non-CAT - Destructive - Non-fatal"), IF(AG282, "OEIS CAT - Large", "OEIS Non-CAT - Large")))</f>
        <v/>
      </c>
      <c r="AR282">
        <f>IF(AND(P282&lt;&gt;"", P282&gt;5000),1,0)</f>
        <v/>
      </c>
      <c r="AS282">
        <f>IF(AND(R282&lt;&gt;"", R282&gt;500),1,0)</f>
        <v/>
      </c>
      <c r="AT282">
        <f>IF(OR(R282="", R282&lt;=100),"structures &lt;= 100 ", IF(R282&gt;500, "structures &gt; 500", "100 &lt; structures &lt;= 500"))</f>
        <v/>
      </c>
      <c r="AU282">
        <f>IF(AND(T282&gt;0, T282&lt;&gt;""),"fatality &gt; 0", "fatality = 0")</f>
        <v/>
      </c>
      <c r="AV282">
        <f>IF(R282="",0, R282)</f>
        <v/>
      </c>
      <c r="AW282" t="b">
        <v>0</v>
      </c>
      <c r="AX282" t="b">
        <v>0</v>
      </c>
      <c r="AY282" t="b">
        <v>0</v>
      </c>
      <c r="AZ282" t="b">
        <v>0</v>
      </c>
      <c r="BA282" t="b">
        <v>0</v>
      </c>
      <c r="BB282" t="b">
        <v>0</v>
      </c>
      <c r="BC282" t="b">
        <v>0</v>
      </c>
    </row>
    <row r="283">
      <c r="A283" s="11" t="n"/>
      <c r="C283">
        <f>LEFT(H283,8)&amp;"-"&amp;E283</f>
        <v/>
      </c>
      <c r="D283" s="12" t="inlineStr">
        <is>
          <t>Solano</t>
        </is>
      </c>
      <c r="E283" s="12" t="inlineStr">
        <is>
          <t>Wildlife</t>
        </is>
      </c>
      <c r="F283" s="12" t="n"/>
      <c r="G283" s="12" t="n"/>
      <c r="H283" s="13">
        <f>YEAR(L283)*10^8+MONTH(L283)*10^6+DAY(L283)*10^4+HOUR(L283)*100+MINUTE(L283)</f>
        <v/>
      </c>
      <c r="I283" s="13">
        <f>IF(HOUR(L283)&lt;12, YEAR(L283)*10^8+MONTH(L283)*10^6+DAY(L283)*10^4+(HOUR(L283)+12)*10^2 + MINUTE(L283), YEAR(L283)*10^8+MONTH(L283)*10^6+(DAY(L283)+1)*10^4+(HOUR(L283)-12)*10^2+MINUTE(L283))</f>
        <v/>
      </c>
      <c r="J283" s="14" t="n">
        <v>43985</v>
      </c>
      <c r="K283" s="15" t="n">
        <v>0.7680555555555556</v>
      </c>
      <c r="L283" s="16" t="n">
        <v>43985.76805555556</v>
      </c>
      <c r="M283" s="17" t="n">
        <v>43986</v>
      </c>
      <c r="N283" s="18" t="inlineStr">
        <is>
          <t>09:26</t>
        </is>
      </c>
      <c r="O283" s="16" t="n">
        <v>43986.39305555556</v>
      </c>
      <c r="P283" s="19" t="n">
        <v>300</v>
      </c>
      <c r="Q283" s="12" t="inlineStr">
        <is>
          <t>Under Investigation</t>
        </is>
      </c>
      <c r="R283" s="19" t="n">
        <v>0</v>
      </c>
      <c r="S283" s="19" t="n">
        <v>0</v>
      </c>
      <c r="T283" s="19" t="n">
        <v>0</v>
      </c>
      <c r="U283" s="20" t="n">
        <v>38.232281</v>
      </c>
      <c r="V283" s="20" t="n">
        <v>-122.042199</v>
      </c>
      <c r="W283" s="11" t="inlineStr">
        <is>
          <t>non-HFTD</t>
        </is>
      </c>
      <c r="X283" s="11">
        <f>IF(OR(ISNUMBER(FIND("Redwood Valley", E283)), AZ283, BC283), "HFRA", "non-HFRA")</f>
        <v/>
      </c>
      <c r="Y283" s="11" t="n"/>
      <c r="Z283" s="21" t="n"/>
      <c r="AA283" s="11" t="n"/>
      <c r="AB283" s="11" t="n"/>
      <c r="AC283" s="21" t="n"/>
      <c r="AD283" s="21" t="n"/>
      <c r="AE283" s="21" t="n"/>
      <c r="AF283" s="11" t="n">
        <v>179183</v>
      </c>
      <c r="AG283" s="11">
        <f>OR(AND(P283&gt;5000, P283&lt;&gt;""), AND(R283&gt;500, R283&lt;&gt;""), AND(T283&gt;0, T283&lt;&gt;""))</f>
        <v/>
      </c>
      <c r="AH283" s="11">
        <f>AND(OR(R283="", R283&lt;100),OR(AND(P283&gt;5000,P283&lt;&gt;""),AND(T283&gt;0,T283&lt;&gt;"")))</f>
        <v/>
      </c>
      <c r="AI283" s="11">
        <f>AND(AG283,AH283=FALSE)</f>
        <v/>
      </c>
      <c r="AJ283" s="19" t="n">
        <v>2020</v>
      </c>
      <c r="AK283" t="n">
        <v>6</v>
      </c>
      <c r="AL283" t="b">
        <v>0</v>
      </c>
      <c r="AM283">
        <f>IF(AND(T283&gt;0, T283&lt;&gt;""),1,0)</f>
        <v/>
      </c>
      <c r="AN283">
        <f>AND(AO283,AND(T283&gt;0,T283&lt;&gt;""))</f>
        <v/>
      </c>
      <c r="AO283">
        <f>AND(R283&gt;100, R283&lt;&gt;"")</f>
        <v/>
      </c>
      <c r="AP283">
        <f>AND(NOT(AN283),AO283)</f>
        <v/>
      </c>
      <c r="AQ283">
        <f>IF(AN283, "OEIS CAT - Destructive - Fatal", IF(AO283, IF(AG283, "OEIS CAT - Destructive - Non-fatal", "OEIS Non-CAT - Destructive - Non-fatal"), IF(AG283, "OEIS CAT - Large", "OEIS Non-CAT - Large")))</f>
        <v/>
      </c>
      <c r="AR283">
        <f>IF(AND(P283&lt;&gt;"", P283&gt;5000),1,0)</f>
        <v/>
      </c>
      <c r="AS283">
        <f>IF(AND(R283&lt;&gt;"", R283&gt;500),1,0)</f>
        <v/>
      </c>
      <c r="AT283">
        <f>IF(OR(R283="", R283&lt;=100),"structures &lt;= 100 ", IF(R283&gt;500, "structures &gt; 500", "100 &lt; structures &lt;= 500"))</f>
        <v/>
      </c>
      <c r="AU283">
        <f>IF(AND(T283&gt;0, T283&lt;&gt;""),"fatality &gt; 0", "fatality = 0")</f>
        <v/>
      </c>
      <c r="AV283">
        <f>IF(R283="",0, R283)</f>
        <v/>
      </c>
      <c r="AW283" t="b">
        <v>0</v>
      </c>
      <c r="AX283" t="b">
        <v>0</v>
      </c>
      <c r="AY283" t="b">
        <v>0</v>
      </c>
      <c r="AZ283" t="b">
        <v>0</v>
      </c>
      <c r="BA283" t="b">
        <v>0</v>
      </c>
      <c r="BB283" t="b">
        <v>0</v>
      </c>
      <c r="BC283" t="b">
        <v>0</v>
      </c>
    </row>
    <row r="284">
      <c r="A284" s="11" t="n"/>
      <c r="C284">
        <f>LEFT(H284,8)&amp;"-"&amp;E284</f>
        <v/>
      </c>
      <c r="D284" s="12" t="inlineStr">
        <is>
          <t>Solano</t>
        </is>
      </c>
      <c r="E284" s="12" t="inlineStr">
        <is>
          <t>Quail</t>
        </is>
      </c>
      <c r="F284" s="12" t="n"/>
      <c r="G284" s="12" t="n"/>
      <c r="H284" s="13">
        <f>YEAR(L284)*10^8+MONTH(L284)*10^6+DAY(L284)*10^4+HOUR(L284)*100+MINUTE(L284)</f>
        <v/>
      </c>
      <c r="I284" s="13">
        <f>IF(HOUR(L284)&lt;12, YEAR(L284)*10^8+MONTH(L284)*10^6+DAY(L284)*10^4+(HOUR(L284)+12)*10^2 + MINUTE(L284), YEAR(L284)*10^8+MONTH(L284)*10^6+(DAY(L284)+1)*10^4+(HOUR(L284)-12)*10^2+MINUTE(L284))</f>
        <v/>
      </c>
      <c r="J284" s="14" t="n">
        <v>43988</v>
      </c>
      <c r="K284" s="15" t="n">
        <v>0.6916666666666667</v>
      </c>
      <c r="L284" s="16" t="n">
        <v>43988.69166666667</v>
      </c>
      <c r="M284" s="17" t="n">
        <v>43992</v>
      </c>
      <c r="N284" s="18" t="inlineStr">
        <is>
          <t>07:48</t>
        </is>
      </c>
      <c r="O284" s="16" t="n">
        <v>43992.325</v>
      </c>
      <c r="P284" s="19" t="n">
        <v>1837</v>
      </c>
      <c r="Q284" s="12" t="inlineStr">
        <is>
          <t>Under Investigation</t>
        </is>
      </c>
      <c r="R284" s="19" t="n">
        <v>3</v>
      </c>
      <c r="S284" s="19" t="n">
        <v>0</v>
      </c>
      <c r="T284" s="19" t="n">
        <v>0</v>
      </c>
      <c r="U284" s="20" t="n">
        <v>38.470809</v>
      </c>
      <c r="V284" s="20" t="n">
        <v>-122.038208</v>
      </c>
      <c r="W284" s="11" t="inlineStr">
        <is>
          <t>HFTD</t>
        </is>
      </c>
      <c r="X284" s="11">
        <f>IF(OR(ISNUMBER(FIND("Redwood Valley", E284)), AZ284, BC284), "HFRA", "non-HFRA")</f>
        <v/>
      </c>
      <c r="Y284" s="11" t="n"/>
      <c r="Z284" s="21" t="n"/>
      <c r="AA284" s="11" t="n"/>
      <c r="AB284" s="11" t="n"/>
      <c r="AC284" s="21" t="n"/>
      <c r="AD284" s="21" t="n"/>
      <c r="AE284" s="21" t="n"/>
      <c r="AF284" s="11" t="n"/>
      <c r="AG284" s="11">
        <f>OR(AND(P284&gt;5000, P284&lt;&gt;""), AND(R284&gt;500, R284&lt;&gt;""), AND(T284&gt;0, T284&lt;&gt;""))</f>
        <v/>
      </c>
      <c r="AH284" s="11">
        <f>AND(OR(R284="", R284&lt;100),OR(AND(P284&gt;5000,P284&lt;&gt;""),AND(T284&gt;0,T284&lt;&gt;"")))</f>
        <v/>
      </c>
      <c r="AI284" s="11">
        <f>AND(AG284,AH284=FALSE)</f>
        <v/>
      </c>
      <c r="AJ284" s="19" t="n">
        <v>2020</v>
      </c>
      <c r="AK284" t="n">
        <v>6</v>
      </c>
      <c r="AL284" t="b">
        <v>0</v>
      </c>
      <c r="AM284">
        <f>IF(AND(T284&gt;0, T284&lt;&gt;""),1,0)</f>
        <v/>
      </c>
      <c r="AN284">
        <f>AND(AO284,AND(T284&gt;0,T284&lt;&gt;""))</f>
        <v/>
      </c>
      <c r="AO284">
        <f>AND(R284&gt;100, R284&lt;&gt;"")</f>
        <v/>
      </c>
      <c r="AP284">
        <f>AND(NOT(AN284),AO284)</f>
        <v/>
      </c>
      <c r="AQ284">
        <f>IF(AN284, "OEIS CAT - Destructive - Fatal", IF(AO284, IF(AG284, "OEIS CAT - Destructive - Non-fatal", "OEIS Non-CAT - Destructive - Non-fatal"), IF(AG284, "OEIS CAT - Large", "OEIS Non-CAT - Large")))</f>
        <v/>
      </c>
      <c r="AR284">
        <f>IF(AND(P284&lt;&gt;"", P284&gt;5000),1,0)</f>
        <v/>
      </c>
      <c r="AS284">
        <f>IF(AND(R284&lt;&gt;"", R284&gt;500),1,0)</f>
        <v/>
      </c>
      <c r="AT284">
        <f>IF(OR(R284="", R284&lt;=100),"structures &lt;= 100 ", IF(R284&gt;500, "structures &gt; 500", "100 &lt; structures &lt;= 500"))</f>
        <v/>
      </c>
      <c r="AU284">
        <f>IF(AND(T284&gt;0, T284&lt;&gt;""),"fatality &gt; 0", "fatality = 0")</f>
        <v/>
      </c>
      <c r="AV284">
        <f>IF(R284="",0, R284)</f>
        <v/>
      </c>
      <c r="AW284" t="b">
        <v>1</v>
      </c>
      <c r="AX284" t="b">
        <v>0</v>
      </c>
      <c r="AY284" t="b">
        <v>1</v>
      </c>
      <c r="AZ284" t="b">
        <v>1</v>
      </c>
      <c r="BA284" t="b">
        <v>0</v>
      </c>
      <c r="BB284" t="b">
        <v>1</v>
      </c>
      <c r="BC284" t="b">
        <v>1</v>
      </c>
    </row>
    <row r="285">
      <c r="A285" s="11" t="n"/>
      <c r="C285">
        <f>LEFT(H285,8)&amp;"-"&amp;E285</f>
        <v/>
      </c>
      <c r="D285" s="12" t="inlineStr">
        <is>
          <t>Sacramento</t>
        </is>
      </c>
      <c r="E285" s="12" t="inlineStr">
        <is>
          <t>Grant</t>
        </is>
      </c>
      <c r="F285" s="12" t="n"/>
      <c r="G285" s="12" t="n"/>
      <c r="H285" s="13">
        <f>YEAR(L285)*10^8+MONTH(L285)*10^6+DAY(L285)*10^4+HOUR(L285)*100+MINUTE(L285)</f>
        <v/>
      </c>
      <c r="I285" s="13">
        <f>IF(HOUR(L285)&lt;12, YEAR(L285)*10^8+MONTH(L285)*10^6+DAY(L285)*10^4+(HOUR(L285)+12)*10^2 + MINUTE(L285), YEAR(L285)*10^8+MONTH(L285)*10^6+(DAY(L285)+1)*10^4+(HOUR(L285)-12)*10^2+MINUTE(L285))</f>
        <v/>
      </c>
      <c r="J285" s="14" t="n">
        <v>43994</v>
      </c>
      <c r="K285" s="15" t="n">
        <v>0.5284722222222222</v>
      </c>
      <c r="L285" s="16" t="n">
        <v>43994.52847222222</v>
      </c>
      <c r="M285" s="17" t="n">
        <v>43999</v>
      </c>
      <c r="N285" s="18" t="inlineStr">
        <is>
          <t>08:11</t>
        </is>
      </c>
      <c r="O285" s="16" t="n">
        <v>43999.34097222222</v>
      </c>
      <c r="P285" s="19" t="n">
        <v>5042</v>
      </c>
      <c r="Q285" s="12" t="inlineStr">
        <is>
          <t>Under Investigation</t>
        </is>
      </c>
      <c r="R285" s="19" t="n">
        <v>0</v>
      </c>
      <c r="S285" s="19" t="n">
        <v>1</v>
      </c>
      <c r="T285" s="19" t="n">
        <v>0</v>
      </c>
      <c r="U285" s="20" t="n">
        <v>38.520981</v>
      </c>
      <c r="V285" s="20" t="n">
        <v>-121.201927</v>
      </c>
      <c r="W285" s="11" t="inlineStr">
        <is>
          <t>non-HFTD</t>
        </is>
      </c>
      <c r="X285" s="11">
        <f>IF(OR(ISNUMBER(FIND("Redwood Valley", E285)), AZ285, BC285), "HFRA", "non-HFRA")</f>
        <v/>
      </c>
      <c r="Y285" s="11" t="n"/>
      <c r="Z285" s="21" t="n"/>
      <c r="AA285" s="11" t="n"/>
      <c r="AB285" s="11" t="n"/>
      <c r="AC285" s="21" t="n"/>
      <c r="AD285" s="21" t="n"/>
      <c r="AE285" s="21" t="n"/>
      <c r="AF285" s="11" t="n"/>
      <c r="AG285" s="11">
        <f>OR(AND(P285&gt;5000, P285&lt;&gt;""), AND(R285&gt;500, R285&lt;&gt;""), AND(T285&gt;0, T285&lt;&gt;""))</f>
        <v/>
      </c>
      <c r="AH285" s="11">
        <f>AND(OR(R285="", R285&lt;100),OR(AND(P285&gt;5000,P285&lt;&gt;""),AND(T285&gt;0,T285&lt;&gt;"")))</f>
        <v/>
      </c>
      <c r="AI285" s="11">
        <f>AND(AG285,AH285=FALSE)</f>
        <v/>
      </c>
      <c r="AJ285" s="19" t="n">
        <v>2020</v>
      </c>
      <c r="AK285" t="n">
        <v>6</v>
      </c>
      <c r="AL285" t="b">
        <v>0</v>
      </c>
      <c r="AM285">
        <f>IF(AND(T285&gt;0, T285&lt;&gt;""),1,0)</f>
        <v/>
      </c>
      <c r="AN285">
        <f>AND(AO285,AND(T285&gt;0,T285&lt;&gt;""))</f>
        <v/>
      </c>
      <c r="AO285">
        <f>AND(R285&gt;100, R285&lt;&gt;"")</f>
        <v/>
      </c>
      <c r="AP285">
        <f>AND(NOT(AN285),AO285)</f>
        <v/>
      </c>
      <c r="AQ285">
        <f>IF(AN285, "OEIS CAT - Destructive - Fatal", IF(AO285, IF(AG285, "OEIS CAT - Destructive - Non-fatal", "OEIS Non-CAT - Destructive - Non-fatal"), IF(AG285, "OEIS CAT - Large", "OEIS Non-CAT - Large")))</f>
        <v/>
      </c>
      <c r="AR285">
        <f>IF(AND(P285&lt;&gt;"", P285&gt;5000),1,0)</f>
        <v/>
      </c>
      <c r="AS285">
        <f>IF(AND(R285&lt;&gt;"", R285&gt;500),1,0)</f>
        <v/>
      </c>
      <c r="AT285">
        <f>IF(OR(R285="", R285&lt;=100),"structures &lt;= 100 ", IF(R285&gt;500, "structures &gt; 500", "100 &lt; structures &lt;= 500"))</f>
        <v/>
      </c>
      <c r="AU285">
        <f>IF(AND(T285&gt;0, T285&lt;&gt;""),"fatality &gt; 0", "fatality = 0")</f>
        <v/>
      </c>
      <c r="AV285">
        <f>IF(R285="",0, R285)</f>
        <v/>
      </c>
      <c r="AW285" t="b">
        <v>0</v>
      </c>
      <c r="AX285" t="b">
        <v>0</v>
      </c>
      <c r="AY285" t="b">
        <v>0</v>
      </c>
      <c r="AZ285" t="b">
        <v>0</v>
      </c>
      <c r="BA285" t="b">
        <v>0</v>
      </c>
      <c r="BB285" t="b">
        <v>0</v>
      </c>
      <c r="BC285" t="b">
        <v>0</v>
      </c>
    </row>
    <row r="286">
      <c r="A286" s="11" t="n"/>
      <c r="C286">
        <f>LEFT(H286,8)&amp;"-"&amp;E286</f>
        <v/>
      </c>
      <c r="D286" s="12" t="inlineStr">
        <is>
          <t>Santa Barbara</t>
        </is>
      </c>
      <c r="E286" s="12" t="inlineStr">
        <is>
          <t>Drum</t>
        </is>
      </c>
      <c r="F286" s="12" t="n"/>
      <c r="G286" s="12" t="n"/>
      <c r="H286" s="13">
        <f>YEAR(L286)*10^8+MONTH(L286)*10^6+DAY(L286)*10^4+HOUR(L286)*100+MINUTE(L286)</f>
        <v/>
      </c>
      <c r="I286" s="13">
        <f>IF(HOUR(L286)&lt;12, YEAR(L286)*10^8+MONTH(L286)*10^6+DAY(L286)*10^4+(HOUR(L286)+12)*10^2 + MINUTE(L286), YEAR(L286)*10^8+MONTH(L286)*10^6+(DAY(L286)+1)*10^4+(HOUR(L286)-12)*10^2+MINUTE(L286))</f>
        <v/>
      </c>
      <c r="J286" s="14" t="n">
        <v>43996</v>
      </c>
      <c r="K286" s="15" t="n">
        <v>0.6270833333333333</v>
      </c>
      <c r="L286" s="16" t="n">
        <v>43996.62708333333</v>
      </c>
      <c r="M286" s="17" t="n"/>
      <c r="N286" s="18" t="n"/>
      <c r="O286" s="16" t="n"/>
      <c r="P286" s="19" t="n">
        <v>696</v>
      </c>
      <c r="Q286" s="12" t="inlineStr">
        <is>
          <t>Electrical Power</t>
        </is>
      </c>
      <c r="R286" s="19" t="n">
        <v>0</v>
      </c>
      <c r="S286" s="19" t="n">
        <v>0</v>
      </c>
      <c r="T286" s="19" t="n">
        <v>0</v>
      </c>
      <c r="U286" s="20" t="n">
        <v>34.63309</v>
      </c>
      <c r="V286" s="20" t="n">
        <v>-120.28867</v>
      </c>
      <c r="W286" s="11" t="inlineStr">
        <is>
          <t>HFTD</t>
        </is>
      </c>
      <c r="X286" s="11">
        <f>IF(OR(ISNUMBER(FIND("Redwood Valley", E286)), AZ286, BC286), "HFRA", "non-HFRA")</f>
        <v/>
      </c>
      <c r="Y286" s="11" t="inlineStr">
        <is>
          <t>Yes</t>
        </is>
      </c>
      <c r="Z286" s="21" t="inlineStr">
        <is>
          <t>Yes</t>
        </is>
      </c>
      <c r="AA286" s="11" t="n">
        <v>20200585</v>
      </c>
      <c r="AB286" s="11" t="inlineStr">
        <is>
          <t>EI200614A</t>
        </is>
      </c>
      <c r="AC286" s="21" t="n"/>
      <c r="AD286" s="21" t="inlineStr">
        <is>
          <t>20-0061004</t>
        </is>
      </c>
      <c r="AE286" s="21" t="n"/>
      <c r="AF286" s="11" t="n">
        <v>66502</v>
      </c>
      <c r="AG286" s="11">
        <f>OR(AND(P286&gt;5000, P286&lt;&gt;""), AND(R286&gt;500, R286&lt;&gt;""), AND(T286&gt;0, T286&lt;&gt;""))</f>
        <v/>
      </c>
      <c r="AH286" s="11">
        <f>AND(OR(R286="", R286&lt;100),OR(AND(P286&gt;5000,P286&lt;&gt;""),AND(T286&gt;0,T286&lt;&gt;"")))</f>
        <v/>
      </c>
      <c r="AI286" s="11">
        <f>AND(AG286,AH286=FALSE)</f>
        <v/>
      </c>
      <c r="AJ286" s="19" t="n">
        <v>2020</v>
      </c>
      <c r="AK286" t="n">
        <v>6</v>
      </c>
      <c r="AL286" t="b">
        <v>0</v>
      </c>
      <c r="AM286">
        <f>IF(AND(T286&gt;0, T286&lt;&gt;""),1,0)</f>
        <v/>
      </c>
      <c r="AN286">
        <f>AND(AO286,AND(T286&gt;0,T286&lt;&gt;""))</f>
        <v/>
      </c>
      <c r="AO286">
        <f>AND(R286&gt;100, R286&lt;&gt;"")</f>
        <v/>
      </c>
      <c r="AP286">
        <f>AND(NOT(AN286),AO286)</f>
        <v/>
      </c>
      <c r="AQ286">
        <f>IF(AN286, "OEIS CAT - Destructive - Fatal", IF(AO286, IF(AG286, "OEIS CAT - Destructive - Non-fatal", "OEIS Non-CAT - Destructive - Non-fatal"), IF(AG286, "OEIS CAT - Large", "OEIS Non-CAT - Large")))</f>
        <v/>
      </c>
      <c r="AR286">
        <f>IF(AND(P286&lt;&gt;"", P286&gt;5000),1,0)</f>
        <v/>
      </c>
      <c r="AS286">
        <f>IF(AND(R286&lt;&gt;"", R286&gt;500),1,0)</f>
        <v/>
      </c>
      <c r="AT286">
        <f>IF(OR(R286="", R286&lt;=100),"structures &lt;= 100 ", IF(R286&gt;500, "structures &gt; 500", "100 &lt; structures &lt;= 500"))</f>
        <v/>
      </c>
      <c r="AU286">
        <f>IF(AND(T286&gt;0, T286&lt;&gt;""),"fatality &gt; 0", "fatality = 0")</f>
        <v/>
      </c>
      <c r="AV286">
        <f>IF(R286="",0, R286)</f>
        <v/>
      </c>
      <c r="AW286" t="b">
        <v>1</v>
      </c>
      <c r="AX286" t="b">
        <v>0</v>
      </c>
      <c r="AY286" t="b">
        <v>1</v>
      </c>
      <c r="AZ286" t="b">
        <v>1</v>
      </c>
      <c r="BA286" t="b">
        <v>0</v>
      </c>
      <c r="BB286" t="b">
        <v>1</v>
      </c>
      <c r="BC286" t="b">
        <v>1</v>
      </c>
    </row>
    <row r="287">
      <c r="A287" s="11" t="n"/>
      <c r="C287">
        <f>LEFT(H287,8)&amp;"-"&amp;E287</f>
        <v/>
      </c>
      <c r="D287" s="12" t="inlineStr">
        <is>
          <t>San Luis Obispo</t>
        </is>
      </c>
      <c r="E287" s="12" t="inlineStr">
        <is>
          <t>Avila</t>
        </is>
      </c>
      <c r="F287" s="12" t="n"/>
      <c r="G287" s="12" t="n"/>
      <c r="H287" s="13">
        <f>YEAR(L287)*10^8+MONTH(L287)*10^6+DAY(L287)*10^4+HOUR(L287)*100+MINUTE(L287)</f>
        <v/>
      </c>
      <c r="I287" s="13">
        <f>IF(HOUR(L287)&lt;12, YEAR(L287)*10^8+MONTH(L287)*10^6+DAY(L287)*10^4+(HOUR(L287)+12)*10^2 + MINUTE(L287), YEAR(L287)*10^8+MONTH(L287)*10^6+(DAY(L287)+1)*10^4+(HOUR(L287)-12)*10^2+MINUTE(L287))</f>
        <v/>
      </c>
      <c r="J287" s="14" t="n">
        <v>43997</v>
      </c>
      <c r="K287" s="15" t="n">
        <v>0.6972222222222222</v>
      </c>
      <c r="L287" s="16" t="n">
        <v>43997.69722222222</v>
      </c>
      <c r="M287" s="17" t="n">
        <v>44001</v>
      </c>
      <c r="N287" s="18" t="inlineStr">
        <is>
          <t>07:27</t>
        </is>
      </c>
      <c r="O287" s="16" t="n">
        <v>44001.31041666667</v>
      </c>
      <c r="P287" s="19" t="n">
        <v>445</v>
      </c>
      <c r="Q287" s="12" t="inlineStr">
        <is>
          <t>Under Investigation</t>
        </is>
      </c>
      <c r="R287" s="19" t="n">
        <v>0</v>
      </c>
      <c r="S287" s="19" t="n">
        <v>0</v>
      </c>
      <c r="T287" s="19" t="n">
        <v>0</v>
      </c>
      <c r="U287" s="20" t="n">
        <v>35.17977</v>
      </c>
      <c r="V287" s="20" t="n">
        <v>-120.69959</v>
      </c>
      <c r="W287" s="11" t="inlineStr">
        <is>
          <t>HFTD</t>
        </is>
      </c>
      <c r="X287" s="11">
        <f>IF(OR(ISNUMBER(FIND("Redwood Valley", E287)), AZ287, BC287), "HFRA", "non-HFRA")</f>
        <v/>
      </c>
      <c r="Y287" s="11" t="n"/>
      <c r="Z287" s="21" t="n"/>
      <c r="AA287" s="11" t="n"/>
      <c r="AB287" s="11" t="n"/>
      <c r="AC287" s="21" t="n"/>
      <c r="AD287" s="21" t="n"/>
      <c r="AE287" s="21" t="n"/>
      <c r="AF287" s="11" t="n">
        <v>4869</v>
      </c>
      <c r="AG287" s="11">
        <f>OR(AND(P287&gt;5000, P287&lt;&gt;""), AND(R287&gt;500, R287&lt;&gt;""), AND(T287&gt;0, T287&lt;&gt;""))</f>
        <v/>
      </c>
      <c r="AH287" s="11">
        <f>AND(OR(R287="", R287&lt;100),OR(AND(P287&gt;5000,P287&lt;&gt;""),AND(T287&gt;0,T287&lt;&gt;"")))</f>
        <v/>
      </c>
      <c r="AI287" s="11">
        <f>AND(AG287,AH287=FALSE)</f>
        <v/>
      </c>
      <c r="AJ287" s="19" t="n">
        <v>2020</v>
      </c>
      <c r="AK287" t="n">
        <v>6</v>
      </c>
      <c r="AL287" t="b">
        <v>0</v>
      </c>
      <c r="AM287">
        <f>IF(AND(T287&gt;0, T287&lt;&gt;""),1,0)</f>
        <v/>
      </c>
      <c r="AN287">
        <f>AND(AO287,AND(T287&gt;0,T287&lt;&gt;""))</f>
        <v/>
      </c>
      <c r="AO287">
        <f>AND(R287&gt;100, R287&lt;&gt;"")</f>
        <v/>
      </c>
      <c r="AP287">
        <f>AND(NOT(AN287),AO287)</f>
        <v/>
      </c>
      <c r="AQ287">
        <f>IF(AN287, "OEIS CAT - Destructive - Fatal", IF(AO287, IF(AG287, "OEIS CAT - Destructive - Non-fatal", "OEIS Non-CAT - Destructive - Non-fatal"), IF(AG287, "OEIS CAT - Large", "OEIS Non-CAT - Large")))</f>
        <v/>
      </c>
      <c r="AR287">
        <f>IF(AND(P287&lt;&gt;"", P287&gt;5000),1,0)</f>
        <v/>
      </c>
      <c r="AS287">
        <f>IF(AND(R287&lt;&gt;"", R287&gt;500),1,0)</f>
        <v/>
      </c>
      <c r="AT287">
        <f>IF(OR(R287="", R287&lt;=100),"structures &lt;= 100 ", IF(R287&gt;500, "structures &gt; 500", "100 &lt; structures &lt;= 500"))</f>
        <v/>
      </c>
      <c r="AU287">
        <f>IF(AND(T287&gt;0, T287&lt;&gt;""),"fatality &gt; 0", "fatality = 0")</f>
        <v/>
      </c>
      <c r="AV287">
        <f>IF(R287="",0, R287)</f>
        <v/>
      </c>
      <c r="AW287" t="b">
        <v>1</v>
      </c>
      <c r="AX287" t="b">
        <v>0</v>
      </c>
      <c r="AY287" t="b">
        <v>0</v>
      </c>
      <c r="AZ287" t="b">
        <v>0</v>
      </c>
      <c r="BA287" t="b">
        <v>0</v>
      </c>
      <c r="BB287" t="b">
        <v>1</v>
      </c>
      <c r="BC287" t="b">
        <v>1</v>
      </c>
    </row>
    <row r="288">
      <c r="A288" s="11" t="n"/>
      <c r="C288">
        <f>LEFT(H288,8)&amp;"-"&amp;E288</f>
        <v/>
      </c>
      <c r="D288" s="12" t="inlineStr">
        <is>
          <t>San Benito</t>
        </is>
      </c>
      <c r="E288" s="12" t="inlineStr">
        <is>
          <t>Bitter</t>
        </is>
      </c>
      <c r="F288" s="12" t="n"/>
      <c r="G288" s="12" t="n"/>
      <c r="H288" s="13">
        <f>YEAR(L288)*10^8+MONTH(L288)*10^6+DAY(L288)*10^4+HOUR(L288)*100+MINUTE(L288)</f>
        <v/>
      </c>
      <c r="I288" s="13">
        <f>IF(HOUR(L288)&lt;12, YEAR(L288)*10^8+MONTH(L288)*10^6+DAY(L288)*10^4+(HOUR(L288)+12)*10^2 + MINUTE(L288), YEAR(L288)*10^8+MONTH(L288)*10^6+(DAY(L288)+1)*10^4+(HOUR(L288)-12)*10^2+MINUTE(L288))</f>
        <v/>
      </c>
      <c r="J288" s="14" t="n">
        <v>43998</v>
      </c>
      <c r="K288" s="15" t="n">
        <v>0.5909722222222222</v>
      </c>
      <c r="L288" s="16" t="n">
        <v>43998.59097222222</v>
      </c>
      <c r="M288" s="17" t="n">
        <v>44003</v>
      </c>
      <c r="N288" s="18" t="inlineStr">
        <is>
          <t>19:27</t>
        </is>
      </c>
      <c r="O288" s="16" t="n">
        <v>44003.81041666667</v>
      </c>
      <c r="P288" s="19" t="n">
        <v>895</v>
      </c>
      <c r="Q288" s="12" t="inlineStr">
        <is>
          <t>Under Investigation</t>
        </is>
      </c>
      <c r="R288" s="19" t="n">
        <v>0</v>
      </c>
      <c r="S288" s="19" t="n">
        <v>0</v>
      </c>
      <c r="T288" s="19" t="n">
        <v>0</v>
      </c>
      <c r="U288" s="20" t="n">
        <v>36.3011</v>
      </c>
      <c r="V288" s="20" t="n">
        <v>-120.92925</v>
      </c>
      <c r="W288" s="11" t="inlineStr">
        <is>
          <t>non-HFTD</t>
        </is>
      </c>
      <c r="X288" s="11">
        <f>IF(OR(ISNUMBER(FIND("Redwood Valley", E288)), AZ288, BC288), "HFRA", "non-HFRA")</f>
        <v/>
      </c>
      <c r="Y288" s="11" t="n"/>
      <c r="Z288" s="21" t="n"/>
      <c r="AA288" s="11" t="n"/>
      <c r="AB288" s="11" t="n"/>
      <c r="AC288" s="21" t="n"/>
      <c r="AD288" s="21" t="n"/>
      <c r="AE288" s="21" t="n"/>
      <c r="AF288" s="11" t="n"/>
      <c r="AG288" s="11">
        <f>OR(AND(P288&gt;5000, P288&lt;&gt;""), AND(R288&gt;500, R288&lt;&gt;""), AND(T288&gt;0, T288&lt;&gt;""))</f>
        <v/>
      </c>
      <c r="AH288" s="11">
        <f>AND(OR(R288="", R288&lt;100),OR(AND(P288&gt;5000,P288&lt;&gt;""),AND(T288&gt;0,T288&lt;&gt;"")))</f>
        <v/>
      </c>
      <c r="AI288" s="11">
        <f>AND(AG288,AH288=FALSE)</f>
        <v/>
      </c>
      <c r="AJ288" s="19" t="n">
        <v>2020</v>
      </c>
      <c r="AK288" t="n">
        <v>6</v>
      </c>
      <c r="AL288" t="b">
        <v>0</v>
      </c>
      <c r="AM288">
        <f>IF(AND(T288&gt;0, T288&lt;&gt;""),1,0)</f>
        <v/>
      </c>
      <c r="AN288">
        <f>AND(AO288,AND(T288&gt;0,T288&lt;&gt;""))</f>
        <v/>
      </c>
      <c r="AO288">
        <f>AND(R288&gt;100, R288&lt;&gt;"")</f>
        <v/>
      </c>
      <c r="AP288">
        <f>AND(NOT(AN288),AO288)</f>
        <v/>
      </c>
      <c r="AQ288">
        <f>IF(AN288, "OEIS CAT - Destructive - Fatal", IF(AO288, IF(AG288, "OEIS CAT - Destructive - Non-fatal", "OEIS Non-CAT - Destructive - Non-fatal"), IF(AG288, "OEIS CAT - Large", "OEIS Non-CAT - Large")))</f>
        <v/>
      </c>
      <c r="AR288">
        <f>IF(AND(P288&lt;&gt;"", P288&gt;5000),1,0)</f>
        <v/>
      </c>
      <c r="AS288">
        <f>IF(AND(R288&lt;&gt;"", R288&gt;500),1,0)</f>
        <v/>
      </c>
      <c r="AT288">
        <f>IF(OR(R288="", R288&lt;=100),"structures &lt;= 100 ", IF(R288&gt;500, "structures &gt; 500", "100 &lt; structures &lt;= 500"))</f>
        <v/>
      </c>
      <c r="AU288">
        <f>IF(AND(T288&gt;0, T288&lt;&gt;""),"fatality &gt; 0", "fatality = 0")</f>
        <v/>
      </c>
      <c r="AV288">
        <f>IF(R288="",0, R288)</f>
        <v/>
      </c>
      <c r="AW288" t="b">
        <v>0</v>
      </c>
      <c r="AX288" t="b">
        <v>0</v>
      </c>
      <c r="AY288" t="b">
        <v>0</v>
      </c>
      <c r="AZ288" t="b">
        <v>0</v>
      </c>
      <c r="BA288" t="b">
        <v>0</v>
      </c>
      <c r="BB288" t="b">
        <v>0</v>
      </c>
      <c r="BC288" t="b">
        <v>0</v>
      </c>
    </row>
    <row r="289">
      <c r="A289" s="11" t="n"/>
      <c r="C289">
        <f>LEFT(H289,8)&amp;"-"&amp;E289</f>
        <v/>
      </c>
      <c r="D289" s="12" t="inlineStr">
        <is>
          <t>Calaveras</t>
        </is>
      </c>
      <c r="E289" s="12" t="inlineStr">
        <is>
          <t>Walker</t>
        </is>
      </c>
      <c r="F289" s="12" t="n"/>
      <c r="G289" s="12" t="n"/>
      <c r="H289" s="13">
        <f>YEAR(L289)*10^8+MONTH(L289)*10^6+DAY(L289)*10^4+HOUR(L289)*100+MINUTE(L289)</f>
        <v/>
      </c>
      <c r="I289" s="13">
        <f>IF(HOUR(L289)&lt;12, YEAR(L289)*10^8+MONTH(L289)*10^6+DAY(L289)*10^4+(HOUR(L289)+12)*10^2 + MINUTE(L289), YEAR(L289)*10^8+MONTH(L289)*10^6+(DAY(L289)+1)*10^4+(HOUR(L289)-12)*10^2+MINUTE(L289))</f>
        <v/>
      </c>
      <c r="J289" s="14" t="n">
        <v>43998</v>
      </c>
      <c r="K289" s="15" t="n">
        <v>0.7069444444444445</v>
      </c>
      <c r="L289" s="16" t="n">
        <v>43998.70694444444</v>
      </c>
      <c r="M289" s="17" t="n">
        <v>44002</v>
      </c>
      <c r="N289" s="18" t="inlineStr">
        <is>
          <t>19:10</t>
        </is>
      </c>
      <c r="O289" s="16" t="n">
        <v>44002.79861111111</v>
      </c>
      <c r="P289" s="19" t="n">
        <v>1455</v>
      </c>
      <c r="Q289" s="12" t="inlineStr">
        <is>
          <t>Under Investigation</t>
        </is>
      </c>
      <c r="R289" s="19" t="n">
        <v>2</v>
      </c>
      <c r="S289" s="19" t="n">
        <v>0</v>
      </c>
      <c r="T289" s="19" t="n">
        <v>0</v>
      </c>
      <c r="U289" s="20" t="n">
        <v>38.07741</v>
      </c>
      <c r="V289" s="20" t="n">
        <v>-120.72958</v>
      </c>
      <c r="W289" s="11" t="inlineStr">
        <is>
          <t>HFTD</t>
        </is>
      </c>
      <c r="X289" s="11">
        <f>IF(OR(ISNUMBER(FIND("Redwood Valley", E289)), AZ289, BC289), "HFRA", "non-HFRA")</f>
        <v/>
      </c>
      <c r="Y289" s="11" t="n"/>
      <c r="Z289" s="21" t="n"/>
      <c r="AA289" s="11" t="n"/>
      <c r="AB289" s="11" t="n"/>
      <c r="AC289" s="21" t="n"/>
      <c r="AD289" s="21" t="n"/>
      <c r="AE289" s="21" t="n"/>
      <c r="AF289" s="11" t="n"/>
      <c r="AG289" s="11">
        <f>OR(AND(P289&gt;5000, P289&lt;&gt;""), AND(R289&gt;500, R289&lt;&gt;""), AND(T289&gt;0, T289&lt;&gt;""))</f>
        <v/>
      </c>
      <c r="AH289" s="11">
        <f>AND(OR(R289="", R289&lt;100),OR(AND(P289&gt;5000,P289&lt;&gt;""),AND(T289&gt;0,T289&lt;&gt;"")))</f>
        <v/>
      </c>
      <c r="AI289" s="11">
        <f>AND(AG289,AH289=FALSE)</f>
        <v/>
      </c>
      <c r="AJ289" s="19" t="n">
        <v>2020</v>
      </c>
      <c r="AK289" t="n">
        <v>6</v>
      </c>
      <c r="AL289" t="b">
        <v>0</v>
      </c>
      <c r="AM289">
        <f>IF(AND(T289&gt;0, T289&lt;&gt;""),1,0)</f>
        <v/>
      </c>
      <c r="AN289">
        <f>AND(AO289,AND(T289&gt;0,T289&lt;&gt;""))</f>
        <v/>
      </c>
      <c r="AO289">
        <f>AND(R289&gt;100, R289&lt;&gt;"")</f>
        <v/>
      </c>
      <c r="AP289">
        <f>AND(NOT(AN289),AO289)</f>
        <v/>
      </c>
      <c r="AQ289">
        <f>IF(AN289, "OEIS CAT - Destructive - Fatal", IF(AO289, IF(AG289, "OEIS CAT - Destructive - Non-fatal", "OEIS Non-CAT - Destructive - Non-fatal"), IF(AG289, "OEIS CAT - Large", "OEIS Non-CAT - Large")))</f>
        <v/>
      </c>
      <c r="AR289">
        <f>IF(AND(P289&lt;&gt;"", P289&gt;5000),1,0)</f>
        <v/>
      </c>
      <c r="AS289">
        <f>IF(AND(R289&lt;&gt;"", R289&gt;500),1,0)</f>
        <v/>
      </c>
      <c r="AT289">
        <f>IF(OR(R289="", R289&lt;=100),"structures &lt;= 100 ", IF(R289&gt;500, "structures &gt; 500", "100 &lt; structures &lt;= 500"))</f>
        <v/>
      </c>
      <c r="AU289">
        <f>IF(AND(T289&gt;0, T289&lt;&gt;""),"fatality &gt; 0", "fatality = 0")</f>
        <v/>
      </c>
      <c r="AV289">
        <f>IF(R289="",0, R289)</f>
        <v/>
      </c>
      <c r="AW289" t="b">
        <v>1</v>
      </c>
      <c r="AX289" t="b">
        <v>0</v>
      </c>
      <c r="AY289" t="b">
        <v>1</v>
      </c>
      <c r="AZ289" t="b">
        <v>1</v>
      </c>
      <c r="BA289" t="b">
        <v>0</v>
      </c>
      <c r="BB289" t="b">
        <v>1</v>
      </c>
      <c r="BC289" t="b">
        <v>1</v>
      </c>
      <c r="BD289" s="31" t="n">
        <v>1743364</v>
      </c>
      <c r="BE289" t="inlineStr">
        <is>
          <t>https://upload.wikimedia.org/wikipedia/commons/c/c9/2020_National_Large_Incident_YTD_Report.pdf</t>
        </is>
      </c>
    </row>
    <row r="290">
      <c r="A290" s="11" t="n"/>
      <c r="C290">
        <f>LEFT(H290,8)&amp;"-"&amp;E290</f>
        <v/>
      </c>
      <c r="D290" s="12" t="inlineStr">
        <is>
          <t>Tulare</t>
        </is>
      </c>
      <c r="E290" s="12" t="inlineStr">
        <is>
          <t>Grade</t>
        </is>
      </c>
      <c r="F290" s="12" t="n"/>
      <c r="G290" s="12" t="n"/>
      <c r="H290" s="13">
        <f>YEAR(L290)*10^8+MONTH(L290)*10^6+DAY(L290)*10^4+HOUR(L290)*100+MINUTE(L290)</f>
        <v/>
      </c>
      <c r="I290" s="13">
        <f>IF(HOUR(L290)&lt;12, YEAR(L290)*10^8+MONTH(L290)*10^6+DAY(L290)*10^4+(HOUR(L290)+12)*10^2 + MINUTE(L290), YEAR(L290)*10^8+MONTH(L290)*10^6+(DAY(L290)+1)*10^4+(HOUR(L290)-12)*10^2+MINUTE(L290))</f>
        <v/>
      </c>
      <c r="J290" s="14" t="n">
        <v>44004</v>
      </c>
      <c r="K290" s="15" t="n">
        <v>0.3444444444444444</v>
      </c>
      <c r="L290" s="16" t="n">
        <v>44004.34444444445</v>
      </c>
      <c r="M290" s="17" t="n">
        <v>44008</v>
      </c>
      <c r="N290" s="18" t="inlineStr">
        <is>
          <t>06:39</t>
        </is>
      </c>
      <c r="O290" s="16" t="n">
        <v>44008.27708333333</v>
      </c>
      <c r="P290" s="19" t="n">
        <v>1050</v>
      </c>
      <c r="Q290" s="12" t="inlineStr">
        <is>
          <t>Under Investigation</t>
        </is>
      </c>
      <c r="R290" s="19" t="n">
        <v>0</v>
      </c>
      <c r="S290" s="19" t="n">
        <v>0</v>
      </c>
      <c r="T290" s="19" t="n">
        <v>0</v>
      </c>
      <c r="U290" s="20" t="n">
        <v>36.5537</v>
      </c>
      <c r="V290" s="20" t="n">
        <v>-119.19677</v>
      </c>
      <c r="W290" s="11" t="inlineStr">
        <is>
          <t>non-HFTD</t>
        </is>
      </c>
      <c r="X290" s="11">
        <f>IF(OR(ISNUMBER(FIND("Redwood Valley", E290)), AZ290, BC290), "HFRA", "non-HFRA")</f>
        <v/>
      </c>
      <c r="Y290" s="11" t="n"/>
      <c r="Z290" s="21" t="n"/>
      <c r="AA290" s="11" t="n"/>
      <c r="AB290" s="11" t="n"/>
      <c r="AC290" s="21" t="n"/>
      <c r="AD290" s="21" t="n"/>
      <c r="AE290" s="21" t="n"/>
      <c r="AF290" s="11" t="n"/>
      <c r="AG290" s="11">
        <f>OR(AND(P290&gt;5000, P290&lt;&gt;""), AND(R290&gt;500, R290&lt;&gt;""), AND(T290&gt;0, T290&lt;&gt;""))</f>
        <v/>
      </c>
      <c r="AH290" s="11">
        <f>AND(OR(R290="", R290&lt;100),OR(AND(P290&gt;5000,P290&lt;&gt;""),AND(T290&gt;0,T290&lt;&gt;"")))</f>
        <v/>
      </c>
      <c r="AI290" s="11">
        <f>AND(AG290,AH290=FALSE)</f>
        <v/>
      </c>
      <c r="AJ290" s="19" t="n">
        <v>2020</v>
      </c>
      <c r="AK290" t="n">
        <v>6</v>
      </c>
      <c r="AL290" t="b">
        <v>0</v>
      </c>
      <c r="AM290">
        <f>IF(AND(T290&gt;0, T290&lt;&gt;""),1,0)</f>
        <v/>
      </c>
      <c r="AN290">
        <f>AND(AO290,AND(T290&gt;0,T290&lt;&gt;""))</f>
        <v/>
      </c>
      <c r="AO290">
        <f>AND(R290&gt;100, R290&lt;&gt;"")</f>
        <v/>
      </c>
      <c r="AP290">
        <f>AND(NOT(AN290),AO290)</f>
        <v/>
      </c>
      <c r="AQ290">
        <f>IF(AN290, "OEIS CAT - Destructive - Fatal", IF(AO290, IF(AG290, "OEIS CAT - Destructive - Non-fatal", "OEIS Non-CAT - Destructive - Non-fatal"), IF(AG290, "OEIS CAT - Large", "OEIS Non-CAT - Large")))</f>
        <v/>
      </c>
      <c r="AR290">
        <f>IF(AND(P290&lt;&gt;"", P290&gt;5000),1,0)</f>
        <v/>
      </c>
      <c r="AS290">
        <f>IF(AND(R290&lt;&gt;"", R290&gt;500),1,0)</f>
        <v/>
      </c>
      <c r="AT290">
        <f>IF(OR(R290="", R290&lt;=100),"structures &lt;= 100 ", IF(R290&gt;500, "structures &gt; 500", "100 &lt; structures &lt;= 500"))</f>
        <v/>
      </c>
      <c r="AU290">
        <f>IF(AND(T290&gt;0, T290&lt;&gt;""),"fatality &gt; 0", "fatality = 0")</f>
        <v/>
      </c>
      <c r="AV290">
        <f>IF(R290="",0, R290)</f>
        <v/>
      </c>
      <c r="AW290" t="b">
        <v>0</v>
      </c>
      <c r="AX290" t="b">
        <v>0</v>
      </c>
      <c r="AY290" t="b">
        <v>0</v>
      </c>
      <c r="AZ290" t="b">
        <v>0</v>
      </c>
      <c r="BA290" t="b">
        <v>0</v>
      </c>
      <c r="BB290" t="b">
        <v>0</v>
      </c>
      <c r="BC290" t="b">
        <v>0</v>
      </c>
    </row>
    <row r="291">
      <c r="A291" s="11" t="n"/>
      <c r="C291">
        <f>LEFT(H291,8)&amp;"-"&amp;E291</f>
        <v/>
      </c>
      <c r="D291" s="12" t="inlineStr">
        <is>
          <t>Monterey</t>
        </is>
      </c>
      <c r="E291" s="12" t="inlineStr">
        <is>
          <t>Rico</t>
        </is>
      </c>
      <c r="F291" s="12" t="n"/>
      <c r="G291" s="12" t="n"/>
      <c r="H291" s="13">
        <f>YEAR(L291)*10^8+MONTH(L291)*10^6+DAY(L291)*10^4+HOUR(L291)*100+MINUTE(L291)</f>
        <v/>
      </c>
      <c r="I291" s="13">
        <f>IF(HOUR(L291)&lt;12, YEAR(L291)*10^8+MONTH(L291)*10^6+DAY(L291)*10^4+(HOUR(L291)+12)*10^2 + MINUTE(L291), YEAR(L291)*10^8+MONTH(L291)*10^6+(DAY(L291)+1)*10^4+(HOUR(L291)-12)*10^2+MINUTE(L291))</f>
        <v/>
      </c>
      <c r="J291" s="14" t="n">
        <v>44004</v>
      </c>
      <c r="K291" s="15" t="n">
        <v>0.6631944444444444</v>
      </c>
      <c r="L291" s="16" t="n">
        <v>44004.66319444445</v>
      </c>
      <c r="M291" s="17" t="n">
        <v>44005</v>
      </c>
      <c r="N291" s="18" t="inlineStr">
        <is>
          <t>07:07</t>
        </is>
      </c>
      <c r="O291" s="16" t="n">
        <v>44005.29652777778</v>
      </c>
      <c r="P291" s="19" t="n">
        <v>338</v>
      </c>
      <c r="Q291" s="12" t="inlineStr">
        <is>
          <t>Under Investigation</t>
        </is>
      </c>
      <c r="R291" s="19" t="n">
        <v>0</v>
      </c>
      <c r="S291" s="19" t="n">
        <v>0</v>
      </c>
      <c r="T291" s="19" t="n">
        <v>0</v>
      </c>
      <c r="U291" s="20" t="n">
        <v>35.9789</v>
      </c>
      <c r="V291" s="20" t="n">
        <v>-120.87858</v>
      </c>
      <c r="W291" s="11" t="inlineStr">
        <is>
          <t>non-HFTD</t>
        </is>
      </c>
      <c r="X291" s="11">
        <f>IF(OR(ISNUMBER(FIND("Redwood Valley", E291)), AZ291, BC291), "HFRA", "non-HFRA")</f>
        <v/>
      </c>
      <c r="Y291" s="11" t="n"/>
      <c r="Z291" s="21" t="n"/>
      <c r="AA291" s="11" t="n"/>
      <c r="AB291" s="11" t="n"/>
      <c r="AC291" s="21" t="n"/>
      <c r="AD291" s="21" t="n"/>
      <c r="AE291" s="21" t="n"/>
      <c r="AF291" s="11" t="n"/>
      <c r="AG291" s="11">
        <f>OR(AND(P291&gt;5000, P291&lt;&gt;""), AND(R291&gt;500, R291&lt;&gt;""), AND(T291&gt;0, T291&lt;&gt;""))</f>
        <v/>
      </c>
      <c r="AH291" s="11">
        <f>AND(OR(R291="", R291&lt;100),OR(AND(P291&gt;5000,P291&lt;&gt;""),AND(T291&gt;0,T291&lt;&gt;"")))</f>
        <v/>
      </c>
      <c r="AI291" s="11">
        <f>AND(AG291,AH291=FALSE)</f>
        <v/>
      </c>
      <c r="AJ291" s="19" t="n">
        <v>2020</v>
      </c>
      <c r="AK291" t="n">
        <v>6</v>
      </c>
      <c r="AL291" t="b">
        <v>0</v>
      </c>
      <c r="AM291">
        <f>IF(AND(T291&gt;0, T291&lt;&gt;""),1,0)</f>
        <v/>
      </c>
      <c r="AN291">
        <f>AND(AO291,AND(T291&gt;0,T291&lt;&gt;""))</f>
        <v/>
      </c>
      <c r="AO291">
        <f>AND(R291&gt;100, R291&lt;&gt;"")</f>
        <v/>
      </c>
      <c r="AP291">
        <f>AND(NOT(AN291),AO291)</f>
        <v/>
      </c>
      <c r="AQ291">
        <f>IF(AN291, "OEIS CAT - Destructive - Fatal", IF(AO291, IF(AG291, "OEIS CAT - Destructive - Non-fatal", "OEIS Non-CAT - Destructive - Non-fatal"), IF(AG291, "OEIS CAT - Large", "OEIS Non-CAT - Large")))</f>
        <v/>
      </c>
      <c r="AR291">
        <f>IF(AND(P291&lt;&gt;"", P291&gt;5000),1,0)</f>
        <v/>
      </c>
      <c r="AS291">
        <f>IF(AND(R291&lt;&gt;"", R291&gt;500),1,0)</f>
        <v/>
      </c>
      <c r="AT291">
        <f>IF(OR(R291="", R291&lt;=100),"structures &lt;= 100 ", IF(R291&gt;500, "structures &gt; 500", "100 &lt; structures &lt;= 500"))</f>
        <v/>
      </c>
      <c r="AU291">
        <f>IF(AND(T291&gt;0, T291&lt;&gt;""),"fatality &gt; 0", "fatality = 0")</f>
        <v/>
      </c>
      <c r="AV291">
        <f>IF(R291="",0, R291)</f>
        <v/>
      </c>
      <c r="AW291" t="b">
        <v>0</v>
      </c>
      <c r="AX291" t="b">
        <v>0</v>
      </c>
      <c r="AY291" t="b">
        <v>0</v>
      </c>
      <c r="AZ291" t="b">
        <v>0</v>
      </c>
      <c r="BA291" t="b">
        <v>0</v>
      </c>
      <c r="BB291" t="b">
        <v>0</v>
      </c>
      <c r="BC291" t="b">
        <v>0</v>
      </c>
    </row>
    <row r="292">
      <c r="A292" s="11" t="n"/>
      <c r="C292">
        <f>LEFT(H292,8)&amp;"-"&amp;E292</f>
        <v/>
      </c>
      <c r="D292" s="12" t="inlineStr">
        <is>
          <t>Lassen</t>
        </is>
      </c>
      <c r="E292" s="12" t="inlineStr">
        <is>
          <t>R-2</t>
        </is>
      </c>
      <c r="F292" s="12" t="n"/>
      <c r="G292" s="12" t="n"/>
      <c r="H292" s="13">
        <f>YEAR(L292)*10^8+MONTH(L292)*10^6+DAY(L292)*10^4+HOUR(L292)*100+MINUTE(L292)</f>
        <v/>
      </c>
      <c r="I292" s="13">
        <f>IF(HOUR(L292)&lt;12, YEAR(L292)*10^8+MONTH(L292)*10^6+DAY(L292)*10^4+(HOUR(L292)+12)*10^2 + MINUTE(L292), YEAR(L292)*10^8+MONTH(L292)*10^6+(DAY(L292)+1)*10^4+(HOUR(L292)-12)*10^2+MINUTE(L292))</f>
        <v/>
      </c>
      <c r="J292" s="14" t="n">
        <v>44005</v>
      </c>
      <c r="K292" s="15" t="n">
        <v>0.8833333333333333</v>
      </c>
      <c r="L292" s="16" t="n">
        <v>44005.88333333333</v>
      </c>
      <c r="M292" s="17" t="n">
        <v>44008</v>
      </c>
      <c r="N292" s="18" t="inlineStr">
        <is>
          <t>18:00</t>
        </is>
      </c>
      <c r="O292" s="16" t="n">
        <v>44008.75</v>
      </c>
      <c r="P292" s="19" t="n">
        <v>563</v>
      </c>
      <c r="Q292" s="12" t="inlineStr">
        <is>
          <t>Under Investigation</t>
        </is>
      </c>
      <c r="R292" s="19" t="n">
        <v>0</v>
      </c>
      <c r="S292" s="19" t="n">
        <v>0</v>
      </c>
      <c r="T292" s="19" t="n">
        <v>0</v>
      </c>
      <c r="U292" s="20" t="n">
        <v>40.43203</v>
      </c>
      <c r="V292" s="20" t="n">
        <v>-120.28147</v>
      </c>
      <c r="W292" s="11" t="inlineStr">
        <is>
          <t>HFTD</t>
        </is>
      </c>
      <c r="X292" s="11">
        <f>IF(OR(ISNUMBER(FIND("Redwood Valley", E292)), AZ292, BC292), "HFRA", "non-HFRA")</f>
        <v/>
      </c>
      <c r="Y292" s="11" t="n"/>
      <c r="Z292" s="21" t="n"/>
      <c r="AA292" s="11" t="n"/>
      <c r="AB292" s="11" t="n"/>
      <c r="AC292" s="21" t="n"/>
      <c r="AD292" s="21" t="n"/>
      <c r="AE292" s="21" t="n"/>
      <c r="AF292" s="11" t="n"/>
      <c r="AG292" s="11">
        <f>OR(AND(P292&gt;5000, P292&lt;&gt;""), AND(R292&gt;500, R292&lt;&gt;""), AND(T292&gt;0, T292&lt;&gt;""))</f>
        <v/>
      </c>
      <c r="AH292" s="11">
        <f>AND(OR(R292="", R292&lt;100),OR(AND(P292&gt;5000,P292&lt;&gt;""),AND(T292&gt;0,T292&lt;&gt;"")))</f>
        <v/>
      </c>
      <c r="AI292" s="11">
        <f>AND(AG292,AH292=FALSE)</f>
        <v/>
      </c>
      <c r="AJ292" s="19" t="n">
        <v>2020</v>
      </c>
      <c r="AK292" t="n">
        <v>6</v>
      </c>
      <c r="AL292" t="b">
        <v>0</v>
      </c>
      <c r="AM292">
        <f>IF(AND(T292&gt;0, T292&lt;&gt;""),1,0)</f>
        <v/>
      </c>
      <c r="AN292">
        <f>AND(AO292,AND(T292&gt;0,T292&lt;&gt;""))</f>
        <v/>
      </c>
      <c r="AO292">
        <f>AND(R292&gt;100, R292&lt;&gt;"")</f>
        <v/>
      </c>
      <c r="AP292">
        <f>AND(NOT(AN292),AO292)</f>
        <v/>
      </c>
      <c r="AQ292">
        <f>IF(AN292, "OEIS CAT - Destructive - Fatal", IF(AO292, IF(AG292, "OEIS CAT - Destructive - Non-fatal", "OEIS Non-CAT - Destructive - Non-fatal"), IF(AG292, "OEIS CAT - Large", "OEIS Non-CAT - Large")))</f>
        <v/>
      </c>
      <c r="AR292">
        <f>IF(AND(P292&lt;&gt;"", P292&gt;5000),1,0)</f>
        <v/>
      </c>
      <c r="AS292">
        <f>IF(AND(R292&lt;&gt;"", R292&gt;500),1,0)</f>
        <v/>
      </c>
      <c r="AT292">
        <f>IF(OR(R292="", R292&lt;=100),"structures &lt;= 100 ", IF(R292&gt;500, "structures &gt; 500", "100 &lt; structures &lt;= 500"))</f>
        <v/>
      </c>
      <c r="AU292">
        <f>IF(AND(T292&gt;0, T292&lt;&gt;""),"fatality &gt; 0", "fatality = 0")</f>
        <v/>
      </c>
      <c r="AV292">
        <f>IF(R292="",0, R292)</f>
        <v/>
      </c>
      <c r="AW292" t="b">
        <v>1</v>
      </c>
      <c r="AX292" t="b">
        <v>0</v>
      </c>
      <c r="AY292" t="b">
        <v>1</v>
      </c>
      <c r="AZ292" t="b">
        <v>1</v>
      </c>
      <c r="BA292" t="b">
        <v>0</v>
      </c>
      <c r="BB292" t="b">
        <v>0</v>
      </c>
      <c r="BC292" t="b">
        <v>1</v>
      </c>
    </row>
    <row r="293">
      <c r="A293" s="11" t="n"/>
      <c r="C293">
        <f>LEFT(H293,8)&amp;"-"&amp;E293</f>
        <v/>
      </c>
      <c r="D293" s="12" t="inlineStr">
        <is>
          <t>Merced</t>
        </is>
      </c>
      <c r="E293" s="12" t="inlineStr">
        <is>
          <t>Pass</t>
        </is>
      </c>
      <c r="F293" s="12" t="n"/>
      <c r="G293" s="12" t="n"/>
      <c r="H293" s="13">
        <f>YEAR(L293)*10^8+MONTH(L293)*10^6+DAY(L293)*10^4+HOUR(L293)*100+MINUTE(L293)</f>
        <v/>
      </c>
      <c r="I293" s="13">
        <f>IF(HOUR(L293)&lt;12, YEAR(L293)*10^8+MONTH(L293)*10^6+DAY(L293)*10^4+(HOUR(L293)+12)*10^2 + MINUTE(L293), YEAR(L293)*10^8+MONTH(L293)*10^6+(DAY(L293)+1)*10^4+(HOUR(L293)-12)*10^2+MINUTE(L293))</f>
        <v/>
      </c>
      <c r="J293" s="14" t="n">
        <v>44010</v>
      </c>
      <c r="K293" s="15" t="n">
        <v>0.5611111111111111</v>
      </c>
      <c r="L293" s="16" t="n">
        <v>44010.56111111111</v>
      </c>
      <c r="M293" s="17" t="n">
        <v>44015</v>
      </c>
      <c r="N293" s="18" t="inlineStr">
        <is>
          <t>07:34</t>
        </is>
      </c>
      <c r="O293" s="16" t="n">
        <v>44015.31527777778</v>
      </c>
      <c r="P293" s="19" t="n">
        <v>2192</v>
      </c>
      <c r="Q293" s="12" t="inlineStr">
        <is>
          <t>Under Investigation</t>
        </is>
      </c>
      <c r="R293" s="19" t="n">
        <v>0</v>
      </c>
      <c r="S293" s="19" t="n">
        <v>0</v>
      </c>
      <c r="T293" s="19" t="n">
        <v>0</v>
      </c>
      <c r="U293" s="20" t="n">
        <v>37.06641</v>
      </c>
      <c r="V293" s="20" t="n">
        <v>-121.21912</v>
      </c>
      <c r="W293" s="11" t="inlineStr">
        <is>
          <t>HFTD</t>
        </is>
      </c>
      <c r="X293" s="11">
        <f>IF(OR(ISNUMBER(FIND("Redwood Valley", E293)), AZ293, BC293), "HFRA", "non-HFRA")</f>
        <v/>
      </c>
      <c r="Y293" s="11" t="n"/>
      <c r="Z293" s="21" t="n"/>
      <c r="AA293" s="11" t="n"/>
      <c r="AB293" s="11" t="n"/>
      <c r="AC293" s="21" t="n"/>
      <c r="AD293" s="21" t="n"/>
      <c r="AE293" s="21" t="n"/>
      <c r="AF293" s="11" t="n"/>
      <c r="AG293" s="11">
        <f>OR(AND(P293&gt;5000, P293&lt;&gt;""), AND(R293&gt;500, R293&lt;&gt;""), AND(T293&gt;0, T293&lt;&gt;""))</f>
        <v/>
      </c>
      <c r="AH293" s="11">
        <f>AND(OR(R293="", R293&lt;100),OR(AND(P293&gt;5000,P293&lt;&gt;""),AND(T293&gt;0,T293&lt;&gt;"")))</f>
        <v/>
      </c>
      <c r="AI293" s="11">
        <f>AND(AG293,AH293=FALSE)</f>
        <v/>
      </c>
      <c r="AJ293" s="19" t="n">
        <v>2020</v>
      </c>
      <c r="AK293" t="n">
        <v>6</v>
      </c>
      <c r="AL293" t="b">
        <v>0</v>
      </c>
      <c r="AM293">
        <f>IF(AND(T293&gt;0, T293&lt;&gt;""),1,0)</f>
        <v/>
      </c>
      <c r="AN293">
        <f>AND(AO293,AND(T293&gt;0,T293&lt;&gt;""))</f>
        <v/>
      </c>
      <c r="AO293">
        <f>AND(R293&gt;100, R293&lt;&gt;"")</f>
        <v/>
      </c>
      <c r="AP293">
        <f>AND(NOT(AN293),AO293)</f>
        <v/>
      </c>
      <c r="AQ293">
        <f>IF(AN293, "OEIS CAT - Destructive - Fatal", IF(AO293, IF(AG293, "OEIS CAT - Destructive - Non-fatal", "OEIS Non-CAT - Destructive - Non-fatal"), IF(AG293, "OEIS CAT - Large", "OEIS Non-CAT - Large")))</f>
        <v/>
      </c>
      <c r="AR293">
        <f>IF(AND(P293&lt;&gt;"", P293&gt;5000),1,0)</f>
        <v/>
      </c>
      <c r="AS293">
        <f>IF(AND(R293&lt;&gt;"", R293&gt;500),1,0)</f>
        <v/>
      </c>
      <c r="AT293">
        <f>IF(OR(R293="", R293&lt;=100),"structures &lt;= 100 ", IF(R293&gt;500, "structures &gt; 500", "100 &lt; structures &lt;= 500"))</f>
        <v/>
      </c>
      <c r="AU293">
        <f>IF(AND(T293&gt;0, T293&lt;&gt;""),"fatality &gt; 0", "fatality = 0")</f>
        <v/>
      </c>
      <c r="AV293">
        <f>IF(R293="",0, R293)</f>
        <v/>
      </c>
      <c r="AW293" t="b">
        <v>1</v>
      </c>
      <c r="AX293" t="b">
        <v>0</v>
      </c>
      <c r="AY293" t="b">
        <v>1</v>
      </c>
      <c r="AZ293" t="b">
        <v>1</v>
      </c>
      <c r="BA293" t="b">
        <v>0</v>
      </c>
      <c r="BB293" t="b">
        <v>1</v>
      </c>
      <c r="BC293" t="b">
        <v>1</v>
      </c>
    </row>
    <row r="294">
      <c r="A294" s="11" t="n"/>
      <c r="C294">
        <f>LEFT(H294,8)&amp;"-"&amp;E294</f>
        <v/>
      </c>
      <c r="D294" s="12" t="inlineStr">
        <is>
          <t>Kern</t>
        </is>
      </c>
      <c r="E294" s="12" t="inlineStr">
        <is>
          <t>Bena</t>
        </is>
      </c>
      <c r="F294" s="12" t="n"/>
      <c r="G294" s="12" t="n"/>
      <c r="H294" s="13">
        <f>YEAR(L294)*10^8+MONTH(L294)*10^6+DAY(L294)*10^4+HOUR(L294)*100+MINUTE(L294)</f>
        <v/>
      </c>
      <c r="I294" s="13">
        <f>IF(HOUR(L294)&lt;12, YEAR(L294)*10^8+MONTH(L294)*10^6+DAY(L294)*10^4+(HOUR(L294)+12)*10^2 + MINUTE(L294), YEAR(L294)*10^8+MONTH(L294)*10^6+(DAY(L294)+1)*10^4+(HOUR(L294)-12)*10^2+MINUTE(L294))</f>
        <v/>
      </c>
      <c r="J294" s="14" t="n">
        <v>44013</v>
      </c>
      <c r="K294" s="15" t="n">
        <v>0.6888888888888889</v>
      </c>
      <c r="L294" s="16" t="n">
        <v>44013.68888888889</v>
      </c>
      <c r="M294" s="17" t="n">
        <v>44015</v>
      </c>
      <c r="N294" s="18" t="inlineStr">
        <is>
          <t>07:30</t>
        </is>
      </c>
      <c r="O294" s="16" t="n">
        <v>44015.3125</v>
      </c>
      <c r="P294" s="19" t="n">
        <v>2900</v>
      </c>
      <c r="Q294" s="12" t="n"/>
      <c r="R294" s="19" t="n">
        <v>0</v>
      </c>
      <c r="S294" s="19" t="n">
        <v>0</v>
      </c>
      <c r="T294" s="19" t="n">
        <v>0</v>
      </c>
      <c r="U294" s="20" t="n">
        <v>35.310132</v>
      </c>
      <c r="V294" s="20" t="n">
        <v>-118.702732</v>
      </c>
      <c r="W294" s="11" t="inlineStr">
        <is>
          <t>HFTD</t>
        </is>
      </c>
      <c r="X294" s="11">
        <f>IF(OR(ISNUMBER(FIND("Redwood Valley", E294)), AZ294, BC294), "HFRA", "non-HFRA")</f>
        <v/>
      </c>
      <c r="Y294" s="11" t="n"/>
      <c r="Z294" s="21" t="n"/>
      <c r="AA294" s="11" t="n"/>
      <c r="AB294" s="11" t="n"/>
      <c r="AC294" s="21" t="n"/>
      <c r="AD294" s="21" t="n"/>
      <c r="AE294" s="21" t="n"/>
      <c r="AF294" s="11" t="n"/>
      <c r="AG294" s="11">
        <f>OR(AND(P294&gt;5000, P294&lt;&gt;""), AND(R294&gt;500, R294&lt;&gt;""), AND(T294&gt;0, T294&lt;&gt;""))</f>
        <v/>
      </c>
      <c r="AH294" s="11">
        <f>AND(OR(R294="", R294&lt;100),OR(AND(P294&gt;5000,P294&lt;&gt;""),AND(T294&gt;0,T294&lt;&gt;"")))</f>
        <v/>
      </c>
      <c r="AI294" s="11">
        <f>AND(AG294,AH294=FALSE)</f>
        <v/>
      </c>
      <c r="AJ294" s="19" t="n">
        <v>2020</v>
      </c>
      <c r="AK294" t="n">
        <v>7</v>
      </c>
      <c r="AL294" t="b">
        <v>0</v>
      </c>
      <c r="AM294">
        <f>IF(AND(T294&gt;0, T294&lt;&gt;""),1,0)</f>
        <v/>
      </c>
      <c r="AN294">
        <f>AND(AO294,AND(T294&gt;0,T294&lt;&gt;""))</f>
        <v/>
      </c>
      <c r="AO294">
        <f>AND(R294&gt;100, R294&lt;&gt;"")</f>
        <v/>
      </c>
      <c r="AP294">
        <f>AND(NOT(AN294),AO294)</f>
        <v/>
      </c>
      <c r="AQ294">
        <f>IF(AN294, "OEIS CAT - Destructive - Fatal", IF(AO294, IF(AG294, "OEIS CAT - Destructive - Non-fatal", "OEIS Non-CAT - Destructive - Non-fatal"), IF(AG294, "OEIS CAT - Large", "OEIS Non-CAT - Large")))</f>
        <v/>
      </c>
      <c r="AR294">
        <f>IF(AND(P294&lt;&gt;"", P294&gt;5000),1,0)</f>
        <v/>
      </c>
      <c r="AS294">
        <f>IF(AND(R294&lt;&gt;"", R294&gt;500),1,0)</f>
        <v/>
      </c>
      <c r="AT294">
        <f>IF(OR(R294="", R294&lt;=100),"structures &lt;= 100 ", IF(R294&gt;500, "structures &gt; 500", "100 &lt; structures &lt;= 500"))</f>
        <v/>
      </c>
      <c r="AU294">
        <f>IF(AND(T294&gt;0, T294&lt;&gt;""),"fatality &gt; 0", "fatality = 0")</f>
        <v/>
      </c>
      <c r="AV294">
        <f>IF(R294="",0, R294)</f>
        <v/>
      </c>
      <c r="AW294" t="b">
        <v>1</v>
      </c>
      <c r="AX294" t="b">
        <v>0</v>
      </c>
      <c r="AY294" t="b">
        <v>1</v>
      </c>
      <c r="AZ294" t="b">
        <v>1</v>
      </c>
      <c r="BA294" t="b">
        <v>0</v>
      </c>
      <c r="BB294" t="b">
        <v>1</v>
      </c>
      <c r="BC294" t="b">
        <v>1</v>
      </c>
    </row>
    <row r="295">
      <c r="A295" s="11" t="n"/>
      <c r="C295">
        <f>LEFT(H295,8)&amp;"-"&amp;E295</f>
        <v/>
      </c>
      <c r="D295" s="12" t="inlineStr">
        <is>
          <t>Madera</t>
        </is>
      </c>
      <c r="E295" s="12" t="inlineStr">
        <is>
          <t>Bonadelle</t>
        </is>
      </c>
      <c r="F295" s="12" t="n"/>
      <c r="G295" s="12" t="n"/>
      <c r="H295" s="13">
        <f>YEAR(L295)*10^8+MONTH(L295)*10^6+DAY(L295)*10^4+HOUR(L295)*100+MINUTE(L295)</f>
        <v/>
      </c>
      <c r="I295" s="13">
        <f>IF(HOUR(L295)&lt;12, YEAR(L295)*10^8+MONTH(L295)*10^6+DAY(L295)*10^4+(HOUR(L295)+12)*10^2 + MINUTE(L295), YEAR(L295)*10^8+MONTH(L295)*10^6+(DAY(L295)+1)*10^4+(HOUR(L295)-12)*10^2+MINUTE(L295))</f>
        <v/>
      </c>
      <c r="J295" s="14" t="n">
        <v>44014</v>
      </c>
      <c r="K295" s="15" t="n">
        <v>0.64375</v>
      </c>
      <c r="L295" s="16" t="n">
        <v>44014.64375</v>
      </c>
      <c r="M295" s="17" t="n">
        <v>44015</v>
      </c>
      <c r="N295" s="18" t="inlineStr">
        <is>
          <t>07:33</t>
        </is>
      </c>
      <c r="O295" s="16" t="n">
        <v>44015.31458333333</v>
      </c>
      <c r="P295" s="19" t="n">
        <v>597</v>
      </c>
      <c r="Q295" s="12" t="n"/>
      <c r="R295" s="19" t="n">
        <v>0</v>
      </c>
      <c r="S295" s="19" t="n">
        <v>0</v>
      </c>
      <c r="T295" s="19" t="n">
        <v>0</v>
      </c>
      <c r="U295" s="20" t="n">
        <v>36.9678542</v>
      </c>
      <c r="V295" s="20" t="n">
        <v>-119.9252132</v>
      </c>
      <c r="W295" s="11" t="inlineStr">
        <is>
          <t>non-HFTD</t>
        </is>
      </c>
      <c r="X295" s="11">
        <f>IF(OR(ISNUMBER(FIND("Redwood Valley", E295)), AZ295, BC295), "HFRA", "non-HFRA")</f>
        <v/>
      </c>
      <c r="Y295" s="11" t="n"/>
      <c r="Z295" s="21" t="n"/>
      <c r="AA295" s="11" t="n"/>
      <c r="AB295" s="11" t="n"/>
      <c r="AC295" s="21" t="n"/>
      <c r="AD295" s="21" t="n"/>
      <c r="AE295" s="21" t="n"/>
      <c r="AF295" s="11" t="n"/>
      <c r="AG295" s="11">
        <f>OR(AND(P295&gt;5000, P295&lt;&gt;""), AND(R295&gt;500, R295&lt;&gt;""), AND(T295&gt;0, T295&lt;&gt;""))</f>
        <v/>
      </c>
      <c r="AH295" s="11">
        <f>AND(OR(R295="", R295&lt;100),OR(AND(P295&gt;5000,P295&lt;&gt;""),AND(T295&gt;0,T295&lt;&gt;"")))</f>
        <v/>
      </c>
      <c r="AI295" s="11">
        <f>AND(AG295,AH295=FALSE)</f>
        <v/>
      </c>
      <c r="AJ295" s="19" t="n">
        <v>2020</v>
      </c>
      <c r="AK295" t="n">
        <v>7</v>
      </c>
      <c r="AL295" t="b">
        <v>0</v>
      </c>
      <c r="AM295">
        <f>IF(AND(T295&gt;0, T295&lt;&gt;""),1,0)</f>
        <v/>
      </c>
      <c r="AN295">
        <f>AND(AO295,AND(T295&gt;0,T295&lt;&gt;""))</f>
        <v/>
      </c>
      <c r="AO295">
        <f>AND(R295&gt;100, R295&lt;&gt;"")</f>
        <v/>
      </c>
      <c r="AP295">
        <f>AND(NOT(AN295),AO295)</f>
        <v/>
      </c>
      <c r="AQ295">
        <f>IF(AN295, "OEIS CAT - Destructive - Fatal", IF(AO295, IF(AG295, "OEIS CAT - Destructive - Non-fatal", "OEIS Non-CAT - Destructive - Non-fatal"), IF(AG295, "OEIS CAT - Large", "OEIS Non-CAT - Large")))</f>
        <v/>
      </c>
      <c r="AR295">
        <f>IF(AND(P295&lt;&gt;"", P295&gt;5000),1,0)</f>
        <v/>
      </c>
      <c r="AS295">
        <f>IF(AND(R295&lt;&gt;"", R295&gt;500),1,0)</f>
        <v/>
      </c>
      <c r="AT295">
        <f>IF(OR(R295="", R295&lt;=100),"structures &lt;= 100 ", IF(R295&gt;500, "structures &gt; 500", "100 &lt; structures &lt;= 500"))</f>
        <v/>
      </c>
      <c r="AU295">
        <f>IF(AND(T295&gt;0, T295&lt;&gt;""),"fatality &gt; 0", "fatality = 0")</f>
        <v/>
      </c>
      <c r="AV295">
        <f>IF(R295="",0, R295)</f>
        <v/>
      </c>
      <c r="AW295" t="b">
        <v>0</v>
      </c>
      <c r="AX295" t="b">
        <v>0</v>
      </c>
      <c r="AY295" t="b">
        <v>0</v>
      </c>
      <c r="AZ295" t="b">
        <v>0</v>
      </c>
      <c r="BA295" t="b">
        <v>0</v>
      </c>
      <c r="BB295" t="b">
        <v>0</v>
      </c>
      <c r="BC295" t="b">
        <v>0</v>
      </c>
    </row>
    <row r="296">
      <c r="A296" s="11" t="n"/>
      <c r="C296">
        <f>LEFT(H296,8)&amp;"-"&amp;E296</f>
        <v/>
      </c>
      <c r="D296" s="12" t="inlineStr">
        <is>
          <t>San Luis Obispo</t>
        </is>
      </c>
      <c r="E296" s="12" t="inlineStr">
        <is>
          <t>Lake</t>
        </is>
      </c>
      <c r="F296" s="12" t="n"/>
      <c r="G296" s="12" t="n"/>
      <c r="H296" s="13">
        <f>YEAR(L296)*10^8+MONTH(L296)*10^6+DAY(L296)*10^4+HOUR(L296)*100+MINUTE(L296)</f>
        <v/>
      </c>
      <c r="I296" s="13">
        <f>IF(HOUR(L296)&lt;12, YEAR(L296)*10^8+MONTH(L296)*10^6+DAY(L296)*10^4+(HOUR(L296)+12)*10^2 + MINUTE(L296), YEAR(L296)*10^8+MONTH(L296)*10^6+(DAY(L296)+1)*10^4+(HOUR(L296)-12)*10^2+MINUTE(L296))</f>
        <v/>
      </c>
      <c r="J296" s="14" t="n">
        <v>44017</v>
      </c>
      <c r="K296" s="15" t="n">
        <v>0.2979166666666667</v>
      </c>
      <c r="L296" s="16" t="n">
        <v>44017.29791666667</v>
      </c>
      <c r="M296" s="17" t="n"/>
      <c r="N296" s="18" t="n"/>
      <c r="O296" s="16" t="n"/>
      <c r="P296" s="19" t="n">
        <v>588</v>
      </c>
      <c r="Q296" s="12" t="n"/>
      <c r="R296" s="19" t="n">
        <v>0</v>
      </c>
      <c r="S296" s="19" t="n">
        <v>0</v>
      </c>
      <c r="T296" s="19" t="n">
        <v>0</v>
      </c>
      <c r="U296" s="20" t="n">
        <v>35.351065</v>
      </c>
      <c r="V296" s="20" t="n">
        <v>-120.00485</v>
      </c>
      <c r="W296" s="11" t="inlineStr">
        <is>
          <t>non-HFTD</t>
        </is>
      </c>
      <c r="X296" s="11">
        <f>IF(OR(ISNUMBER(FIND("Redwood Valley", E296)), AZ296, BC296), "HFRA", "non-HFRA")</f>
        <v/>
      </c>
      <c r="Y296" s="11" t="n"/>
      <c r="Z296" s="21" t="n"/>
      <c r="AA296" s="11" t="n"/>
      <c r="AB296" s="11" t="n"/>
      <c r="AC296" s="21" t="n"/>
      <c r="AD296" s="21" t="n"/>
      <c r="AE296" s="21" t="n"/>
      <c r="AF296" s="11" t="n"/>
      <c r="AG296" s="11">
        <f>OR(AND(P296&gt;5000, P296&lt;&gt;""), AND(R296&gt;500, R296&lt;&gt;""), AND(T296&gt;0, T296&lt;&gt;""))</f>
        <v/>
      </c>
      <c r="AH296" s="11">
        <f>AND(OR(R296="", R296&lt;100),OR(AND(P296&gt;5000,P296&lt;&gt;""),AND(T296&gt;0,T296&lt;&gt;"")))</f>
        <v/>
      </c>
      <c r="AI296" s="11">
        <f>AND(AG296,AH296=FALSE)</f>
        <v/>
      </c>
      <c r="AJ296" s="19" t="n">
        <v>2020</v>
      </c>
      <c r="AK296" t="n">
        <v>7</v>
      </c>
      <c r="AL296" t="b">
        <v>0</v>
      </c>
      <c r="AM296">
        <f>IF(AND(T296&gt;0, T296&lt;&gt;""),1,0)</f>
        <v/>
      </c>
      <c r="AN296">
        <f>AND(AO296,AND(T296&gt;0,T296&lt;&gt;""))</f>
        <v/>
      </c>
      <c r="AO296">
        <f>AND(R296&gt;100, R296&lt;&gt;"")</f>
        <v/>
      </c>
      <c r="AP296">
        <f>AND(NOT(AN296),AO296)</f>
        <v/>
      </c>
      <c r="AQ296">
        <f>IF(AN296, "OEIS CAT - Destructive - Fatal", IF(AO296, IF(AG296, "OEIS CAT - Destructive - Non-fatal", "OEIS Non-CAT - Destructive - Non-fatal"), IF(AG296, "OEIS CAT - Large", "OEIS Non-CAT - Large")))</f>
        <v/>
      </c>
      <c r="AR296">
        <f>IF(AND(P296&lt;&gt;"", P296&gt;5000),1,0)</f>
        <v/>
      </c>
      <c r="AS296">
        <f>IF(AND(R296&lt;&gt;"", R296&gt;500),1,0)</f>
        <v/>
      </c>
      <c r="AT296">
        <f>IF(OR(R296="", R296&lt;=100),"structures &lt;= 100 ", IF(R296&gt;500, "structures &gt; 500", "100 &lt; structures &lt;= 500"))</f>
        <v/>
      </c>
      <c r="AU296">
        <f>IF(AND(T296&gt;0, T296&lt;&gt;""),"fatality &gt; 0", "fatality = 0")</f>
        <v/>
      </c>
      <c r="AV296">
        <f>IF(R296="",0, R296)</f>
        <v/>
      </c>
      <c r="AW296" t="b">
        <v>0</v>
      </c>
      <c r="AX296" t="b">
        <v>0</v>
      </c>
      <c r="AY296" t="b">
        <v>0</v>
      </c>
      <c r="AZ296" t="b">
        <v>0</v>
      </c>
      <c r="BA296" t="b">
        <v>0</v>
      </c>
      <c r="BB296" t="b">
        <v>0</v>
      </c>
      <c r="BC296" t="b">
        <v>0</v>
      </c>
    </row>
    <row r="297">
      <c r="A297" s="11" t="n"/>
      <c r="C297">
        <f>LEFT(H297,8)&amp;"-"&amp;E297</f>
        <v/>
      </c>
      <c r="D297" s="12" t="inlineStr">
        <is>
          <t>Santa Clara</t>
        </is>
      </c>
      <c r="E297" s="12" t="inlineStr">
        <is>
          <t>Park</t>
        </is>
      </c>
      <c r="F297" s="12" t="n"/>
      <c r="G297" s="12" t="n"/>
      <c r="H297" s="13">
        <f>YEAR(L297)*10^8+MONTH(L297)*10^6+DAY(L297)*10^4+HOUR(L297)*100+MINUTE(L297)</f>
        <v/>
      </c>
      <c r="I297" s="13">
        <f>IF(HOUR(L297)&lt;12, YEAR(L297)*10^8+MONTH(L297)*10^6+DAY(L297)*10^4+(HOUR(L297)+12)*10^2 + MINUTE(L297), YEAR(L297)*10^8+MONTH(L297)*10^6+(DAY(L297)+1)*10^4+(HOUR(L297)-12)*10^2+MINUTE(L297))</f>
        <v/>
      </c>
      <c r="J297" s="14" t="n">
        <v>44017</v>
      </c>
      <c r="K297" s="15" t="n">
        <v>0.3006944444444444</v>
      </c>
      <c r="L297" s="16" t="n">
        <v>44017.30069444444</v>
      </c>
      <c r="M297" s="17" t="n">
        <v>44018</v>
      </c>
      <c r="N297" s="18" t="inlineStr">
        <is>
          <t>19:23</t>
        </is>
      </c>
      <c r="O297" s="16" t="n">
        <v>44018.80763888889</v>
      </c>
      <c r="P297" s="19" t="n">
        <v>343</v>
      </c>
      <c r="Q297" s="12" t="inlineStr">
        <is>
          <t>Under Investigation</t>
        </is>
      </c>
      <c r="R297" s="19" t="n">
        <v>0</v>
      </c>
      <c r="S297" s="19" t="n">
        <v>0</v>
      </c>
      <c r="T297" s="19" t="n">
        <v>0</v>
      </c>
      <c r="U297" s="20" t="n">
        <v>37.166733</v>
      </c>
      <c r="V297" s="20" t="n">
        <v>-121.567505</v>
      </c>
      <c r="W297" s="11" t="inlineStr">
        <is>
          <t>HFTD</t>
        </is>
      </c>
      <c r="X297" s="11">
        <f>IF(OR(ISNUMBER(FIND("Redwood Valley", E297)), AZ297, BC297), "HFRA", "non-HFRA")</f>
        <v/>
      </c>
      <c r="Y297" s="11" t="n"/>
      <c r="Z297" s="21" t="n"/>
      <c r="AA297" s="11" t="n"/>
      <c r="AB297" s="11" t="n"/>
      <c r="AC297" s="21" t="n"/>
      <c r="AD297" s="21" t="n"/>
      <c r="AE297" s="21" t="n"/>
      <c r="AF297" s="11" t="n"/>
      <c r="AG297" s="11">
        <f>OR(AND(P297&gt;5000, P297&lt;&gt;""), AND(R297&gt;500, R297&lt;&gt;""), AND(T297&gt;0, T297&lt;&gt;""))</f>
        <v/>
      </c>
      <c r="AH297" s="11">
        <f>AND(OR(R297="", R297&lt;100),OR(AND(P297&gt;5000,P297&lt;&gt;""),AND(T297&gt;0,T297&lt;&gt;"")))</f>
        <v/>
      </c>
      <c r="AI297" s="11">
        <f>AND(AG297,AH297=FALSE)</f>
        <v/>
      </c>
      <c r="AJ297" s="19" t="n">
        <v>2020</v>
      </c>
      <c r="AK297" t="n">
        <v>7</v>
      </c>
      <c r="AL297" t="b">
        <v>0</v>
      </c>
      <c r="AM297">
        <f>IF(AND(T297&gt;0, T297&lt;&gt;""),1,0)</f>
        <v/>
      </c>
      <c r="AN297">
        <f>AND(AO297,AND(T297&gt;0,T297&lt;&gt;""))</f>
        <v/>
      </c>
      <c r="AO297">
        <f>AND(R297&gt;100, R297&lt;&gt;"")</f>
        <v/>
      </c>
      <c r="AP297">
        <f>AND(NOT(AN297),AO297)</f>
        <v/>
      </c>
      <c r="AQ297">
        <f>IF(AN297, "OEIS CAT - Destructive - Fatal", IF(AO297, IF(AG297, "OEIS CAT - Destructive - Non-fatal", "OEIS Non-CAT - Destructive - Non-fatal"), IF(AG297, "OEIS CAT - Large", "OEIS Non-CAT - Large")))</f>
        <v/>
      </c>
      <c r="AR297">
        <f>IF(AND(P297&lt;&gt;"", P297&gt;5000),1,0)</f>
        <v/>
      </c>
      <c r="AS297">
        <f>IF(AND(R297&lt;&gt;"", R297&gt;500),1,0)</f>
        <v/>
      </c>
      <c r="AT297">
        <f>IF(OR(R297="", R297&lt;=100),"structures &lt;= 100 ", IF(R297&gt;500, "structures &gt; 500", "100 &lt; structures &lt;= 500"))</f>
        <v/>
      </c>
      <c r="AU297">
        <f>IF(AND(T297&gt;0, T297&lt;&gt;""),"fatality &gt; 0", "fatality = 0")</f>
        <v/>
      </c>
      <c r="AV297">
        <f>IF(R297="",0, R297)</f>
        <v/>
      </c>
      <c r="AW297" t="b">
        <v>1</v>
      </c>
      <c r="AX297" t="b">
        <v>0</v>
      </c>
      <c r="AY297" t="b">
        <v>1</v>
      </c>
      <c r="AZ297" t="b">
        <v>1</v>
      </c>
      <c r="BA297" t="b">
        <v>0</v>
      </c>
      <c r="BB297" t="b">
        <v>1</v>
      </c>
      <c r="BC297" t="b">
        <v>1</v>
      </c>
    </row>
    <row r="298">
      <c r="A298" s="11" t="n"/>
      <c r="C298">
        <f>LEFT(H298,8)&amp;"-"&amp;E298</f>
        <v/>
      </c>
      <c r="D298" s="12" t="inlineStr">
        <is>
          <t>Santa Clara</t>
        </is>
      </c>
      <c r="E298" s="12" t="inlineStr">
        <is>
          <t>Crews</t>
        </is>
      </c>
      <c r="F298" s="12" t="n"/>
      <c r="G298" s="12" t="n"/>
      <c r="H298" s="13">
        <f>YEAR(L298)*10^8+MONTH(L298)*10^6+DAY(L298)*10^4+HOUR(L298)*100+MINUTE(L298)</f>
        <v/>
      </c>
      <c r="I298" s="13">
        <f>IF(HOUR(L298)&lt;12, YEAR(L298)*10^8+MONTH(L298)*10^6+DAY(L298)*10^4+(HOUR(L298)+12)*10^2 + MINUTE(L298), YEAR(L298)*10^8+MONTH(L298)*10^6+(DAY(L298)+1)*10^4+(HOUR(L298)-12)*10^2+MINUTE(L298))</f>
        <v/>
      </c>
      <c r="J298" s="14" t="n">
        <v>44017</v>
      </c>
      <c r="K298" s="15" t="n">
        <v>0.6215277777777778</v>
      </c>
      <c r="L298" s="16" t="n">
        <v>44017.62152777778</v>
      </c>
      <c r="M298" s="17" t="n">
        <v>44025</v>
      </c>
      <c r="N298" s="18" t="inlineStr">
        <is>
          <t>19:06</t>
        </is>
      </c>
      <c r="O298" s="16" t="n">
        <v>44025.79583333333</v>
      </c>
      <c r="P298" s="19" t="n">
        <v>5513</v>
      </c>
      <c r="Q298" s="12" t="inlineStr">
        <is>
          <t>Under Investigation</t>
        </is>
      </c>
      <c r="R298" s="19" t="n">
        <v>7</v>
      </c>
      <c r="S298" s="19" t="n">
        <v>0</v>
      </c>
      <c r="T298" s="19" t="n">
        <v>0</v>
      </c>
      <c r="U298" s="20" t="n">
        <v>37.034839</v>
      </c>
      <c r="V298" s="20" t="n">
        <v>-121.501532</v>
      </c>
      <c r="W298" s="11" t="inlineStr">
        <is>
          <t>HFTD</t>
        </is>
      </c>
      <c r="X298" s="11">
        <f>IF(OR(ISNUMBER(FIND("Redwood Valley", E298)), AZ298, BC298), "HFRA", "non-HFRA")</f>
        <v/>
      </c>
      <c r="Y298" s="11" t="n"/>
      <c r="Z298" s="21" t="n"/>
      <c r="AA298" s="11" t="n"/>
      <c r="AB298" s="11" t="n"/>
      <c r="AC298" s="21" t="n"/>
      <c r="AD298" s="21" t="n"/>
      <c r="AE298" s="21" t="n"/>
      <c r="AF298" s="11" t="n">
        <v>146783</v>
      </c>
      <c r="AG298" s="11">
        <f>OR(AND(P298&gt;5000, P298&lt;&gt;""), AND(R298&gt;500, R298&lt;&gt;""), AND(T298&gt;0, T298&lt;&gt;""))</f>
        <v/>
      </c>
      <c r="AH298" s="11">
        <f>AND(OR(R298="", R298&lt;100),OR(AND(P298&gt;5000,P298&lt;&gt;""),AND(T298&gt;0,T298&lt;&gt;"")))</f>
        <v/>
      </c>
      <c r="AI298" s="11">
        <f>AND(AG298,AH298=FALSE)</f>
        <v/>
      </c>
      <c r="AJ298" s="19" t="n">
        <v>2020</v>
      </c>
      <c r="AK298" t="n">
        <v>7</v>
      </c>
      <c r="AL298" t="b">
        <v>0</v>
      </c>
      <c r="AM298">
        <f>IF(AND(T298&gt;0, T298&lt;&gt;""),1,0)</f>
        <v/>
      </c>
      <c r="AN298">
        <f>AND(AO298,AND(T298&gt;0,T298&lt;&gt;""))</f>
        <v/>
      </c>
      <c r="AO298">
        <f>AND(R298&gt;100, R298&lt;&gt;"")</f>
        <v/>
      </c>
      <c r="AP298">
        <f>AND(NOT(AN298),AO298)</f>
        <v/>
      </c>
      <c r="AQ298">
        <f>IF(AN298, "OEIS CAT - Destructive - Fatal", IF(AO298, IF(AG298, "OEIS CAT - Destructive - Non-fatal", "OEIS Non-CAT - Destructive - Non-fatal"), IF(AG298, "OEIS CAT - Large", "OEIS Non-CAT - Large")))</f>
        <v/>
      </c>
      <c r="AR298">
        <f>IF(AND(P298&lt;&gt;"", P298&gt;5000),1,0)</f>
        <v/>
      </c>
      <c r="AS298">
        <f>IF(AND(R298&lt;&gt;"", R298&gt;500),1,0)</f>
        <v/>
      </c>
      <c r="AT298">
        <f>IF(OR(R298="", R298&lt;=100),"structures &lt;= 100 ", IF(R298&gt;500, "structures &gt; 500", "100 &lt; structures &lt;= 500"))</f>
        <v/>
      </c>
      <c r="AU298">
        <f>IF(AND(T298&gt;0, T298&lt;&gt;""),"fatality &gt; 0", "fatality = 0")</f>
        <v/>
      </c>
      <c r="AV298">
        <f>IF(R298="",0, R298)</f>
        <v/>
      </c>
      <c r="AW298" t="b">
        <v>1</v>
      </c>
      <c r="AX298" t="b">
        <v>0</v>
      </c>
      <c r="AY298" t="b">
        <v>1</v>
      </c>
      <c r="AZ298" t="b">
        <v>1</v>
      </c>
      <c r="BA298" t="b">
        <v>0</v>
      </c>
      <c r="BB298" t="b">
        <v>1</v>
      </c>
      <c r="BC298" t="b">
        <v>1</v>
      </c>
    </row>
    <row r="299">
      <c r="A299" s="11" t="n"/>
      <c r="C299">
        <f>LEFT(H299,8)&amp;"-"&amp;E299</f>
        <v/>
      </c>
      <c r="D299" s="12" t="inlineStr">
        <is>
          <t>Fresno</t>
        </is>
      </c>
      <c r="E299" s="12" t="inlineStr">
        <is>
          <t>Mineral</t>
        </is>
      </c>
      <c r="F299" s="12" t="n"/>
      <c r="G299" s="12" t="n"/>
      <c r="H299" s="13">
        <f>YEAR(L299)*10^8+MONTH(L299)*10^6+DAY(L299)*10^4+HOUR(L299)*100+MINUTE(L299)</f>
        <v/>
      </c>
      <c r="I299" s="13">
        <f>IF(HOUR(L299)&lt;12, YEAR(L299)*10^8+MONTH(L299)*10^6+DAY(L299)*10^4+(HOUR(L299)+12)*10^2 + MINUTE(L299), YEAR(L299)*10^8+MONTH(L299)*10^6+(DAY(L299)+1)*10^4+(HOUR(L299)-12)*10^2+MINUTE(L299))</f>
        <v/>
      </c>
      <c r="J299" s="14" t="n">
        <v>44025</v>
      </c>
      <c r="K299" s="15" t="n">
        <v>0.6944444444444444</v>
      </c>
      <c r="L299" s="16" t="n">
        <v>44025.69444444445</v>
      </c>
      <c r="M299" s="17" t="n">
        <v>44038</v>
      </c>
      <c r="N299" s="18" t="inlineStr">
        <is>
          <t>19:41</t>
        </is>
      </c>
      <c r="O299" s="16" t="n">
        <v>44038.82013888889</v>
      </c>
      <c r="P299" s="19" t="n">
        <v>29667</v>
      </c>
      <c r="Q299" s="12" t="inlineStr">
        <is>
          <t>Under Investigation</t>
        </is>
      </c>
      <c r="R299" s="19" t="n">
        <v>7</v>
      </c>
      <c r="S299" s="19" t="n">
        <v>0</v>
      </c>
      <c r="T299" s="19" t="n">
        <v>0</v>
      </c>
      <c r="U299" s="20" t="n">
        <v>36.09493</v>
      </c>
      <c r="V299" s="20" t="n">
        <v>-120.52193</v>
      </c>
      <c r="W299" s="11" t="inlineStr">
        <is>
          <t>non-HFTD</t>
        </is>
      </c>
      <c r="X299" s="11">
        <f>IF(OR(ISNUMBER(FIND("Redwood Valley", E299)), AZ299, BC299), "HFRA", "non-HFRA")</f>
        <v/>
      </c>
      <c r="Y299" s="11" t="n"/>
      <c r="Z299" s="21" t="n"/>
      <c r="AA299" s="11" t="n"/>
      <c r="AB299" s="11" t="n"/>
      <c r="AC299" s="21" t="n"/>
      <c r="AD299" s="21" t="n"/>
      <c r="AE299" s="21" t="n"/>
      <c r="AF299" s="11" t="n">
        <v>381650</v>
      </c>
      <c r="AG299" s="11">
        <f>OR(AND(P299&gt;5000, P299&lt;&gt;""), AND(R299&gt;500, R299&lt;&gt;""), AND(T299&gt;0, T299&lt;&gt;""))</f>
        <v/>
      </c>
      <c r="AH299" s="11">
        <f>AND(OR(R299="", R299&lt;100),OR(AND(P299&gt;5000,P299&lt;&gt;""),AND(T299&gt;0,T299&lt;&gt;"")))</f>
        <v/>
      </c>
      <c r="AI299" s="11">
        <f>AND(AG299,AH299=FALSE)</f>
        <v/>
      </c>
      <c r="AJ299" s="19" t="n">
        <v>2020</v>
      </c>
      <c r="AK299" t="n">
        <v>7</v>
      </c>
      <c r="AL299" t="b">
        <v>0</v>
      </c>
      <c r="AM299">
        <f>IF(AND(T299&gt;0, T299&lt;&gt;""),1,0)</f>
        <v/>
      </c>
      <c r="AN299">
        <f>AND(AO299,AND(T299&gt;0,T299&lt;&gt;""))</f>
        <v/>
      </c>
      <c r="AO299">
        <f>AND(R299&gt;100, R299&lt;&gt;"")</f>
        <v/>
      </c>
      <c r="AP299">
        <f>AND(NOT(AN299),AO299)</f>
        <v/>
      </c>
      <c r="AQ299">
        <f>IF(AN299, "OEIS CAT - Destructive - Fatal", IF(AO299, IF(AG299, "OEIS CAT - Destructive - Non-fatal", "OEIS Non-CAT - Destructive - Non-fatal"), IF(AG299, "OEIS CAT - Large", "OEIS Non-CAT - Large")))</f>
        <v/>
      </c>
      <c r="AR299">
        <f>IF(AND(P299&lt;&gt;"", P299&gt;5000),1,0)</f>
        <v/>
      </c>
      <c r="AS299">
        <f>IF(AND(R299&lt;&gt;"", R299&gt;500),1,0)</f>
        <v/>
      </c>
      <c r="AT299">
        <f>IF(OR(R299="", R299&lt;=100),"structures &lt;= 100 ", IF(R299&gt;500, "structures &gt; 500", "100 &lt; structures &lt;= 500"))</f>
        <v/>
      </c>
      <c r="AU299">
        <f>IF(AND(T299&gt;0, T299&lt;&gt;""),"fatality &gt; 0", "fatality = 0")</f>
        <v/>
      </c>
      <c r="AV299">
        <f>IF(R299="",0, R299)</f>
        <v/>
      </c>
      <c r="AW299" t="b">
        <v>0</v>
      </c>
      <c r="AX299" t="b">
        <v>0</v>
      </c>
      <c r="AY299" t="b">
        <v>1</v>
      </c>
      <c r="AZ299" t="b">
        <v>1</v>
      </c>
      <c r="BA299" t="b">
        <v>1</v>
      </c>
      <c r="BB299" t="b">
        <v>0</v>
      </c>
      <c r="BC299" t="b">
        <v>1</v>
      </c>
    </row>
    <row r="300">
      <c r="A300" s="11" t="n"/>
      <c r="C300">
        <f>LEFT(H300,8)&amp;"-"&amp;E300</f>
        <v/>
      </c>
      <c r="D300" s="12" t="inlineStr">
        <is>
          <t>San Benito</t>
        </is>
      </c>
      <c r="E300" s="12" t="inlineStr">
        <is>
          <t>Coyote</t>
        </is>
      </c>
      <c r="F300" s="12" t="n"/>
      <c r="G300" s="12" t="n"/>
      <c r="H300" s="13">
        <f>YEAR(L300)*10^8+MONTH(L300)*10^6+DAY(L300)*10^4+HOUR(L300)*100+MINUTE(L300)</f>
        <v/>
      </c>
      <c r="I300" s="13">
        <f>IF(HOUR(L300)&lt;12, YEAR(L300)*10^8+MONTH(L300)*10^6+DAY(L300)*10^4+(HOUR(L300)+12)*10^2 + MINUTE(L300), YEAR(L300)*10^8+MONTH(L300)*10^6+(DAY(L300)+1)*10^4+(HOUR(L300)-12)*10^2+MINUTE(L300))</f>
        <v/>
      </c>
      <c r="J300" s="14" t="n">
        <v>44027</v>
      </c>
      <c r="K300" s="15" t="n">
        <v>0.5861111111111111</v>
      </c>
      <c r="L300" s="16" t="n">
        <v>44027.58611111111</v>
      </c>
      <c r="M300" s="17" t="n">
        <v>44030</v>
      </c>
      <c r="N300" s="18" t="inlineStr">
        <is>
          <t>07:36</t>
        </is>
      </c>
      <c r="O300" s="16" t="n">
        <v>44030.31666666667</v>
      </c>
      <c r="P300" s="19" t="n">
        <v>1508</v>
      </c>
      <c r="Q300" s="12" t="n"/>
      <c r="R300" s="19" t="n">
        <v>0</v>
      </c>
      <c r="S300" s="19" t="n">
        <v>0</v>
      </c>
      <c r="T300" s="19" t="n">
        <v>0</v>
      </c>
      <c r="U300" s="20" t="n">
        <v>36.653</v>
      </c>
      <c r="V300" s="20" t="n">
        <v>-121.04401</v>
      </c>
      <c r="W300" s="11" t="inlineStr">
        <is>
          <t>HFTD</t>
        </is>
      </c>
      <c r="X300" s="11">
        <f>IF(OR(ISNUMBER(FIND("Redwood Valley", E300)), AZ300, BC300), "HFRA", "non-HFRA")</f>
        <v/>
      </c>
      <c r="Y300" s="11" t="n"/>
      <c r="Z300" s="21" t="n"/>
      <c r="AA300" s="11" t="n"/>
      <c r="AB300" s="11" t="n"/>
      <c r="AC300" s="21" t="n"/>
      <c r="AD300" s="21" t="n"/>
      <c r="AE300" s="21" t="n"/>
      <c r="AF300" s="11" t="n"/>
      <c r="AG300" s="11">
        <f>OR(AND(P300&gt;5000, P300&lt;&gt;""), AND(R300&gt;500, R300&lt;&gt;""), AND(T300&gt;0, T300&lt;&gt;""))</f>
        <v/>
      </c>
      <c r="AH300" s="11">
        <f>AND(OR(R300="", R300&lt;100),OR(AND(P300&gt;5000,P300&lt;&gt;""),AND(T300&gt;0,T300&lt;&gt;"")))</f>
        <v/>
      </c>
      <c r="AI300" s="11">
        <f>AND(AG300,AH300=FALSE)</f>
        <v/>
      </c>
      <c r="AJ300" s="19" t="n">
        <v>2020</v>
      </c>
      <c r="AK300" t="n">
        <v>7</v>
      </c>
      <c r="AL300" t="b">
        <v>0</v>
      </c>
      <c r="AM300">
        <f>IF(AND(T300&gt;0, T300&lt;&gt;""),1,0)</f>
        <v/>
      </c>
      <c r="AN300">
        <f>AND(AO300,AND(T300&gt;0,T300&lt;&gt;""))</f>
        <v/>
      </c>
      <c r="AO300">
        <f>AND(R300&gt;100, R300&lt;&gt;"")</f>
        <v/>
      </c>
      <c r="AP300">
        <f>AND(NOT(AN300),AO300)</f>
        <v/>
      </c>
      <c r="AQ300">
        <f>IF(AN300, "OEIS CAT - Destructive - Fatal", IF(AO300, IF(AG300, "OEIS CAT - Destructive - Non-fatal", "OEIS Non-CAT - Destructive - Non-fatal"), IF(AG300, "OEIS CAT - Large", "OEIS Non-CAT - Large")))</f>
        <v/>
      </c>
      <c r="AR300">
        <f>IF(AND(P300&lt;&gt;"", P300&gt;5000),1,0)</f>
        <v/>
      </c>
      <c r="AS300">
        <f>IF(AND(R300&lt;&gt;"", R300&gt;500),1,0)</f>
        <v/>
      </c>
      <c r="AT300">
        <f>IF(OR(R300="", R300&lt;=100),"structures &lt;= 100 ", IF(R300&gt;500, "structures &gt; 500", "100 &lt; structures &lt;= 500"))</f>
        <v/>
      </c>
      <c r="AU300">
        <f>IF(AND(T300&gt;0, T300&lt;&gt;""),"fatality &gt; 0", "fatality = 0")</f>
        <v/>
      </c>
      <c r="AV300">
        <f>IF(R300="",0, R300)</f>
        <v/>
      </c>
      <c r="AW300" t="b">
        <v>1</v>
      </c>
      <c r="AX300" t="b">
        <v>0</v>
      </c>
      <c r="AY300" t="b">
        <v>1</v>
      </c>
      <c r="AZ300" t="b">
        <v>1</v>
      </c>
      <c r="BA300" t="b">
        <v>0</v>
      </c>
      <c r="BB300" t="b">
        <v>1</v>
      </c>
      <c r="BC300" t="b">
        <v>1</v>
      </c>
    </row>
    <row r="301">
      <c r="A301" s="11" t="n"/>
      <c r="C301">
        <f>LEFT(H301,8)&amp;"-"&amp;E301</f>
        <v/>
      </c>
      <c r="D301" s="12" t="inlineStr">
        <is>
          <t>Yuba</t>
        </is>
      </c>
      <c r="E301" s="12" t="inlineStr">
        <is>
          <t>Valley</t>
        </is>
      </c>
      <c r="F301" s="12" t="n"/>
      <c r="G301" s="12" t="n"/>
      <c r="H301" s="13">
        <f>YEAR(L301)*10^8+MONTH(L301)*10^6+DAY(L301)*10^4+HOUR(L301)*100+MINUTE(L301)</f>
        <v/>
      </c>
      <c r="I301" s="13">
        <f>IF(HOUR(L301)&lt;12, YEAR(L301)*10^8+MONTH(L301)*10^6+DAY(L301)*10^4+(HOUR(L301)+12)*10^2 + MINUTE(L301), YEAR(L301)*10^8+MONTH(L301)*10^6+(DAY(L301)+1)*10^4+(HOUR(L301)-12)*10^2+MINUTE(L301))</f>
        <v/>
      </c>
      <c r="J301" s="14" t="n">
        <v>44027</v>
      </c>
      <c r="K301" s="15" t="n">
        <v>0.7208333333333333</v>
      </c>
      <c r="L301" s="16" t="n">
        <v>44027.72083333333</v>
      </c>
      <c r="M301" s="17" t="n">
        <v>44027</v>
      </c>
      <c r="N301" s="18" t="inlineStr">
        <is>
          <t>19:11</t>
        </is>
      </c>
      <c r="O301" s="16" t="n">
        <v>44027.79930555556</v>
      </c>
      <c r="P301" s="19" t="n">
        <v>500</v>
      </c>
      <c r="Q301" s="12" t="n"/>
      <c r="R301" s="19" t="n">
        <v>0</v>
      </c>
      <c r="S301" s="19" t="n">
        <v>0</v>
      </c>
      <c r="T301" s="19" t="n">
        <v>0</v>
      </c>
      <c r="U301" s="20" t="n">
        <v>39.10112</v>
      </c>
      <c r="V301" s="20" t="n">
        <v>-121.33589</v>
      </c>
      <c r="W301" s="11" t="inlineStr">
        <is>
          <t>non-HFTD</t>
        </is>
      </c>
      <c r="X301" s="11">
        <f>IF(OR(ISNUMBER(FIND("Redwood Valley", E301)), AZ301, BC301), "HFRA", "non-HFRA")</f>
        <v/>
      </c>
      <c r="Y301" s="11" t="n"/>
      <c r="Z301" s="21" t="n"/>
      <c r="AA301" s="11" t="n"/>
      <c r="AB301" s="11" t="n"/>
      <c r="AC301" s="21" t="n"/>
      <c r="AD301" s="21" t="n"/>
      <c r="AE301" s="21" t="n"/>
      <c r="AF301" s="11" t="n"/>
      <c r="AG301" s="11">
        <f>OR(AND(P301&gt;5000, P301&lt;&gt;""), AND(R301&gt;500, R301&lt;&gt;""), AND(T301&gt;0, T301&lt;&gt;""))</f>
        <v/>
      </c>
      <c r="AH301" s="11">
        <f>AND(OR(R301="", R301&lt;100),OR(AND(P301&gt;5000,P301&lt;&gt;""),AND(T301&gt;0,T301&lt;&gt;"")))</f>
        <v/>
      </c>
      <c r="AI301" s="11">
        <f>AND(AG301,AH301=FALSE)</f>
        <v/>
      </c>
      <c r="AJ301" s="19" t="n">
        <v>2020</v>
      </c>
      <c r="AK301" t="n">
        <v>7</v>
      </c>
      <c r="AL301" t="b">
        <v>0</v>
      </c>
      <c r="AM301">
        <f>IF(AND(T301&gt;0, T301&lt;&gt;""),1,0)</f>
        <v/>
      </c>
      <c r="AN301">
        <f>AND(AO301,AND(T301&gt;0,T301&lt;&gt;""))</f>
        <v/>
      </c>
      <c r="AO301">
        <f>AND(R301&gt;100, R301&lt;&gt;"")</f>
        <v/>
      </c>
      <c r="AP301">
        <f>AND(NOT(AN301),AO301)</f>
        <v/>
      </c>
      <c r="AQ301">
        <f>IF(AN301, "OEIS CAT - Destructive - Fatal", IF(AO301, IF(AG301, "OEIS CAT - Destructive - Non-fatal", "OEIS Non-CAT - Destructive - Non-fatal"), IF(AG301, "OEIS CAT - Large", "OEIS Non-CAT - Large")))</f>
        <v/>
      </c>
      <c r="AR301">
        <f>IF(AND(P301&lt;&gt;"", P301&gt;5000),1,0)</f>
        <v/>
      </c>
      <c r="AS301">
        <f>IF(AND(R301&lt;&gt;"", R301&gt;500),1,0)</f>
        <v/>
      </c>
      <c r="AT301">
        <f>IF(OR(R301="", R301&lt;=100),"structures &lt;= 100 ", IF(R301&gt;500, "structures &gt; 500", "100 &lt; structures &lt;= 500"))</f>
        <v/>
      </c>
      <c r="AU301">
        <f>IF(AND(T301&gt;0, T301&lt;&gt;""),"fatality &gt; 0", "fatality = 0")</f>
        <v/>
      </c>
      <c r="AV301">
        <f>IF(R301="",0, R301)</f>
        <v/>
      </c>
      <c r="AW301" t="b">
        <v>0</v>
      </c>
      <c r="AX301" t="b">
        <v>0</v>
      </c>
      <c r="AY301" t="b">
        <v>0</v>
      </c>
      <c r="AZ301" t="b">
        <v>0</v>
      </c>
      <c r="BA301" t="b">
        <v>0</v>
      </c>
      <c r="BB301" t="b">
        <v>0</v>
      </c>
      <c r="BC301" t="b">
        <v>0</v>
      </c>
    </row>
    <row r="302">
      <c r="A302" s="11" t="inlineStr">
        <is>
          <t>Not in PG&amp;E service territory</t>
        </is>
      </c>
      <c r="B302" s="23" t="n"/>
      <c r="C302">
        <f>LEFT(H302,8)&amp;"-"&amp;E302</f>
        <v/>
      </c>
      <c r="D302" s="12" t="inlineStr">
        <is>
          <t>Siskiyou</t>
        </is>
      </c>
      <c r="E302" s="12" t="inlineStr">
        <is>
          <t>Badger</t>
        </is>
      </c>
      <c r="F302" s="12" t="n"/>
      <c r="G302" s="12" t="n"/>
      <c r="H302" s="13">
        <f>YEAR(L302)*10^8+MONTH(L302)*10^6+DAY(L302)*10^4+HOUR(L302)*100+MINUTE(L302)</f>
        <v/>
      </c>
      <c r="I302" s="13">
        <f>IF(HOUR(L302)&lt;12, YEAR(L302)*10^8+MONTH(L302)*10^6+DAY(L302)*10^4+(HOUR(L302)+12)*10^2 + MINUTE(L302), YEAR(L302)*10^8+MONTH(L302)*10^6+(DAY(L302)+1)*10^4+(HOUR(L302)-12)*10^2+MINUTE(L302))</f>
        <v/>
      </c>
      <c r="J302" s="14" t="n">
        <v>44030</v>
      </c>
      <c r="K302" s="15" t="n">
        <v>0.7208333333333333</v>
      </c>
      <c r="L302" s="16" t="n">
        <v>44030.72083333333</v>
      </c>
      <c r="M302" s="17" t="n">
        <v>44040</v>
      </c>
      <c r="N302" s="18" t="inlineStr">
        <is>
          <t>18:21</t>
        </is>
      </c>
      <c r="O302" s="16" t="n">
        <v>44040.76458333333</v>
      </c>
      <c r="P302" s="19" t="n">
        <v>557</v>
      </c>
      <c r="Q302" s="12" t="inlineStr">
        <is>
          <t>Under Investigation</t>
        </is>
      </c>
      <c r="R302" s="19" t="n">
        <v>0</v>
      </c>
      <c r="S302" s="19" t="n">
        <v>0</v>
      </c>
      <c r="T302" s="19" t="n">
        <v>0</v>
      </c>
      <c r="U302" s="20" t="n">
        <v>41.79319</v>
      </c>
      <c r="V302" s="20" t="n">
        <v>-122.69296</v>
      </c>
      <c r="W302" s="11" t="inlineStr">
        <is>
          <t>HFTD</t>
        </is>
      </c>
      <c r="X302" s="11">
        <f>IF(OR(ISNUMBER(FIND("Redwood Valley", E302)), AZ302, BC302), "HFRA", "non-HFRA")</f>
        <v/>
      </c>
      <c r="Y302" s="11" t="n"/>
      <c r="Z302" s="21" t="n"/>
      <c r="AA302" s="11" t="n"/>
      <c r="AB302" s="11" t="n"/>
      <c r="AC302" s="21" t="n"/>
      <c r="AD302" s="21" t="n"/>
      <c r="AE302" s="21" t="n"/>
      <c r="AF302" s="11" t="n"/>
      <c r="AG302" s="11">
        <f>OR(AND(P302&gt;5000, P302&lt;&gt;""), AND(R302&gt;500, R302&lt;&gt;""), AND(T302&gt;0, T302&lt;&gt;""))</f>
        <v/>
      </c>
      <c r="AH302" s="11">
        <f>AND(OR(R302="", R302&lt;100),OR(AND(P302&gt;5000,P302&lt;&gt;""),AND(T302&gt;0,T302&lt;&gt;"")))</f>
        <v/>
      </c>
      <c r="AI302" s="11">
        <f>AND(AG302,AH302=FALSE)</f>
        <v/>
      </c>
      <c r="AJ302" s="19" t="n">
        <v>2020</v>
      </c>
      <c r="AK302" t="n">
        <v>7</v>
      </c>
      <c r="AL302" t="b">
        <v>0</v>
      </c>
      <c r="AM302">
        <f>IF(AND(T302&gt;0, T302&lt;&gt;""),1,0)</f>
        <v/>
      </c>
      <c r="AN302">
        <f>AND(AO302,AND(T302&gt;0,T302&lt;&gt;""))</f>
        <v/>
      </c>
      <c r="AO302">
        <f>AND(R302&gt;100, R302&lt;&gt;"")</f>
        <v/>
      </c>
      <c r="AP302">
        <f>AND(NOT(AN302),AO302)</f>
        <v/>
      </c>
      <c r="AQ302">
        <f>IF(AN302, "OEIS CAT - Destructive - Fatal", IF(AO302, IF(AG302, "OEIS CAT - Destructive - Non-fatal", "OEIS Non-CAT - Destructive - Non-fatal"), IF(AG302, "OEIS CAT - Large", "OEIS Non-CAT - Large")))</f>
        <v/>
      </c>
      <c r="AR302">
        <f>IF(AND(P302&lt;&gt;"", P302&gt;5000),1,0)</f>
        <v/>
      </c>
      <c r="AS302">
        <f>IF(AND(R302&lt;&gt;"", R302&gt;500),1,0)</f>
        <v/>
      </c>
      <c r="AT302">
        <f>IF(OR(R302="", R302&lt;=100),"structures &lt;= 100 ", IF(R302&gt;500, "structures &gt; 500", "100 &lt; structures &lt;= 500"))</f>
        <v/>
      </c>
      <c r="AU302">
        <f>IF(AND(T302&gt;0, T302&lt;&gt;""),"fatality &gt; 0", "fatality = 0")</f>
        <v/>
      </c>
      <c r="AV302">
        <f>IF(R302="",0, R302)</f>
        <v/>
      </c>
      <c r="AW302" t="b">
        <v>1</v>
      </c>
      <c r="AX302" t="b">
        <v>0</v>
      </c>
      <c r="AY302" t="b">
        <v>1</v>
      </c>
      <c r="AZ302" t="b">
        <v>1</v>
      </c>
      <c r="BA302" t="b">
        <v>0</v>
      </c>
      <c r="BB302" t="b">
        <v>0</v>
      </c>
      <c r="BC302" t="b">
        <v>1</v>
      </c>
    </row>
    <row r="303">
      <c r="A303" s="11" t="n"/>
      <c r="C303">
        <f>LEFT(H303,8)&amp;"-"&amp;E303</f>
        <v/>
      </c>
      <c r="D303" s="12" t="inlineStr">
        <is>
          <t>Lassen</t>
        </is>
      </c>
      <c r="E303" s="12" t="inlineStr">
        <is>
          <t>Hog</t>
        </is>
      </c>
      <c r="F303" s="12" t="n"/>
      <c r="G303" s="12" t="n"/>
      <c r="H303" s="13">
        <f>YEAR(L303)*10^8+MONTH(L303)*10^6+DAY(L303)*10^4+HOUR(L303)*100+MINUTE(L303)</f>
        <v/>
      </c>
      <c r="I303" s="13">
        <f>IF(HOUR(L303)&lt;12, YEAR(L303)*10^8+MONTH(L303)*10^6+DAY(L303)*10^4+(HOUR(L303)+12)*10^2 + MINUTE(L303), YEAR(L303)*10^8+MONTH(L303)*10^6+(DAY(L303)+1)*10^4+(HOUR(L303)-12)*10^2+MINUTE(L303))</f>
        <v/>
      </c>
      <c r="J303" s="14" t="n">
        <v>44030</v>
      </c>
      <c r="K303" s="15" t="n">
        <v>0.7277777777777777</v>
      </c>
      <c r="L303" s="16" t="n">
        <v>44030.72777777778</v>
      </c>
      <c r="M303" s="17" t="n">
        <v>44060</v>
      </c>
      <c r="N303" s="18" t="inlineStr">
        <is>
          <t>21:07</t>
        </is>
      </c>
      <c r="O303" s="16" t="n">
        <v>44060.87986111111</v>
      </c>
      <c r="P303" s="19" t="n">
        <v>9564</v>
      </c>
      <c r="Q303" s="12" t="inlineStr">
        <is>
          <t>Under Investigation</t>
        </is>
      </c>
      <c r="R303" s="19" t="n">
        <v>2</v>
      </c>
      <c r="S303" s="19" t="n">
        <v>0</v>
      </c>
      <c r="T303" s="19" t="n">
        <v>0</v>
      </c>
      <c r="U303" s="20" t="n">
        <v>40.420886</v>
      </c>
      <c r="V303" s="20" t="n">
        <v>-120.86375</v>
      </c>
      <c r="W303" s="11" t="inlineStr">
        <is>
          <t>HFTD</t>
        </is>
      </c>
      <c r="X303" s="11">
        <f>IF(OR(ISNUMBER(FIND("Redwood Valley", E303)), AZ303, BC303), "HFRA", "non-HFRA")</f>
        <v/>
      </c>
      <c r="Y303" s="11" t="n"/>
      <c r="Z303" s="21" t="n"/>
      <c r="AA303" s="11" t="n"/>
      <c r="AB303" s="11" t="n"/>
      <c r="AC303" s="21" t="n"/>
      <c r="AD303" s="21" t="n"/>
      <c r="AE303" s="21" t="n"/>
      <c r="AF303" s="11" t="n"/>
      <c r="AG303" s="11">
        <f>OR(AND(P303&gt;5000, P303&lt;&gt;""), AND(R303&gt;500, R303&lt;&gt;""), AND(T303&gt;0, T303&lt;&gt;""))</f>
        <v/>
      </c>
      <c r="AH303" s="11">
        <f>AND(OR(R303="", R303&lt;100),OR(AND(P303&gt;5000,P303&lt;&gt;""),AND(T303&gt;0,T303&lt;&gt;"")))</f>
        <v/>
      </c>
      <c r="AI303" s="11">
        <f>AND(AG303,AH303=FALSE)</f>
        <v/>
      </c>
      <c r="AJ303" s="19" t="n">
        <v>2020</v>
      </c>
      <c r="AK303" t="n">
        <v>7</v>
      </c>
      <c r="AL303" t="b">
        <v>0</v>
      </c>
      <c r="AM303">
        <f>IF(AND(T303&gt;0, T303&lt;&gt;""),1,0)</f>
        <v/>
      </c>
      <c r="AN303">
        <f>AND(AO303,AND(T303&gt;0,T303&lt;&gt;""))</f>
        <v/>
      </c>
      <c r="AO303">
        <f>AND(R303&gt;100, R303&lt;&gt;"")</f>
        <v/>
      </c>
      <c r="AP303">
        <f>AND(NOT(AN303),AO303)</f>
        <v/>
      </c>
      <c r="AQ303">
        <f>IF(AN303, "OEIS CAT - Destructive - Fatal", IF(AO303, IF(AG303, "OEIS CAT - Destructive - Non-fatal", "OEIS Non-CAT - Destructive - Non-fatal"), IF(AG303, "OEIS CAT - Large", "OEIS Non-CAT - Large")))</f>
        <v/>
      </c>
      <c r="AR303">
        <f>IF(AND(P303&lt;&gt;"", P303&gt;5000),1,0)</f>
        <v/>
      </c>
      <c r="AS303">
        <f>IF(AND(R303&lt;&gt;"", R303&gt;500),1,0)</f>
        <v/>
      </c>
      <c r="AT303">
        <f>IF(OR(R303="", R303&lt;=100),"structures &lt;= 100 ", IF(R303&gt;500, "structures &gt; 500", "100 &lt; structures &lt;= 500"))</f>
        <v/>
      </c>
      <c r="AU303">
        <f>IF(AND(T303&gt;0, T303&lt;&gt;""),"fatality &gt; 0", "fatality = 0")</f>
        <v/>
      </c>
      <c r="AV303">
        <f>IF(R303="",0, R303)</f>
        <v/>
      </c>
      <c r="AW303" t="b">
        <v>1</v>
      </c>
      <c r="AX303" t="b">
        <v>0</v>
      </c>
      <c r="AY303" t="b">
        <v>1</v>
      </c>
      <c r="AZ303" t="b">
        <v>1</v>
      </c>
      <c r="BA303" t="b">
        <v>0</v>
      </c>
      <c r="BB303" t="b">
        <v>1</v>
      </c>
      <c r="BC303" t="b">
        <v>1</v>
      </c>
    </row>
    <row r="304">
      <c r="A304" s="11" t="n"/>
      <c r="C304">
        <f>LEFT(H304,8)&amp;"-"&amp;E304</f>
        <v/>
      </c>
      <c r="D304" s="12" t="inlineStr">
        <is>
          <t>Shasta</t>
        </is>
      </c>
      <c r="E304" s="12" t="inlineStr">
        <is>
          <t>Platina</t>
        </is>
      </c>
      <c r="F304" s="12" t="n"/>
      <c r="G304" s="12" t="n"/>
      <c r="H304" s="13">
        <f>YEAR(L304)*10^8+MONTH(L304)*10^6+DAY(L304)*10^4+HOUR(L304)*100+MINUTE(L304)</f>
        <v/>
      </c>
      <c r="I304" s="13">
        <f>IF(HOUR(L304)&lt;12, YEAR(L304)*10^8+MONTH(L304)*10^6+DAY(L304)*10^4+(HOUR(L304)+12)*10^2 + MINUTE(L304), YEAR(L304)*10^8+MONTH(L304)*10^6+(DAY(L304)+1)*10^4+(HOUR(L304)-12)*10^2+MINUTE(L304))</f>
        <v/>
      </c>
      <c r="J304" s="14" t="n">
        <v>44031</v>
      </c>
      <c r="K304" s="15" t="n">
        <v>0.7118055555555556</v>
      </c>
      <c r="L304" s="16" t="n">
        <v>44031.71180555555</v>
      </c>
      <c r="M304" s="17" t="n">
        <v>44039</v>
      </c>
      <c r="N304" s="18" t="inlineStr">
        <is>
          <t>19:20</t>
        </is>
      </c>
      <c r="O304" s="16" t="n">
        <v>44039.80555555555</v>
      </c>
      <c r="P304" s="19" t="n">
        <v>340</v>
      </c>
      <c r="Q304" s="12" t="inlineStr">
        <is>
          <t>Under Investigation</t>
        </is>
      </c>
      <c r="R304" s="19" t="n">
        <v>0</v>
      </c>
      <c r="S304" s="19" t="n">
        <v>0</v>
      </c>
      <c r="T304" s="19" t="n">
        <v>0</v>
      </c>
      <c r="U304" s="20" t="n">
        <v>40.462621</v>
      </c>
      <c r="V304" s="20" t="n">
        <v>-122.792645</v>
      </c>
      <c r="W304" s="11" t="inlineStr">
        <is>
          <t>HFTD</t>
        </is>
      </c>
      <c r="X304" s="11">
        <f>IF(OR(ISNUMBER(FIND("Redwood Valley", E304)), AZ304, BC304), "HFRA", "non-HFRA")</f>
        <v/>
      </c>
      <c r="Y304" s="11" t="n"/>
      <c r="Z304" s="21" t="n"/>
      <c r="AA304" s="11" t="n"/>
      <c r="AB304" s="11" t="n"/>
      <c r="AC304" s="21" t="n"/>
      <c r="AD304" s="21" t="n"/>
      <c r="AE304" s="21" t="n"/>
      <c r="AF304" s="11" t="n"/>
      <c r="AG304" s="11">
        <f>OR(AND(P304&gt;5000, P304&lt;&gt;""), AND(R304&gt;500, R304&lt;&gt;""), AND(T304&gt;0, T304&lt;&gt;""))</f>
        <v/>
      </c>
      <c r="AH304" s="11">
        <f>AND(OR(R304="", R304&lt;100),OR(AND(P304&gt;5000,P304&lt;&gt;""),AND(T304&gt;0,T304&lt;&gt;"")))</f>
        <v/>
      </c>
      <c r="AI304" s="11">
        <f>AND(AG304,AH304=FALSE)</f>
        <v/>
      </c>
      <c r="AJ304" s="19" t="n">
        <v>2020</v>
      </c>
      <c r="AK304" t="n">
        <v>7</v>
      </c>
      <c r="AL304" t="b">
        <v>0</v>
      </c>
      <c r="AM304">
        <f>IF(AND(T304&gt;0, T304&lt;&gt;""),1,0)</f>
        <v/>
      </c>
      <c r="AN304">
        <f>AND(AO304,AND(T304&gt;0,T304&lt;&gt;""))</f>
        <v/>
      </c>
      <c r="AO304">
        <f>AND(R304&gt;100, R304&lt;&gt;"")</f>
        <v/>
      </c>
      <c r="AP304">
        <f>AND(NOT(AN304),AO304)</f>
        <v/>
      </c>
      <c r="AQ304">
        <f>IF(AN304, "OEIS CAT - Destructive - Fatal", IF(AO304, IF(AG304, "OEIS CAT - Destructive - Non-fatal", "OEIS Non-CAT - Destructive - Non-fatal"), IF(AG304, "OEIS CAT - Large", "OEIS Non-CAT - Large")))</f>
        <v/>
      </c>
      <c r="AR304">
        <f>IF(AND(P304&lt;&gt;"", P304&gt;5000),1,0)</f>
        <v/>
      </c>
      <c r="AS304">
        <f>IF(AND(R304&lt;&gt;"", R304&gt;500),1,0)</f>
        <v/>
      </c>
      <c r="AT304">
        <f>IF(OR(R304="", R304&lt;=100),"structures &lt;= 100 ", IF(R304&gt;500, "structures &gt; 500", "100 &lt; structures &lt;= 500"))</f>
        <v/>
      </c>
      <c r="AU304">
        <f>IF(AND(T304&gt;0, T304&lt;&gt;""),"fatality &gt; 0", "fatality = 0")</f>
        <v/>
      </c>
      <c r="AV304">
        <f>IF(R304="",0, R304)</f>
        <v/>
      </c>
      <c r="AW304" t="b">
        <v>1</v>
      </c>
      <c r="AX304" t="b">
        <v>0</v>
      </c>
      <c r="AY304" t="b">
        <v>1</v>
      </c>
      <c r="AZ304" t="b">
        <v>1</v>
      </c>
      <c r="BA304" t="b">
        <v>0</v>
      </c>
      <c r="BB304" t="b">
        <v>1</v>
      </c>
      <c r="BC304" t="b">
        <v>1</v>
      </c>
    </row>
    <row r="305">
      <c r="A305" s="11" t="n"/>
      <c r="C305">
        <f>LEFT(H305,8)&amp;"-"&amp;E305</f>
        <v/>
      </c>
      <c r="D305" s="12" t="inlineStr">
        <is>
          <t>Lassen</t>
        </is>
      </c>
      <c r="E305" s="12" t="inlineStr">
        <is>
          <t>Gold</t>
        </is>
      </c>
      <c r="F305" s="12" t="n"/>
      <c r="G305" s="12" t="n"/>
      <c r="H305" s="13">
        <f>YEAR(L305)*10^8+MONTH(L305)*10^6+DAY(L305)*10^4+HOUR(L305)*100+MINUTE(L305)</f>
        <v/>
      </c>
      <c r="I305" s="13">
        <f>IF(HOUR(L305)&lt;12, YEAR(L305)*10^8+MONTH(L305)*10^6+DAY(L305)*10^4+(HOUR(L305)+12)*10^2 + MINUTE(L305), YEAR(L305)*10^8+MONTH(L305)*10^6+(DAY(L305)+1)*10^4+(HOUR(L305)-12)*10^2+MINUTE(L305))</f>
        <v/>
      </c>
      <c r="J305" s="14" t="n">
        <v>44032</v>
      </c>
      <c r="K305" s="15" t="n">
        <v>0.5916666666666667</v>
      </c>
      <c r="L305" s="16" t="n">
        <v>44032.59166666667</v>
      </c>
      <c r="M305" s="17" t="n">
        <v>44055</v>
      </c>
      <c r="N305" s="18" t="inlineStr">
        <is>
          <t>19:21</t>
        </is>
      </c>
      <c r="O305" s="16" t="n">
        <v>44055.80625</v>
      </c>
      <c r="P305" s="19" t="n">
        <v>22634</v>
      </c>
      <c r="Q305" s="12" t="inlineStr">
        <is>
          <t>Under Investigation</t>
        </is>
      </c>
      <c r="R305" s="19" t="n">
        <v>13</v>
      </c>
      <c r="S305" s="19" t="n">
        <v>5</v>
      </c>
      <c r="T305" s="19" t="n">
        <v>0</v>
      </c>
      <c r="U305" s="20" t="n">
        <v>41.11037</v>
      </c>
      <c r="V305" s="20" t="n">
        <v>-120.923293</v>
      </c>
      <c r="W305" s="11" t="inlineStr">
        <is>
          <t>HFTD</t>
        </is>
      </c>
      <c r="X305" s="11">
        <f>IF(OR(ISNUMBER(FIND("Redwood Valley", E305)), AZ305, BC305), "HFRA", "non-HFRA")</f>
        <v/>
      </c>
      <c r="Y305" s="11" t="n"/>
      <c r="Z305" s="21" t="n"/>
      <c r="AA305" s="11" t="n"/>
      <c r="AB305" s="11" t="n"/>
      <c r="AC305" s="21" t="n"/>
      <c r="AD305" s="21" t="n"/>
      <c r="AE305" s="21" t="n"/>
      <c r="AF305" s="11" t="n"/>
      <c r="AG305" s="11">
        <f>OR(AND(P305&gt;5000, P305&lt;&gt;""), AND(R305&gt;500, R305&lt;&gt;""), AND(T305&gt;0, T305&lt;&gt;""))</f>
        <v/>
      </c>
      <c r="AH305" s="11">
        <f>AND(OR(R305="", R305&lt;100),OR(AND(P305&gt;5000,P305&lt;&gt;""),AND(T305&gt;0,T305&lt;&gt;"")))</f>
        <v/>
      </c>
      <c r="AI305" s="11">
        <f>AND(AG305,AH305=FALSE)</f>
        <v/>
      </c>
      <c r="AJ305" s="19" t="n">
        <v>2020</v>
      </c>
      <c r="AK305" t="n">
        <v>7</v>
      </c>
      <c r="AL305" t="b">
        <v>0</v>
      </c>
      <c r="AM305">
        <f>IF(AND(T305&gt;0, T305&lt;&gt;""),1,0)</f>
        <v/>
      </c>
      <c r="AN305">
        <f>AND(AO305,AND(T305&gt;0,T305&lt;&gt;""))</f>
        <v/>
      </c>
      <c r="AO305">
        <f>AND(R305&gt;100, R305&lt;&gt;"")</f>
        <v/>
      </c>
      <c r="AP305">
        <f>AND(NOT(AN305),AO305)</f>
        <v/>
      </c>
      <c r="AQ305">
        <f>IF(AN305, "OEIS CAT - Destructive - Fatal", IF(AO305, IF(AG305, "OEIS CAT - Destructive - Non-fatal", "OEIS Non-CAT - Destructive - Non-fatal"), IF(AG305, "OEIS CAT - Large", "OEIS Non-CAT - Large")))</f>
        <v/>
      </c>
      <c r="AR305">
        <f>IF(AND(P305&lt;&gt;"", P305&gt;5000),1,0)</f>
        <v/>
      </c>
      <c r="AS305">
        <f>IF(AND(R305&lt;&gt;"", R305&gt;500),1,0)</f>
        <v/>
      </c>
      <c r="AT305">
        <f>IF(OR(R305="", R305&lt;=100),"structures &lt;= 100 ", IF(R305&gt;500, "structures &gt; 500", "100 &lt; structures &lt;= 500"))</f>
        <v/>
      </c>
      <c r="AU305">
        <f>IF(AND(T305&gt;0, T305&lt;&gt;""),"fatality &gt; 0", "fatality = 0")</f>
        <v/>
      </c>
      <c r="AV305">
        <f>IF(R305="",0, R305)</f>
        <v/>
      </c>
      <c r="AW305" t="b">
        <v>1</v>
      </c>
      <c r="AX305" t="b">
        <v>0</v>
      </c>
      <c r="AY305" t="b">
        <v>1</v>
      </c>
      <c r="AZ305" t="b">
        <v>1</v>
      </c>
      <c r="BA305" t="b">
        <v>0</v>
      </c>
      <c r="BB305" t="b">
        <v>1</v>
      </c>
      <c r="BC305" t="b">
        <v>1</v>
      </c>
    </row>
    <row r="306">
      <c r="A306" s="11" t="inlineStr">
        <is>
          <t>Not in PG&amp;E service territory</t>
        </is>
      </c>
      <c r="B306" s="23" t="n"/>
      <c r="C306">
        <f>LEFT(H306,8)&amp;"-"&amp;E306</f>
        <v/>
      </c>
      <c r="D306" s="12" t="inlineStr">
        <is>
          <t>Siskiyou And Modoc</t>
        </is>
      </c>
      <c r="E306" s="12" t="inlineStr">
        <is>
          <t>July Complex</t>
        </is>
      </c>
      <c r="F306" s="12" t="n"/>
      <c r="G306" s="12" t="n"/>
      <c r="H306" s="13">
        <f>YEAR(L306)*10^8+MONTH(L306)*10^6+DAY(L306)*10^4+HOUR(L306)*100+MINUTE(L306)</f>
        <v/>
      </c>
      <c r="I306" s="13">
        <f>IF(HOUR(L306)&lt;12, YEAR(L306)*10^8+MONTH(L306)*10^6+DAY(L306)*10^4+(HOUR(L306)+12)*10^2 + MINUTE(L306), YEAR(L306)*10^8+MONTH(L306)*10^6+(DAY(L306)+1)*10^4+(HOUR(L306)-12)*10^2+MINUTE(L306))</f>
        <v/>
      </c>
      <c r="J306" s="14" t="n">
        <v>44036</v>
      </c>
      <c r="K306" s="15" t="n">
        <v>0.3145833333333333</v>
      </c>
      <c r="L306" s="16" t="n">
        <v>44036.31458333333</v>
      </c>
      <c r="M306" s="17" t="n">
        <v>44063</v>
      </c>
      <c r="N306" s="18" t="inlineStr">
        <is>
          <t>14:27</t>
        </is>
      </c>
      <c r="O306" s="16" t="n">
        <v>44063.60208333333</v>
      </c>
      <c r="P306" s="19" t="n">
        <v>83261</v>
      </c>
      <c r="Q306" s="12" t="inlineStr">
        <is>
          <t>Under Investigation</t>
        </is>
      </c>
      <c r="R306" s="19" t="n">
        <v>15</v>
      </c>
      <c r="S306" s="19" t="n">
        <v>0</v>
      </c>
      <c r="T306" s="19" t="n">
        <v>0</v>
      </c>
      <c r="U306" s="20" t="n">
        <v>41.699</v>
      </c>
      <c r="V306" s="20" t="n">
        <v>-121.477</v>
      </c>
      <c r="W306" s="11" t="inlineStr">
        <is>
          <t>non-HFTD</t>
        </is>
      </c>
      <c r="X306" s="11">
        <f>IF(OR(ISNUMBER(FIND("Redwood Valley", E306)), AZ306, BC306), "HFRA", "non-HFRA")</f>
        <v/>
      </c>
      <c r="Y306" s="11" t="n"/>
      <c r="Z306" s="21" t="n"/>
      <c r="AA306" s="11" t="n"/>
      <c r="AB306" s="11" t="n"/>
      <c r="AC306" s="21" t="n"/>
      <c r="AD306" s="21" t="n"/>
      <c r="AE306" s="21" t="n"/>
      <c r="AF306" s="11" t="n"/>
      <c r="AG306" s="11">
        <f>OR(AND(P306&gt;5000, P306&lt;&gt;""), AND(R306&gt;500, R306&lt;&gt;""), AND(T306&gt;0, T306&lt;&gt;""))</f>
        <v/>
      </c>
      <c r="AH306" s="11">
        <f>AND(OR(R306="", R306&lt;100),OR(AND(P306&gt;5000,P306&lt;&gt;""),AND(T306&gt;0,T306&lt;&gt;"")))</f>
        <v/>
      </c>
      <c r="AI306" s="11">
        <f>AND(AG306,AH306=FALSE)</f>
        <v/>
      </c>
      <c r="AJ306" s="19" t="n">
        <v>2020</v>
      </c>
      <c r="AK306" t="n">
        <v>7</v>
      </c>
      <c r="AL306" t="b">
        <v>0</v>
      </c>
      <c r="AM306">
        <f>IF(AND(T306&gt;0, T306&lt;&gt;""),1,0)</f>
        <v/>
      </c>
      <c r="AN306">
        <f>AND(AO306,AND(T306&gt;0,T306&lt;&gt;""))</f>
        <v/>
      </c>
      <c r="AO306">
        <f>AND(R306&gt;100, R306&lt;&gt;"")</f>
        <v/>
      </c>
      <c r="AP306">
        <f>AND(NOT(AN306),AO306)</f>
        <v/>
      </c>
      <c r="AQ306">
        <f>IF(AN306, "OEIS CAT - Destructive - Fatal", IF(AO306, IF(AG306, "OEIS CAT - Destructive - Non-fatal", "OEIS Non-CAT - Destructive - Non-fatal"), IF(AG306, "OEIS CAT - Large", "OEIS Non-CAT - Large")))</f>
        <v/>
      </c>
      <c r="AR306">
        <f>IF(AND(P306&lt;&gt;"", P306&gt;5000),1,0)</f>
        <v/>
      </c>
      <c r="AS306">
        <f>IF(AND(R306&lt;&gt;"", R306&gt;500),1,0)</f>
        <v/>
      </c>
      <c r="AT306">
        <f>IF(OR(R306="", R306&lt;=100),"structures &lt;= 100 ", IF(R306&gt;500, "structures &gt; 500", "100 &lt; structures &lt;= 500"))</f>
        <v/>
      </c>
      <c r="AU306">
        <f>IF(AND(T306&gt;0, T306&lt;&gt;""),"fatality &gt; 0", "fatality = 0")</f>
        <v/>
      </c>
      <c r="AV306">
        <f>IF(R306="",0, R306)</f>
        <v/>
      </c>
      <c r="AW306" t="b">
        <v>0</v>
      </c>
      <c r="AX306" t="b">
        <v>0</v>
      </c>
      <c r="AY306" t="b">
        <v>0</v>
      </c>
      <c r="AZ306" t="b">
        <v>0</v>
      </c>
      <c r="BA306" t="b">
        <v>0</v>
      </c>
      <c r="BB306" t="b">
        <v>0</v>
      </c>
      <c r="BC306" t="b">
        <v>0</v>
      </c>
      <c r="BD306" t="n">
        <v>35000000</v>
      </c>
      <c r="BE306" t="inlineStr">
        <is>
          <t>https://upload.wikimedia.org/wikipedia/commons/c/c9/2020_National_Large_Incident_YTD_Report.pdf</t>
        </is>
      </c>
    </row>
    <row r="307">
      <c r="A307" s="11" t="n"/>
      <c r="C307">
        <f>LEFT(H307,8)&amp;"-"&amp;E307</f>
        <v/>
      </c>
      <c r="D307" s="12" t="inlineStr">
        <is>
          <t>Merced</t>
        </is>
      </c>
      <c r="E307" s="12" t="inlineStr">
        <is>
          <t>Cottonwood</t>
        </is>
      </c>
      <c r="F307" s="12" t="n"/>
      <c r="G307" s="12" t="n"/>
      <c r="H307" s="13">
        <f>YEAR(L307)*10^8+MONTH(L307)*10^6+DAY(L307)*10^4+HOUR(L307)*100+MINUTE(L307)</f>
        <v/>
      </c>
      <c r="I307" s="13">
        <f>IF(HOUR(L307)&lt;12, YEAR(L307)*10^8+MONTH(L307)*10^6+DAY(L307)*10^4+(HOUR(L307)+12)*10^2 + MINUTE(L307), YEAR(L307)*10^8+MONTH(L307)*10^6+(DAY(L307)+1)*10^4+(HOUR(L307)-12)*10^2+MINUTE(L307))</f>
        <v/>
      </c>
      <c r="J307" s="14" t="n">
        <v>44039</v>
      </c>
      <c r="K307" s="15" t="n">
        <v>0.3944444444444444</v>
      </c>
      <c r="L307" s="16" t="n">
        <v>44039.39444444444</v>
      </c>
      <c r="M307" s="17" t="n"/>
      <c r="N307" s="18" t="n"/>
      <c r="O307" s="16" t="n"/>
      <c r="P307" s="19" t="n">
        <v>788</v>
      </c>
      <c r="Q307" s="12" t="inlineStr">
        <is>
          <t>Under Investigation</t>
        </is>
      </c>
      <c r="R307" s="19" t="n">
        <v>0</v>
      </c>
      <c r="S307" s="19" t="n">
        <v>0</v>
      </c>
      <c r="T307" s="19" t="n">
        <v>0</v>
      </c>
      <c r="U307" s="20" t="n">
        <v>37.083806</v>
      </c>
      <c r="V307" s="20" t="n">
        <v>-121.101634</v>
      </c>
      <c r="W307" s="11" t="inlineStr">
        <is>
          <t>non-HFTD</t>
        </is>
      </c>
      <c r="X307" s="11">
        <f>IF(OR(ISNUMBER(FIND("Redwood Valley", E307)), AZ307, BC307), "HFRA", "non-HFRA")</f>
        <v/>
      </c>
      <c r="Y307" s="11" t="n"/>
      <c r="Z307" s="21" t="n"/>
      <c r="AA307" s="11" t="n"/>
      <c r="AB307" s="11" t="n"/>
      <c r="AC307" s="21" t="n"/>
      <c r="AD307" s="21" t="n"/>
      <c r="AE307" s="21" t="n"/>
      <c r="AF307" s="11" t="n"/>
      <c r="AG307" s="11">
        <f>OR(AND(P307&gt;5000, P307&lt;&gt;""), AND(R307&gt;500, R307&lt;&gt;""), AND(T307&gt;0, T307&lt;&gt;""))</f>
        <v/>
      </c>
      <c r="AH307" s="11">
        <f>AND(OR(R307="", R307&lt;100),OR(AND(P307&gt;5000,P307&lt;&gt;""),AND(T307&gt;0,T307&lt;&gt;"")))</f>
        <v/>
      </c>
      <c r="AI307" s="11">
        <f>AND(AG307,AH307=FALSE)</f>
        <v/>
      </c>
      <c r="AJ307" s="19" t="n">
        <v>2020</v>
      </c>
      <c r="AK307" t="n">
        <v>7</v>
      </c>
      <c r="AL307" t="b">
        <v>0</v>
      </c>
      <c r="AM307">
        <f>IF(AND(T307&gt;0, T307&lt;&gt;""),1,0)</f>
        <v/>
      </c>
      <c r="AN307">
        <f>AND(AO307,AND(T307&gt;0,T307&lt;&gt;""))</f>
        <v/>
      </c>
      <c r="AO307">
        <f>AND(R307&gt;100, R307&lt;&gt;"")</f>
        <v/>
      </c>
      <c r="AP307">
        <f>AND(NOT(AN307),AO307)</f>
        <v/>
      </c>
      <c r="AQ307">
        <f>IF(AN307, "OEIS CAT - Destructive - Fatal", IF(AO307, IF(AG307, "OEIS CAT - Destructive - Non-fatal", "OEIS Non-CAT - Destructive - Non-fatal"), IF(AG307, "OEIS CAT - Large", "OEIS Non-CAT - Large")))</f>
        <v/>
      </c>
      <c r="AR307">
        <f>IF(AND(P307&lt;&gt;"", P307&gt;5000),1,0)</f>
        <v/>
      </c>
      <c r="AS307">
        <f>IF(AND(R307&lt;&gt;"", R307&gt;500),1,0)</f>
        <v/>
      </c>
      <c r="AT307">
        <f>IF(OR(R307="", R307&lt;=100),"structures &lt;= 100 ", IF(R307&gt;500, "structures &gt; 500", "100 &lt; structures &lt;= 500"))</f>
        <v/>
      </c>
      <c r="AU307">
        <f>IF(AND(T307&gt;0, T307&lt;&gt;""),"fatality &gt; 0", "fatality = 0")</f>
        <v/>
      </c>
      <c r="AV307">
        <f>IF(R307="",0, R307)</f>
        <v/>
      </c>
      <c r="AW307" t="b">
        <v>0</v>
      </c>
      <c r="AX307" t="b">
        <v>0</v>
      </c>
      <c r="AY307" t="b">
        <v>1</v>
      </c>
      <c r="AZ307" t="b">
        <v>1</v>
      </c>
      <c r="BA307" t="b">
        <v>1</v>
      </c>
      <c r="BB307" t="b">
        <v>0</v>
      </c>
      <c r="BC307" t="b">
        <v>1</v>
      </c>
    </row>
    <row r="308">
      <c r="A308" s="11" t="n"/>
      <c r="C308">
        <f>LEFT(H308,8)&amp;"-"&amp;E308</f>
        <v/>
      </c>
      <c r="D308" s="12" t="inlineStr">
        <is>
          <t>San Luis Obispo</t>
        </is>
      </c>
      <c r="E308" s="12" t="inlineStr">
        <is>
          <t>Branch</t>
        </is>
      </c>
      <c r="F308" s="12" t="n"/>
      <c r="G308" s="12" t="n"/>
      <c r="H308" s="13">
        <f>YEAR(L308)*10^8+MONTH(L308)*10^6+DAY(L308)*10^4+HOUR(L308)*100+MINUTE(L308)</f>
        <v/>
      </c>
      <c r="I308" s="13">
        <f>IF(HOUR(L308)&lt;12, YEAR(L308)*10^8+MONTH(L308)*10^6+DAY(L308)*10^4+(HOUR(L308)+12)*10^2 + MINUTE(L308), YEAR(L308)*10^8+MONTH(L308)*10^6+(DAY(L308)+1)*10^4+(HOUR(L308)-12)*10^2+MINUTE(L308))</f>
        <v/>
      </c>
      <c r="J308" s="14" t="n">
        <v>44040</v>
      </c>
      <c r="K308" s="15" t="n">
        <v>0.6243055555555556</v>
      </c>
      <c r="L308" s="16" t="n">
        <v>44040.62430555555</v>
      </c>
      <c r="M308" s="17" t="n">
        <v>44044</v>
      </c>
      <c r="N308" s="18" t="inlineStr">
        <is>
          <t>19:45</t>
        </is>
      </c>
      <c r="O308" s="16" t="n">
        <v>44044.82291666666</v>
      </c>
      <c r="P308" s="19" t="n">
        <v>3022</v>
      </c>
      <c r="Q308" s="12" t="inlineStr">
        <is>
          <t>Under Investigation</t>
        </is>
      </c>
      <c r="R308" s="19" t="n">
        <v>0</v>
      </c>
      <c r="S308" s="19" t="n">
        <v>0</v>
      </c>
      <c r="T308" s="19" t="n">
        <v>0</v>
      </c>
      <c r="U308" s="20" t="n">
        <v>35.35146</v>
      </c>
      <c r="V308" s="20" t="n">
        <v>-120.00521</v>
      </c>
      <c r="W308" s="11" t="inlineStr">
        <is>
          <t>non-HFTD</t>
        </is>
      </c>
      <c r="X308" s="11">
        <f>IF(OR(ISNUMBER(FIND("Redwood Valley", E308)), AZ308, BC308), "HFRA", "non-HFRA")</f>
        <v/>
      </c>
      <c r="Y308" s="11" t="n"/>
      <c r="Z308" s="21" t="n"/>
      <c r="AA308" s="11" t="n"/>
      <c r="AB308" s="11" t="n"/>
      <c r="AC308" s="21" t="n"/>
      <c r="AD308" s="21" t="n"/>
      <c r="AE308" s="21" t="n"/>
      <c r="AF308" s="11" t="n">
        <v>30802</v>
      </c>
      <c r="AG308" s="11">
        <f>OR(AND(P308&gt;5000, P308&lt;&gt;""), AND(R308&gt;500, R308&lt;&gt;""), AND(T308&gt;0, T308&lt;&gt;""))</f>
        <v/>
      </c>
      <c r="AH308" s="11">
        <f>AND(OR(R308="", R308&lt;100),OR(AND(P308&gt;5000,P308&lt;&gt;""),AND(T308&gt;0,T308&lt;&gt;"")))</f>
        <v/>
      </c>
      <c r="AI308" s="11">
        <f>AND(AG308,AH308=FALSE)</f>
        <v/>
      </c>
      <c r="AJ308" s="19" t="n">
        <v>2020</v>
      </c>
      <c r="AK308" t="n">
        <v>7</v>
      </c>
      <c r="AL308" t="b">
        <v>0</v>
      </c>
      <c r="AM308">
        <f>IF(AND(T308&gt;0, T308&lt;&gt;""),1,0)</f>
        <v/>
      </c>
      <c r="AN308">
        <f>AND(AO308,AND(T308&gt;0,T308&lt;&gt;""))</f>
        <v/>
      </c>
      <c r="AO308">
        <f>AND(R308&gt;100, R308&lt;&gt;"")</f>
        <v/>
      </c>
      <c r="AP308">
        <f>AND(NOT(AN308),AO308)</f>
        <v/>
      </c>
      <c r="AQ308">
        <f>IF(AN308, "OEIS CAT - Destructive - Fatal", IF(AO308, IF(AG308, "OEIS CAT - Destructive - Non-fatal", "OEIS Non-CAT - Destructive - Non-fatal"), IF(AG308, "OEIS CAT - Large", "OEIS Non-CAT - Large")))</f>
        <v/>
      </c>
      <c r="AR308">
        <f>IF(AND(P308&lt;&gt;"", P308&gt;5000),1,0)</f>
        <v/>
      </c>
      <c r="AS308">
        <f>IF(AND(R308&lt;&gt;"", R308&gt;500),1,0)</f>
        <v/>
      </c>
      <c r="AT308">
        <f>IF(OR(R308="", R308&lt;=100),"structures &lt;= 100 ", IF(R308&gt;500, "structures &gt; 500", "100 &lt; structures &lt;= 500"))</f>
        <v/>
      </c>
      <c r="AU308">
        <f>IF(AND(T308&gt;0, T308&lt;&gt;""),"fatality &gt; 0", "fatality = 0")</f>
        <v/>
      </c>
      <c r="AV308">
        <f>IF(R308="",0, R308)</f>
        <v/>
      </c>
      <c r="AW308" t="b">
        <v>0</v>
      </c>
      <c r="AX308" t="b">
        <v>0</v>
      </c>
      <c r="AY308" t="b">
        <v>0</v>
      </c>
      <c r="AZ308" t="b">
        <v>0</v>
      </c>
      <c r="BA308" t="b">
        <v>0</v>
      </c>
      <c r="BB308" t="b">
        <v>0</v>
      </c>
      <c r="BC308" t="b">
        <v>0</v>
      </c>
    </row>
    <row r="309">
      <c r="A309" s="11" t="n"/>
      <c r="C309">
        <f>LEFT(H309,8)&amp;"-"&amp;E309</f>
        <v/>
      </c>
      <c r="D309" s="12" t="inlineStr">
        <is>
          <t>Sacramento</t>
        </is>
      </c>
      <c r="E309" s="12" t="inlineStr">
        <is>
          <t>Clay</t>
        </is>
      </c>
      <c r="F309" s="12" t="n"/>
      <c r="G309" s="12" t="n"/>
      <c r="H309" s="13">
        <f>YEAR(L309)*10^8+MONTH(L309)*10^6+DAY(L309)*10^4+HOUR(L309)*100+MINUTE(L309)</f>
        <v/>
      </c>
      <c r="I309" s="13">
        <f>IF(HOUR(L309)&lt;12, YEAR(L309)*10^8+MONTH(L309)*10^6+DAY(L309)*10^4+(HOUR(L309)+12)*10^2 + MINUTE(L309), YEAR(L309)*10^8+MONTH(L309)*10^6+(DAY(L309)+1)*10^4+(HOUR(L309)-12)*10^2+MINUTE(L309))</f>
        <v/>
      </c>
      <c r="J309" s="14" t="n">
        <v>44041</v>
      </c>
      <c r="K309" s="15" t="n">
        <v>0.7534722222222222</v>
      </c>
      <c r="L309" s="16" t="n">
        <v>44041.75347222222</v>
      </c>
      <c r="M309" s="17" t="n">
        <v>44042</v>
      </c>
      <c r="N309" s="18" t="inlineStr">
        <is>
          <t>07:27</t>
        </is>
      </c>
      <c r="O309" s="16" t="n">
        <v>44042.31041666667</v>
      </c>
      <c r="P309" s="19" t="n">
        <v>730</v>
      </c>
      <c r="Q309" s="12" t="inlineStr">
        <is>
          <t>Under Investigation</t>
        </is>
      </c>
      <c r="R309" s="19" t="n">
        <v>0</v>
      </c>
      <c r="S309" s="19" t="n">
        <v>0</v>
      </c>
      <c r="T309" s="19" t="n">
        <v>0</v>
      </c>
      <c r="U309" s="20" t="n">
        <v>38.40329</v>
      </c>
      <c r="V309" s="20" t="n">
        <v>-121.17197</v>
      </c>
      <c r="W309" s="11" t="inlineStr">
        <is>
          <t>non-HFTD</t>
        </is>
      </c>
      <c r="X309" s="11">
        <f>IF(OR(ISNUMBER(FIND("Redwood Valley", E309)), AZ309, BC309), "HFRA", "non-HFRA")</f>
        <v/>
      </c>
      <c r="Y309" s="11" t="n"/>
      <c r="Z309" s="21" t="n"/>
      <c r="AA309" s="11" t="n"/>
      <c r="AB309" s="11" t="n"/>
      <c r="AC309" s="21" t="n"/>
      <c r="AD309" s="21" t="n"/>
      <c r="AE309" s="21" t="n"/>
      <c r="AF309" s="11" t="n"/>
      <c r="AG309" s="11">
        <f>OR(AND(P309&gt;5000, P309&lt;&gt;""), AND(R309&gt;500, R309&lt;&gt;""), AND(T309&gt;0, T309&lt;&gt;""))</f>
        <v/>
      </c>
      <c r="AH309" s="11">
        <f>AND(OR(R309="", R309&lt;100),OR(AND(P309&gt;5000,P309&lt;&gt;""),AND(T309&gt;0,T309&lt;&gt;"")))</f>
        <v/>
      </c>
      <c r="AI309" s="11">
        <f>AND(AG309,AH309=FALSE)</f>
        <v/>
      </c>
      <c r="AJ309" s="19" t="n">
        <v>2020</v>
      </c>
      <c r="AK309" t="n">
        <v>7</v>
      </c>
      <c r="AL309" t="b">
        <v>0</v>
      </c>
      <c r="AM309">
        <f>IF(AND(T309&gt;0, T309&lt;&gt;""),1,0)</f>
        <v/>
      </c>
      <c r="AN309">
        <f>AND(AO309,AND(T309&gt;0,T309&lt;&gt;""))</f>
        <v/>
      </c>
      <c r="AO309">
        <f>AND(R309&gt;100, R309&lt;&gt;"")</f>
        <v/>
      </c>
      <c r="AP309">
        <f>AND(NOT(AN309),AO309)</f>
        <v/>
      </c>
      <c r="AQ309">
        <f>IF(AN309, "OEIS CAT - Destructive - Fatal", IF(AO309, IF(AG309, "OEIS CAT - Destructive - Non-fatal", "OEIS Non-CAT - Destructive - Non-fatal"), IF(AG309, "OEIS CAT - Large", "OEIS Non-CAT - Large")))</f>
        <v/>
      </c>
      <c r="AR309">
        <f>IF(AND(P309&lt;&gt;"", P309&gt;5000),1,0)</f>
        <v/>
      </c>
      <c r="AS309">
        <f>IF(AND(R309&lt;&gt;"", R309&gt;500),1,0)</f>
        <v/>
      </c>
      <c r="AT309">
        <f>IF(OR(R309="", R309&lt;=100),"structures &lt;= 100 ", IF(R309&gt;500, "structures &gt; 500", "100 &lt; structures &lt;= 500"))</f>
        <v/>
      </c>
      <c r="AU309">
        <f>IF(AND(T309&gt;0, T309&lt;&gt;""),"fatality &gt; 0", "fatality = 0")</f>
        <v/>
      </c>
      <c r="AV309">
        <f>IF(R309="",0, R309)</f>
        <v/>
      </c>
      <c r="AW309" t="b">
        <v>0</v>
      </c>
      <c r="AX309" t="b">
        <v>0</v>
      </c>
      <c r="AY309" t="b">
        <v>0</v>
      </c>
      <c r="AZ309" t="b">
        <v>0</v>
      </c>
      <c r="BA309" t="b">
        <v>0</v>
      </c>
      <c r="BB309" t="b">
        <v>0</v>
      </c>
      <c r="BC309" t="b">
        <v>0</v>
      </c>
    </row>
    <row r="310">
      <c r="A310" s="11" t="n"/>
      <c r="C310">
        <f>LEFT(H310,8)&amp;"-"&amp;E310</f>
        <v/>
      </c>
      <c r="D310" s="12" t="inlineStr">
        <is>
          <t>Tehama</t>
        </is>
      </c>
      <c r="E310" s="12" t="inlineStr">
        <is>
          <t>Stump</t>
        </is>
      </c>
      <c r="F310" s="12" t="n"/>
      <c r="G310" s="12" t="n"/>
      <c r="H310" s="13">
        <f>YEAR(L310)*10^8+MONTH(L310)*10^6+DAY(L310)*10^4+HOUR(L310)*100+MINUTE(L310)</f>
        <v/>
      </c>
      <c r="I310" s="13">
        <f>IF(HOUR(L310)&lt;12, YEAR(L310)*10^8+MONTH(L310)*10^6+DAY(L310)*10^4+(HOUR(L310)+12)*10^2 + MINUTE(L310), YEAR(L310)*10^8+MONTH(L310)*10^6+(DAY(L310)+1)*10^4+(HOUR(L310)-12)*10^2+MINUTE(L310))</f>
        <v/>
      </c>
      <c r="J310" s="14" t="n">
        <v>44044</v>
      </c>
      <c r="K310" s="15" t="n">
        <v>0.69375</v>
      </c>
      <c r="L310" s="16" t="n">
        <v>44044.69375</v>
      </c>
      <c r="M310" s="17" t="n">
        <v>44088</v>
      </c>
      <c r="N310" s="18" t="inlineStr">
        <is>
          <t>14:25</t>
        </is>
      </c>
      <c r="O310" s="16" t="n">
        <v>44088.60069444445</v>
      </c>
      <c r="P310" s="19" t="n">
        <v>684</v>
      </c>
      <c r="Q310" s="12" t="n"/>
      <c r="R310" s="19" t="n">
        <v>0</v>
      </c>
      <c r="S310" s="19" t="n">
        <v>0</v>
      </c>
      <c r="T310" s="19" t="n">
        <v>0</v>
      </c>
      <c r="U310" s="20" t="n">
        <v>40.34659</v>
      </c>
      <c r="V310" s="20" t="n">
        <v>-121.6415</v>
      </c>
      <c r="W310" s="11" t="inlineStr">
        <is>
          <t>HFTD</t>
        </is>
      </c>
      <c r="X310" s="11">
        <f>IF(OR(ISNUMBER(FIND("Redwood Valley", E310)), AZ310, BC310), "HFRA", "non-HFRA")</f>
        <v/>
      </c>
      <c r="Y310" s="11" t="n"/>
      <c r="Z310" s="21" t="n"/>
      <c r="AA310" s="11" t="n"/>
      <c r="AB310" s="11" t="n"/>
      <c r="AC310" s="21" t="n"/>
      <c r="AD310" s="21" t="n"/>
      <c r="AE310" s="21" t="n"/>
      <c r="AF310" s="11" t="n"/>
      <c r="AG310" s="11">
        <f>OR(AND(P310&gt;5000, P310&lt;&gt;""), AND(R310&gt;500, R310&lt;&gt;""), AND(T310&gt;0, T310&lt;&gt;""))</f>
        <v/>
      </c>
      <c r="AH310" s="11">
        <f>AND(OR(R310="", R310&lt;100),OR(AND(P310&gt;5000,P310&lt;&gt;""),AND(T310&gt;0,T310&lt;&gt;"")))</f>
        <v/>
      </c>
      <c r="AI310" s="11">
        <f>AND(AG310,AH310=FALSE)</f>
        <v/>
      </c>
      <c r="AJ310" s="19" t="n">
        <v>2020</v>
      </c>
      <c r="AK310" t="n">
        <v>8</v>
      </c>
      <c r="AL310" t="b">
        <v>0</v>
      </c>
      <c r="AM310">
        <f>IF(AND(T310&gt;0, T310&lt;&gt;""),1,0)</f>
        <v/>
      </c>
      <c r="AN310">
        <f>AND(AO310,AND(T310&gt;0,T310&lt;&gt;""))</f>
        <v/>
      </c>
      <c r="AO310">
        <f>AND(R310&gt;100, R310&lt;&gt;"")</f>
        <v/>
      </c>
      <c r="AP310">
        <f>AND(NOT(AN310),AO310)</f>
        <v/>
      </c>
      <c r="AQ310">
        <f>IF(AN310, "OEIS CAT - Destructive - Fatal", IF(AO310, IF(AG310, "OEIS CAT - Destructive - Non-fatal", "OEIS Non-CAT - Destructive - Non-fatal"), IF(AG310, "OEIS CAT - Large", "OEIS Non-CAT - Large")))</f>
        <v/>
      </c>
      <c r="AR310">
        <f>IF(AND(P310&lt;&gt;"", P310&gt;5000),1,0)</f>
        <v/>
      </c>
      <c r="AS310">
        <f>IF(AND(R310&lt;&gt;"", R310&gt;500),1,0)</f>
        <v/>
      </c>
      <c r="AT310">
        <f>IF(OR(R310="", R310&lt;=100),"structures &lt;= 100 ", IF(R310&gt;500, "structures &gt; 500", "100 &lt; structures &lt;= 500"))</f>
        <v/>
      </c>
      <c r="AU310">
        <f>IF(AND(T310&gt;0, T310&lt;&gt;""),"fatality &gt; 0", "fatality = 0")</f>
        <v/>
      </c>
      <c r="AV310">
        <f>IF(R310="",0, R310)</f>
        <v/>
      </c>
      <c r="AW310" t="b">
        <v>1</v>
      </c>
      <c r="AX310" t="b">
        <v>0</v>
      </c>
      <c r="AY310" t="b">
        <v>1</v>
      </c>
      <c r="AZ310" t="b">
        <v>1</v>
      </c>
      <c r="BA310" t="b">
        <v>0</v>
      </c>
      <c r="BB310" t="b">
        <v>1</v>
      </c>
      <c r="BC310" t="b">
        <v>1</v>
      </c>
    </row>
    <row r="311">
      <c r="A311" s="11" t="n"/>
      <c r="C311">
        <f>LEFT(H311,8)&amp;"-"&amp;E311</f>
        <v/>
      </c>
      <c r="D311" s="12" t="inlineStr">
        <is>
          <t>San Luis Obispo</t>
        </is>
      </c>
      <c r="E311" s="12" t="inlineStr">
        <is>
          <t>Pond</t>
        </is>
      </c>
      <c r="F311" s="12" t="n"/>
      <c r="G311" s="12" t="n"/>
      <c r="H311" s="13">
        <f>YEAR(L311)*10^8+MONTH(L311)*10^6+DAY(L311)*10^4+HOUR(L311)*100+MINUTE(L311)</f>
        <v/>
      </c>
      <c r="I311" s="13">
        <f>IF(HOUR(L311)&lt;12, YEAR(L311)*10^8+MONTH(L311)*10^6+DAY(L311)*10^4+(HOUR(L311)+12)*10^2 + MINUTE(L311), YEAR(L311)*10^8+MONTH(L311)*10^6+(DAY(L311)+1)*10^4+(HOUR(L311)-12)*10^2+MINUTE(L311))</f>
        <v/>
      </c>
      <c r="J311" s="14" t="n">
        <v>44044</v>
      </c>
      <c r="K311" s="15" t="n">
        <v>0.7805555555555556</v>
      </c>
      <c r="L311" s="16" t="n">
        <v>44044.78055555555</v>
      </c>
      <c r="M311" s="17" t="n">
        <v>44052</v>
      </c>
      <c r="N311" s="18" t="inlineStr">
        <is>
          <t>19:17</t>
        </is>
      </c>
      <c r="O311" s="16" t="n">
        <v>44052.80347222222</v>
      </c>
      <c r="P311" s="19" t="n">
        <v>1962</v>
      </c>
      <c r="Q311" s="12" t="n"/>
      <c r="R311" s="19" t="n">
        <v>1</v>
      </c>
      <c r="S311" s="19" t="n">
        <v>1</v>
      </c>
      <c r="T311" s="19" t="n">
        <v>0</v>
      </c>
      <c r="U311" s="20" t="n">
        <v>35.43128</v>
      </c>
      <c r="V311" s="20" t="n">
        <v>-120.47346</v>
      </c>
      <c r="W311" s="11" t="inlineStr">
        <is>
          <t>HFTD</t>
        </is>
      </c>
      <c r="X311" s="11">
        <f>IF(OR(ISNUMBER(FIND("Redwood Valley", E311)), AZ311, BC311), "HFRA", "non-HFRA")</f>
        <v/>
      </c>
      <c r="Y311" s="11" t="n"/>
      <c r="Z311" s="21" t="n"/>
      <c r="AA311" s="11" t="n"/>
      <c r="AB311" s="11" t="n"/>
      <c r="AC311" s="21" t="n"/>
      <c r="AD311" s="21" t="n"/>
      <c r="AE311" s="21" t="n"/>
      <c r="AF311" s="11" t="n">
        <v>147490</v>
      </c>
      <c r="AG311" s="11">
        <f>OR(AND(P311&gt;5000, P311&lt;&gt;""), AND(R311&gt;500, R311&lt;&gt;""), AND(T311&gt;0, T311&lt;&gt;""))</f>
        <v/>
      </c>
      <c r="AH311" s="11">
        <f>AND(OR(R311="", R311&lt;100),OR(AND(P311&gt;5000,P311&lt;&gt;""),AND(T311&gt;0,T311&lt;&gt;"")))</f>
        <v/>
      </c>
      <c r="AI311" s="11">
        <f>AND(AG311,AH311=FALSE)</f>
        <v/>
      </c>
      <c r="AJ311" s="19" t="n">
        <v>2020</v>
      </c>
      <c r="AK311" t="n">
        <v>8</v>
      </c>
      <c r="AL311" t="b">
        <v>0</v>
      </c>
      <c r="AM311">
        <f>IF(AND(T311&gt;0, T311&lt;&gt;""),1,0)</f>
        <v/>
      </c>
      <c r="AN311">
        <f>AND(AO311,AND(T311&gt;0,T311&lt;&gt;""))</f>
        <v/>
      </c>
      <c r="AO311">
        <f>AND(R311&gt;100, R311&lt;&gt;"")</f>
        <v/>
      </c>
      <c r="AP311">
        <f>AND(NOT(AN311),AO311)</f>
        <v/>
      </c>
      <c r="AQ311">
        <f>IF(AN311, "OEIS CAT - Destructive - Fatal", IF(AO311, IF(AG311, "OEIS CAT - Destructive - Non-fatal", "OEIS Non-CAT - Destructive - Non-fatal"), IF(AG311, "OEIS CAT - Large", "OEIS Non-CAT - Large")))</f>
        <v/>
      </c>
      <c r="AR311">
        <f>IF(AND(P311&lt;&gt;"", P311&gt;5000),1,0)</f>
        <v/>
      </c>
      <c r="AS311">
        <f>IF(AND(R311&lt;&gt;"", R311&gt;500),1,0)</f>
        <v/>
      </c>
      <c r="AT311">
        <f>IF(OR(R311="", R311&lt;=100),"structures &lt;= 100 ", IF(R311&gt;500, "structures &gt; 500", "100 &lt; structures &lt;= 500"))</f>
        <v/>
      </c>
      <c r="AU311">
        <f>IF(AND(T311&gt;0, T311&lt;&gt;""),"fatality &gt; 0", "fatality = 0")</f>
        <v/>
      </c>
      <c r="AV311">
        <f>IF(R311="",0, R311)</f>
        <v/>
      </c>
      <c r="AW311" t="b">
        <v>1</v>
      </c>
      <c r="AX311" t="b">
        <v>0</v>
      </c>
      <c r="AY311" t="b">
        <v>1</v>
      </c>
      <c r="AZ311" t="b">
        <v>1</v>
      </c>
      <c r="BA311" t="b">
        <v>0</v>
      </c>
      <c r="BB311" t="b">
        <v>1</v>
      </c>
      <c r="BC311" t="b">
        <v>1</v>
      </c>
    </row>
    <row r="312">
      <c r="A312" s="11" t="n"/>
      <c r="C312">
        <f>LEFT(H312,8)&amp;"-"&amp;E312</f>
        <v/>
      </c>
      <c r="D312" s="12" t="inlineStr">
        <is>
          <t>Lassen</t>
        </is>
      </c>
      <c r="E312" s="12" t="inlineStr">
        <is>
          <t>North</t>
        </is>
      </c>
      <c r="F312" s="12" t="n"/>
      <c r="G312" s="12" t="n"/>
      <c r="H312" s="13">
        <f>YEAR(L312)*10^8+MONTH(L312)*10^6+DAY(L312)*10^4+HOUR(L312)*100+MINUTE(L312)</f>
        <v/>
      </c>
      <c r="I312" s="13">
        <f>IF(HOUR(L312)&lt;12, YEAR(L312)*10^8+MONTH(L312)*10^6+DAY(L312)*10^4+(HOUR(L312)+12)*10^2 + MINUTE(L312), YEAR(L312)*10^8+MONTH(L312)*10^6+(DAY(L312)+1)*10^4+(HOUR(L312)-12)*10^2+MINUTE(L312))</f>
        <v/>
      </c>
      <c r="J312" s="14" t="n">
        <v>44045</v>
      </c>
      <c r="K312" s="15" t="n">
        <v>0.7020833333333333</v>
      </c>
      <c r="L312" s="16" t="n">
        <v>44045.70208333333</v>
      </c>
      <c r="M312" s="17" t="n">
        <v>44053</v>
      </c>
      <c r="N312" s="18" t="inlineStr">
        <is>
          <t>11:27</t>
        </is>
      </c>
      <c r="O312" s="16" t="n">
        <v>44053.47708333333</v>
      </c>
      <c r="P312" s="19" t="n">
        <v>6882</v>
      </c>
      <c r="Q312" s="12" t="inlineStr">
        <is>
          <t>Under Investigation</t>
        </is>
      </c>
      <c r="R312" s="19" t="n">
        <v>0</v>
      </c>
      <c r="S312" s="19" t="n">
        <v>0</v>
      </c>
      <c r="T312" s="19" t="n">
        <v>0</v>
      </c>
      <c r="U312" s="20" t="n">
        <v>40.36764</v>
      </c>
      <c r="V312" s="20" t="n">
        <v>-120.44811</v>
      </c>
      <c r="W312" s="11" t="inlineStr">
        <is>
          <t>non-HFTD</t>
        </is>
      </c>
      <c r="X312" s="11">
        <f>IF(OR(ISNUMBER(FIND("Redwood Valley", E312)), AZ312, BC312), "HFRA", "non-HFRA")</f>
        <v/>
      </c>
      <c r="Y312" s="11" t="n"/>
      <c r="Z312" s="21" t="n"/>
      <c r="AA312" s="11" t="n"/>
      <c r="AB312" s="11" t="n"/>
      <c r="AC312" s="21" t="n"/>
      <c r="AD312" s="21" t="n"/>
      <c r="AE312" s="21" t="n"/>
      <c r="AF312" s="11" t="n"/>
      <c r="AG312" s="11">
        <f>OR(AND(P312&gt;5000, P312&lt;&gt;""), AND(R312&gt;500, R312&lt;&gt;""), AND(T312&gt;0, T312&lt;&gt;""))</f>
        <v/>
      </c>
      <c r="AH312" s="11">
        <f>AND(OR(R312="", R312&lt;100),OR(AND(P312&gt;5000,P312&lt;&gt;""),AND(T312&gt;0,T312&lt;&gt;"")))</f>
        <v/>
      </c>
      <c r="AI312" s="11">
        <f>AND(AG312,AH312=FALSE)</f>
        <v/>
      </c>
      <c r="AJ312" s="19" t="n">
        <v>2020</v>
      </c>
      <c r="AK312" t="n">
        <v>8</v>
      </c>
      <c r="AL312" t="b">
        <v>0</v>
      </c>
      <c r="AM312">
        <f>IF(AND(T312&gt;0, T312&lt;&gt;""),1,0)</f>
        <v/>
      </c>
      <c r="AN312">
        <f>AND(AO312,AND(T312&gt;0,T312&lt;&gt;""))</f>
        <v/>
      </c>
      <c r="AO312">
        <f>AND(R312&gt;100, R312&lt;&gt;"")</f>
        <v/>
      </c>
      <c r="AP312">
        <f>AND(NOT(AN312),AO312)</f>
        <v/>
      </c>
      <c r="AQ312">
        <f>IF(AN312, "OEIS CAT - Destructive - Fatal", IF(AO312, IF(AG312, "OEIS CAT - Destructive - Non-fatal", "OEIS Non-CAT - Destructive - Non-fatal"), IF(AG312, "OEIS CAT - Large", "OEIS Non-CAT - Large")))</f>
        <v/>
      </c>
      <c r="AR312">
        <f>IF(AND(P312&lt;&gt;"", P312&gt;5000),1,0)</f>
        <v/>
      </c>
      <c r="AS312">
        <f>IF(AND(R312&lt;&gt;"", R312&gt;500),1,0)</f>
        <v/>
      </c>
      <c r="AT312">
        <f>IF(OR(R312="", R312&lt;=100),"structures &lt;= 100 ", IF(R312&gt;500, "structures &gt; 500", "100 &lt; structures &lt;= 500"))</f>
        <v/>
      </c>
      <c r="AU312">
        <f>IF(AND(T312&gt;0, T312&lt;&gt;""),"fatality &gt; 0", "fatality = 0")</f>
        <v/>
      </c>
      <c r="AV312">
        <f>IF(R312="",0, R312)</f>
        <v/>
      </c>
      <c r="AW312" t="b">
        <v>0</v>
      </c>
      <c r="AX312" t="b">
        <v>0</v>
      </c>
      <c r="AY312" t="b">
        <v>0</v>
      </c>
      <c r="AZ312" t="b">
        <v>0</v>
      </c>
      <c r="BA312" t="b">
        <v>0</v>
      </c>
      <c r="BB312" t="b">
        <v>0</v>
      </c>
      <c r="BC312" t="b">
        <v>0</v>
      </c>
    </row>
    <row r="313">
      <c r="A313" s="11" t="n"/>
      <c r="C313">
        <f>LEFT(H313,8)&amp;"-"&amp;E313</f>
        <v/>
      </c>
      <c r="D313" s="12" t="inlineStr">
        <is>
          <t>Colusa</t>
        </is>
      </c>
      <c r="E313" s="12" t="inlineStr">
        <is>
          <t>Sites</t>
        </is>
      </c>
      <c r="F313" s="12" t="n"/>
      <c r="G313" s="12" t="n"/>
      <c r="H313" s="13">
        <f>YEAR(L313)*10^8+MONTH(L313)*10^6+DAY(L313)*10^4+HOUR(L313)*100+MINUTE(L313)</f>
        <v/>
      </c>
      <c r="I313" s="13">
        <f>IF(HOUR(L313)&lt;12, YEAR(L313)*10^8+MONTH(L313)*10^6+DAY(L313)*10^4+(HOUR(L313)+12)*10^2 + MINUTE(L313), YEAR(L313)*10^8+MONTH(L313)*10^6+(DAY(L313)+1)*10^4+(HOUR(L313)-12)*10^2+MINUTE(L313))</f>
        <v/>
      </c>
      <c r="J313" s="14" t="n">
        <v>44045</v>
      </c>
      <c r="K313" s="15" t="n">
        <v>0.7173611111111111</v>
      </c>
      <c r="L313" s="16" t="n">
        <v>44045.71736111111</v>
      </c>
      <c r="M313" s="17" t="n">
        <v>44048</v>
      </c>
      <c r="N313" s="18" t="inlineStr">
        <is>
          <t>07:16</t>
        </is>
      </c>
      <c r="O313" s="16" t="n">
        <v>44048.30277777778</v>
      </c>
      <c r="P313" s="19" t="n">
        <v>560</v>
      </c>
      <c r="Q313" s="12" t="n"/>
      <c r="R313" s="19" t="n">
        <v>0</v>
      </c>
      <c r="S313" s="19" t="n">
        <v>0</v>
      </c>
      <c r="T313" s="19" t="n">
        <v>0</v>
      </c>
      <c r="U313" s="20" t="n">
        <v>39.31313</v>
      </c>
      <c r="V313" s="20" t="n">
        <v>-122.48525</v>
      </c>
      <c r="W313" s="11" t="inlineStr">
        <is>
          <t>HFTD</t>
        </is>
      </c>
      <c r="X313" s="11">
        <f>IF(OR(ISNUMBER(FIND("Redwood Valley", E313)), AZ313, BC313), "HFRA", "non-HFRA")</f>
        <v/>
      </c>
      <c r="Y313" s="11" t="n"/>
      <c r="Z313" s="21" t="n"/>
      <c r="AA313" s="11" t="n"/>
      <c r="AB313" s="11" t="n"/>
      <c r="AC313" s="21" t="n"/>
      <c r="AD313" s="21" t="n"/>
      <c r="AE313" s="21" t="n"/>
      <c r="AF313" s="11" t="n"/>
      <c r="AG313" s="11">
        <f>OR(AND(P313&gt;5000, P313&lt;&gt;""), AND(R313&gt;500, R313&lt;&gt;""), AND(T313&gt;0, T313&lt;&gt;""))</f>
        <v/>
      </c>
      <c r="AH313" s="11">
        <f>AND(OR(R313="", R313&lt;100),OR(AND(P313&gt;5000,P313&lt;&gt;""),AND(T313&gt;0,T313&lt;&gt;"")))</f>
        <v/>
      </c>
      <c r="AI313" s="11">
        <f>AND(AG313,AH313=FALSE)</f>
        <v/>
      </c>
      <c r="AJ313" s="19" t="n">
        <v>2020</v>
      </c>
      <c r="AK313" t="n">
        <v>8</v>
      </c>
      <c r="AL313" t="b">
        <v>0</v>
      </c>
      <c r="AM313">
        <f>IF(AND(T313&gt;0, T313&lt;&gt;""),1,0)</f>
        <v/>
      </c>
      <c r="AN313">
        <f>AND(AO313,AND(T313&gt;0,T313&lt;&gt;""))</f>
        <v/>
      </c>
      <c r="AO313">
        <f>AND(R313&gt;100, R313&lt;&gt;"")</f>
        <v/>
      </c>
      <c r="AP313">
        <f>AND(NOT(AN313),AO313)</f>
        <v/>
      </c>
      <c r="AQ313">
        <f>IF(AN313, "OEIS CAT - Destructive - Fatal", IF(AO313, IF(AG313, "OEIS CAT - Destructive - Non-fatal", "OEIS Non-CAT - Destructive - Non-fatal"), IF(AG313, "OEIS CAT - Large", "OEIS Non-CAT - Large")))</f>
        <v/>
      </c>
      <c r="AR313">
        <f>IF(AND(P313&lt;&gt;"", P313&gt;5000),1,0)</f>
        <v/>
      </c>
      <c r="AS313">
        <f>IF(AND(R313&lt;&gt;"", R313&gt;500),1,0)</f>
        <v/>
      </c>
      <c r="AT313">
        <f>IF(OR(R313="", R313&lt;=100),"structures &lt;= 100 ", IF(R313&gt;500, "structures &gt; 500", "100 &lt; structures &lt;= 500"))</f>
        <v/>
      </c>
      <c r="AU313">
        <f>IF(AND(T313&gt;0, T313&lt;&gt;""),"fatality &gt; 0", "fatality = 0")</f>
        <v/>
      </c>
      <c r="AV313">
        <f>IF(R313="",0, R313)</f>
        <v/>
      </c>
      <c r="AW313" t="b">
        <v>1</v>
      </c>
      <c r="AX313" t="b">
        <v>0</v>
      </c>
      <c r="AY313" t="b">
        <v>1</v>
      </c>
      <c r="AZ313" t="b">
        <v>1</v>
      </c>
      <c r="BA313" t="b">
        <v>0</v>
      </c>
      <c r="BB313" t="b">
        <v>1</v>
      </c>
      <c r="BC313" t="b">
        <v>1</v>
      </c>
    </row>
    <row r="314">
      <c r="A314" s="11" t="n"/>
      <c r="C314">
        <f>LEFT(H314,8)&amp;"-"&amp;E314</f>
        <v/>
      </c>
      <c r="D314" s="12" t="inlineStr">
        <is>
          <t>Yuba</t>
        </is>
      </c>
      <c r="E314" s="12" t="inlineStr">
        <is>
          <t>Beale</t>
        </is>
      </c>
      <c r="F314" s="12" t="n"/>
      <c r="G314" s="12" t="n"/>
      <c r="H314" s="13">
        <f>YEAR(L314)*10^8+MONTH(L314)*10^6+DAY(L314)*10^4+HOUR(L314)*100+MINUTE(L314)</f>
        <v/>
      </c>
      <c r="I314" s="13">
        <f>IF(HOUR(L314)&lt;12, YEAR(L314)*10^8+MONTH(L314)*10^6+DAY(L314)*10^4+(HOUR(L314)+12)*10^2 + MINUTE(L314), YEAR(L314)*10^8+MONTH(L314)*10^6+(DAY(L314)+1)*10^4+(HOUR(L314)-12)*10^2+MINUTE(L314))</f>
        <v/>
      </c>
      <c r="J314" s="14" t="n">
        <v>44045</v>
      </c>
      <c r="K314" s="15" t="n">
        <v>0.9333333333333333</v>
      </c>
      <c r="L314" s="16" t="n">
        <v>44045.93333333333</v>
      </c>
      <c r="M314" s="17" t="n">
        <v>44046</v>
      </c>
      <c r="N314" s="18" t="inlineStr">
        <is>
          <t>07:22</t>
        </is>
      </c>
      <c r="O314" s="16" t="n">
        <v>44046.30694444444</v>
      </c>
      <c r="P314" s="19" t="n">
        <v>600</v>
      </c>
      <c r="Q314" s="12" t="n"/>
      <c r="R314" s="19" t="n">
        <v>0</v>
      </c>
      <c r="S314" s="19" t="n">
        <v>0</v>
      </c>
      <c r="T314" s="19" t="n">
        <v>0</v>
      </c>
      <c r="U314" s="20" t="n">
        <v>39.11307</v>
      </c>
      <c r="V314" s="20" t="n">
        <v>-121.38178</v>
      </c>
      <c r="W314" s="11" t="inlineStr">
        <is>
          <t>non-HFTD</t>
        </is>
      </c>
      <c r="X314" s="11">
        <f>IF(OR(ISNUMBER(FIND("Redwood Valley", E314)), AZ314, BC314), "HFRA", "non-HFRA")</f>
        <v/>
      </c>
      <c r="Y314" s="11" t="n"/>
      <c r="Z314" s="21" t="n"/>
      <c r="AA314" s="11" t="n"/>
      <c r="AB314" s="11" t="n"/>
      <c r="AC314" s="21" t="n"/>
      <c r="AD314" s="21" t="n"/>
      <c r="AE314" s="21" t="n"/>
      <c r="AF314" s="11" t="n"/>
      <c r="AG314" s="11">
        <f>OR(AND(P314&gt;5000, P314&lt;&gt;""), AND(R314&gt;500, R314&lt;&gt;""), AND(T314&gt;0, T314&lt;&gt;""))</f>
        <v/>
      </c>
      <c r="AH314" s="11">
        <f>AND(OR(R314="", R314&lt;100),OR(AND(P314&gt;5000,P314&lt;&gt;""),AND(T314&gt;0,T314&lt;&gt;"")))</f>
        <v/>
      </c>
      <c r="AI314" s="11">
        <f>AND(AG314,AH314=FALSE)</f>
        <v/>
      </c>
      <c r="AJ314" s="19" t="n">
        <v>2020</v>
      </c>
      <c r="AK314" t="n">
        <v>8</v>
      </c>
      <c r="AL314" t="b">
        <v>0</v>
      </c>
      <c r="AM314">
        <f>IF(AND(T314&gt;0, T314&lt;&gt;""),1,0)</f>
        <v/>
      </c>
      <c r="AN314">
        <f>AND(AO314,AND(T314&gt;0,T314&lt;&gt;""))</f>
        <v/>
      </c>
      <c r="AO314">
        <f>AND(R314&gt;100, R314&lt;&gt;"")</f>
        <v/>
      </c>
      <c r="AP314">
        <f>AND(NOT(AN314),AO314)</f>
        <v/>
      </c>
      <c r="AQ314">
        <f>IF(AN314, "OEIS CAT - Destructive - Fatal", IF(AO314, IF(AG314, "OEIS CAT - Destructive - Non-fatal", "OEIS Non-CAT - Destructive - Non-fatal"), IF(AG314, "OEIS CAT - Large", "OEIS Non-CAT - Large")))</f>
        <v/>
      </c>
      <c r="AR314">
        <f>IF(AND(P314&lt;&gt;"", P314&gt;5000),1,0)</f>
        <v/>
      </c>
      <c r="AS314">
        <f>IF(AND(R314&lt;&gt;"", R314&gt;500),1,0)</f>
        <v/>
      </c>
      <c r="AT314">
        <f>IF(OR(R314="", R314&lt;=100),"structures &lt;= 100 ", IF(R314&gt;500, "structures &gt; 500", "100 &lt; structures &lt;= 500"))</f>
        <v/>
      </c>
      <c r="AU314">
        <f>IF(AND(T314&gt;0, T314&lt;&gt;""),"fatality &gt; 0", "fatality = 0")</f>
        <v/>
      </c>
      <c r="AV314">
        <f>IF(R314="",0, R314)</f>
        <v/>
      </c>
      <c r="AW314" t="b">
        <v>0</v>
      </c>
      <c r="AX314" t="b">
        <v>0</v>
      </c>
      <c r="AY314" t="b">
        <v>0</v>
      </c>
      <c r="AZ314" t="b">
        <v>0</v>
      </c>
      <c r="BA314" t="b">
        <v>0</v>
      </c>
      <c r="BB314" t="b">
        <v>0</v>
      </c>
      <c r="BC314" t="b">
        <v>0</v>
      </c>
    </row>
    <row r="315">
      <c r="A315" s="11" t="n"/>
      <c r="C315">
        <f>LEFT(H315,8)&amp;"-"&amp;E315</f>
        <v/>
      </c>
      <c r="D315" s="12" t="inlineStr">
        <is>
          <t>Kern</t>
        </is>
      </c>
      <c r="E315" s="12" t="inlineStr">
        <is>
          <t>Stagecoach</t>
        </is>
      </c>
      <c r="F315" s="12" t="n"/>
      <c r="G315" s="12" t="n"/>
      <c r="H315" s="13">
        <f>YEAR(L315)*10^8+MONTH(L315)*10^6+DAY(L315)*10^4+HOUR(L315)*100+MINUTE(L315)</f>
        <v/>
      </c>
      <c r="I315" s="13">
        <f>IF(HOUR(L315)&lt;12, YEAR(L315)*10^8+MONTH(L315)*10^6+DAY(L315)*10^4+(HOUR(L315)+12)*10^2 + MINUTE(L315), YEAR(L315)*10^8+MONTH(L315)*10^6+(DAY(L315)+1)*10^4+(HOUR(L315)-12)*10^2+MINUTE(L315))</f>
        <v/>
      </c>
      <c r="J315" s="14" t="n">
        <v>44046</v>
      </c>
      <c r="K315" s="15" t="n">
        <v>0.73125</v>
      </c>
      <c r="L315" s="16" t="n">
        <v>44046.73125</v>
      </c>
      <c r="M315" s="17" t="n">
        <v>44061</v>
      </c>
      <c r="N315" s="18" t="inlineStr">
        <is>
          <t>17:50</t>
        </is>
      </c>
      <c r="O315" s="16" t="n">
        <v>44061.74305555555</v>
      </c>
      <c r="P315" s="19" t="n">
        <v>7760</v>
      </c>
      <c r="Q315" s="12" t="inlineStr">
        <is>
          <t>Under Investigation</t>
        </is>
      </c>
      <c r="R315" s="19" t="n">
        <v>0</v>
      </c>
      <c r="S315" s="19" t="n">
        <v>0</v>
      </c>
      <c r="T315" s="19" t="n">
        <v>0</v>
      </c>
      <c r="U315" s="20" t="n">
        <v>35.43044</v>
      </c>
      <c r="V315" s="20" t="n">
        <v>-118.53361</v>
      </c>
      <c r="W315" s="11" t="inlineStr">
        <is>
          <t>HFTD</t>
        </is>
      </c>
      <c r="X315" s="11">
        <f>IF(OR(ISNUMBER(FIND("Redwood Valley", E315)), AZ315, BC315), "HFRA", "non-HFRA")</f>
        <v/>
      </c>
      <c r="Y315" s="11" t="n"/>
      <c r="Z315" s="21" t="n"/>
      <c r="AA315" s="11" t="n"/>
      <c r="AB315" s="11" t="n"/>
      <c r="AC315" s="21" t="n"/>
      <c r="AD315" s="21" t="n"/>
      <c r="AE315" s="21" t="n"/>
      <c r="AF315" s="11" t="n"/>
      <c r="AG315" s="11">
        <f>OR(AND(P315&gt;5000, P315&lt;&gt;""), AND(R315&gt;500, R315&lt;&gt;""), AND(T315&gt;0, T315&lt;&gt;""))</f>
        <v/>
      </c>
      <c r="AH315" s="11">
        <f>AND(OR(R315="", R315&lt;100),OR(AND(P315&gt;5000,P315&lt;&gt;""),AND(T315&gt;0,T315&lt;&gt;"")))</f>
        <v/>
      </c>
      <c r="AI315" s="11">
        <f>AND(AG315,AH315=FALSE)</f>
        <v/>
      </c>
      <c r="AJ315" s="19" t="n">
        <v>2020</v>
      </c>
      <c r="AK315" t="n">
        <v>8</v>
      </c>
      <c r="AL315" t="b">
        <v>0</v>
      </c>
      <c r="AM315">
        <f>IF(AND(T315&gt;0, T315&lt;&gt;""),1,0)</f>
        <v/>
      </c>
      <c r="AN315">
        <f>AND(AO315,AND(T315&gt;0,T315&lt;&gt;""))</f>
        <v/>
      </c>
      <c r="AO315">
        <f>AND(R315&gt;100, R315&lt;&gt;"")</f>
        <v/>
      </c>
      <c r="AP315">
        <f>AND(NOT(AN315),AO315)</f>
        <v/>
      </c>
      <c r="AQ315">
        <f>IF(AN315, "OEIS CAT - Destructive - Fatal", IF(AO315, IF(AG315, "OEIS CAT - Destructive - Non-fatal", "OEIS Non-CAT - Destructive - Non-fatal"), IF(AG315, "OEIS CAT - Large", "OEIS Non-CAT - Large")))</f>
        <v/>
      </c>
      <c r="AR315">
        <f>IF(AND(P315&lt;&gt;"", P315&gt;5000),1,0)</f>
        <v/>
      </c>
      <c r="AS315">
        <f>IF(AND(R315&lt;&gt;"", R315&gt;500),1,0)</f>
        <v/>
      </c>
      <c r="AT315">
        <f>IF(OR(R315="", R315&lt;=100),"structures &lt;= 100 ", IF(R315&gt;500, "structures &gt; 500", "100 &lt; structures &lt;= 500"))</f>
        <v/>
      </c>
      <c r="AU315">
        <f>IF(AND(T315&gt;0, T315&lt;&gt;""),"fatality &gt; 0", "fatality = 0")</f>
        <v/>
      </c>
      <c r="AV315">
        <f>IF(R315="",0, R315)</f>
        <v/>
      </c>
      <c r="AW315" t="b">
        <v>1</v>
      </c>
      <c r="AX315" t="b">
        <v>0</v>
      </c>
      <c r="AY315" t="b">
        <v>1</v>
      </c>
      <c r="AZ315" t="b">
        <v>1</v>
      </c>
      <c r="BA315" t="b">
        <v>0</v>
      </c>
      <c r="BB315" t="b">
        <v>1</v>
      </c>
      <c r="BC315" t="b">
        <v>1</v>
      </c>
    </row>
    <row r="316">
      <c r="A316" s="11" t="n"/>
      <c r="C316">
        <f>LEFT(H316,8)&amp;"-"&amp;E316</f>
        <v/>
      </c>
      <c r="D316" s="12" t="inlineStr">
        <is>
          <t>Fresno</t>
        </is>
      </c>
      <c r="E316" s="12" t="inlineStr">
        <is>
          <t>Trimmer</t>
        </is>
      </c>
      <c r="F316" s="12" t="n"/>
      <c r="G316" s="12" t="n"/>
      <c r="H316" s="13">
        <f>YEAR(L316)*10^8+MONTH(L316)*10^6+DAY(L316)*10^4+HOUR(L316)*100+MINUTE(L316)</f>
        <v/>
      </c>
      <c r="I316" s="13">
        <f>IF(HOUR(L316)&lt;12, YEAR(L316)*10^8+MONTH(L316)*10^6+DAY(L316)*10^4+(HOUR(L316)+12)*10^2 + MINUTE(L316), YEAR(L316)*10^8+MONTH(L316)*10^6+(DAY(L316)+1)*10^4+(HOUR(L316)-12)*10^2+MINUTE(L316))</f>
        <v/>
      </c>
      <c r="J316" s="14" t="n">
        <v>44047</v>
      </c>
      <c r="K316" s="15" t="n">
        <v>0.4055555555555556</v>
      </c>
      <c r="L316" s="16" t="n">
        <v>44047.40555555555</v>
      </c>
      <c r="M316" s="17" t="n">
        <v>44063</v>
      </c>
      <c r="N316" s="18" t="inlineStr">
        <is>
          <t>14:23</t>
        </is>
      </c>
      <c r="O316" s="16" t="n">
        <v>44063.59930555556</v>
      </c>
      <c r="P316" s="19" t="n">
        <v>594</v>
      </c>
      <c r="Q316" s="12" t="inlineStr">
        <is>
          <t>Under Investigation</t>
        </is>
      </c>
      <c r="R316" s="19" t="n">
        <v>0</v>
      </c>
      <c r="S316" s="19" t="n">
        <v>0</v>
      </c>
      <c r="T316" s="19" t="n">
        <v>0</v>
      </c>
      <c r="U316" s="20" t="n">
        <v>36.90933</v>
      </c>
      <c r="V316" s="20" t="n">
        <v>-119.2439</v>
      </c>
      <c r="W316" s="11" t="inlineStr">
        <is>
          <t>HFTD</t>
        </is>
      </c>
      <c r="X316" s="11">
        <f>IF(OR(ISNUMBER(FIND("Redwood Valley", E316)), AZ316, BC316), "HFRA", "non-HFRA")</f>
        <v/>
      </c>
      <c r="Y316" s="11" t="n"/>
      <c r="Z316" s="21" t="n"/>
      <c r="AA316" s="11" t="n"/>
      <c r="AB316" s="11" t="n"/>
      <c r="AC316" s="21" t="n"/>
      <c r="AD316" s="21" t="n"/>
      <c r="AE316" s="21" t="n"/>
      <c r="AF316" s="11" t="n"/>
      <c r="AG316" s="11">
        <f>OR(AND(P316&gt;5000, P316&lt;&gt;""), AND(R316&gt;500, R316&lt;&gt;""), AND(T316&gt;0, T316&lt;&gt;""))</f>
        <v/>
      </c>
      <c r="AH316" s="11">
        <f>AND(OR(R316="", R316&lt;100),OR(AND(P316&gt;5000,P316&lt;&gt;""),AND(T316&gt;0,T316&lt;&gt;"")))</f>
        <v/>
      </c>
      <c r="AI316" s="11">
        <f>AND(AG316,AH316=FALSE)</f>
        <v/>
      </c>
      <c r="AJ316" s="19" t="n">
        <v>2020</v>
      </c>
      <c r="AK316" t="n">
        <v>8</v>
      </c>
      <c r="AL316" t="b">
        <v>0</v>
      </c>
      <c r="AM316">
        <f>IF(AND(T316&gt;0, T316&lt;&gt;""),1,0)</f>
        <v/>
      </c>
      <c r="AN316">
        <f>AND(AO316,AND(T316&gt;0,T316&lt;&gt;""))</f>
        <v/>
      </c>
      <c r="AO316">
        <f>AND(R316&gt;100, R316&lt;&gt;"")</f>
        <v/>
      </c>
      <c r="AP316">
        <f>AND(NOT(AN316),AO316)</f>
        <v/>
      </c>
      <c r="AQ316">
        <f>IF(AN316, "OEIS CAT - Destructive - Fatal", IF(AO316, IF(AG316, "OEIS CAT - Destructive - Non-fatal", "OEIS Non-CAT - Destructive - Non-fatal"), IF(AG316, "OEIS CAT - Large", "OEIS Non-CAT - Large")))</f>
        <v/>
      </c>
      <c r="AR316">
        <f>IF(AND(P316&lt;&gt;"", P316&gt;5000),1,0)</f>
        <v/>
      </c>
      <c r="AS316">
        <f>IF(AND(R316&lt;&gt;"", R316&gt;500),1,0)</f>
        <v/>
      </c>
      <c r="AT316">
        <f>IF(OR(R316="", R316&lt;=100),"structures &lt;= 100 ", IF(R316&gt;500, "structures &gt; 500", "100 &lt; structures &lt;= 500"))</f>
        <v/>
      </c>
      <c r="AU316">
        <f>IF(AND(T316&gt;0, T316&lt;&gt;""),"fatality &gt; 0", "fatality = 0")</f>
        <v/>
      </c>
      <c r="AV316">
        <f>IF(R316="",0, R316)</f>
        <v/>
      </c>
      <c r="AW316" t="b">
        <v>1</v>
      </c>
      <c r="AX316" t="b">
        <v>0</v>
      </c>
      <c r="AY316" t="b">
        <v>1</v>
      </c>
      <c r="AZ316" t="b">
        <v>1</v>
      </c>
      <c r="BA316" t="b">
        <v>0</v>
      </c>
      <c r="BB316" t="b">
        <v>1</v>
      </c>
      <c r="BC316" t="b">
        <v>1</v>
      </c>
    </row>
    <row r="317">
      <c r="A317" s="11" t="n"/>
      <c r="C317">
        <f>LEFT(H317,8)&amp;"-"&amp;E317</f>
        <v/>
      </c>
      <c r="D317" s="12" t="inlineStr">
        <is>
          <t>Kern</t>
        </is>
      </c>
      <c r="E317" s="12" t="inlineStr">
        <is>
          <t>Soda</t>
        </is>
      </c>
      <c r="F317" s="12" t="n"/>
      <c r="G317" s="12" t="n"/>
      <c r="H317" s="13">
        <f>YEAR(L317)*10^8+MONTH(L317)*10^6+DAY(L317)*10^4+HOUR(L317)*100+MINUTE(L317)</f>
        <v/>
      </c>
      <c r="I317" s="13">
        <f>IF(HOUR(L317)&lt;12, YEAR(L317)*10^8+MONTH(L317)*10^6+DAY(L317)*10^4+(HOUR(L317)+12)*10^2 + MINUTE(L317), YEAR(L317)*10^8+MONTH(L317)*10^6+(DAY(L317)+1)*10^4+(HOUR(L317)-12)*10^2+MINUTE(L317))</f>
        <v/>
      </c>
      <c r="J317" s="14" t="n">
        <v>44055</v>
      </c>
      <c r="K317" s="15" t="n">
        <v>0.4881944444444444</v>
      </c>
      <c r="L317" s="16" t="n">
        <v>44055.48819444444</v>
      </c>
      <c r="M317" s="17" t="n">
        <v>44055</v>
      </c>
      <c r="N317" s="18" t="inlineStr">
        <is>
          <t>16:22</t>
        </is>
      </c>
      <c r="O317" s="16" t="n">
        <v>44055.68194444444</v>
      </c>
      <c r="P317" s="19" t="n">
        <v>424</v>
      </c>
      <c r="Q317" s="12" t="n"/>
      <c r="R317" s="19" t="n">
        <v>0</v>
      </c>
      <c r="S317" s="19" t="n">
        <v>0</v>
      </c>
      <c r="T317" s="19" t="n">
        <v>0</v>
      </c>
      <c r="U317" s="20" t="n">
        <v>34.962524</v>
      </c>
      <c r="V317" s="20" t="n">
        <v>-119.444977</v>
      </c>
      <c r="W317" s="11" t="inlineStr">
        <is>
          <t>non-HFTD</t>
        </is>
      </c>
      <c r="X317" s="11">
        <f>IF(OR(ISNUMBER(FIND("Redwood Valley", E317)), AZ317, BC317), "HFRA", "non-HFRA")</f>
        <v/>
      </c>
      <c r="Y317" s="11" t="inlineStr">
        <is>
          <t>Yes</t>
        </is>
      </c>
      <c r="Z317" s="21" t="inlineStr">
        <is>
          <t>Yes</t>
        </is>
      </c>
      <c r="AA317" s="11" t="n">
        <v>20200994</v>
      </c>
      <c r="AB317" s="11" t="n"/>
      <c r="AC317" s="21" t="inlineStr">
        <is>
          <t>993745</t>
        </is>
      </c>
      <c r="AD317" s="21" t="inlineStr">
        <is>
          <t>20-0082550</t>
        </is>
      </c>
      <c r="AE317" s="21" t="n"/>
      <c r="AF317" s="11" t="n">
        <v>4578</v>
      </c>
      <c r="AG317" s="11">
        <f>OR(AND(P317&gt;5000, P317&lt;&gt;""), AND(R317&gt;500, R317&lt;&gt;""), AND(T317&gt;0, T317&lt;&gt;""))</f>
        <v/>
      </c>
      <c r="AH317" s="11">
        <f>AND(OR(R317="", R317&lt;100),OR(AND(P317&gt;5000,P317&lt;&gt;""),AND(T317&gt;0,T317&lt;&gt;"")))</f>
        <v/>
      </c>
      <c r="AI317" s="11">
        <f>AND(AG317,AH317=FALSE)</f>
        <v/>
      </c>
      <c r="AJ317" s="19" t="n">
        <v>2020</v>
      </c>
      <c r="AK317" t="n">
        <v>8</v>
      </c>
      <c r="AL317" t="b">
        <v>0</v>
      </c>
      <c r="AM317">
        <f>IF(AND(T317&gt;0, T317&lt;&gt;""),1,0)</f>
        <v/>
      </c>
      <c r="AN317">
        <f>AND(AO317,AND(T317&gt;0,T317&lt;&gt;""))</f>
        <v/>
      </c>
      <c r="AO317">
        <f>AND(R317&gt;100, R317&lt;&gt;"")</f>
        <v/>
      </c>
      <c r="AP317">
        <f>AND(NOT(AN317),AO317)</f>
        <v/>
      </c>
      <c r="AQ317">
        <f>IF(AN317, "OEIS CAT - Destructive - Fatal", IF(AO317, IF(AG317, "OEIS CAT - Destructive - Non-fatal", "OEIS Non-CAT - Destructive - Non-fatal"), IF(AG317, "OEIS CAT - Large", "OEIS Non-CAT - Large")))</f>
        <v/>
      </c>
      <c r="AR317">
        <f>IF(AND(P317&lt;&gt;"", P317&gt;5000),1,0)</f>
        <v/>
      </c>
      <c r="AS317">
        <f>IF(AND(R317&lt;&gt;"", R317&gt;500),1,0)</f>
        <v/>
      </c>
      <c r="AT317">
        <f>IF(OR(R317="", R317&lt;=100),"structures &lt;= 100 ", IF(R317&gt;500, "structures &gt; 500", "100 &lt; structures &lt;= 500"))</f>
        <v/>
      </c>
      <c r="AU317">
        <f>IF(AND(T317&gt;0, T317&lt;&gt;""),"fatality &gt; 0", "fatality = 0")</f>
        <v/>
      </c>
      <c r="AV317">
        <f>IF(R317="",0, R317)</f>
        <v/>
      </c>
      <c r="AW317" t="b">
        <v>0</v>
      </c>
      <c r="AX317" t="b">
        <v>0</v>
      </c>
      <c r="AY317" t="b">
        <v>0</v>
      </c>
      <c r="AZ317" t="b">
        <v>0</v>
      </c>
      <c r="BA317" t="b">
        <v>0</v>
      </c>
      <c r="BB317" t="b">
        <v>0</v>
      </c>
      <c r="BC317" t="b">
        <v>0</v>
      </c>
    </row>
    <row r="318">
      <c r="A318" s="11" t="n"/>
      <c r="B318" t="inlineStr">
        <is>
          <t>(8/23/2022) Revised the cause to electrical power</t>
        </is>
      </c>
      <c r="C318">
        <f>LEFT(H318,8)&amp;"-"&amp;E318</f>
        <v/>
      </c>
      <c r="D318" s="12" t="inlineStr">
        <is>
          <t>Sacramento</t>
        </is>
      </c>
      <c r="E318" s="12" t="inlineStr">
        <is>
          <t>Meiss</t>
        </is>
      </c>
      <c r="F318" s="12" t="n"/>
      <c r="G318" s="12" t="n"/>
      <c r="H318" s="13">
        <f>YEAR(L318)*10^8+MONTH(L318)*10^6+DAY(L318)*10^4+HOUR(L318)*100+MINUTE(L318)</f>
        <v/>
      </c>
      <c r="I318" s="13">
        <f>IF(HOUR(L318)&lt;12, YEAR(L318)*10^8+MONTH(L318)*10^6+DAY(L318)*10^4+(HOUR(L318)+12)*10^2 + MINUTE(L318), YEAR(L318)*10^8+MONTH(L318)*10^6+(DAY(L318)+1)*10^4+(HOUR(L318)-12)*10^2+MINUTE(L318))</f>
        <v/>
      </c>
      <c r="J318" s="14" t="n">
        <v>44056</v>
      </c>
      <c r="K318" s="15" t="n">
        <v>0.7090277777777778</v>
      </c>
      <c r="L318" s="16" t="n">
        <v>44056.70902777778</v>
      </c>
      <c r="M318" s="17" t="n">
        <v>44057</v>
      </c>
      <c r="N318" s="18" t="inlineStr">
        <is>
          <t>07:16</t>
        </is>
      </c>
      <c r="O318" s="16" t="n">
        <v>44057.30277777778</v>
      </c>
      <c r="P318" s="19" t="n">
        <v>512</v>
      </c>
      <c r="Q318" s="12" t="n"/>
      <c r="R318" s="19" t="n">
        <v>0</v>
      </c>
      <c r="S318" s="19" t="n">
        <v>0</v>
      </c>
      <c r="T318" s="19" t="n">
        <v>0</v>
      </c>
      <c r="U318" s="20" t="n">
        <v>38.474502</v>
      </c>
      <c r="V318" s="20" t="n">
        <v>-121.172572</v>
      </c>
      <c r="W318" s="11" t="inlineStr">
        <is>
          <t>non-HFTD</t>
        </is>
      </c>
      <c r="X318" s="11">
        <f>IF(OR(ISNUMBER(FIND("Redwood Valley", E318)), AZ318, BC318), "HFRA", "non-HFRA")</f>
        <v/>
      </c>
      <c r="Y318" s="11" t="inlineStr">
        <is>
          <t>Yes</t>
        </is>
      </c>
      <c r="Z318" s="21" t="inlineStr">
        <is>
          <t>Yes</t>
        </is>
      </c>
      <c r="AA318" s="11" t="n">
        <v>20200755</v>
      </c>
      <c r="AB318" s="11" t="n"/>
      <c r="AC318" s="21" t="n"/>
      <c r="AD318" s="21" t="n"/>
      <c r="AE318" s="21" t="inlineStr">
        <is>
          <t>INT-13808</t>
        </is>
      </c>
      <c r="AF318" s="11" t="n">
        <v>0</v>
      </c>
      <c r="AG318" s="11">
        <f>OR(AND(P318&gt;5000, P318&lt;&gt;""), AND(R318&gt;500, R318&lt;&gt;""), AND(T318&gt;0, T318&lt;&gt;""))</f>
        <v/>
      </c>
      <c r="AH318" s="11">
        <f>AND(OR(R318="", R318&lt;100),OR(AND(P318&gt;5000,P318&lt;&gt;""),AND(T318&gt;0,T318&lt;&gt;"")))</f>
        <v/>
      </c>
      <c r="AI318" s="11">
        <f>AND(AG318,AH318=FALSE)</f>
        <v/>
      </c>
      <c r="AJ318" s="19" t="n">
        <v>2020</v>
      </c>
      <c r="AK318" t="n">
        <v>8</v>
      </c>
      <c r="AL318" t="b">
        <v>0</v>
      </c>
      <c r="AM318">
        <f>IF(AND(T318&gt;0, T318&lt;&gt;""),1,0)</f>
        <v/>
      </c>
      <c r="AN318">
        <f>AND(AO318,AND(T318&gt;0,T318&lt;&gt;""))</f>
        <v/>
      </c>
      <c r="AO318">
        <f>AND(R318&gt;100, R318&lt;&gt;"")</f>
        <v/>
      </c>
      <c r="AP318">
        <f>AND(NOT(AN318),AO318)</f>
        <v/>
      </c>
      <c r="AQ318">
        <f>IF(AN318, "OEIS CAT - Destructive - Fatal", IF(AO318, IF(AG318, "OEIS CAT - Destructive - Non-fatal", "OEIS Non-CAT - Destructive - Non-fatal"), IF(AG318, "OEIS CAT - Large", "OEIS Non-CAT - Large")))</f>
        <v/>
      </c>
      <c r="AR318">
        <f>IF(AND(P318&lt;&gt;"", P318&gt;5000),1,0)</f>
        <v/>
      </c>
      <c r="AS318">
        <f>IF(AND(R318&lt;&gt;"", R318&gt;500),1,0)</f>
        <v/>
      </c>
      <c r="AT318">
        <f>IF(OR(R318="", R318&lt;=100),"structures &lt;= 100 ", IF(R318&gt;500, "structures &gt; 500", "100 &lt; structures &lt;= 500"))</f>
        <v/>
      </c>
      <c r="AU318">
        <f>IF(AND(T318&gt;0, T318&lt;&gt;""),"fatality &gt; 0", "fatality = 0")</f>
        <v/>
      </c>
      <c r="AV318">
        <f>IF(R318="",0, R318)</f>
        <v/>
      </c>
      <c r="AW318" t="b">
        <v>0</v>
      </c>
      <c r="AX318" t="b">
        <v>0</v>
      </c>
      <c r="AY318" t="b">
        <v>0</v>
      </c>
      <c r="AZ318" t="b">
        <v>0</v>
      </c>
      <c r="BA318" t="b">
        <v>0</v>
      </c>
      <c r="BB318" t="b">
        <v>0</v>
      </c>
      <c r="BC318" t="b">
        <v>0</v>
      </c>
    </row>
    <row r="319">
      <c r="A319" s="11" t="n"/>
      <c r="C319">
        <f>LEFT(H319,8)&amp;"-"&amp;E319</f>
        <v/>
      </c>
      <c r="D319" s="12" t="inlineStr">
        <is>
          <t>Sierra</t>
        </is>
      </c>
      <c r="E319" s="12" t="inlineStr">
        <is>
          <t>Loyalton</t>
        </is>
      </c>
      <c r="F319" s="12" t="n"/>
      <c r="G319" s="12" t="n"/>
      <c r="H319" s="13">
        <f>YEAR(L319)*10^8+MONTH(L319)*10^6+DAY(L319)*10^4+HOUR(L319)*100+MINUTE(L319)</f>
        <v/>
      </c>
      <c r="I319" s="13">
        <f>IF(HOUR(L319)&lt;12, YEAR(L319)*10^8+MONTH(L319)*10^6+DAY(L319)*10^4+(HOUR(L319)+12)*10^2 + MINUTE(L319), YEAR(L319)*10^8+MONTH(L319)*10^6+(DAY(L319)+1)*10^4+(HOUR(L319)-12)*10^2+MINUTE(L319))</f>
        <v/>
      </c>
      <c r="J319" s="14" t="n">
        <v>44057</v>
      </c>
      <c r="K319" s="15" t="n">
        <v>0.7861111111111111</v>
      </c>
      <c r="L319" s="16" t="n">
        <v>44057.78611111111</v>
      </c>
      <c r="M319" s="17" t="n">
        <v>44069</v>
      </c>
      <c r="N319" s="18" t="inlineStr">
        <is>
          <t>06:54</t>
        </is>
      </c>
      <c r="O319" s="16" t="n">
        <v>44069.2875</v>
      </c>
      <c r="P319" s="19" t="n">
        <v>47029</v>
      </c>
      <c r="Q319" s="12" t="n"/>
      <c r="R319" s="19" t="n">
        <v>35</v>
      </c>
      <c r="S319" s="19" t="n">
        <v>0</v>
      </c>
      <c r="T319" s="19" t="n">
        <v>0</v>
      </c>
      <c r="U319" s="20" t="n">
        <v>39.702438</v>
      </c>
      <c r="V319" s="20" t="n">
        <v>-120.143473</v>
      </c>
      <c r="W319" s="11" t="inlineStr">
        <is>
          <t>HFTD</t>
        </is>
      </c>
      <c r="X319" s="11">
        <f>IF(OR(ISNUMBER(FIND("Redwood Valley", E319)), AZ319, BC319), "HFRA", "non-HFRA")</f>
        <v/>
      </c>
      <c r="Y319" s="11" t="n"/>
      <c r="Z319" s="21" t="n"/>
      <c r="AA319" s="11" t="n"/>
      <c r="AB319" s="11" t="n"/>
      <c r="AC319" s="21" t="n"/>
      <c r="AD319" s="21" t="n"/>
      <c r="AE319" s="21" t="n"/>
      <c r="AF319" s="11" t="n"/>
      <c r="AG319" s="11">
        <f>OR(AND(P319&gt;5000, P319&lt;&gt;""), AND(R319&gt;500, R319&lt;&gt;""), AND(T319&gt;0, T319&lt;&gt;""))</f>
        <v/>
      </c>
      <c r="AH319" s="11">
        <f>AND(OR(R319="", R319&lt;100),OR(AND(P319&gt;5000,P319&lt;&gt;""),AND(T319&gt;0,T319&lt;&gt;"")))</f>
        <v/>
      </c>
      <c r="AI319" s="11">
        <f>AND(AG319,AH319=FALSE)</f>
        <v/>
      </c>
      <c r="AJ319" s="19" t="n">
        <v>2020</v>
      </c>
      <c r="AK319" t="n">
        <v>8</v>
      </c>
      <c r="AL319" t="b">
        <v>0</v>
      </c>
      <c r="AM319">
        <f>IF(AND(T319&gt;0, T319&lt;&gt;""),1,0)</f>
        <v/>
      </c>
      <c r="AN319">
        <f>AND(AO319,AND(T319&gt;0,T319&lt;&gt;""))</f>
        <v/>
      </c>
      <c r="AO319">
        <f>AND(R319&gt;100, R319&lt;&gt;"")</f>
        <v/>
      </c>
      <c r="AP319">
        <f>AND(NOT(AN319),AO319)</f>
        <v/>
      </c>
      <c r="AQ319">
        <f>IF(AN319, "OEIS CAT - Destructive - Fatal", IF(AO319, IF(AG319, "OEIS CAT - Destructive - Non-fatal", "OEIS Non-CAT - Destructive - Non-fatal"), IF(AG319,  "OEIS CAT - Large", "OEIS Non-CAT - Large")))</f>
        <v/>
      </c>
      <c r="AR319">
        <f>IF(AND(P319&lt;&gt;"", P319&gt;5000),1,0)</f>
        <v/>
      </c>
      <c r="AS319">
        <f>IF(AND(R319&lt;&gt;"", R319&gt;500),1,0)</f>
        <v/>
      </c>
      <c r="AT319">
        <f>IF(OR(R319="", R319&lt;=100),"structures &lt;= 100 ", IF(R319&gt;500, "structures &gt; 500", "100 &lt; structures &lt;= 500"))</f>
        <v/>
      </c>
      <c r="AU319">
        <f>IF(AND(T319&gt;0, T319&lt;&gt;""),"fatality &gt; 0", "fatality = 0")</f>
        <v/>
      </c>
      <c r="AV319">
        <f>IF(R319="",0,  R319)</f>
        <v/>
      </c>
      <c r="AW319" t="b">
        <v>1</v>
      </c>
      <c r="AX319" t="b">
        <v>0</v>
      </c>
      <c r="AY319" t="b">
        <v>1</v>
      </c>
      <c r="AZ319" t="b">
        <v>1</v>
      </c>
      <c r="BA319" t="b">
        <v>0</v>
      </c>
      <c r="BB319" t="b">
        <v>0</v>
      </c>
      <c r="BC319" t="b">
        <v>1</v>
      </c>
      <c r="BD319" t="n">
        <v>50000</v>
      </c>
      <c r="BE319" t="inlineStr">
        <is>
          <t>https://upload.wikimedia.org/wikipedia/commons/c/c9/2020_National_Large_Incident_YTD_Report.pdf</t>
        </is>
      </c>
    </row>
    <row r="320">
      <c r="A320" s="11" t="n"/>
      <c r="C320">
        <f>LEFT(H320,8)&amp;"-"&amp;E320</f>
        <v/>
      </c>
      <c r="D320" s="12" t="inlineStr">
        <is>
          <t>San Luis Obispo</t>
        </is>
      </c>
      <c r="E320" s="12" t="inlineStr">
        <is>
          <t>Whale</t>
        </is>
      </c>
      <c r="F320" s="12" t="n"/>
      <c r="G320" s="12" t="n"/>
      <c r="H320" s="13">
        <f>YEAR(L320)*10^8+MONTH(L320)*10^6+DAY(L320)*10^4+HOUR(L320)*100+MINUTE(L320)</f>
        <v/>
      </c>
      <c r="I320" s="13">
        <f>IF(HOUR(L320)&lt;12, YEAR(L320)*10^8+MONTH(L320)*10^6+DAY(L320)*10^4+(HOUR(L320)+12)*10^2 + MINUTE(L320), YEAR(L320)*10^8+MONTH(L320)*10^6+(DAY(L320)+1)*10^4+(HOUR(L320)-12)*10^2+MINUTE(L320))</f>
        <v/>
      </c>
      <c r="J320" s="14" t="n">
        <v>44058</v>
      </c>
      <c r="K320" s="15" t="n">
        <v>0.55625</v>
      </c>
      <c r="L320" s="16" t="n">
        <v>44058.55625</v>
      </c>
      <c r="M320" s="17" t="n">
        <v>44062</v>
      </c>
      <c r="N320" s="18" t="inlineStr">
        <is>
          <t>14:50</t>
        </is>
      </c>
      <c r="O320" s="16" t="n">
        <v>44062.61805555555</v>
      </c>
      <c r="P320" s="19" t="n">
        <v>312</v>
      </c>
      <c r="Q320" s="12" t="n"/>
      <c r="R320" s="19" t="n">
        <v>0</v>
      </c>
      <c r="S320" s="19" t="n">
        <v>0</v>
      </c>
      <c r="T320" s="19" t="n">
        <v>0</v>
      </c>
      <c r="U320" s="20" t="n">
        <v>35.472114</v>
      </c>
      <c r="V320" s="20" t="n">
        <v>-120.856731</v>
      </c>
      <c r="W320" s="11" t="inlineStr">
        <is>
          <t>non-HFTD</t>
        </is>
      </c>
      <c r="X320" s="11">
        <f>IF(OR(ISNUMBER(FIND("Redwood Valley", E320)), AZ320, BC320), "HFRA", "non-HFRA")</f>
        <v/>
      </c>
      <c r="Y320" s="11" t="n"/>
      <c r="Z320" s="21" t="n"/>
      <c r="AA320" s="11" t="n"/>
      <c r="AB320" s="11" t="n"/>
      <c r="AC320" s="21" t="n"/>
      <c r="AD320" s="21" t="n"/>
      <c r="AE320" s="21" t="n"/>
      <c r="AF320" s="11" t="n"/>
      <c r="AG320" s="11">
        <f>OR(AND(P320&gt;5000, P320&lt;&gt;""), AND(R320&gt;500, R320&lt;&gt;""), AND(T320&gt;0, T320&lt;&gt;""))</f>
        <v/>
      </c>
      <c r="AH320" s="11">
        <f>AND(OR(R320="", R320&lt;100),OR(AND(P320&gt;5000,P320&lt;&gt;""),AND(T320&gt;0,T320&lt;&gt;"")))</f>
        <v/>
      </c>
      <c r="AI320" s="11">
        <f>AND(AG320,AH320=FALSE)</f>
        <v/>
      </c>
      <c r="AJ320" s="19" t="n">
        <v>2020</v>
      </c>
      <c r="AK320" t="n">
        <v>8</v>
      </c>
      <c r="AL320" t="b">
        <v>1</v>
      </c>
      <c r="AM320">
        <f>IF(AND(T320&gt;0, T320&lt;&gt;""),1,0)</f>
        <v/>
      </c>
      <c r="AN320">
        <f>AND(AO320,AND(T320&gt;0,T320&lt;&gt;""))</f>
        <v/>
      </c>
      <c r="AO320">
        <f>AND(R320&gt;100, R320&lt;&gt;"")</f>
        <v/>
      </c>
      <c r="AP320">
        <f>AND(NOT(AN320),AO320)</f>
        <v/>
      </c>
      <c r="AQ320">
        <f>IF(AN320, "OEIS CAT - Destructive - Fatal", IF(AO320, IF(AG320, "OEIS CAT - Destructive - Non-fatal", "OEIS Non-CAT - Destructive - Non-fatal"), IF(AG320, "OEIS CAT - Large", "OEIS Non-CAT - Large")))</f>
        <v/>
      </c>
      <c r="AR320">
        <f>IF(AND(P320&lt;&gt;"", P320&gt;5000),1,0)</f>
        <v/>
      </c>
      <c r="AS320">
        <f>IF(AND(R320&lt;&gt;"", R320&gt;500),1,0)</f>
        <v/>
      </c>
      <c r="AT320">
        <f>IF(OR(R320="", R320&lt;=100),"structures &lt;= 100 ", IF(R320&gt;500, "structures &gt; 500", "100 &lt; structures &lt;= 500"))</f>
        <v/>
      </c>
      <c r="AU320">
        <f>IF(AND(T320&gt;0, T320&lt;&gt;""),"fatality &gt; 0", "fatality = 0")</f>
        <v/>
      </c>
      <c r="AV320">
        <f>IF(R320="",0, R320)</f>
        <v/>
      </c>
      <c r="AW320" t="b">
        <v>0</v>
      </c>
      <c r="AX320" t="b">
        <v>0</v>
      </c>
      <c r="AY320" t="b">
        <v>0</v>
      </c>
      <c r="AZ320" t="b">
        <v>0</v>
      </c>
      <c r="BA320" t="b">
        <v>0</v>
      </c>
      <c r="BB320" t="b">
        <v>0</v>
      </c>
      <c r="BC320" t="b">
        <v>0</v>
      </c>
    </row>
    <row r="321">
      <c r="A321" s="11" t="n"/>
      <c r="C321">
        <f>LEFT(H321,8)&amp;"-"&amp;E321</f>
        <v/>
      </c>
      <c r="D321" s="12" t="inlineStr">
        <is>
          <t>Fresno</t>
        </is>
      </c>
      <c r="E321" s="12" t="inlineStr">
        <is>
          <t>Hills</t>
        </is>
      </c>
      <c r="F321" s="12" t="n"/>
      <c r="G321" s="12" t="n"/>
      <c r="H321" s="13">
        <f>YEAR(L321)*10^8+MONTH(L321)*10^6+DAY(L321)*10^4+HOUR(L321)*100+MINUTE(L321)</f>
        <v/>
      </c>
      <c r="I321" s="13">
        <f>IF(HOUR(L321)&lt;12, YEAR(L321)*10^8+MONTH(L321)*10^6+DAY(L321)*10^4+(HOUR(L321)+12)*10^2 + MINUTE(L321), YEAR(L321)*10^8+MONTH(L321)*10^6+(DAY(L321)+1)*10^4+(HOUR(L321)-12)*10^2+MINUTE(L321))</f>
        <v/>
      </c>
      <c r="J321" s="14" t="n">
        <v>44058</v>
      </c>
      <c r="K321" s="15" t="n">
        <v>0.7083333333333334</v>
      </c>
      <c r="L321" s="16" t="n">
        <v>44058.70833333334</v>
      </c>
      <c r="M321" s="17" t="n"/>
      <c r="N321" s="18" t="n"/>
      <c r="O321" s="16" t="n"/>
      <c r="P321" s="19" t="n">
        <v>2121</v>
      </c>
      <c r="Q321" s="12" t="n"/>
      <c r="R321" s="19" t="n">
        <v>0</v>
      </c>
      <c r="S321" s="19" t="n">
        <v>0</v>
      </c>
      <c r="T321" s="19" t="n">
        <v>1</v>
      </c>
      <c r="U321" s="20" t="n">
        <v>36.09876</v>
      </c>
      <c r="V321" s="20" t="n">
        <v>-120.427342</v>
      </c>
      <c r="W321" s="11" t="inlineStr">
        <is>
          <t>non-HFTD</t>
        </is>
      </c>
      <c r="X321" s="11">
        <f>IF(OR(ISNUMBER(FIND("Redwood Valley", E321)), AZ321, BC321), "HFRA", "non-HFRA")</f>
        <v/>
      </c>
      <c r="Y321" s="11" t="n"/>
      <c r="Z321" s="21" t="n"/>
      <c r="AA321" s="11" t="n"/>
      <c r="AB321" s="11" t="n"/>
      <c r="AC321" s="21" t="n"/>
      <c r="AD321" s="21" t="n"/>
      <c r="AE321" s="21" t="n"/>
      <c r="AF321" s="11" t="n"/>
      <c r="AG321" s="11">
        <f>OR(AND(P321&gt;5000, P321&lt;&gt;""), AND(R321&gt;500, R321&lt;&gt;""), AND(T321&gt;0, T321&lt;&gt;""))</f>
        <v/>
      </c>
      <c r="AH321" s="11">
        <f>AND(OR(R321="", R321&lt;100),OR(AND(P321&gt;5000,P321&lt;&gt;""),AND(T321&gt;0,T321&lt;&gt;"")))</f>
        <v/>
      </c>
      <c r="AI321" s="11">
        <f>AND(AG321,AH321=FALSE)</f>
        <v/>
      </c>
      <c r="AJ321" s="19" t="n">
        <v>2020</v>
      </c>
      <c r="AK321" t="n">
        <v>8</v>
      </c>
      <c r="AL321" t="b">
        <v>0</v>
      </c>
      <c r="AM321">
        <f>IF(AND(T321&gt;0, T321&lt;&gt;""),1,0)</f>
        <v/>
      </c>
      <c r="AN321">
        <f>AND(AO321,AND(T321&gt;0,T321&lt;&gt;""))</f>
        <v/>
      </c>
      <c r="AO321">
        <f>AND(R321&gt;100, R321&lt;&gt;"")</f>
        <v/>
      </c>
      <c r="AP321">
        <f>AND(NOT(AN321),AO321)</f>
        <v/>
      </c>
      <c r="AQ321">
        <f>IF(AN321, "OEIS CAT - Destructive - Fatal", IF(AO321, IF(AG321, "OEIS CAT - Destructive - Non-fatal", "OEIS Non-CAT - Destructive - Non-fatal"), IF(AG321, "OEIS CAT - Large", "OEIS Non-CAT - Large")))</f>
        <v/>
      </c>
      <c r="AR321">
        <f>IF(AND(P321&lt;&gt;"", P321&gt;5000),1,0)</f>
        <v/>
      </c>
      <c r="AS321">
        <f>IF(AND(R321&lt;&gt;"", R321&gt;500),1,0)</f>
        <v/>
      </c>
      <c r="AT321">
        <f>IF(OR(R321="", R321&lt;=100),"structures &lt;= 100 ", IF(R321&gt;500, "structures &gt; 500", "100 &lt; structures &lt;= 500"))</f>
        <v/>
      </c>
      <c r="AU321">
        <f>IF(AND(T321&gt;0, T321&lt;&gt;""),"fatality &gt; 0", "fatality = 0")</f>
        <v/>
      </c>
      <c r="AV321">
        <f>IF(R321="",0, R321)</f>
        <v/>
      </c>
      <c r="AW321" t="b">
        <v>0</v>
      </c>
      <c r="AX321" t="b">
        <v>0</v>
      </c>
      <c r="AY321" t="b">
        <v>1</v>
      </c>
      <c r="AZ321" t="b">
        <v>1</v>
      </c>
      <c r="BA321" t="b">
        <v>1</v>
      </c>
      <c r="BB321" t="b">
        <v>0</v>
      </c>
      <c r="BC321" t="b">
        <v>1</v>
      </c>
    </row>
    <row r="322">
      <c r="A322" s="11" t="n"/>
      <c r="B322" t="inlineStr">
        <is>
          <t xml:space="preserve"> Includes Hennessey, Gamble, 15-10, Spanish, Markley, 13-4, 11-16, Walbridge</t>
        </is>
      </c>
      <c r="C322">
        <f>LEFT(H322,8)&amp;"-"&amp;E322</f>
        <v/>
      </c>
      <c r="D322" s="12" t="inlineStr">
        <is>
          <t>Napa, Sonoma, Lake, Yolo And Solano</t>
        </is>
      </c>
      <c r="E322" s="12" t="inlineStr">
        <is>
          <t>Lnu Lightning Complex</t>
        </is>
      </c>
      <c r="F322" s="12" t="n"/>
      <c r="G322" s="12" t="n"/>
      <c r="H322" s="13">
        <f>YEAR(L322)*10^8+MONTH(L322)*10^6+DAY(L322)*10^4+HOUR(L322)*100+MINUTE(L322)</f>
        <v/>
      </c>
      <c r="I322" s="13">
        <f>IF(HOUR(L322)&lt;12, YEAR(L322)*10^8+MONTH(L322)*10^6+DAY(L322)*10^4+(HOUR(L322)+12)*10^2 + MINUTE(L322), YEAR(L322)*10^8+MONTH(L322)*10^6+(DAY(L322)+1)*10^4+(HOUR(L322)-12)*10^2+MINUTE(L322))</f>
        <v/>
      </c>
      <c r="J322" s="14" t="n">
        <v>44059</v>
      </c>
      <c r="K322" s="15" t="n">
        <v>0.2777777777777778</v>
      </c>
      <c r="L322" s="16" t="n">
        <v>44059.27777777778</v>
      </c>
      <c r="M322" s="17" t="n">
        <v>44106</v>
      </c>
      <c r="N322" s="18" t="inlineStr">
        <is>
          <t>10:38</t>
        </is>
      </c>
      <c r="O322" s="16" t="n">
        <v>44106.44305555556</v>
      </c>
      <c r="P322" s="19" t="n">
        <v>363220</v>
      </c>
      <c r="Q322" s="12" t="n"/>
      <c r="R322" s="19" t="n">
        <v>1479</v>
      </c>
      <c r="S322" s="19" t="n">
        <v>0</v>
      </c>
      <c r="T322" s="19" t="n">
        <v>0</v>
      </c>
      <c r="U322" s="20" t="n">
        <v>38.48193</v>
      </c>
      <c r="V322" s="20" t="n">
        <v>-122.14864</v>
      </c>
      <c r="W322" s="11" t="inlineStr">
        <is>
          <t>HFTD</t>
        </is>
      </c>
      <c r="X322" s="11">
        <f>IF(OR(ISNUMBER(FIND("Redwood Valley", E322)), AZ322, BC322), "HFRA", "non-HFRA")</f>
        <v/>
      </c>
      <c r="Y322" s="11" t="n"/>
      <c r="Z322" s="21" t="n"/>
      <c r="AA322" s="11" t="n"/>
      <c r="AB322" s="11" t="n"/>
      <c r="AC322" s="21" t="n"/>
      <c r="AD322" s="21" t="n"/>
      <c r="AE322" s="21" t="n"/>
      <c r="AF322" s="27" t="n">
        <v>42806678</v>
      </c>
      <c r="AG322" s="11">
        <f>OR(AND(P322&gt;5000, P322&lt;&gt;""), AND(R322&gt;500, R322&lt;&gt;""), AND(T322&gt;0, T322&lt;&gt;""))</f>
        <v/>
      </c>
      <c r="AH322" s="11">
        <f>AND(OR(R322="", R322&lt;100),OR(AND(P322&gt;5000,P322&lt;&gt;""),AND(T322&gt;0,T322&lt;&gt;"")))</f>
        <v/>
      </c>
      <c r="AI322" s="11">
        <f>AND(AG322,AH322=FALSE)</f>
        <v/>
      </c>
      <c r="AJ322" s="19" t="n">
        <v>2020</v>
      </c>
      <c r="AK322" t="n">
        <v>8</v>
      </c>
      <c r="AL322" t="b">
        <v>1</v>
      </c>
      <c r="AM322">
        <f>IF(AND(T322&gt;0, T322&lt;&gt;""),1,0)</f>
        <v/>
      </c>
      <c r="AN322">
        <f>AND(AO322,AND(T322&gt;0,T322&lt;&gt;""))</f>
        <v/>
      </c>
      <c r="AO322">
        <f>AND(R322&gt;100, R322&lt;&gt;"")</f>
        <v/>
      </c>
      <c r="AP322">
        <f>AND(NOT(AN322),AO322)</f>
        <v/>
      </c>
      <c r="AQ322">
        <f>IF(AN322, "OEIS CAT - Destructive - Fatal", IF(AO322, IF(AG322, "OEIS CAT - Destructive - Non-fatal", "OEIS Non-CAT - Destructive - Non-fatal"), IF(AG322, "OEIS CAT - Large", "OEIS Non-CAT - Large")))</f>
        <v/>
      </c>
      <c r="AR322">
        <f>IF(AND(P322&lt;&gt;"", P322&gt;5000),1,0)</f>
        <v/>
      </c>
      <c r="AS322">
        <f>IF(AND(R322&lt;&gt;"", R322&gt;500),1,0)</f>
        <v/>
      </c>
      <c r="AT322">
        <f>IF(OR(R322="", R322&lt;=100),"structures &lt;= 100 ", IF(R322&gt;500, "structures &gt; 500", "100 &lt; structures &lt;= 500"))</f>
        <v/>
      </c>
      <c r="AU322">
        <f>IF(AND(T322&gt;0, T322&lt;&gt;""),"fatality &gt; 0", "fatality = 0")</f>
        <v/>
      </c>
      <c r="AV322">
        <f>IF(R322="",0, R322)</f>
        <v/>
      </c>
      <c r="AW322" t="b">
        <v>1</v>
      </c>
      <c r="AX322" t="b">
        <v>0</v>
      </c>
      <c r="AY322" t="b">
        <v>1</v>
      </c>
      <c r="AZ322" t="b">
        <v>1</v>
      </c>
      <c r="BA322" t="b">
        <v>0</v>
      </c>
      <c r="BB322" t="b">
        <v>1</v>
      </c>
      <c r="BC322" t="b">
        <v>1</v>
      </c>
      <c r="BD322" s="29" t="n">
        <v>94646381</v>
      </c>
      <c r="BE322" t="inlineStr">
        <is>
          <t>https://upload.wikimedia.org/wikipedia/commons/c/c9/2020_National_Large_Incident_YTD_Report.pdf</t>
        </is>
      </c>
    </row>
    <row r="323">
      <c r="A323" s="11" t="n"/>
      <c r="C323">
        <f>LEFT(H323,8)&amp;"-"&amp;E323</f>
        <v/>
      </c>
      <c r="D323" s="12" t="inlineStr">
        <is>
          <t>Nevada</t>
        </is>
      </c>
      <c r="E323" s="12" t="inlineStr">
        <is>
          <t>Jones</t>
        </is>
      </c>
      <c r="F323" s="12" t="n"/>
      <c r="G323" s="12" t="n"/>
      <c r="H323" s="13">
        <f>YEAR(L323)*10^8+MONTH(L323)*10^6+DAY(L323)*10^4+HOUR(L323)*100+MINUTE(L323)</f>
        <v/>
      </c>
      <c r="I323" s="13">
        <f>IF(HOUR(L323)&lt;12, YEAR(L323)*10^8+MONTH(L323)*10^6+DAY(L323)*10^4+(HOUR(L323)+12)*10^2 + MINUTE(L323), YEAR(L323)*10^8+MONTH(L323)*10^6+(DAY(L323)+1)*10^4+(HOUR(L323)-12)*10^2+MINUTE(L323))</f>
        <v/>
      </c>
      <c r="J323" s="14" t="n">
        <v>44059</v>
      </c>
      <c r="K323" s="15" t="n">
        <v>0.2847222222222222</v>
      </c>
      <c r="L323" s="16" t="n">
        <v>44059.28472222222</v>
      </c>
      <c r="M323" s="17" t="n">
        <v>44071</v>
      </c>
      <c r="N323" s="18" t="inlineStr">
        <is>
          <t>16:19</t>
        </is>
      </c>
      <c r="O323" s="16" t="n">
        <v>44071.67986111111</v>
      </c>
      <c r="P323" s="19" t="n">
        <v>705</v>
      </c>
      <c r="Q323" s="12" t="n"/>
      <c r="R323" s="19" t="n">
        <v>21</v>
      </c>
      <c r="S323" s="19" t="n">
        <v>3</v>
      </c>
      <c r="T323" s="19" t="n">
        <v>0</v>
      </c>
      <c r="U323" s="20" t="n">
        <v>39.29241</v>
      </c>
      <c r="V323" s="20" t="n">
        <v>-121.100352</v>
      </c>
      <c r="W323" s="11" t="inlineStr">
        <is>
          <t>HFTD</t>
        </is>
      </c>
      <c r="X323" s="11">
        <f>IF(OR(ISNUMBER(FIND("Redwood Valley", E323)), AZ323, BC323), "HFRA", "non-HFRA")</f>
        <v/>
      </c>
      <c r="Y323" s="11" t="n"/>
      <c r="Z323" s="21" t="n"/>
      <c r="AA323" s="11" t="n"/>
      <c r="AB323" s="11" t="n"/>
      <c r="AC323" s="21" t="n"/>
      <c r="AD323" s="21" t="n"/>
      <c r="AE323" s="21" t="n"/>
      <c r="AF323" s="11" t="n">
        <v>4640248</v>
      </c>
      <c r="AG323" s="11">
        <f>OR(AND(P323&gt;5000, P323&lt;&gt;""), AND(R323&gt;500, R323&lt;&gt;""), AND(T323&gt;0, T323&lt;&gt;""))</f>
        <v/>
      </c>
      <c r="AH323" s="11">
        <f>AND(OR(R323="", R323&lt;100),OR(AND(P323&gt;5000,P323&lt;&gt;""),AND(T323&gt;0,T323&lt;&gt;"")))</f>
        <v/>
      </c>
      <c r="AI323" s="11">
        <f>AND(AG323,AH323=FALSE)</f>
        <v/>
      </c>
      <c r="AJ323" s="19" t="n">
        <v>2020</v>
      </c>
      <c r="AK323" t="n">
        <v>8</v>
      </c>
      <c r="AL323" t="b">
        <v>0</v>
      </c>
      <c r="AM323">
        <f>IF(AND(T323&gt;0, T323&lt;&gt;""),1,0)</f>
        <v/>
      </c>
      <c r="AN323">
        <f>AND(AO323,AND(T323&gt;0,T323&lt;&gt;""))</f>
        <v/>
      </c>
      <c r="AO323">
        <f>AND(R323&gt;100, R323&lt;&gt;"")</f>
        <v/>
      </c>
      <c r="AP323">
        <f>AND(NOT(AN323),AO323)</f>
        <v/>
      </c>
      <c r="AQ323">
        <f>IF(AN323, "OEIS CAT - Destructive - Fatal", IF(AO323, IF(AG323, "OEIS CAT - Destructive - Non-fatal", "OEIS Non-CAT - Destructive - Non-fatal"), IF(AG323, "OEIS CAT - Large", "OEIS Non-CAT - Large")))</f>
        <v/>
      </c>
      <c r="AR323">
        <f>IF(AND(P323&lt;&gt;"", P323&gt;5000),1,0)</f>
        <v/>
      </c>
      <c r="AS323">
        <f>IF(AND(R323&lt;&gt;"", R323&gt;500),1,0)</f>
        <v/>
      </c>
      <c r="AT323">
        <f>IF(OR(R323="", R323&lt;=100),"structures &lt;= 100 ", IF(R323&gt;500, "structures &gt; 500", "100 &lt; structures &lt;= 500"))</f>
        <v/>
      </c>
      <c r="AU323">
        <f>IF(AND(T323&gt;0, T323&lt;&gt;""),"fatality &gt; 0", "fatality = 0")</f>
        <v/>
      </c>
      <c r="AV323">
        <f>IF(R323="",0, R323)</f>
        <v/>
      </c>
      <c r="AW323" t="b">
        <v>0</v>
      </c>
      <c r="AX323" t="b">
        <v>1</v>
      </c>
      <c r="AY323" t="b">
        <v>1</v>
      </c>
      <c r="AZ323" t="b">
        <v>1</v>
      </c>
      <c r="BA323" t="b">
        <v>0</v>
      </c>
      <c r="BB323" t="b">
        <v>1</v>
      </c>
      <c r="BC323" t="b">
        <v>1</v>
      </c>
    </row>
    <row r="324">
      <c r="A324" s="11" t="n"/>
      <c r="B324" t="inlineStr">
        <is>
          <t xml:space="preserve"> Includes Warnella</t>
        </is>
      </c>
      <c r="C324">
        <f>LEFT(H324,8)&amp;"-"&amp;E324</f>
        <v/>
      </c>
      <c r="D324" s="12" t="inlineStr">
        <is>
          <t>Santa Cruz And San Mateo</t>
        </is>
      </c>
      <c r="E324" s="12" t="inlineStr">
        <is>
          <t>Czu Lightning Complex</t>
        </is>
      </c>
      <c r="F324" s="12" t="n"/>
      <c r="G324" s="12" t="n"/>
      <c r="H324" s="13">
        <f>YEAR(L324)*10^8+MONTH(L324)*10^6+DAY(L324)*10^4+HOUR(L324)*100+MINUTE(L324)</f>
        <v/>
      </c>
      <c r="I324" s="13">
        <f>IF(HOUR(L324)&lt;12, YEAR(L324)*10^8+MONTH(L324)*10^6+DAY(L324)*10^4+(HOUR(L324)+12)*10^2 + MINUTE(L324), YEAR(L324)*10^8+MONTH(L324)*10^6+(DAY(L324)+1)*10^4+(HOUR(L324)-12)*10^2+MINUTE(L324))</f>
        <v/>
      </c>
      <c r="J324" s="14" t="n">
        <v>44059</v>
      </c>
      <c r="K324" s="15" t="n">
        <v>0.3333333333333333</v>
      </c>
      <c r="L324" s="16" t="n">
        <v>44059.33333333334</v>
      </c>
      <c r="M324" s="17" t="n"/>
      <c r="N324" s="18" t="n"/>
      <c r="O324" s="16" t="n"/>
      <c r="P324" s="19" t="n">
        <v>86509</v>
      </c>
      <c r="Q324" s="12" t="inlineStr">
        <is>
          <t>Lightning</t>
        </is>
      </c>
      <c r="R324" s="19" t="n">
        <v>1490</v>
      </c>
      <c r="S324" s="19" t="n">
        <v>140</v>
      </c>
      <c r="T324" s="19" t="n">
        <v>1</v>
      </c>
      <c r="U324" s="20" t="n">
        <v>37.17162</v>
      </c>
      <c r="V324" s="20" t="n">
        <v>-122.22275</v>
      </c>
      <c r="W324" s="11" t="inlineStr">
        <is>
          <t>HFTD</t>
        </is>
      </c>
      <c r="X324" s="11">
        <f>IF(OR(ISNUMBER(FIND("Redwood Valley", E324)), AZ324, BC324), "HFRA", "non-HFRA")</f>
        <v/>
      </c>
      <c r="Y324" s="11" t="n"/>
      <c r="Z324" s="21" t="n"/>
      <c r="AA324" s="11" t="n"/>
      <c r="AB324" s="11" t="n"/>
      <c r="AC324" s="21" t="n"/>
      <c r="AD324" s="21" t="n"/>
      <c r="AE324" s="21" t="n"/>
      <c r="AF324" s="27" t="n">
        <v>21158165</v>
      </c>
      <c r="AG324" s="11">
        <f>OR(AND(P324&gt;5000, P324&lt;&gt;""), AND(R324&gt;500, R324&lt;&gt;""), AND(T324&gt;0, T324&lt;&gt;""))</f>
        <v/>
      </c>
      <c r="AH324" s="11">
        <f>AND(OR(R324="", R324&lt;100),OR(AND(P324&gt;5000,P324&lt;&gt;""),AND(T324&gt;0,T324&lt;&gt;"")))</f>
        <v/>
      </c>
      <c r="AI324" s="11">
        <f>AND(AG324,AH324=FALSE)</f>
        <v/>
      </c>
      <c r="AJ324" s="19" t="n">
        <v>2020</v>
      </c>
      <c r="AK324" t="n">
        <v>8</v>
      </c>
      <c r="AL324" t="b">
        <v>1</v>
      </c>
      <c r="AM324">
        <f>IF(AND(T324&gt;0, T324&lt;&gt;""),1,0)</f>
        <v/>
      </c>
      <c r="AN324">
        <f>AND(AO324,AND(T324&gt;0,T324&lt;&gt;""))</f>
        <v/>
      </c>
      <c r="AO324">
        <f>AND(R324&gt;100, R324&lt;&gt;"")</f>
        <v/>
      </c>
      <c r="AP324">
        <f>AND(NOT(AN324),AO324)</f>
        <v/>
      </c>
      <c r="AQ324">
        <f>IF(AN324, "OEIS CAT - Destructive - Fatal", IF(AO324, IF(AG324, "OEIS CAT - Destructive - Non-fatal", "OEIS Non-CAT - Destructive - Non-fatal"), IF(AG324, "OEIS CAT - Large", "OEIS Non-CAT - Large")))</f>
        <v/>
      </c>
      <c r="AR324">
        <f>IF(AND(P324&lt;&gt;"", P324&gt;5000),1,0)</f>
        <v/>
      </c>
      <c r="AS324">
        <f>IF(AND(R324&lt;&gt;"", R324&gt;500),1,0)</f>
        <v/>
      </c>
      <c r="AT324">
        <f>IF(OR(R324="", R324&lt;=100),"structures &lt;= 100 ", IF(R324&gt;500, "structures &gt; 500", "100 &lt; structures &lt;= 500"))</f>
        <v/>
      </c>
      <c r="AU324">
        <f>IF(AND(T324&gt;0, T324&lt;&gt;""),"fatality &gt; 0", "fatality = 0")</f>
        <v/>
      </c>
      <c r="AV324">
        <f>IF(R324="",0, R324)</f>
        <v/>
      </c>
      <c r="AW324" t="b">
        <v>1</v>
      </c>
      <c r="AX324" t="b">
        <v>0</v>
      </c>
      <c r="AY324" t="b">
        <v>1</v>
      </c>
      <c r="AZ324" t="b">
        <v>1</v>
      </c>
      <c r="BA324" t="b">
        <v>0</v>
      </c>
      <c r="BB324" t="b">
        <v>1</v>
      </c>
      <c r="BC324" t="b">
        <v>1</v>
      </c>
    </row>
    <row r="325">
      <c r="A325" s="11" t="n"/>
      <c r="C325">
        <f>LEFT(H325,8)&amp;"-"&amp;E325</f>
        <v/>
      </c>
      <c r="D325" s="12" t="inlineStr">
        <is>
          <t>Glenn</t>
        </is>
      </c>
      <c r="E325" s="12" t="inlineStr">
        <is>
          <t>Elk</t>
        </is>
      </c>
      <c r="F325" s="12" t="n"/>
      <c r="G325" s="12" t="n"/>
      <c r="H325" s="13">
        <f>YEAR(L325)*10^8+MONTH(L325)*10^6+DAY(L325)*10^4+HOUR(L325)*100+MINUTE(L325)</f>
        <v/>
      </c>
      <c r="I325" s="13">
        <f>IF(HOUR(L325)&lt;12, YEAR(L325)*10^8+MONTH(L325)*10^6+DAY(L325)*10^4+(HOUR(L325)+12)*10^2 + MINUTE(L325), YEAR(L325)*10^8+MONTH(L325)*10^6+(DAY(L325)+1)*10^4+(HOUR(L325)-12)*10^2+MINUTE(L325))</f>
        <v/>
      </c>
      <c r="J325" s="14" t="n">
        <v>44059</v>
      </c>
      <c r="K325" s="15" t="n">
        <v>0.4263888888888889</v>
      </c>
      <c r="L325" s="16" t="n">
        <v>44059.42638888889</v>
      </c>
      <c r="M325" s="17" t="n">
        <v>44060</v>
      </c>
      <c r="N325" s="18" t="inlineStr">
        <is>
          <t>21:01</t>
        </is>
      </c>
      <c r="O325" s="16" t="n">
        <v>44060.87569444445</v>
      </c>
      <c r="P325" s="19" t="n">
        <v>727</v>
      </c>
      <c r="Q325" s="12" t="n"/>
      <c r="R325" s="19" t="n">
        <v>0</v>
      </c>
      <c r="S325" s="19" t="n">
        <v>0</v>
      </c>
      <c r="T325" s="19" t="n">
        <v>0</v>
      </c>
      <c r="U325" s="20" t="n">
        <v>39.52452</v>
      </c>
      <c r="V325" s="20" t="n">
        <v>-122.427358</v>
      </c>
      <c r="W325" s="11" t="inlineStr">
        <is>
          <t>HFTD</t>
        </is>
      </c>
      <c r="X325" s="11">
        <f>IF(OR(ISNUMBER(FIND("Redwood Valley", E325)), AZ325, BC325), "HFRA", "non-HFRA")</f>
        <v/>
      </c>
      <c r="Y325" s="11" t="n"/>
      <c r="Z325" s="21" t="n"/>
      <c r="AA325" s="11" t="n"/>
      <c r="AB325" s="11" t="n"/>
      <c r="AC325" s="21" t="n"/>
      <c r="AD325" s="21" t="n"/>
      <c r="AE325" s="21" t="n"/>
      <c r="AF325" s="11" t="n"/>
      <c r="AG325" s="11">
        <f>OR(AND(P325&gt;5000, P325&lt;&gt;""), AND(R325&gt;500, R325&lt;&gt;""), AND(T325&gt;0, T325&lt;&gt;""))</f>
        <v/>
      </c>
      <c r="AH325" s="11">
        <f>AND(OR(R325="", R325&lt;100),OR(AND(P325&gt;5000,P325&lt;&gt;""),AND(T325&gt;0,T325&lt;&gt;"")))</f>
        <v/>
      </c>
      <c r="AI325" s="11">
        <f>AND(AG325,AH325=FALSE)</f>
        <v/>
      </c>
      <c r="AJ325" s="19" t="n">
        <v>2020</v>
      </c>
      <c r="AK325" t="n">
        <v>8</v>
      </c>
      <c r="AL325" t="b">
        <v>1</v>
      </c>
      <c r="AM325">
        <f>IF(AND(T325&gt;0, T325&lt;&gt;""),1,0)</f>
        <v/>
      </c>
      <c r="AN325">
        <f>AND(AO325,AND(T325&gt;0,T325&lt;&gt;""))</f>
        <v/>
      </c>
      <c r="AO325">
        <f>AND(R325&gt;100, R325&lt;&gt;"")</f>
        <v/>
      </c>
      <c r="AP325">
        <f>AND(NOT(AN325),AO325)</f>
        <v/>
      </c>
      <c r="AQ325">
        <f>IF(AN325, "OEIS CAT - Destructive - Fatal", IF(AO325, IF(AG325, "OEIS CAT - Destructive - Non-fatal", "OEIS Non-CAT - Destructive - Non-fatal"), IF(AG325, "OEIS CAT - Large", "OEIS Non-CAT - Large")))</f>
        <v/>
      </c>
      <c r="AR325">
        <f>IF(AND(P325&lt;&gt;"", P325&gt;5000),1,0)</f>
        <v/>
      </c>
      <c r="AS325">
        <f>IF(AND(R325&lt;&gt;"", R325&gt;500),1,0)</f>
        <v/>
      </c>
      <c r="AT325">
        <f>IF(OR(R325="", R325&lt;=100),"structures &lt;= 100 ", IF(R325&gt;500, "structures &gt; 500", "100 &lt; structures &lt;= 500"))</f>
        <v/>
      </c>
      <c r="AU325">
        <f>IF(AND(T325&gt;0, T325&lt;&gt;""),"fatality &gt; 0", "fatality = 0")</f>
        <v/>
      </c>
      <c r="AV325">
        <f>IF(R325="",0, R325)</f>
        <v/>
      </c>
      <c r="AW325" t="b">
        <v>1</v>
      </c>
      <c r="AX325" t="b">
        <v>0</v>
      </c>
      <c r="AY325" t="b">
        <v>1</v>
      </c>
      <c r="AZ325" t="b">
        <v>1</v>
      </c>
      <c r="BA325" t="b">
        <v>0</v>
      </c>
      <c r="BB325" t="b">
        <v>1</v>
      </c>
      <c r="BC325" t="b">
        <v>1</v>
      </c>
    </row>
    <row r="326">
      <c r="A326" s="11" t="n"/>
      <c r="C326">
        <f>LEFT(H326,8)&amp;"-"&amp;E326</f>
        <v/>
      </c>
      <c r="D326" s="12" t="inlineStr">
        <is>
          <t>Monterey</t>
        </is>
      </c>
      <c r="E326" s="12" t="inlineStr">
        <is>
          <t>River</t>
        </is>
      </c>
      <c r="F326" s="12" t="n"/>
      <c r="G326" s="12" t="n"/>
      <c r="H326" s="13">
        <f>YEAR(L326)*10^8+MONTH(L326)*10^6+DAY(L326)*10^4+HOUR(L326)*100+MINUTE(L326)</f>
        <v/>
      </c>
      <c r="I326" s="13">
        <f>IF(HOUR(L326)&lt;12, YEAR(L326)*10^8+MONTH(L326)*10^6+DAY(L326)*10^4+(HOUR(L326)+12)*10^2 + MINUTE(L326), YEAR(L326)*10^8+MONTH(L326)*10^6+(DAY(L326)+1)*10^4+(HOUR(L326)-12)*10^2+MINUTE(L326))</f>
        <v/>
      </c>
      <c r="J326" s="14" t="n">
        <v>44059</v>
      </c>
      <c r="K326" s="15" t="n">
        <v>0.6222222222222222</v>
      </c>
      <c r="L326" s="16" t="n">
        <v>44059.62222222222</v>
      </c>
      <c r="M326" s="17" t="n"/>
      <c r="N326" s="18" t="n"/>
      <c r="O326" s="16" t="n"/>
      <c r="P326" s="19" t="n">
        <v>48088</v>
      </c>
      <c r="Q326" s="12" t="n"/>
      <c r="R326" s="19" t="n">
        <v>30</v>
      </c>
      <c r="S326" s="19" t="n">
        <v>13</v>
      </c>
      <c r="T326" s="19" t="n">
        <v>0</v>
      </c>
      <c r="U326" s="20" t="n">
        <v>36.60239</v>
      </c>
      <c r="V326" s="20" t="n">
        <v>-121.62161</v>
      </c>
      <c r="W326" s="11" t="inlineStr">
        <is>
          <t>non-HFTD</t>
        </is>
      </c>
      <c r="X326" s="11">
        <f>IF(OR(ISNUMBER(FIND("Redwood Valley", E326)), AZ326, BC326), "HFRA", "non-HFRA")</f>
        <v/>
      </c>
      <c r="Y326" s="11" t="n"/>
      <c r="Z326" s="21" t="n"/>
      <c r="AA326" s="11" t="n"/>
      <c r="AB326" s="11" t="n"/>
      <c r="AC326" s="21" t="n"/>
      <c r="AD326" s="21" t="n"/>
      <c r="AE326" s="21" t="n"/>
      <c r="AF326" s="11" t="n">
        <v>958882</v>
      </c>
      <c r="AG326" s="11">
        <f>OR(AND(P326&gt;5000, P326&lt;&gt;""), AND(R326&gt;500, R326&lt;&gt;""), AND(T326&gt;0, T326&lt;&gt;""))</f>
        <v/>
      </c>
      <c r="AH326" s="11">
        <f>AND(OR(R326="", R326&lt;100),OR(AND(P326&gt;5000,P326&lt;&gt;""),AND(T326&gt;0,T326&lt;&gt;"")))</f>
        <v/>
      </c>
      <c r="AI326" s="11">
        <f>AND(AG326,AH326=FALSE)</f>
        <v/>
      </c>
      <c r="AJ326" s="19" t="n">
        <v>2020</v>
      </c>
      <c r="AK326" t="n">
        <v>8</v>
      </c>
      <c r="AL326" t="b">
        <v>1</v>
      </c>
      <c r="AM326">
        <f>IF(AND(T326&gt;0, T326&lt;&gt;""),1,0)</f>
        <v/>
      </c>
      <c r="AN326">
        <f>AND(AO326,AND(T326&gt;0,T326&lt;&gt;""))</f>
        <v/>
      </c>
      <c r="AO326">
        <f>AND(R326&gt;100, R326&lt;&gt;"")</f>
        <v/>
      </c>
      <c r="AP326">
        <f>AND(NOT(AN326),AO326)</f>
        <v/>
      </c>
      <c r="AQ326">
        <f>IF(AN326, "OEIS CAT - Destructive - Fatal", IF(AO326, IF(AG326, "OEIS CAT - Destructive - Non-fatal", "OEIS Non-CAT - Destructive - Non-fatal"), IF(AG326, "OEIS CAT - Large", "OEIS Non-CAT - Large")))</f>
        <v/>
      </c>
      <c r="AR326">
        <f>IF(AND(P326&lt;&gt;"", P326&gt;5000),1,0)</f>
        <v/>
      </c>
      <c r="AS326">
        <f>IF(AND(R326&lt;&gt;"", R326&gt;500),1,0)</f>
        <v/>
      </c>
      <c r="AT326">
        <f>IF(OR(R326="", R326&lt;=100),"structures &lt;= 100 ", IF(R326&gt;500, "structures &gt; 500", "100 &lt; structures &lt;= 500"))</f>
        <v/>
      </c>
      <c r="AU326">
        <f>IF(AND(T326&gt;0, T326&lt;&gt;""),"fatality &gt; 0", "fatality = 0")</f>
        <v/>
      </c>
      <c r="AV326">
        <f>IF(R326="",0, R326)</f>
        <v/>
      </c>
      <c r="AW326" t="b">
        <v>0</v>
      </c>
      <c r="AX326" t="b">
        <v>0</v>
      </c>
      <c r="AY326" t="b">
        <v>0</v>
      </c>
      <c r="AZ326" t="b">
        <v>0</v>
      </c>
      <c r="BA326" t="b">
        <v>0</v>
      </c>
      <c r="BB326" t="b">
        <v>0</v>
      </c>
      <c r="BC326" t="b">
        <v>0</v>
      </c>
      <c r="BD326" s="29" t="n">
        <v>24493709</v>
      </c>
      <c r="BE326" t="inlineStr">
        <is>
          <t>https://upload.wikimedia.org/wikipedia/commons/c/c9/2020_National_Large_Incident_YTD_Report.pdf</t>
        </is>
      </c>
    </row>
    <row r="327">
      <c r="A327" s="11" t="n"/>
      <c r="B327" t="inlineStr">
        <is>
          <t xml:space="preserve"> Includes Doe</t>
        </is>
      </c>
      <c r="C327">
        <f>LEFT(H327,8)&amp;"-"&amp;E327</f>
        <v/>
      </c>
      <c r="D327" s="12" t="inlineStr">
        <is>
          <t>Mendocino, Humboldt, Trinity, Tehama, Glenn, Lake And Colusa</t>
        </is>
      </c>
      <c r="E327" s="12" t="inlineStr">
        <is>
          <t>August Complex</t>
        </is>
      </c>
      <c r="F327" s="12" t="n"/>
      <c r="G327" s="12" t="n"/>
      <c r="H327" s="13">
        <f>YEAR(L327)*10^8+MONTH(L327)*10^6+DAY(L327)*10^4+HOUR(L327)*100+MINUTE(L327)</f>
        <v/>
      </c>
      <c r="I327" s="13">
        <f>IF(HOUR(L327)&lt;12, YEAR(L327)*10^8+MONTH(L327)*10^6+DAY(L327)*10^4+(HOUR(L327)+12)*10^2 + MINUTE(L327), YEAR(L327)*10^8+MONTH(L327)*10^6+(DAY(L327)+1)*10^4+(HOUR(L327)-12)*10^2+MINUTE(L327))</f>
        <v/>
      </c>
      <c r="J327" s="14" t="n">
        <v>44059</v>
      </c>
      <c r="K327" s="15" t="n">
        <v>0.8590277777777777</v>
      </c>
      <c r="L327" s="16" t="n">
        <v>44059.85902777778</v>
      </c>
      <c r="M327" s="17" t="n"/>
      <c r="N327" s="18" t="n"/>
      <c r="O327" s="16" t="n"/>
      <c r="P327" s="19" t="n">
        <v>1032648</v>
      </c>
      <c r="Q327" s="12" t="inlineStr">
        <is>
          <t>Lightning</t>
        </is>
      </c>
      <c r="R327" s="19" t="n">
        <v>446</v>
      </c>
      <c r="S327" s="19" t="n">
        <v>0</v>
      </c>
      <c r="T327" s="19" t="n">
        <v>1</v>
      </c>
      <c r="U327" s="20" t="n">
        <v>39.776</v>
      </c>
      <c r="V327" s="20" t="n">
        <v>-122.673</v>
      </c>
      <c r="W327" s="11" t="inlineStr">
        <is>
          <t>HFTD</t>
        </is>
      </c>
      <c r="X327" s="11">
        <f>IF(OR(ISNUMBER(FIND("Redwood Valley", E327)), AZ327, BC327), "HFRA", "non-HFRA")</f>
        <v/>
      </c>
      <c r="Y327" s="11" t="n"/>
      <c r="Z327" s="21" t="n"/>
      <c r="AA327" s="11" t="n"/>
      <c r="AB327" s="11" t="n"/>
      <c r="AC327" s="21" t="n"/>
      <c r="AD327" s="21" t="n"/>
      <c r="AE327" s="21" t="n"/>
      <c r="AF327" s="27" t="n">
        <v>9888326</v>
      </c>
      <c r="AG327" s="11">
        <f>OR(AND(P327&gt;5000, P327&lt;&gt;""), AND(R327&gt;500, R327&lt;&gt;""), AND(T327&gt;0, T327&lt;&gt;""))</f>
        <v/>
      </c>
      <c r="AH327" s="11">
        <f>AND(OR(R327="", R327&lt;100),OR(AND(P327&gt;5000,P327&lt;&gt;""),AND(T327&gt;0,T327&lt;&gt;"")))</f>
        <v/>
      </c>
      <c r="AI327" s="11">
        <f>AND(AG327,AH327=FALSE)</f>
        <v/>
      </c>
      <c r="AJ327" s="19" t="n">
        <v>2020</v>
      </c>
      <c r="AK327" t="n">
        <v>8</v>
      </c>
      <c r="AL327" t="b">
        <v>1</v>
      </c>
      <c r="AM327">
        <f>IF(AND(T327&gt;0, T327&lt;&gt;""),1,0)</f>
        <v/>
      </c>
      <c r="AN327">
        <f>AND(AO327,AND(T327&gt;0,T327&lt;&gt;""))</f>
        <v/>
      </c>
      <c r="AO327">
        <f>AND(R327&gt;100, R327&lt;&gt;"")</f>
        <v/>
      </c>
      <c r="AP327">
        <f>AND(NOT(AN327),AO327)</f>
        <v/>
      </c>
      <c r="AQ327">
        <f>IF(AN327, "OEIS CAT - Destructive - Fatal", IF(AO327, IF(AG327, "OEIS CAT - Destructive - Non-fatal", "OEIS Non-CAT - Destructive - Non-fatal"), IF(AG327, "OEIS CAT - Large", "OEIS Non-CAT - Large")))</f>
        <v/>
      </c>
      <c r="AR327">
        <f>IF(AND(P327&lt;&gt;"", P327&gt;5000),1,0)</f>
        <v/>
      </c>
      <c r="AS327">
        <f>IF(AND(R327&lt;&gt;"", R327&gt;500),1,0)</f>
        <v/>
      </c>
      <c r="AT327">
        <f>IF(OR(R327="", R327&lt;=100),"structures &lt;= 100 ", IF(R327&gt;500, "structures &gt; 500", "100 &lt; structures &lt;= 500"))</f>
        <v/>
      </c>
      <c r="AU327">
        <f>IF(AND(T327&gt;0, T327&lt;&gt;""),"fatality &gt; 0", "fatality = 0")</f>
        <v/>
      </c>
      <c r="AV327">
        <f>IF(R327="",0, R327)</f>
        <v/>
      </c>
      <c r="AW327" t="b">
        <v>1</v>
      </c>
      <c r="AX327" t="b">
        <v>0</v>
      </c>
      <c r="AY327" t="b">
        <v>1</v>
      </c>
      <c r="AZ327" t="b">
        <v>1</v>
      </c>
      <c r="BA327" t="b">
        <v>0</v>
      </c>
      <c r="BB327" t="b">
        <v>1</v>
      </c>
      <c r="BC327" t="b">
        <v>1</v>
      </c>
      <c r="BD327" s="29" t="n">
        <v>115511217.89</v>
      </c>
      <c r="BE327" t="inlineStr">
        <is>
          <t>https://upload.wikimedia.org/wikipedia/commons/c/c9/2020_National_Large_Incident_YTD_Report.pdf</t>
        </is>
      </c>
    </row>
    <row r="328">
      <c r="A328" s="11" t="n"/>
      <c r="B328" t="inlineStr">
        <is>
          <t>(2/17/2023) add time based on wiki</t>
        </is>
      </c>
      <c r="C328">
        <f>LEFT(H328,8)&amp;"-"&amp;E328</f>
        <v/>
      </c>
      <c r="D328" s="21" t="inlineStr">
        <is>
          <t>Plumas, Butte</t>
        </is>
      </c>
      <c r="E328" s="21" t="inlineStr">
        <is>
          <t>North Complex</t>
        </is>
      </c>
      <c r="F328" s="21" t="n"/>
      <c r="G328" s="21" t="n"/>
      <c r="H328" s="13">
        <f>YEAR(L328)*10^8+MONTH(L328)*10^6+DAY(L328)*10^4+HOUR(L328)*100+MINUTE(L328)</f>
        <v/>
      </c>
      <c r="I328" s="13">
        <f>IF(HOUR(L328)&lt;12, YEAR(L328)*10^8+MONTH(L328)*10^6+DAY(L328)*10^4+(HOUR(L328)+12)*10^2 + MINUTE(L328), YEAR(L328)*10^8+MONTH(L328)*10^6+(DAY(L328)+1)*10^4+(HOUR(L328)-12)*10^2+MINUTE(L328))</f>
        <v/>
      </c>
      <c r="J328" s="17" t="n">
        <v>44060</v>
      </c>
      <c r="K328" s="15" t="n">
        <v>0.375</v>
      </c>
      <c r="L328" s="16" t="n">
        <v>44060.375</v>
      </c>
      <c r="M328" s="17" t="n"/>
      <c r="N328" s="18" t="n"/>
      <c r="O328" s="16" t="n"/>
      <c r="P328" s="11" t="n">
        <v>318935</v>
      </c>
      <c r="Q328" s="21" t="inlineStr">
        <is>
          <t>Lightning</t>
        </is>
      </c>
      <c r="R328" s="11" t="n">
        <v>2352</v>
      </c>
      <c r="S328" s="11" t="n">
        <v>15</v>
      </c>
      <c r="T328" s="11" t="n"/>
      <c r="U328" s="25" t="n">
        <v>39.85879648</v>
      </c>
      <c r="V328" s="25" t="n">
        <v>-120.9281152</v>
      </c>
      <c r="W328" s="11" t="inlineStr">
        <is>
          <t>non-HFTD</t>
        </is>
      </c>
      <c r="X328" s="11">
        <f>IF(OR(ISNUMBER(FIND("Redwood Valley", E328)), AZ328, BC328), "HFRA", "non-HFRA")</f>
        <v/>
      </c>
      <c r="Y328" s="11" t="n"/>
      <c r="Z328" s="21" t="n"/>
      <c r="AB328" s="11" t="n"/>
      <c r="AC328" s="21" t="n"/>
      <c r="AD328" s="21" t="n"/>
      <c r="AE328" s="21" t="n"/>
      <c r="AF328" s="27" t="n"/>
      <c r="AG328" s="11">
        <f>OR(AND(P328&gt;5000, P328&lt;&gt;""), AND(R328&gt;500, R328&lt;&gt;""), AND(T328&gt;0, T328&lt;&gt;""))</f>
        <v/>
      </c>
      <c r="AH328" s="11">
        <f>AND(OR(R328="", R328&lt;100),OR(AND(P328&gt;5000,P328&lt;&gt;""),AND(T328&gt;0,T328&lt;&gt;"")))</f>
        <v/>
      </c>
      <c r="AI328" s="11">
        <f>AND(AG328,AH328=FALSE)</f>
        <v/>
      </c>
      <c r="AJ328" s="19" t="n">
        <v>2020</v>
      </c>
      <c r="AK328" t="n">
        <v>8</v>
      </c>
      <c r="AL328" t="b">
        <v>1</v>
      </c>
      <c r="AM328">
        <f>IF(AND(T328&gt;0, T328&lt;&gt;""),1,0)</f>
        <v/>
      </c>
      <c r="AN328">
        <f>AND(AO328,AND(T328&gt;0,T328&lt;&gt;""))</f>
        <v/>
      </c>
      <c r="AO328">
        <f>AND(R328&gt;100, R328&lt;&gt;"")</f>
        <v/>
      </c>
      <c r="AP328">
        <f>AND(NOT(AN328),AO328)</f>
        <v/>
      </c>
      <c r="AQ328">
        <f>IF(AN328, "OEIS CAT - Destructive - Fatal", IF(AO328, IF(AG328, "OEIS CAT - Destructive - Non-fatal", "OEIS Non-CAT - Destructive - Non-fatal"), IF(AG328, "OEIS CAT - Large", "OEIS Non-CAT - Large")))</f>
        <v/>
      </c>
      <c r="AR328">
        <f>IF(AND(P328&lt;&gt;"", P328&gt;5000),1,0)</f>
        <v/>
      </c>
      <c r="AS328">
        <f>IF(AND(R328&lt;&gt;"", R328&gt;500),1,0)</f>
        <v/>
      </c>
      <c r="AT328">
        <f>IF(OR(R328="", R328&lt;=100),"structures &lt;= 100 ", IF(R328&gt;500, "structures &gt; 500", "100 &lt; structures &lt;= 500"))</f>
        <v/>
      </c>
      <c r="AU328">
        <f>IF(AND(T328&gt;0, T328&lt;&gt;""),"fatality &gt; 0", "fatality = 0")</f>
        <v/>
      </c>
      <c r="AV328">
        <f>IF(R328="",0, R328)</f>
        <v/>
      </c>
      <c r="AW328" t="b">
        <v>0</v>
      </c>
      <c r="AX328" t="b">
        <v>1</v>
      </c>
      <c r="AY328" t="b">
        <v>1</v>
      </c>
      <c r="AZ328" t="b">
        <v>1</v>
      </c>
      <c r="BA328" t="b">
        <v>0</v>
      </c>
      <c r="BB328" t="b">
        <v>1</v>
      </c>
      <c r="BC328" t="b">
        <v>1</v>
      </c>
    </row>
    <row r="329">
      <c r="A329" s="11" t="n"/>
      <c r="C329">
        <f>LEFT(H329,8)&amp;"-"&amp;E329</f>
        <v/>
      </c>
      <c r="D329" s="12" t="inlineStr">
        <is>
          <t>Santa Clara, Alameda, Contra Costa, San Joaquin And Stanislaus</t>
        </is>
      </c>
      <c r="E329" s="12" t="inlineStr">
        <is>
          <t>Scu Lightning Complex</t>
        </is>
      </c>
      <c r="F329" s="12" t="n"/>
      <c r="G329" s="12" t="n"/>
      <c r="H329" s="13">
        <f>YEAR(L329)*10^8+MONTH(L329)*10^6+DAY(L329)*10^4+HOUR(L329)*100+MINUTE(L329)</f>
        <v/>
      </c>
      <c r="I329" s="13">
        <f>IF(HOUR(L329)&lt;12, YEAR(L329)*10^8+MONTH(L329)*10^6+DAY(L329)*10^4+(HOUR(L329)+12)*10^2 + MINUTE(L329), YEAR(L329)*10^8+MONTH(L329)*10^6+(DAY(L329)+1)*10^4+(HOUR(L329)-12)*10^2+MINUTE(L329))</f>
        <v/>
      </c>
      <c r="J329" s="14" t="n">
        <v>44061</v>
      </c>
      <c r="K329" s="15" t="n">
        <v>0.3923611111111111</v>
      </c>
      <c r="L329" s="16" t="n">
        <v>44061.39236111111</v>
      </c>
      <c r="M329" s="17" t="n">
        <v>44105</v>
      </c>
      <c r="N329" s="18" t="inlineStr">
        <is>
          <t>10:29</t>
        </is>
      </c>
      <c r="O329" s="16" t="n">
        <v>44105.43680555555</v>
      </c>
      <c r="P329" s="19" t="n">
        <v>396624</v>
      </c>
      <c r="Q329" s="12" t="n"/>
      <c r="R329" s="19" t="n">
        <v>222</v>
      </c>
      <c r="S329" s="19" t="n">
        <v>26</v>
      </c>
      <c r="T329" s="19" t="n">
        <v>0</v>
      </c>
      <c r="U329" s="20" t="n">
        <v>37.439437</v>
      </c>
      <c r="V329" s="20" t="n">
        <v>-121.30435</v>
      </c>
      <c r="W329" s="11" t="inlineStr">
        <is>
          <t>HFTD</t>
        </is>
      </c>
      <c r="X329" s="11">
        <f>IF(OR(ISNUMBER(FIND("Redwood Valley", E329)), AZ329, BC329), "HFRA", "non-HFRA")</f>
        <v/>
      </c>
      <c r="Y329" s="11" t="n"/>
      <c r="Z329" s="21" t="n"/>
      <c r="AA329" s="11" t="n"/>
      <c r="AB329" s="11" t="n"/>
      <c r="AC329" s="21" t="n"/>
      <c r="AD329" s="21" t="n"/>
      <c r="AE329" s="21" t="n"/>
      <c r="AF329" s="27" t="n">
        <v>4197405</v>
      </c>
      <c r="AG329" s="11">
        <f>OR(AND(P329&gt;5000, P329&lt;&gt;""), AND(R329&gt;500, R329&lt;&gt;""), AND(T329&gt;0, T329&lt;&gt;""))</f>
        <v/>
      </c>
      <c r="AH329" s="11">
        <f>AND(OR(R329="", R329&lt;100),OR(AND(P329&gt;5000,P329&lt;&gt;""),AND(T329&gt;0,T329&lt;&gt;"")))</f>
        <v/>
      </c>
      <c r="AI329" s="11">
        <f>AND(AG329,AH329=FALSE)</f>
        <v/>
      </c>
      <c r="AJ329" s="19" t="n">
        <v>2020</v>
      </c>
      <c r="AK329" t="n">
        <v>8</v>
      </c>
      <c r="AL329" t="b">
        <v>0</v>
      </c>
      <c r="AM329">
        <f>IF(AND(T329&gt;0, T329&lt;&gt;""),1,0)</f>
        <v/>
      </c>
      <c r="AN329">
        <f>AND(AO329,AND(T329&gt;0,T329&lt;&gt;""))</f>
        <v/>
      </c>
      <c r="AO329">
        <f>AND(R329&gt;100, R329&lt;&gt;"")</f>
        <v/>
      </c>
      <c r="AP329">
        <f>AND(NOT(AN329),AO329)</f>
        <v/>
      </c>
      <c r="AQ329">
        <f>IF(AN329, "OEIS CAT - Destructive - Fatal", IF(AO329, IF(AG329, "OEIS CAT - Destructive - Non-fatal", "OEIS Non-CAT - Destructive - Non-fatal"), IF(AG329, "OEIS CAT - Large", "OEIS Non-CAT - Large")))</f>
        <v/>
      </c>
      <c r="AR329">
        <f>IF(AND(P329&lt;&gt;"", P329&gt;5000),1,0)</f>
        <v/>
      </c>
      <c r="AS329">
        <f>IF(AND(R329&lt;&gt;"", R329&gt;500),1,0)</f>
        <v/>
      </c>
      <c r="AT329">
        <f>IF(OR(R329="", R329&lt;=100),"structures &lt;= 100 ", IF(R329&gt;500, "structures &gt; 500", "100 &lt; structures &lt;= 500"))</f>
        <v/>
      </c>
      <c r="AU329">
        <f>IF(AND(T329&gt;0, T329&lt;&gt;""),"fatality &gt; 0", "fatality = 0")</f>
        <v/>
      </c>
      <c r="AV329">
        <f>IF(R329="",0, R329)</f>
        <v/>
      </c>
      <c r="AW329" t="b">
        <v>1</v>
      </c>
      <c r="AX329" t="b">
        <v>0</v>
      </c>
      <c r="AY329" t="b">
        <v>1</v>
      </c>
      <c r="AZ329" t="b">
        <v>1</v>
      </c>
      <c r="BA329" t="b">
        <v>0</v>
      </c>
      <c r="BB329" t="b">
        <v>1</v>
      </c>
      <c r="BC329" t="b">
        <v>1</v>
      </c>
    </row>
    <row r="330">
      <c r="A330" s="11" t="n"/>
      <c r="C330">
        <f>LEFT(H330,8)&amp;"-"&amp;E330</f>
        <v/>
      </c>
      <c r="D330" s="12" t="inlineStr">
        <is>
          <t>Monterey</t>
        </is>
      </c>
      <c r="E330" s="12" t="inlineStr">
        <is>
          <t>Carmel</t>
        </is>
      </c>
      <c r="F330" s="12" t="n"/>
      <c r="G330" s="12" t="n"/>
      <c r="H330" s="13">
        <f>YEAR(L330)*10^8+MONTH(L330)*10^6+DAY(L330)*10^4+HOUR(L330)*100+MINUTE(L330)</f>
        <v/>
      </c>
      <c r="I330" s="13">
        <f>IF(HOUR(L330)&lt;12, YEAR(L330)*10^8+MONTH(L330)*10^6+DAY(L330)*10^4+(HOUR(L330)+12)*10^2 + MINUTE(L330), YEAR(L330)*10^8+MONTH(L330)*10^6+(DAY(L330)+1)*10^4+(HOUR(L330)-12)*10^2+MINUTE(L330))</f>
        <v/>
      </c>
      <c r="J330" s="14" t="n">
        <v>44061</v>
      </c>
      <c r="K330" s="15" t="n">
        <v>0.6</v>
      </c>
      <c r="L330" s="16" t="n">
        <v>44061.6</v>
      </c>
      <c r="M330" s="17" t="n"/>
      <c r="N330" s="18" t="n"/>
      <c r="O330" s="16" t="n"/>
      <c r="P330" s="19" t="n">
        <v>6905</v>
      </c>
      <c r="Q330" s="12" t="inlineStr">
        <is>
          <t>Unknown</t>
        </is>
      </c>
      <c r="R330" s="19" t="n">
        <v>73</v>
      </c>
      <c r="S330" s="19" t="n">
        <v>7</v>
      </c>
      <c r="T330" s="19" t="n">
        <v>0</v>
      </c>
      <c r="U330" s="20" t="n">
        <v>36.4463</v>
      </c>
      <c r="V330" s="20" t="n">
        <v>-121.68181</v>
      </c>
      <c r="W330" s="11" t="inlineStr">
        <is>
          <t>HFTD</t>
        </is>
      </c>
      <c r="X330" s="11">
        <f>IF(OR(ISNUMBER(FIND("Redwood Valley", E330)), AZ330, BC330), "HFRA", "non-HFRA")</f>
        <v/>
      </c>
      <c r="Y330" s="11" t="n"/>
      <c r="Z330" s="21" t="n"/>
      <c r="AA330" s="11" t="n"/>
      <c r="AB330" s="11" t="n"/>
      <c r="AC330" s="21" t="n"/>
      <c r="AD330" s="21" t="n"/>
      <c r="AE330" s="21" t="n"/>
      <c r="AF330" s="11" t="n">
        <v>3569443</v>
      </c>
      <c r="AG330" s="11">
        <f>OR(AND(P330&gt;5000, P330&lt;&gt;""), AND(R330&gt;500, R330&lt;&gt;""), AND(T330&gt;0, T330&lt;&gt;""))</f>
        <v/>
      </c>
      <c r="AH330" s="11">
        <f>AND(OR(R330="", R330&lt;100),OR(AND(P330&gt;5000,P330&lt;&gt;""),AND(T330&gt;0,T330&lt;&gt;"")))</f>
        <v/>
      </c>
      <c r="AI330" s="11">
        <f>AND(AG330,AH330=FALSE)</f>
        <v/>
      </c>
      <c r="AJ330" s="19" t="n">
        <v>2020</v>
      </c>
      <c r="AK330" t="n">
        <v>8</v>
      </c>
      <c r="AL330" t="b">
        <v>0</v>
      </c>
      <c r="AM330">
        <f>IF(AND(T330&gt;0, T330&lt;&gt;""),1,0)</f>
        <v/>
      </c>
      <c r="AN330">
        <f>AND(AO330,AND(T330&gt;0,T330&lt;&gt;""))</f>
        <v/>
      </c>
      <c r="AO330">
        <f>AND(R330&gt;100, R330&lt;&gt;"")</f>
        <v/>
      </c>
      <c r="AP330">
        <f>AND(NOT(AN330),AO330)</f>
        <v/>
      </c>
      <c r="AQ330">
        <f>IF(AN330, "OEIS CAT - Destructive - Fatal", IF(AO330, IF(AG330, "OEIS CAT - Destructive - Non-fatal", "OEIS Non-CAT - Destructive - Non-fatal"), IF(AG330, "OEIS CAT - Large", "OEIS Non-CAT - Large")))</f>
        <v/>
      </c>
      <c r="AR330">
        <f>IF(AND(P330&lt;&gt;"", P330&gt;5000),1,0)</f>
        <v/>
      </c>
      <c r="AS330">
        <f>IF(AND(R330&lt;&gt;"", R330&gt;500),1,0)</f>
        <v/>
      </c>
      <c r="AT330">
        <f>IF(OR(R330="", R330&lt;=100),"structures &lt;= 100 ", IF(R330&gt;500, "structures &gt; 500", "100 &lt; structures &lt;= 500"))</f>
        <v/>
      </c>
      <c r="AU330">
        <f>IF(AND(T330&gt;0, T330&lt;&gt;""),"fatality &gt; 0", "fatality = 0")</f>
        <v/>
      </c>
      <c r="AV330">
        <f>IF(R330="",0, R330)</f>
        <v/>
      </c>
      <c r="AW330" t="b">
        <v>1</v>
      </c>
      <c r="AX330" t="b">
        <v>0</v>
      </c>
      <c r="AY330" t="b">
        <v>1</v>
      </c>
      <c r="AZ330" t="b">
        <v>1</v>
      </c>
      <c r="BA330" t="b">
        <v>0</v>
      </c>
      <c r="BB330" t="b">
        <v>1</v>
      </c>
      <c r="BC330" t="b">
        <v>1</v>
      </c>
    </row>
    <row r="331">
      <c r="A331" s="11" t="n"/>
      <c r="C331">
        <f>LEFT(H331,8)&amp;"-"&amp;E331</f>
        <v/>
      </c>
      <c r="D331" s="12" t="inlineStr">
        <is>
          <t>Marin</t>
        </is>
      </c>
      <c r="E331" s="12" t="inlineStr">
        <is>
          <t>Woodward</t>
        </is>
      </c>
      <c r="F331" s="12" t="n"/>
      <c r="G331" s="12" t="n"/>
      <c r="H331" s="13">
        <f>YEAR(L331)*10^8+MONTH(L331)*10^6+DAY(L331)*10^4+HOUR(L331)*100+MINUTE(L331)</f>
        <v/>
      </c>
      <c r="I331" s="13">
        <f>IF(HOUR(L331)&lt;12, YEAR(L331)*10^8+MONTH(L331)*10^6+DAY(L331)*10^4+(HOUR(L331)+12)*10^2 + MINUTE(L331), YEAR(L331)*10^8+MONTH(L331)*10^6+(DAY(L331)+1)*10^4+(HOUR(L331)-12)*10^2+MINUTE(L331))</f>
        <v/>
      </c>
      <c r="J331" s="14" t="n">
        <v>44061</v>
      </c>
      <c r="K331" s="15" t="n">
        <v>0.6020833333333333</v>
      </c>
      <c r="L331" s="16" t="n">
        <v>44061.60208333333</v>
      </c>
      <c r="M331" s="17" t="n">
        <v>44106</v>
      </c>
      <c r="N331" s="18" t="inlineStr">
        <is>
          <t>07:21</t>
        </is>
      </c>
      <c r="O331" s="16" t="n">
        <v>44106.30625</v>
      </c>
      <c r="P331" s="19" t="n">
        <v>4929</v>
      </c>
      <c r="Q331" s="12" t="n"/>
      <c r="R331" s="19" t="n">
        <v>0</v>
      </c>
      <c r="S331" s="19" t="n">
        <v>0</v>
      </c>
      <c r="T331" s="19" t="n">
        <v>0</v>
      </c>
      <c r="U331" s="20" t="n">
        <v>38.018089</v>
      </c>
      <c r="V331" s="20" t="n">
        <v>-122.836701</v>
      </c>
      <c r="W331" s="11" t="inlineStr">
        <is>
          <t>HFTD</t>
        </is>
      </c>
      <c r="X331" s="11">
        <f>IF(OR(ISNUMBER(FIND("Redwood Valley", E331)), AZ331, BC331), "HFRA", "non-HFRA")</f>
        <v/>
      </c>
      <c r="Y331" s="11" t="n"/>
      <c r="Z331" s="21" t="n"/>
      <c r="AA331" s="11" t="n"/>
      <c r="AB331" s="11" t="n"/>
      <c r="AC331" s="21" t="n"/>
      <c r="AD331" s="21" t="n"/>
      <c r="AE331" s="21" t="n"/>
      <c r="AF331" s="11" t="n"/>
      <c r="AG331" s="11">
        <f>OR(AND(P331&gt;5000, P331&lt;&gt;""), AND(R331&gt;500, R331&lt;&gt;""), AND(T331&gt;0, T331&lt;&gt;""))</f>
        <v/>
      </c>
      <c r="AH331" s="11">
        <f>AND(OR(R331="", R331&lt;100),OR(AND(P331&gt;5000,P331&lt;&gt;""),AND(T331&gt;0,T331&lt;&gt;"")))</f>
        <v/>
      </c>
      <c r="AI331" s="11">
        <f>AND(AG331,AH331=FALSE)</f>
        <v/>
      </c>
      <c r="AJ331" s="19" t="n">
        <v>2020</v>
      </c>
      <c r="AK331" t="n">
        <v>8</v>
      </c>
      <c r="AL331" t="b">
        <v>0</v>
      </c>
      <c r="AM331">
        <f>IF(AND(T331&gt;0, T331&lt;&gt;""),1,0)</f>
        <v/>
      </c>
      <c r="AN331">
        <f>AND(AO331,AND(T331&gt;0,T331&lt;&gt;""))</f>
        <v/>
      </c>
      <c r="AO331">
        <f>AND(R331&gt;100, R331&lt;&gt;"")</f>
        <v/>
      </c>
      <c r="AP331">
        <f>AND(NOT(AN331),AO331)</f>
        <v/>
      </c>
      <c r="AQ331">
        <f>IF(AN331, "OEIS CAT - Destructive - Fatal", IF(AO331, IF(AG331, "OEIS CAT - Destructive - Non-fatal", "OEIS Non-CAT - Destructive - Non-fatal"), IF(AG331, "OEIS CAT - Large", "OEIS Non-CAT - Large")))</f>
        <v/>
      </c>
      <c r="AR331">
        <f>IF(AND(P331&lt;&gt;"", P331&gt;5000),1,0)</f>
        <v/>
      </c>
      <c r="AS331">
        <f>IF(AND(R331&lt;&gt;"", R331&gt;500),1,0)</f>
        <v/>
      </c>
      <c r="AT331">
        <f>IF(OR(R331="", R331&lt;=100),"structures &lt;= 100 ", IF(R331&gt;500, "structures &gt; 500", "100 &lt; structures &lt;= 500"))</f>
        <v/>
      </c>
      <c r="AU331">
        <f>IF(AND(T331&gt;0, T331&lt;&gt;""),"fatality &gt; 0", "fatality = 0")</f>
        <v/>
      </c>
      <c r="AV331">
        <f>IF(R331="",0, R331)</f>
        <v/>
      </c>
      <c r="AW331" t="b">
        <v>1</v>
      </c>
      <c r="AX331" t="b">
        <v>0</v>
      </c>
      <c r="AY331" t="b">
        <v>1</v>
      </c>
      <c r="AZ331" t="b">
        <v>1</v>
      </c>
      <c r="BA331" t="b">
        <v>0</v>
      </c>
      <c r="BB331" t="b">
        <v>1</v>
      </c>
      <c r="BC331" t="b">
        <v>1</v>
      </c>
    </row>
    <row r="332">
      <c r="A332" s="11" t="n"/>
      <c r="C332">
        <f>LEFT(H332,8)&amp;"-"&amp;E332</f>
        <v/>
      </c>
      <c r="D332" s="12" t="inlineStr">
        <is>
          <t>Calaveras</t>
        </is>
      </c>
      <c r="E332" s="12" t="inlineStr">
        <is>
          <t>Salt</t>
        </is>
      </c>
      <c r="F332" s="12" t="n"/>
      <c r="G332" s="12" t="n"/>
      <c r="H332" s="13">
        <f>YEAR(L332)*10^8+MONTH(L332)*10^6+DAY(L332)*10^4+HOUR(L332)*100+MINUTE(L332)</f>
        <v/>
      </c>
      <c r="I332" s="13">
        <f>IF(HOUR(L332)&lt;12, YEAR(L332)*10^8+MONTH(L332)*10^6+DAY(L332)*10^4+(HOUR(L332)+12)*10^2 + MINUTE(L332), YEAR(L332)*10^8+MONTH(L332)*10^6+(DAY(L332)+1)*10^4+(HOUR(L332)-12)*10^2+MINUTE(L332))</f>
        <v/>
      </c>
      <c r="J332" s="14" t="n">
        <v>44061</v>
      </c>
      <c r="K332" s="15" t="n">
        <v>0.6895833333333333</v>
      </c>
      <c r="L332" s="16" t="n">
        <v>44061.68958333333</v>
      </c>
      <c r="M332" s="17" t="n"/>
      <c r="N332" s="18" t="n"/>
      <c r="O332" s="16" t="n"/>
      <c r="P332" s="19" t="n">
        <v>1789</v>
      </c>
      <c r="Q332" s="12" t="inlineStr">
        <is>
          <t>Under Investigation</t>
        </is>
      </c>
      <c r="R332" s="19" t="n">
        <v>0</v>
      </c>
      <c r="S332" s="19" t="n">
        <v>0</v>
      </c>
      <c r="T332" s="19" t="n">
        <v>0</v>
      </c>
      <c r="U332" s="20" t="n">
        <v>38.027921</v>
      </c>
      <c r="V332" s="20" t="n">
        <v>-120.763258</v>
      </c>
      <c r="W332" s="11" t="inlineStr">
        <is>
          <t>HFTD</t>
        </is>
      </c>
      <c r="X332" s="11">
        <f>IF(OR(ISNUMBER(FIND("Redwood Valley", E332)), AZ332, BC332), "HFRA", "non-HFRA")</f>
        <v/>
      </c>
      <c r="Y332" s="11" t="n"/>
      <c r="Z332" s="21" t="n"/>
      <c r="AA332" s="11" t="n"/>
      <c r="AB332" s="11" t="n"/>
      <c r="AC332" s="21" t="n"/>
      <c r="AD332" s="21" t="n"/>
      <c r="AE332" s="21" t="n"/>
      <c r="AF332" s="11" t="n"/>
      <c r="AG332" s="11">
        <f>OR(AND(P332&gt;5000, P332&lt;&gt;""), AND(R332&gt;500, R332&lt;&gt;""), AND(T332&gt;0, T332&lt;&gt;""))</f>
        <v/>
      </c>
      <c r="AH332" s="11">
        <f>AND(OR(R332="", R332&lt;100),OR(AND(P332&gt;5000,P332&lt;&gt;""),AND(T332&gt;0,T332&lt;&gt;"")))</f>
        <v/>
      </c>
      <c r="AI332" s="11">
        <f>AND(AG332,AH332=FALSE)</f>
        <v/>
      </c>
      <c r="AJ332" s="19" t="n">
        <v>2020</v>
      </c>
      <c r="AK332" t="n">
        <v>8</v>
      </c>
      <c r="AL332" t="b">
        <v>1</v>
      </c>
      <c r="AM332">
        <f>IF(AND(T332&gt;0, T332&lt;&gt;""),1,0)</f>
        <v/>
      </c>
      <c r="AN332">
        <f>AND(AO332,AND(T332&gt;0,T332&lt;&gt;""))</f>
        <v/>
      </c>
      <c r="AO332">
        <f>AND(R332&gt;100, R332&lt;&gt;"")</f>
        <v/>
      </c>
      <c r="AP332">
        <f>AND(NOT(AN332),AO332)</f>
        <v/>
      </c>
      <c r="AQ332">
        <f>IF(AN332, "OEIS CAT - Destructive - Fatal", IF(AO332, IF(AG332, "OEIS CAT - Destructive - Non-fatal", "OEIS Non-CAT - Destructive - Non-fatal"), IF(AG332, "OEIS CAT - Large", "OEIS Non-CAT - Large")))</f>
        <v/>
      </c>
      <c r="AR332">
        <f>IF(AND(P332&lt;&gt;"", P332&gt;5000),1,0)</f>
        <v/>
      </c>
      <c r="AS332">
        <f>IF(AND(R332&lt;&gt;"", R332&gt;500),1,0)</f>
        <v/>
      </c>
      <c r="AT332">
        <f>IF(OR(R332="", R332&lt;=100),"structures &lt;= 100 ", IF(R332&gt;500, "structures &gt; 500", "100 &lt; structures &lt;= 500"))</f>
        <v/>
      </c>
      <c r="AU332">
        <f>IF(AND(T332&gt;0, T332&lt;&gt;""),"fatality &gt; 0", "fatality = 0")</f>
        <v/>
      </c>
      <c r="AV332">
        <f>IF(R332="",0, R332)</f>
        <v/>
      </c>
      <c r="AW332" t="b">
        <v>1</v>
      </c>
      <c r="AX332" t="b">
        <v>0</v>
      </c>
      <c r="AY332" t="b">
        <v>1</v>
      </c>
      <c r="AZ332" t="b">
        <v>1</v>
      </c>
      <c r="BA332" t="b">
        <v>0</v>
      </c>
      <c r="BB332" t="b">
        <v>1</v>
      </c>
      <c r="BC332" t="b">
        <v>1</v>
      </c>
    </row>
    <row r="333">
      <c r="A333" s="11" t="n"/>
      <c r="C333">
        <f>LEFT(H333,8)&amp;"-"&amp;E333</f>
        <v/>
      </c>
      <c r="D333" s="12" t="inlineStr">
        <is>
          <t>Mendocino</t>
        </is>
      </c>
      <c r="E333" s="12" t="inlineStr">
        <is>
          <t>Creek</t>
        </is>
      </c>
      <c r="F333" s="12" t="n"/>
      <c r="G333" s="12" t="n"/>
      <c r="H333" s="13">
        <f>YEAR(L333)*10^8+MONTH(L333)*10^6+DAY(L333)*10^4+HOUR(L333)*100+MINUTE(L333)</f>
        <v/>
      </c>
      <c r="I333" s="13">
        <f>IF(HOUR(L333)&lt;12, YEAR(L333)*10^8+MONTH(L333)*10^6+DAY(L333)*10^4+(HOUR(L333)+12)*10^2 + MINUTE(L333), YEAR(L333)*10^8+MONTH(L333)*10^6+(DAY(L333)+1)*10^4+(HOUR(L333)-12)*10^2+MINUTE(L333))</f>
        <v/>
      </c>
      <c r="J333" s="14" t="n">
        <v>44061</v>
      </c>
      <c r="K333" s="15" t="n">
        <v>0.7486111111111111</v>
      </c>
      <c r="L333" s="16" t="n">
        <v>44061.74861111111</v>
      </c>
      <c r="M333" s="17" t="n">
        <v>44064</v>
      </c>
      <c r="N333" s="18" t="inlineStr">
        <is>
          <t>21:00</t>
        </is>
      </c>
      <c r="O333" s="16" t="n">
        <v>44064.875</v>
      </c>
      <c r="P333" s="19" t="n">
        <v>820</v>
      </c>
      <c r="Q333" s="12" t="inlineStr">
        <is>
          <t>Under Investigation</t>
        </is>
      </c>
      <c r="R333" s="19" t="n">
        <v>2</v>
      </c>
      <c r="S333" s="19" t="n">
        <v>0</v>
      </c>
      <c r="T333" s="19" t="n">
        <v>0</v>
      </c>
      <c r="U333" s="20" t="n">
        <v>39.8174372</v>
      </c>
      <c r="V333" s="20" t="n">
        <v>-123.2111007</v>
      </c>
      <c r="W333" s="11" t="inlineStr">
        <is>
          <t>HFTD</t>
        </is>
      </c>
      <c r="X333" s="11">
        <f>IF(OR(ISNUMBER(FIND("Redwood Valley", E333)), AZ333, BC333), "HFRA", "non-HFRA")</f>
        <v/>
      </c>
      <c r="Y333" s="11" t="n"/>
      <c r="Z333" s="21" t="n"/>
      <c r="AA333" s="11" t="n"/>
      <c r="AB333" s="11" t="n"/>
      <c r="AC333" s="21" t="n"/>
      <c r="AD333" s="21" t="n"/>
      <c r="AE333" s="21" t="n"/>
      <c r="AF333" s="11" t="n">
        <v>10791</v>
      </c>
      <c r="AG333" s="11">
        <f>OR(AND(P333&gt;5000, P333&lt;&gt;""), AND(R333&gt;500, R333&lt;&gt;""), AND(T333&gt;0, T333&lt;&gt;""))</f>
        <v/>
      </c>
      <c r="AH333" s="11">
        <f>AND(OR(R333="", R333&lt;100),OR(AND(P333&gt;5000,P333&lt;&gt;""),AND(T333&gt;0,T333&lt;&gt;"")))</f>
        <v/>
      </c>
      <c r="AI333" s="11">
        <f>AND(AG333,AH333=FALSE)</f>
        <v/>
      </c>
      <c r="AJ333" s="19" t="n">
        <v>2020</v>
      </c>
      <c r="AK333" t="n">
        <v>8</v>
      </c>
      <c r="AL333" t="b">
        <v>0</v>
      </c>
      <c r="AM333">
        <f>IF(AND(T333&gt;0, T333&lt;&gt;""),1,0)</f>
        <v/>
      </c>
      <c r="AN333">
        <f>AND(AO333,AND(T333&gt;0,T333&lt;&gt;""))</f>
        <v/>
      </c>
      <c r="AO333">
        <f>AND(R333&gt;100, R333&lt;&gt;"")</f>
        <v/>
      </c>
      <c r="AP333">
        <f>AND(NOT(AN333),AO333)</f>
        <v/>
      </c>
      <c r="AQ333">
        <f>IF(AN333, "OEIS CAT - Destructive - Fatal", IF(AO333, IF(AG333, "OEIS CAT - Destructive - Non-fatal", "OEIS Non-CAT - Destructive - Non-fatal"), IF(AG333, "OEIS CAT - Large", "OEIS Non-CAT - Large")))</f>
        <v/>
      </c>
      <c r="AR333">
        <f>IF(AND(P333&lt;&gt;"", P333&gt;5000),1,0)</f>
        <v/>
      </c>
      <c r="AS333">
        <f>IF(AND(R333&lt;&gt;"", R333&gt;500),1,0)</f>
        <v/>
      </c>
      <c r="AT333">
        <f>IF(OR(R333="", R333&lt;=100),"structures &lt;= 100 ", IF(R333&gt;500, "structures &gt; 500", "100 &lt; structures &lt;= 500"))</f>
        <v/>
      </c>
      <c r="AU333">
        <f>IF(AND(T333&gt;0, T333&lt;&gt;""),"fatality &gt; 0", "fatality = 0")</f>
        <v/>
      </c>
      <c r="AV333">
        <f>IF(R333="",0, R333)</f>
        <v/>
      </c>
      <c r="AW333" t="b">
        <v>0</v>
      </c>
      <c r="AX333" t="b">
        <v>0</v>
      </c>
      <c r="AY333" t="b">
        <v>0</v>
      </c>
      <c r="AZ333" t="b">
        <v>0</v>
      </c>
      <c r="BA333" t="b">
        <v>0</v>
      </c>
      <c r="BB333" t="b">
        <v>0</v>
      </c>
      <c r="BC333" t="b">
        <v>0</v>
      </c>
    </row>
    <row r="334">
      <c r="A334" s="11" t="n"/>
      <c r="B334" t="inlineStr">
        <is>
          <t>Tehama/Glenn Zone</t>
        </is>
      </c>
      <c r="C334">
        <f>LEFT(H334,8)&amp;"-"&amp;E334</f>
        <v/>
      </c>
      <c r="D334" s="12" t="inlineStr">
        <is>
          <t>Tehama And Glenn</t>
        </is>
      </c>
      <c r="E334" s="12" t="inlineStr">
        <is>
          <t>Butte/Tehama/Glenn Lightning Complex</t>
        </is>
      </c>
      <c r="F334" s="12" t="n"/>
      <c r="G334" s="12" t="n"/>
      <c r="H334" s="13">
        <f>YEAR(L334)*10^8+MONTH(L334)*10^6+DAY(L334)*10^4+HOUR(L334)*100+MINUTE(L334)</f>
        <v/>
      </c>
      <c r="I334" s="13">
        <f>IF(HOUR(L334)&lt;12, YEAR(L334)*10^8+MONTH(L334)*10^6+DAY(L334)*10^4+(HOUR(L334)+12)*10^2 + MINUTE(L334), YEAR(L334)*10^8+MONTH(L334)*10^6+(DAY(L334)+1)*10^4+(HOUR(L334)-12)*10^2+MINUTE(L334))</f>
        <v/>
      </c>
      <c r="J334" s="14" t="n">
        <v>44062</v>
      </c>
      <c r="K334" s="15" t="n">
        <v>0.3833333333333334</v>
      </c>
      <c r="L334" s="16" t="n">
        <v>44062.38333333333</v>
      </c>
      <c r="M334" s="17" t="n">
        <v>44113</v>
      </c>
      <c r="N334" s="18" t="inlineStr">
        <is>
          <t>15:20</t>
        </is>
      </c>
      <c r="O334" s="16" t="n">
        <v>44113.63888888889</v>
      </c>
      <c r="P334" s="19" t="n">
        <v>19609</v>
      </c>
      <c r="Q334" s="12" t="n"/>
      <c r="R334" s="19" t="n">
        <v>14</v>
      </c>
      <c r="S334" s="19" t="n">
        <v>1</v>
      </c>
      <c r="T334" s="19" t="n">
        <v>0</v>
      </c>
      <c r="U334" s="20" t="n">
        <v>40.09571</v>
      </c>
      <c r="V334" s="20" t="n">
        <v>-122.4393</v>
      </c>
      <c r="W334" s="11" t="inlineStr">
        <is>
          <t>HFTD</t>
        </is>
      </c>
      <c r="X334" s="11">
        <f>IF(OR(ISNUMBER(FIND("Redwood Valley", E334)), AZ334, BC334), "HFRA", "non-HFRA")</f>
        <v/>
      </c>
      <c r="Y334" s="11" t="n"/>
      <c r="Z334" s="21" t="n"/>
      <c r="AA334" s="11" t="n"/>
      <c r="AB334" s="11" t="n"/>
      <c r="AC334" s="21" t="n"/>
      <c r="AD334" s="21" t="n"/>
      <c r="AE334" s="21" t="n"/>
      <c r="AF334" s="11" t="n"/>
      <c r="AG334" s="11">
        <f>OR(AND(P334&gt;5000, P334&lt;&gt;""), AND(R334&gt;500, R334&lt;&gt;""), AND(T334&gt;0, T334&lt;&gt;""))</f>
        <v/>
      </c>
      <c r="AH334" s="11">
        <f>AND(OR(R334="", R334&lt;100),OR(AND(P334&gt;5000,P334&lt;&gt;""),AND(T334&gt;0,T334&lt;&gt;"")))</f>
        <v/>
      </c>
      <c r="AI334" s="11">
        <f>AND(AG334,AH334=FALSE)</f>
        <v/>
      </c>
      <c r="AJ334" s="19" t="n">
        <v>2020</v>
      </c>
      <c r="AK334" t="n">
        <v>8</v>
      </c>
      <c r="AL334" t="b">
        <v>1</v>
      </c>
      <c r="AM334">
        <f>IF(AND(T334&gt;0, T334&lt;&gt;""),1,0)</f>
        <v/>
      </c>
      <c r="AN334">
        <f>AND(AO334,AND(T334&gt;0,T334&lt;&gt;""))</f>
        <v/>
      </c>
      <c r="AO334">
        <f>AND(R334&gt;100, R334&lt;&gt;"")</f>
        <v/>
      </c>
      <c r="AP334">
        <f>AND(NOT(AN334),AO334)</f>
        <v/>
      </c>
      <c r="AQ334">
        <f>IF(AN334, "OEIS CAT - Destructive - Fatal", IF(AO334, IF(AG334, "OEIS CAT - Destructive - Non-fatal", "OEIS Non-CAT - Destructive - Non-fatal"), IF(AG334, "OEIS CAT - Large", "OEIS Non-CAT - Large")))</f>
        <v/>
      </c>
      <c r="AR334">
        <f>IF(AND(P334&lt;&gt;"", P334&gt;5000),1,0)</f>
        <v/>
      </c>
      <c r="AS334">
        <f>IF(AND(R334&lt;&gt;"", R334&gt;500),1,0)</f>
        <v/>
      </c>
      <c r="AT334">
        <f>IF(OR(R334="", R334&lt;=100),"structures &lt;= 100 ", IF(R334&gt;500, "structures &gt; 500", "100 &lt; structures &lt;= 500"))</f>
        <v/>
      </c>
      <c r="AU334">
        <f>IF(AND(T334&gt;0, T334&lt;&gt;""),"fatality &gt; 0", "fatality = 0")</f>
        <v/>
      </c>
      <c r="AV334">
        <f>IF(R334="",0, R334)</f>
        <v/>
      </c>
      <c r="AW334" t="b">
        <v>1</v>
      </c>
      <c r="AX334" t="b">
        <v>0</v>
      </c>
      <c r="AY334" t="b">
        <v>1</v>
      </c>
      <c r="AZ334" t="b">
        <v>1</v>
      </c>
      <c r="BA334" t="b">
        <v>0</v>
      </c>
      <c r="BB334" t="b">
        <v>1</v>
      </c>
      <c r="BC334" t="b">
        <v>1</v>
      </c>
    </row>
    <row r="335">
      <c r="A335" s="11" t="n"/>
      <c r="C335">
        <f>LEFT(H335,8)&amp;"-"&amp;E335</f>
        <v/>
      </c>
      <c r="D335" s="12" t="inlineStr">
        <is>
          <t>Tuolumne</t>
        </is>
      </c>
      <c r="E335" s="12" t="inlineStr">
        <is>
          <t>Moc</t>
        </is>
      </c>
      <c r="F335" s="12" t="n"/>
      <c r="G335" s="12" t="n"/>
      <c r="H335" s="13">
        <f>YEAR(L335)*10^8+MONTH(L335)*10^6+DAY(L335)*10^4+HOUR(L335)*100+MINUTE(L335)</f>
        <v/>
      </c>
      <c r="I335" s="13">
        <f>IF(HOUR(L335)&lt;12, YEAR(L335)*10^8+MONTH(L335)*10^6+DAY(L335)*10^4+(HOUR(L335)+12)*10^2 + MINUTE(L335), YEAR(L335)*10^8+MONTH(L335)*10^6+(DAY(L335)+1)*10^4+(HOUR(L335)-12)*10^2+MINUTE(L335))</f>
        <v/>
      </c>
      <c r="J335" s="14" t="n">
        <v>44063</v>
      </c>
      <c r="K335" s="15" t="n">
        <v>0.6013888888888889</v>
      </c>
      <c r="L335" s="16" t="n">
        <v>44063.60138888889</v>
      </c>
      <c r="M335" s="17" t="n">
        <v>44073</v>
      </c>
      <c r="N335" s="18" t="inlineStr">
        <is>
          <t>19:14</t>
        </is>
      </c>
      <c r="O335" s="16" t="n">
        <v>44073.80138888889</v>
      </c>
      <c r="P335" s="19" t="n">
        <v>2857</v>
      </c>
      <c r="Q335" s="12" t="inlineStr">
        <is>
          <t>Equipment</t>
        </is>
      </c>
      <c r="R335" s="19" t="n">
        <v>0</v>
      </c>
      <c r="S335" s="19" t="n">
        <v>0</v>
      </c>
      <c r="T335" s="19" t="n">
        <v>0</v>
      </c>
      <c r="U335" s="20" t="n">
        <v>37.813779</v>
      </c>
      <c r="V335" s="20" t="n">
        <v>-120.312565</v>
      </c>
      <c r="W335" s="11" t="inlineStr">
        <is>
          <t>HFTD</t>
        </is>
      </c>
      <c r="X335" s="11">
        <f>IF(OR(ISNUMBER(FIND("Redwood Valley", E335)), AZ335, BC335), "HFRA", "non-HFRA")</f>
        <v/>
      </c>
      <c r="Y335" s="11" t="n"/>
      <c r="Z335" s="21" t="n"/>
      <c r="AA335" s="11" t="n"/>
      <c r="AB335" s="11" t="n"/>
      <c r="AC335" s="21" t="n"/>
      <c r="AD335" s="21" t="n"/>
      <c r="AE335" s="21" t="n"/>
      <c r="AF335" s="11" t="n"/>
      <c r="AG335" s="11">
        <f>OR(AND(P335&gt;5000, P335&lt;&gt;""), AND(R335&gt;500, R335&lt;&gt;""), AND(T335&gt;0, T335&lt;&gt;""))</f>
        <v/>
      </c>
      <c r="AH335" s="11">
        <f>AND(OR(R335="", R335&lt;100),OR(AND(P335&gt;5000,P335&lt;&gt;""),AND(T335&gt;0,T335&lt;&gt;"")))</f>
        <v/>
      </c>
      <c r="AI335" s="11">
        <f>AND(AG335,AH335=FALSE)</f>
        <v/>
      </c>
      <c r="AJ335" s="19" t="n">
        <v>2020</v>
      </c>
      <c r="AK335" t="n">
        <v>8</v>
      </c>
      <c r="AL335" t="b">
        <v>0</v>
      </c>
      <c r="AM335">
        <f>IF(AND(T335&gt;0, T335&lt;&gt;""),1,0)</f>
        <v/>
      </c>
      <c r="AN335">
        <f>AND(AO335,AND(T335&gt;0,T335&lt;&gt;""))</f>
        <v/>
      </c>
      <c r="AO335">
        <f>AND(R335&gt;100, R335&lt;&gt;"")</f>
        <v/>
      </c>
      <c r="AP335">
        <f>AND(NOT(AN335),AO335)</f>
        <v/>
      </c>
      <c r="AQ335">
        <f>IF(AN335, "OEIS CAT - Destructive - Fatal", IF(AO335, IF(AG335, "OEIS CAT - Destructive - Non-fatal", "OEIS Non-CAT - Destructive - Non-fatal"), IF(AG335, "OEIS CAT - Large", "OEIS Non-CAT - Large")))</f>
        <v/>
      </c>
      <c r="AR335">
        <f>IF(AND(P335&lt;&gt;"", P335&gt;5000),1,0)</f>
        <v/>
      </c>
      <c r="AS335">
        <f>IF(AND(R335&lt;&gt;"", R335&gt;500),1,0)</f>
        <v/>
      </c>
      <c r="AT335">
        <f>IF(OR(R335="", R335&lt;=100),"structures &lt;= 100 ", IF(R335&gt;500, "structures &gt; 500", "100 &lt; structures &lt;= 500"))</f>
        <v/>
      </c>
      <c r="AU335">
        <f>IF(AND(T335&gt;0, T335&lt;&gt;""),"fatality &gt; 0", "fatality = 0")</f>
        <v/>
      </c>
      <c r="AV335">
        <f>IF(R335="",0, R335)</f>
        <v/>
      </c>
      <c r="AW335" t="b">
        <v>1</v>
      </c>
      <c r="AX335" t="b">
        <v>0</v>
      </c>
      <c r="AY335" t="b">
        <v>1</v>
      </c>
      <c r="AZ335" t="b">
        <v>1</v>
      </c>
      <c r="BA335" t="b">
        <v>0</v>
      </c>
      <c r="BB335" t="b">
        <v>1</v>
      </c>
      <c r="BC335" t="b">
        <v>1</v>
      </c>
    </row>
    <row r="336">
      <c r="A336" s="11" t="n"/>
      <c r="C336">
        <f>LEFT(H336,8)&amp;"-"&amp;E336</f>
        <v/>
      </c>
      <c r="D336" s="12" t="inlineStr">
        <is>
          <t>Plumas</t>
        </is>
      </c>
      <c r="E336" s="12" t="inlineStr">
        <is>
          <t>Sheep</t>
        </is>
      </c>
      <c r="F336" s="12" t="n"/>
      <c r="G336" s="12" t="n"/>
      <c r="H336" s="13">
        <f>YEAR(L336)*10^8+MONTH(L336)*10^6+DAY(L336)*10^4+HOUR(L336)*100+MINUTE(L336)</f>
        <v/>
      </c>
      <c r="I336" s="13">
        <f>IF(HOUR(L336)&lt;12, YEAR(L336)*10^8+MONTH(L336)*10^6+DAY(L336)*10^4+(HOUR(L336)+12)*10^2 + MINUTE(L336), YEAR(L336)*10^8+MONTH(L336)*10^6+(DAY(L336)+1)*10^4+(HOUR(L336)-12)*10^2+MINUTE(L336))</f>
        <v/>
      </c>
      <c r="J336" s="14" t="n">
        <v>44065</v>
      </c>
      <c r="K336" s="15" t="n">
        <v>0.9180555555555555</v>
      </c>
      <c r="L336" s="16" t="n">
        <v>44065.91805555556</v>
      </c>
      <c r="M336" s="17" t="n">
        <v>44083</v>
      </c>
      <c r="N336" s="18" t="inlineStr">
        <is>
          <t>09:00</t>
        </is>
      </c>
      <c r="O336" s="16" t="n">
        <v>44083.375</v>
      </c>
      <c r="P336" s="19" t="n">
        <v>29570</v>
      </c>
      <c r="Q336" s="12" t="n"/>
      <c r="R336" s="19" t="n">
        <v>26</v>
      </c>
      <c r="S336" s="19" t="n">
        <v>0</v>
      </c>
      <c r="T336" s="19" t="n">
        <v>0</v>
      </c>
      <c r="U336" s="20" t="n">
        <v>40.274</v>
      </c>
      <c r="V336" s="20" t="n">
        <v>-120.757</v>
      </c>
      <c r="W336" s="11" t="inlineStr">
        <is>
          <t>HFTD</t>
        </is>
      </c>
      <c r="X336" s="11">
        <f>IF(OR(ISNUMBER(FIND("Redwood Valley", E336)), AZ336, BC336), "HFRA", "non-HFRA")</f>
        <v/>
      </c>
      <c r="Y336" s="11" t="n"/>
      <c r="Z336" s="21" t="n"/>
      <c r="AA336" s="11" t="n"/>
      <c r="AB336" s="11" t="n"/>
      <c r="AC336" s="21" t="n"/>
      <c r="AD336" s="21" t="n"/>
      <c r="AE336" s="21" t="n"/>
      <c r="AF336" s="11" t="n"/>
      <c r="AG336" s="11">
        <f>OR(AND(P336&gt;5000, P336&lt;&gt;""), AND(R336&gt;500, R336&lt;&gt;""), AND(T336&gt;0, T336&lt;&gt;""))</f>
        <v/>
      </c>
      <c r="AH336" s="11">
        <f>AND(OR(R336="", R336&lt;100),OR(AND(P336&gt;5000,P336&lt;&gt;""),AND(T336&gt;0,T336&lt;&gt;"")))</f>
        <v/>
      </c>
      <c r="AI336" s="11">
        <f>AND(AG336,AH336=FALSE)</f>
        <v/>
      </c>
      <c r="AJ336" s="19" t="n">
        <v>2020</v>
      </c>
      <c r="AK336" t="n">
        <v>8</v>
      </c>
      <c r="AL336" t="b">
        <v>0</v>
      </c>
      <c r="AM336">
        <f>IF(AND(T336&gt;0, T336&lt;&gt;""),1,0)</f>
        <v/>
      </c>
      <c r="AN336">
        <f>AND(AO336,AND(T336&gt;0,T336&lt;&gt;""))</f>
        <v/>
      </c>
      <c r="AO336">
        <f>AND(R336&gt;100, R336&lt;&gt;"")</f>
        <v/>
      </c>
      <c r="AP336">
        <f>AND(NOT(AN336),AO336)</f>
        <v/>
      </c>
      <c r="AQ336">
        <f>IF(AN336, "OEIS CAT - Destructive - Fatal", IF(AO336, IF(AG336, "OEIS CAT - Destructive - Non-fatal", "OEIS Non-CAT - Destructive - Non-fatal"), IF(AG336, "OEIS CAT - Large", "OEIS Non-CAT - Large")))</f>
        <v/>
      </c>
      <c r="AR336">
        <f>IF(AND(P336&lt;&gt;"", P336&gt;5000),1,0)</f>
        <v/>
      </c>
      <c r="AS336">
        <f>IF(AND(R336&lt;&gt;"", R336&gt;500),1,0)</f>
        <v/>
      </c>
      <c r="AT336">
        <f>IF(OR(R336="", R336&lt;=100),"structures &lt;= 100 ", IF(R336&gt;500, "structures &gt; 500", "100 &lt; structures &lt;= 500"))</f>
        <v/>
      </c>
      <c r="AU336">
        <f>IF(AND(T336&gt;0, T336&lt;&gt;""),"fatality &gt; 0", "fatality = 0")</f>
        <v/>
      </c>
      <c r="AV336">
        <f>IF(R336="",0, R336)</f>
        <v/>
      </c>
      <c r="AW336" t="b">
        <v>1</v>
      </c>
      <c r="AX336" t="b">
        <v>0</v>
      </c>
      <c r="AY336" t="b">
        <v>1</v>
      </c>
      <c r="AZ336" t="b">
        <v>1</v>
      </c>
      <c r="BA336" t="b">
        <v>0</v>
      </c>
      <c r="BB336" t="b">
        <v>1</v>
      </c>
      <c r="BC336" t="b">
        <v>1</v>
      </c>
    </row>
    <row r="337">
      <c r="A337" s="11" t="n"/>
      <c r="C337">
        <f>LEFT(H337,8)&amp;"-"&amp;E337</f>
        <v/>
      </c>
      <c r="D337" s="12" t="inlineStr">
        <is>
          <t>Lassen</t>
        </is>
      </c>
      <c r="E337" s="12" t="inlineStr">
        <is>
          <t>W-5 Cold Springs</t>
        </is>
      </c>
      <c r="F337" s="12" t="n"/>
      <c r="G337" s="12" t="n"/>
      <c r="H337" s="13">
        <f>YEAR(L337)*10^8+MONTH(L337)*10^6+DAY(L337)*10^4+HOUR(L337)*100+MINUTE(L337)</f>
        <v/>
      </c>
      <c r="I337" s="13">
        <f>IF(HOUR(L337)&lt;12, YEAR(L337)*10^8+MONTH(L337)*10^6+DAY(L337)*10^4+(HOUR(L337)+12)*10^2 + MINUTE(L337), YEAR(L337)*10^8+MONTH(L337)*10^6+(DAY(L337)+1)*10^4+(HOUR(L337)-12)*10^2+MINUTE(L337))</f>
        <v/>
      </c>
      <c r="J337" s="14" t="n">
        <v>44066</v>
      </c>
      <c r="K337" s="15" t="n">
        <v>0.35</v>
      </c>
      <c r="L337" s="16" t="n">
        <v>44066.35</v>
      </c>
      <c r="M337" s="17" t="n">
        <v>44090</v>
      </c>
      <c r="N337" s="18" t="inlineStr">
        <is>
          <t>11:18</t>
        </is>
      </c>
      <c r="O337" s="16" t="n">
        <v>44090.47083333333</v>
      </c>
      <c r="P337" s="19" t="n">
        <v>84817</v>
      </c>
      <c r="Q337" s="12" t="inlineStr">
        <is>
          <t>Lightning</t>
        </is>
      </c>
      <c r="R337" s="19" t="n">
        <v>1</v>
      </c>
      <c r="S337" s="19" t="n">
        <v>0</v>
      </c>
      <c r="T337" s="19" t="n">
        <v>0</v>
      </c>
      <c r="U337" s="20" t="n">
        <v>41.028611</v>
      </c>
      <c r="V337" s="20" t="n">
        <v>-120.281389</v>
      </c>
      <c r="W337" s="11" t="inlineStr">
        <is>
          <t>HFTD</t>
        </is>
      </c>
      <c r="X337" s="11">
        <f>IF(OR(ISNUMBER(FIND("Redwood Valley", E337)), AZ337, BC337), "HFRA", "non-HFRA")</f>
        <v/>
      </c>
      <c r="Y337" s="11" t="n"/>
      <c r="Z337" s="21" t="n"/>
      <c r="AA337" s="11" t="n"/>
      <c r="AB337" s="11" t="n"/>
      <c r="AC337" s="21" t="n"/>
      <c r="AD337" s="21" t="n"/>
      <c r="AE337" s="21" t="n"/>
      <c r="AF337" s="11" t="n"/>
      <c r="AG337" s="11">
        <f>OR(AND(P337&gt;5000, P337&lt;&gt;""), AND(R337&gt;500, R337&lt;&gt;""), AND(T337&gt;0, T337&lt;&gt;""))</f>
        <v/>
      </c>
      <c r="AH337" s="11">
        <f>AND(OR(R337="", R337&lt;100),OR(AND(P337&gt;5000,P337&lt;&gt;""),AND(T337&gt;0,T337&lt;&gt;"")))</f>
        <v/>
      </c>
      <c r="AI337" s="11">
        <f>AND(AG337,AH337=FALSE)</f>
        <v/>
      </c>
      <c r="AJ337" s="19" t="n">
        <v>2020</v>
      </c>
      <c r="AK337" t="n">
        <v>8</v>
      </c>
      <c r="AL337" t="b">
        <v>1</v>
      </c>
      <c r="AM337">
        <f>IF(AND(T337&gt;0, T337&lt;&gt;""),1,0)</f>
        <v/>
      </c>
      <c r="AN337">
        <f>AND(AO337,AND(T337&gt;0,T337&lt;&gt;""))</f>
        <v/>
      </c>
      <c r="AO337">
        <f>AND(R337&gt;100, R337&lt;&gt;"")</f>
        <v/>
      </c>
      <c r="AP337">
        <f>AND(NOT(AN337),AO337)</f>
        <v/>
      </c>
      <c r="AQ337">
        <f>IF(AN337, "OEIS CAT - Destructive - Fatal", IF(AO337, IF(AG337, "OEIS CAT - Destructive - Non-fatal", "OEIS Non-CAT - Destructive - Non-fatal"), IF(AG337, "OEIS CAT - Large", "OEIS Non-CAT - Large")))</f>
        <v/>
      </c>
      <c r="AR337">
        <f>IF(AND(P337&lt;&gt;"", P337&gt;5000),1,0)</f>
        <v/>
      </c>
      <c r="AS337">
        <f>IF(AND(R337&lt;&gt;"", R337&gt;500),1,0)</f>
        <v/>
      </c>
      <c r="AT337">
        <f>IF(OR(R337="", R337&lt;=100),"structures &lt;= 100 ", IF(R337&gt;500, "structures &gt; 500", "100 &lt; structures &lt;= 500"))</f>
        <v/>
      </c>
      <c r="AU337">
        <f>IF(AND(T337&gt;0, T337&lt;&gt;""),"fatality &gt; 0", "fatality = 0")</f>
        <v/>
      </c>
      <c r="AV337">
        <f>IF(R337="",0, R337)</f>
        <v/>
      </c>
      <c r="AW337" t="b">
        <v>1</v>
      </c>
      <c r="AX337" t="b">
        <v>0</v>
      </c>
      <c r="AY337" t="b">
        <v>1</v>
      </c>
      <c r="AZ337" t="b">
        <v>1</v>
      </c>
      <c r="BA337" t="b">
        <v>0</v>
      </c>
      <c r="BB337" t="b">
        <v>0</v>
      </c>
      <c r="BC337" t="b">
        <v>1</v>
      </c>
      <c r="BD337" t="n">
        <v>10300000</v>
      </c>
      <c r="BE337" t="inlineStr">
        <is>
          <t>https://upload.wikimedia.org/wikipedia/commons/c/c9/2020_National_Large_Incident_YTD_Report.pdf</t>
        </is>
      </c>
    </row>
    <row r="338">
      <c r="A338" s="11" t="n"/>
      <c r="C338">
        <f>LEFT(H338,8)&amp;"-"&amp;E338</f>
        <v/>
      </c>
      <c r="D338" s="12" t="inlineStr">
        <is>
          <t>Lassen</t>
        </is>
      </c>
      <c r="E338" s="12" t="inlineStr">
        <is>
          <t>R-8 Pinecone</t>
        </is>
      </c>
      <c r="F338" s="12" t="n"/>
      <c r="G338" s="12" t="n"/>
      <c r="H338" s="13">
        <f>YEAR(L338)*10^8+MONTH(L338)*10^6+DAY(L338)*10^4+HOUR(L338)*100+MINUTE(L338)</f>
        <v/>
      </c>
      <c r="I338" s="13">
        <f>IF(HOUR(L338)&lt;12, YEAR(L338)*10^8+MONTH(L338)*10^6+DAY(L338)*10^4+(HOUR(L338)+12)*10^2 + MINUTE(L338), YEAR(L338)*10^8+MONTH(L338)*10^6+(DAY(L338)+1)*10^4+(HOUR(L338)-12)*10^2+MINUTE(L338))</f>
        <v/>
      </c>
      <c r="J338" s="14" t="n">
        <v>44069</v>
      </c>
      <c r="K338" s="15" t="n">
        <v>0.3354166666666666</v>
      </c>
      <c r="L338" s="16" t="n">
        <v>44069.33541666667</v>
      </c>
      <c r="M338" s="17" t="n">
        <v>44074</v>
      </c>
      <c r="N338" s="18" t="inlineStr">
        <is>
          <t>14:19</t>
        </is>
      </c>
      <c r="O338" s="16" t="n">
        <v>44074.59652777778</v>
      </c>
      <c r="P338" s="19" t="n">
        <v>567</v>
      </c>
      <c r="Q338" s="12" t="n"/>
      <c r="R338" s="19" t="n">
        <v>0</v>
      </c>
      <c r="S338" s="19" t="n">
        <v>0</v>
      </c>
      <c r="T338" s="19" t="n">
        <v>0</v>
      </c>
      <c r="U338" s="20" t="n">
        <v>40.773</v>
      </c>
      <c r="V338" s="20" t="n">
        <v>-120.536</v>
      </c>
      <c r="W338" s="11" t="inlineStr">
        <is>
          <t>HFTD</t>
        </is>
      </c>
      <c r="X338" s="11">
        <f>IF(OR(ISNUMBER(FIND("Redwood Valley", E338)), AZ338, BC338), "HFRA", "non-HFRA")</f>
        <v/>
      </c>
      <c r="Y338" s="11" t="n"/>
      <c r="Z338" s="21" t="n"/>
      <c r="AA338" s="11" t="n"/>
      <c r="AB338" s="11" t="n"/>
      <c r="AC338" s="21" t="n"/>
      <c r="AD338" s="21" t="n"/>
      <c r="AE338" s="21" t="n"/>
      <c r="AF338" s="11" t="n"/>
      <c r="AG338" s="11">
        <f>OR(AND(P338&gt;5000, P338&lt;&gt;""), AND(R338&gt;500, R338&lt;&gt;""), AND(T338&gt;0, T338&lt;&gt;""))</f>
        <v/>
      </c>
      <c r="AH338" s="11">
        <f>AND(OR(R338="", R338&lt;100),OR(AND(P338&gt;5000,P338&lt;&gt;""),AND(T338&gt;0,T338&lt;&gt;"")))</f>
        <v/>
      </c>
      <c r="AI338" s="11">
        <f>AND(AG338,AH338=FALSE)</f>
        <v/>
      </c>
      <c r="AJ338" s="19" t="n">
        <v>2020</v>
      </c>
      <c r="AK338" t="n">
        <v>8</v>
      </c>
      <c r="AL338" t="b">
        <v>0</v>
      </c>
      <c r="AM338">
        <f>IF(AND(T338&gt;0, T338&lt;&gt;""),1,0)</f>
        <v/>
      </c>
      <c r="AN338">
        <f>AND(AO338,AND(T338&gt;0,T338&lt;&gt;""))</f>
        <v/>
      </c>
      <c r="AO338">
        <f>AND(R338&gt;100, R338&lt;&gt;"")</f>
        <v/>
      </c>
      <c r="AP338">
        <f>AND(NOT(AN338),AO338)</f>
        <v/>
      </c>
      <c r="AQ338">
        <f>IF(AN338, "OEIS CAT - Destructive - Fatal", IF(AO338, IF(AG338, "OEIS CAT - Destructive - Non-fatal", "OEIS Non-CAT - Destructive - Non-fatal"), IF(AG338, "OEIS CAT - Large", "OEIS Non-CAT - Large")))</f>
        <v/>
      </c>
      <c r="AR338">
        <f>IF(AND(P338&lt;&gt;"", P338&gt;5000),1,0)</f>
        <v/>
      </c>
      <c r="AS338">
        <f>IF(AND(R338&lt;&gt;"", R338&gt;500),1,0)</f>
        <v/>
      </c>
      <c r="AT338">
        <f>IF(OR(R338="", R338&lt;=100),"structures &lt;= 100 ", IF(R338&gt;500, "structures &gt; 500", "100 &lt; structures &lt;= 500"))</f>
        <v/>
      </c>
      <c r="AU338">
        <f>IF(AND(T338&gt;0, T338&lt;&gt;""),"fatality &gt; 0", "fatality = 0")</f>
        <v/>
      </c>
      <c r="AV338">
        <f>IF(R338="",0, R338)</f>
        <v/>
      </c>
      <c r="AW338" t="b">
        <v>1</v>
      </c>
      <c r="AX338" t="b">
        <v>0</v>
      </c>
      <c r="AY338" t="b">
        <v>1</v>
      </c>
      <c r="AZ338" t="b">
        <v>1</v>
      </c>
      <c r="BA338" t="b">
        <v>0</v>
      </c>
      <c r="BB338" t="b">
        <v>0</v>
      </c>
      <c r="BC338" t="b">
        <v>1</v>
      </c>
    </row>
    <row r="339">
      <c r="A339" s="11" t="n"/>
      <c r="C339">
        <f>LEFT(H339,8)&amp;"-"&amp;E339</f>
        <v/>
      </c>
      <c r="D339" s="12" t="inlineStr">
        <is>
          <t>Madera</t>
        </is>
      </c>
      <c r="E339" s="12" t="inlineStr">
        <is>
          <t>Hensley</t>
        </is>
      </c>
      <c r="F339" s="12" t="n"/>
      <c r="G339" s="12" t="n"/>
      <c r="H339" s="13">
        <f>YEAR(L339)*10^8+MONTH(L339)*10^6+DAY(L339)*10^4+HOUR(L339)*100+MINUTE(L339)</f>
        <v/>
      </c>
      <c r="I339" s="13">
        <f>IF(HOUR(L339)&lt;12, YEAR(L339)*10^8+MONTH(L339)*10^6+DAY(L339)*10^4+(HOUR(L339)+12)*10^2 + MINUTE(L339), YEAR(L339)*10^8+MONTH(L339)*10^6+(DAY(L339)+1)*10^4+(HOUR(L339)-12)*10^2+MINUTE(L339))</f>
        <v/>
      </c>
      <c r="J339" s="14" t="n">
        <v>44073</v>
      </c>
      <c r="K339" s="15" t="n">
        <v>0.4659722222222222</v>
      </c>
      <c r="L339" s="16" t="n">
        <v>44073.46597222222</v>
      </c>
      <c r="M339" s="17" t="n">
        <v>44073</v>
      </c>
      <c r="N339" s="18" t="inlineStr">
        <is>
          <t>19:11</t>
        </is>
      </c>
      <c r="O339" s="16" t="n">
        <v>44073.79930555556</v>
      </c>
      <c r="P339" s="19" t="n">
        <v>688</v>
      </c>
      <c r="Q339" s="12" t="n"/>
      <c r="R339" s="19" t="n">
        <v>0</v>
      </c>
      <c r="S339" s="19" t="n">
        <v>0</v>
      </c>
      <c r="T339" s="19" t="n">
        <v>0</v>
      </c>
      <c r="U339" s="20" t="n">
        <v>37.08053</v>
      </c>
      <c r="V339" s="20" t="n">
        <v>-119.88673</v>
      </c>
      <c r="W339" s="11" t="inlineStr">
        <is>
          <t>non-HFTD</t>
        </is>
      </c>
      <c r="X339" s="11">
        <f>IF(OR(ISNUMBER(FIND("Redwood Valley", E339)), AZ339, BC339), "HFRA", "non-HFRA")</f>
        <v/>
      </c>
      <c r="Y339" s="11" t="n"/>
      <c r="Z339" s="21" t="n"/>
      <c r="AA339" s="11" t="n"/>
      <c r="AB339" s="11" t="n"/>
      <c r="AC339" s="21" t="n"/>
      <c r="AD339" s="21" t="n"/>
      <c r="AE339" s="21" t="n"/>
      <c r="AF339" s="11" t="n"/>
      <c r="AG339" s="11">
        <f>OR(AND(P339&gt;5000, P339&lt;&gt;""), AND(R339&gt;500, R339&lt;&gt;""), AND(T339&gt;0, T339&lt;&gt;""))</f>
        <v/>
      </c>
      <c r="AH339" s="11">
        <f>AND(OR(R339="", R339&lt;100),OR(AND(P339&gt;5000,P339&lt;&gt;""),AND(T339&gt;0,T339&lt;&gt;"")))</f>
        <v/>
      </c>
      <c r="AI339" s="11">
        <f>AND(AG339,AH339=FALSE)</f>
        <v/>
      </c>
      <c r="AJ339" s="19" t="n">
        <v>2020</v>
      </c>
      <c r="AK339" t="n">
        <v>8</v>
      </c>
      <c r="AL339" t="b">
        <v>0</v>
      </c>
      <c r="AM339">
        <f>IF(AND(T339&gt;0, T339&lt;&gt;""),1,0)</f>
        <v/>
      </c>
      <c r="AN339">
        <f>AND(AO339,AND(T339&gt;0,T339&lt;&gt;""))</f>
        <v/>
      </c>
      <c r="AO339">
        <f>AND(R339&gt;100, R339&lt;&gt;"")</f>
        <v/>
      </c>
      <c r="AP339">
        <f>AND(NOT(AN339),AO339)</f>
        <v/>
      </c>
      <c r="AQ339">
        <f>IF(AN339, "OEIS CAT - Destructive - Fatal", IF(AO339, IF(AG339, "OEIS CAT - Destructive - Non-fatal", "OEIS Non-CAT - Destructive - Non-fatal"), IF(AG339, "OEIS CAT - Large", "OEIS Non-CAT - Large")))</f>
        <v/>
      </c>
      <c r="AR339">
        <f>IF(AND(P339&lt;&gt;"", P339&gt;5000),1,0)</f>
        <v/>
      </c>
      <c r="AS339">
        <f>IF(AND(R339&lt;&gt;"", R339&gt;500),1,0)</f>
        <v/>
      </c>
      <c r="AT339">
        <f>IF(OR(R339="", R339&lt;=100),"structures &lt;= 100 ", IF(R339&gt;500, "structures &gt; 500", "100 &lt; structures &lt;= 500"))</f>
        <v/>
      </c>
      <c r="AU339">
        <f>IF(AND(T339&gt;0, T339&lt;&gt;""),"fatality &gt; 0", "fatality = 0")</f>
        <v/>
      </c>
      <c r="AV339">
        <f>IF(R339="",0, R339)</f>
        <v/>
      </c>
      <c r="AW339" t="b">
        <v>0</v>
      </c>
      <c r="AX339" t="b">
        <v>0</v>
      </c>
      <c r="AY339" t="b">
        <v>0</v>
      </c>
      <c r="AZ339" t="b">
        <v>0</v>
      </c>
      <c r="BA339" t="b">
        <v>0</v>
      </c>
      <c r="BB339" t="b">
        <v>0</v>
      </c>
      <c r="BC339" t="b">
        <v>0</v>
      </c>
    </row>
    <row r="340">
      <c r="A340" s="11" t="n"/>
      <c r="C340">
        <f>LEFT(H340,8)&amp;"-"&amp;E340</f>
        <v/>
      </c>
      <c r="D340" s="12" t="inlineStr">
        <is>
          <t>Trinity</t>
        </is>
      </c>
      <c r="E340" s="12" t="inlineStr">
        <is>
          <t>Hobo</t>
        </is>
      </c>
      <c r="F340" s="12" t="n"/>
      <c r="G340" s="12" t="n"/>
      <c r="H340" s="13">
        <f>YEAR(L340)*10^8+MONTH(L340)*10^6+DAY(L340)*10^4+HOUR(L340)*100+MINUTE(L340)</f>
        <v/>
      </c>
      <c r="I340" s="13">
        <f>IF(HOUR(L340)&lt;12, YEAR(L340)*10^8+MONTH(L340)*10^6+DAY(L340)*10^4+(HOUR(L340)+12)*10^2 + MINUTE(L340), YEAR(L340)*10^8+MONTH(L340)*10^6+(DAY(L340)+1)*10^4+(HOUR(L340)-12)*10^2+MINUTE(L340))</f>
        <v/>
      </c>
      <c r="J340" s="14" t="n">
        <v>44075</v>
      </c>
      <c r="K340" s="15" t="n">
        <v>0.4006944444444445</v>
      </c>
      <c r="L340" s="16" t="n">
        <v>44075.40069444444</v>
      </c>
      <c r="M340" s="17" t="n">
        <v>44084</v>
      </c>
      <c r="N340" s="18" t="inlineStr">
        <is>
          <t>11:23</t>
        </is>
      </c>
      <c r="O340" s="16" t="n">
        <v>44084.47430555556</v>
      </c>
      <c r="P340" s="19" t="n">
        <v>413</v>
      </c>
      <c r="Q340" s="12" t="inlineStr">
        <is>
          <t>Under Investigation</t>
        </is>
      </c>
      <c r="R340" s="19" t="n">
        <v>0</v>
      </c>
      <c r="S340" s="19" t="n">
        <v>0</v>
      </c>
      <c r="T340" s="19" t="n">
        <v>0</v>
      </c>
      <c r="U340" s="20" t="n">
        <v>40.82126</v>
      </c>
      <c r="V340" s="20" t="n">
        <v>-123.12461</v>
      </c>
      <c r="W340" s="11" t="inlineStr">
        <is>
          <t>HFTD</t>
        </is>
      </c>
      <c r="X340" s="11">
        <f>IF(OR(ISNUMBER(FIND("Redwood Valley", E340)), AZ340, BC340), "HFRA", "non-HFRA")</f>
        <v/>
      </c>
      <c r="Y340" s="11" t="n"/>
      <c r="Z340" s="21" t="n"/>
      <c r="AA340" s="11" t="n"/>
      <c r="AB340" s="11" t="n"/>
      <c r="AC340" s="21" t="n"/>
      <c r="AD340" s="21" t="n"/>
      <c r="AE340" s="21" t="n"/>
      <c r="AF340" s="11" t="n"/>
      <c r="AG340" s="11">
        <f>OR(AND(P340&gt;5000, P340&lt;&gt;""), AND(R340&gt;500, R340&lt;&gt;""), AND(T340&gt;0, T340&lt;&gt;""))</f>
        <v/>
      </c>
      <c r="AH340" s="11">
        <f>AND(OR(R340="", R340&lt;100),OR(AND(P340&gt;5000,P340&lt;&gt;""),AND(T340&gt;0,T340&lt;&gt;"")))</f>
        <v/>
      </c>
      <c r="AI340" s="11">
        <f>AND(AG340,AH340=FALSE)</f>
        <v/>
      </c>
      <c r="AJ340" s="19" t="n">
        <v>2020</v>
      </c>
      <c r="AK340" t="n">
        <v>9</v>
      </c>
      <c r="AL340" t="b">
        <v>0</v>
      </c>
      <c r="AM340">
        <f>IF(AND(T340&gt;0, T340&lt;&gt;""),1,0)</f>
        <v/>
      </c>
      <c r="AN340">
        <f>AND(AO340,AND(T340&gt;0,T340&lt;&gt;""))</f>
        <v/>
      </c>
      <c r="AO340">
        <f>AND(R340&gt;100, R340&lt;&gt;"")</f>
        <v/>
      </c>
      <c r="AP340">
        <f>AND(NOT(AN340),AO340)</f>
        <v/>
      </c>
      <c r="AQ340">
        <f>IF(AN340, "OEIS CAT - Destructive - Fatal", IF(AO340, IF(AG340, "OEIS CAT - Destructive - Non-fatal", "OEIS Non-CAT - Destructive - Non-fatal"), IF(AG340, "OEIS CAT - Large", "OEIS Non-CAT - Large")))</f>
        <v/>
      </c>
      <c r="AR340">
        <f>IF(AND(P340&lt;&gt;"", P340&gt;5000),1,0)</f>
        <v/>
      </c>
      <c r="AS340">
        <f>IF(AND(R340&lt;&gt;"", R340&gt;500),1,0)</f>
        <v/>
      </c>
      <c r="AT340">
        <f>IF(OR(R340="", R340&lt;=100),"structures &lt;= 100 ", IF(R340&gt;500, "structures &gt; 500", "100 &lt; structures &lt;= 500"))</f>
        <v/>
      </c>
      <c r="AU340">
        <f>IF(AND(T340&gt;0, T340&lt;&gt;""),"fatality &gt; 0", "fatality = 0")</f>
        <v/>
      </c>
      <c r="AV340">
        <f>IF(R340="",0, R340)</f>
        <v/>
      </c>
      <c r="AW340" t="b">
        <v>1</v>
      </c>
      <c r="AX340" t="b">
        <v>0</v>
      </c>
      <c r="AY340" t="b">
        <v>1</v>
      </c>
      <c r="AZ340" t="b">
        <v>1</v>
      </c>
      <c r="BA340" t="b">
        <v>0</v>
      </c>
      <c r="BB340" t="b">
        <v>1</v>
      </c>
      <c r="BC340" t="b">
        <v>1</v>
      </c>
    </row>
    <row r="341">
      <c r="A341" s="11" t="n"/>
      <c r="C341">
        <f>LEFT(H341,8)&amp;"-"&amp;E341</f>
        <v/>
      </c>
      <c r="D341" s="12" t="inlineStr">
        <is>
          <t>Fresno And Madera</t>
        </is>
      </c>
      <c r="E341" s="12" t="inlineStr">
        <is>
          <t>Creek</t>
        </is>
      </c>
      <c r="F341" s="12" t="n"/>
      <c r="G341" s="12" t="n"/>
      <c r="H341" s="13">
        <f>YEAR(L341)*10^8+MONTH(L341)*10^6+DAY(L341)*10^4+HOUR(L341)*100+MINUTE(L341)</f>
        <v/>
      </c>
      <c r="I341" s="13">
        <f>IF(HOUR(L341)&lt;12, YEAR(L341)*10^8+MONTH(L341)*10^6+DAY(L341)*10^4+(HOUR(L341)+12)*10^2 + MINUTE(L341), YEAR(L341)*10^8+MONTH(L341)*10^6+(DAY(L341)+1)*10^4+(HOUR(L341)-12)*10^2+MINUTE(L341))</f>
        <v/>
      </c>
      <c r="J341" s="14" t="n">
        <v>44078</v>
      </c>
      <c r="K341" s="15" t="n">
        <v>0.7645833333333333</v>
      </c>
      <c r="L341" s="16" t="n">
        <v>44078.76458333333</v>
      </c>
      <c r="M341" s="17" t="n"/>
      <c r="N341" s="18" t="n"/>
      <c r="O341" s="16" t="n"/>
      <c r="P341" s="19" t="n">
        <v>379895</v>
      </c>
      <c r="Q341" s="12" t="inlineStr">
        <is>
          <t>Under Investigation</t>
        </is>
      </c>
      <c r="R341" s="19" t="n">
        <v>856</v>
      </c>
      <c r="S341" s="19" t="n">
        <v>71</v>
      </c>
      <c r="T341" s="19" t="n">
        <v>0</v>
      </c>
      <c r="U341" s="20" t="n">
        <v>37.19147</v>
      </c>
      <c r="V341" s="20" t="n">
        <v>-119.261175</v>
      </c>
      <c r="W341" s="11" t="inlineStr">
        <is>
          <t>HFTD</t>
        </is>
      </c>
      <c r="X341" s="11">
        <f>IF(OR(ISNUMBER(FIND("Redwood Valley", E341)), AZ341, BC341), "HFRA", "non-HFRA")</f>
        <v/>
      </c>
      <c r="Y341" s="11" t="n"/>
      <c r="Z341" s="21" t="n"/>
      <c r="AA341" s="11" t="n"/>
      <c r="AB341" s="11" t="n"/>
      <c r="AC341" s="21" t="n"/>
      <c r="AD341" s="21" t="n"/>
      <c r="AE341" s="21" t="n"/>
      <c r="AF341" s="27" t="n">
        <v>49989643</v>
      </c>
      <c r="AG341" s="11">
        <f>OR(AND(P341&gt;5000, P341&lt;&gt;""), AND(R341&gt;500, R341&lt;&gt;""), AND(T341&gt;0, T341&lt;&gt;""))</f>
        <v/>
      </c>
      <c r="AH341" s="11">
        <f>AND(OR(R341="", R341&lt;100),OR(AND(P341&gt;5000,P341&lt;&gt;""),AND(T341&gt;0,T341&lt;&gt;"")))</f>
        <v/>
      </c>
      <c r="AI341" s="11">
        <f>AND(AG341,AH341=FALSE)</f>
        <v/>
      </c>
      <c r="AJ341" s="19" t="n">
        <v>2020</v>
      </c>
      <c r="AK341" t="n">
        <v>9</v>
      </c>
      <c r="AL341" t="b">
        <v>0</v>
      </c>
      <c r="AM341">
        <f>IF(AND(T341&gt;0, T341&lt;&gt;""),1,0)</f>
        <v/>
      </c>
      <c r="AN341">
        <f>AND(AO341,AND(T341&gt;0,T341&lt;&gt;""))</f>
        <v/>
      </c>
      <c r="AO341">
        <f>AND(R341&gt;100, R341&lt;&gt;"")</f>
        <v/>
      </c>
      <c r="AP341">
        <f>AND(NOT(AN341),AO341)</f>
        <v/>
      </c>
      <c r="AQ341">
        <f>IF(AN341, "OEIS CAT - Destructive - Fatal", IF(AO341, IF(AG341, "OEIS CAT - Destructive - Non-fatal", "OEIS Non-CAT - Destructive - Non-fatal"), IF(AG341, "OEIS CAT - Large", "OEIS Non-CAT - Large")))</f>
        <v/>
      </c>
      <c r="AR341">
        <f>IF(AND(P341&lt;&gt;"", P341&gt;5000),1,0)</f>
        <v/>
      </c>
      <c r="AS341">
        <f>IF(AND(R341&lt;&gt;"", R341&gt;500),1,0)</f>
        <v/>
      </c>
      <c r="AT341">
        <f>IF(OR(R341="", R341&lt;=100),"structures &lt;= 100 ", IF(R341&gt;500, "structures &gt; 500", "100 &lt; structures &lt;= 500"))</f>
        <v/>
      </c>
      <c r="AU341">
        <f>IF(AND(T341&gt;0, T341&lt;&gt;""),"fatality &gt; 0", "fatality = 0")</f>
        <v/>
      </c>
      <c r="AV341">
        <f>IF(R341="",0, R341)</f>
        <v/>
      </c>
      <c r="AW341" t="b">
        <v>0</v>
      </c>
      <c r="AX341" t="b">
        <v>1</v>
      </c>
      <c r="AY341" t="b">
        <v>1</v>
      </c>
      <c r="AZ341" t="b">
        <v>1</v>
      </c>
      <c r="BA341" t="b">
        <v>0</v>
      </c>
      <c r="BB341" t="b">
        <v>1</v>
      </c>
      <c r="BC341" t="b">
        <v>1</v>
      </c>
    </row>
    <row r="342">
      <c r="A342" s="11" t="n"/>
      <c r="C342">
        <f>LEFT(H342,8)&amp;"-"&amp;E342</f>
        <v/>
      </c>
      <c r="D342" s="12" t="inlineStr">
        <is>
          <t>Mendocino</t>
        </is>
      </c>
      <c r="E342" s="12" t="inlineStr">
        <is>
          <t>Oak</t>
        </is>
      </c>
      <c r="F342" s="12" t="n"/>
      <c r="G342" s="12" t="n"/>
      <c r="H342" s="13">
        <f>YEAR(L342)*10^8+MONTH(L342)*10^6+DAY(L342)*10^4+HOUR(L342)*100+MINUTE(L342)</f>
        <v/>
      </c>
      <c r="I342" s="13">
        <f>IF(HOUR(L342)&lt;12, YEAR(L342)*10^8+MONTH(L342)*10^6+DAY(L342)*10^4+(HOUR(L342)+12)*10^2 + MINUTE(L342), YEAR(L342)*10^8+MONTH(L342)*10^6+(DAY(L342)+1)*10^4+(HOUR(L342)-12)*10^2+MINUTE(L342))</f>
        <v/>
      </c>
      <c r="J342" s="14" t="n">
        <v>44081</v>
      </c>
      <c r="K342" s="15" t="n">
        <v>0.5597222222222222</v>
      </c>
      <c r="L342" s="16" t="n">
        <v>44081.55972222222</v>
      </c>
      <c r="M342" s="17" t="n">
        <v>44088</v>
      </c>
      <c r="N342" s="18" t="inlineStr">
        <is>
          <t>19:38</t>
        </is>
      </c>
      <c r="O342" s="16" t="n">
        <v>44088.81805555556</v>
      </c>
      <c r="P342" s="19" t="n">
        <v>1100</v>
      </c>
      <c r="Q342" s="12" t="inlineStr">
        <is>
          <t>Under Investigation</t>
        </is>
      </c>
      <c r="R342" s="19" t="n">
        <v>56</v>
      </c>
      <c r="S342" s="19" t="n">
        <v>1</v>
      </c>
      <c r="T342" s="19" t="n">
        <v>0</v>
      </c>
      <c r="U342" s="20" t="n">
        <v>39.4935</v>
      </c>
      <c r="V342" s="20" t="n">
        <v>-123.3965</v>
      </c>
      <c r="W342" s="11" t="inlineStr">
        <is>
          <t>HFTD</t>
        </is>
      </c>
      <c r="X342" s="11">
        <f>IF(OR(ISNUMBER(FIND("Redwood Valley", E342)), AZ342, BC342), "HFRA", "non-HFRA")</f>
        <v/>
      </c>
      <c r="Y342" s="11" t="n"/>
      <c r="Z342" s="21" t="n"/>
      <c r="AA342" s="11" t="n"/>
      <c r="AB342" s="11" t="n"/>
      <c r="AC342" s="21" t="n"/>
      <c r="AD342" s="21" t="n"/>
      <c r="AE342" s="21" t="n"/>
      <c r="AF342" s="11" t="n">
        <v>858873</v>
      </c>
      <c r="AG342" s="11">
        <f>OR(AND(P342&gt;5000, P342&lt;&gt;""), AND(R342&gt;500, R342&lt;&gt;""), AND(T342&gt;0, T342&lt;&gt;""))</f>
        <v/>
      </c>
      <c r="AH342" s="11">
        <f>AND(OR(R342="", R342&lt;100),OR(AND(P342&gt;5000,P342&lt;&gt;""),AND(T342&gt;0,T342&lt;&gt;"")))</f>
        <v/>
      </c>
      <c r="AI342" s="11">
        <f>AND(AG342,AH342=FALSE)</f>
        <v/>
      </c>
      <c r="AJ342" s="19" t="n">
        <v>2020</v>
      </c>
      <c r="AK342" t="n">
        <v>9</v>
      </c>
      <c r="AL342" t="b">
        <v>0</v>
      </c>
      <c r="AM342">
        <f>IF(AND(T342&gt;0, T342&lt;&gt;""),1,0)</f>
        <v/>
      </c>
      <c r="AN342">
        <f>AND(AO342,AND(T342&gt;0,T342&lt;&gt;""))</f>
        <v/>
      </c>
      <c r="AO342">
        <f>AND(R342&gt;100, R342&lt;&gt;"")</f>
        <v/>
      </c>
      <c r="AP342">
        <f>AND(NOT(AN342),AO342)</f>
        <v/>
      </c>
      <c r="AQ342">
        <f>IF(AN342, "OEIS CAT - Destructive - Fatal", IF(AO342, IF(AG342, "OEIS CAT - Destructive - Non-fatal", "OEIS Non-CAT - Destructive - Non-fatal"), IF(AG342, "OEIS CAT - Large", "OEIS Non-CAT - Large")))</f>
        <v/>
      </c>
      <c r="AR342">
        <f>IF(AND(P342&lt;&gt;"", P342&gt;5000),1,0)</f>
        <v/>
      </c>
      <c r="AS342">
        <f>IF(AND(R342&lt;&gt;"", R342&gt;500),1,0)</f>
        <v/>
      </c>
      <c r="AT342">
        <f>IF(OR(R342="", R342&lt;=100),"structures &lt;= 100 ", IF(R342&gt;500, "structures &gt; 500", "100 &lt; structures &lt;= 500"))</f>
        <v/>
      </c>
      <c r="AU342">
        <f>IF(AND(T342&gt;0, T342&lt;&gt;""),"fatality &gt; 0", "fatality = 0")</f>
        <v/>
      </c>
      <c r="AV342">
        <f>IF(R342="",0, R342)</f>
        <v/>
      </c>
      <c r="AW342" t="b">
        <v>1</v>
      </c>
      <c r="AX342" t="b">
        <v>0</v>
      </c>
      <c r="AY342" t="b">
        <v>1</v>
      </c>
      <c r="AZ342" t="b">
        <v>1</v>
      </c>
      <c r="BA342" t="b">
        <v>0</v>
      </c>
      <c r="BB342" t="b">
        <v>1</v>
      </c>
      <c r="BC342" t="b">
        <v>1</v>
      </c>
    </row>
    <row r="343">
      <c r="A343" s="11" t="n"/>
      <c r="C343">
        <f>LEFT(H343,8)&amp;"-"&amp;E343</f>
        <v/>
      </c>
      <c r="D343" s="12" t="inlineStr">
        <is>
          <t>Yuba</t>
        </is>
      </c>
      <c r="E343" s="12" t="inlineStr">
        <is>
          <t>Willow</t>
        </is>
      </c>
      <c r="F343" s="12" t="n"/>
      <c r="G343" s="12" t="n"/>
      <c r="H343" s="13">
        <f>YEAR(L343)*10^8+MONTH(L343)*10^6+DAY(L343)*10^4+HOUR(L343)*100+MINUTE(L343)</f>
        <v/>
      </c>
      <c r="I343" s="13">
        <f>IF(HOUR(L343)&lt;12, YEAR(L343)*10^8+MONTH(L343)*10^6+DAY(L343)*10^4+(HOUR(L343)+12)*10^2 + MINUTE(L343), YEAR(L343)*10^8+MONTH(L343)*10^6+(DAY(L343)+1)*10^4+(HOUR(L343)-12)*10^2+MINUTE(L343))</f>
        <v/>
      </c>
      <c r="J343" s="14" t="n">
        <v>44082</v>
      </c>
      <c r="K343" s="15" t="n">
        <v>0.2527777777777778</v>
      </c>
      <c r="L343" s="16" t="n">
        <v>44082.25277777778</v>
      </c>
      <c r="M343" s="17" t="n">
        <v>44088</v>
      </c>
      <c r="N343" s="18" t="inlineStr">
        <is>
          <t>17:35</t>
        </is>
      </c>
      <c r="O343" s="16" t="n">
        <v>44088.73263888889</v>
      </c>
      <c r="P343" s="19" t="n">
        <v>1311</v>
      </c>
      <c r="Q343" s="12" t="n"/>
      <c r="R343" s="19" t="n">
        <v>41</v>
      </c>
      <c r="S343" s="19" t="n">
        <v>10</v>
      </c>
      <c r="T343" s="19" t="n">
        <v>0</v>
      </c>
      <c r="U343" s="20" t="n">
        <v>39.3637</v>
      </c>
      <c r="V343" s="20" t="n">
        <v>-121.32361</v>
      </c>
      <c r="W343" s="11" t="inlineStr">
        <is>
          <t>HFTD</t>
        </is>
      </c>
      <c r="X343" s="11">
        <f>IF(OR(ISNUMBER(FIND("Redwood Valley", E343)), AZ343, BC343), "HFRA", "non-HFRA")</f>
        <v/>
      </c>
      <c r="Y343" s="11" t="n"/>
      <c r="Z343" s="21" t="n"/>
      <c r="AA343" s="11" t="n"/>
      <c r="AB343" s="11" t="n"/>
      <c r="AC343" s="21" t="n"/>
      <c r="AD343" s="21" t="n"/>
      <c r="AE343" s="21" t="n"/>
      <c r="AF343" s="11" t="n">
        <v>4330276</v>
      </c>
      <c r="AG343" s="11">
        <f>OR(AND(P343&gt;5000, P343&lt;&gt;""), AND(R343&gt;500, R343&lt;&gt;""), AND(T343&gt;0, T343&lt;&gt;""))</f>
        <v/>
      </c>
      <c r="AH343" s="11">
        <f>AND(OR(R343="", R343&lt;100),OR(AND(P343&gt;5000,P343&lt;&gt;""),AND(T343&gt;0,T343&lt;&gt;"")))</f>
        <v/>
      </c>
      <c r="AI343" s="11">
        <f>AND(AG343,AH343=FALSE)</f>
        <v/>
      </c>
      <c r="AJ343" s="19" t="n">
        <v>2020</v>
      </c>
      <c r="AK343" t="n">
        <v>9</v>
      </c>
      <c r="AL343" t="b">
        <v>1</v>
      </c>
      <c r="AM343">
        <f>IF(AND(T343&gt;0, T343&lt;&gt;""),1,0)</f>
        <v/>
      </c>
      <c r="AN343">
        <f>AND(AO343,AND(T343&gt;0,T343&lt;&gt;""))</f>
        <v/>
      </c>
      <c r="AO343">
        <f>AND(R343&gt;100, R343&lt;&gt;"")</f>
        <v/>
      </c>
      <c r="AP343">
        <f>AND(NOT(AN343),AO343)</f>
        <v/>
      </c>
      <c r="AQ343">
        <f>IF(AN343, "OEIS CAT - Destructive - Fatal", IF(AO343, IF(AG343, "OEIS CAT - Destructive - Non-fatal", "OEIS Non-CAT - Destructive - Non-fatal"), IF(AG343, "OEIS CAT - Large", "OEIS Non-CAT - Large")))</f>
        <v/>
      </c>
      <c r="AR343">
        <f>IF(AND(P343&lt;&gt;"", P343&gt;5000),1,0)</f>
        <v/>
      </c>
      <c r="AS343">
        <f>IF(AND(R343&lt;&gt;"", R343&gt;500),1,0)</f>
        <v/>
      </c>
      <c r="AT343">
        <f>IF(OR(R343="", R343&lt;=100),"structures &lt;= 100 ", IF(R343&gt;500, "structures &gt; 500", "100 &lt; structures &lt;= 500"))</f>
        <v/>
      </c>
      <c r="AU343">
        <f>IF(AND(T343&gt;0, T343&lt;&gt;""),"fatality &gt; 0", "fatality = 0")</f>
        <v/>
      </c>
      <c r="AV343">
        <f>IF(R343="",0, R343)</f>
        <v/>
      </c>
      <c r="AW343" t="b">
        <v>1</v>
      </c>
      <c r="AX343" t="b">
        <v>0</v>
      </c>
      <c r="AY343" t="b">
        <v>1</v>
      </c>
      <c r="AZ343" t="b">
        <v>1</v>
      </c>
      <c r="BA343" t="b">
        <v>0</v>
      </c>
      <c r="BB343" t="b">
        <v>1</v>
      </c>
      <c r="BC343" t="b">
        <v>1</v>
      </c>
    </row>
    <row r="344">
      <c r="A344" s="11" t="n"/>
      <c r="C344">
        <f>LEFT(H344,8)&amp;"-"&amp;E344</f>
        <v/>
      </c>
      <c r="D344" s="12" t="inlineStr">
        <is>
          <t>El Dorado</t>
        </is>
      </c>
      <c r="E344" s="12" t="inlineStr">
        <is>
          <t>Fork</t>
        </is>
      </c>
      <c r="F344" s="12" t="n"/>
      <c r="G344" s="12" t="n"/>
      <c r="H344" s="13">
        <f>YEAR(L344)*10^8+MONTH(L344)*10^6+DAY(L344)*10^4+HOUR(L344)*100+MINUTE(L344)</f>
        <v/>
      </c>
      <c r="I344" s="13">
        <f>IF(HOUR(L344)&lt;12, YEAR(L344)*10^8+MONTH(L344)*10^6+DAY(L344)*10^4+(HOUR(L344)+12)*10^2 + MINUTE(L344), YEAR(L344)*10^8+MONTH(L344)*10^6+(DAY(L344)+1)*10^4+(HOUR(L344)-12)*10^2+MINUTE(L344))</f>
        <v/>
      </c>
      <c r="J344" s="14" t="n">
        <v>44082</v>
      </c>
      <c r="K344" s="15" t="n">
        <v>0.54375</v>
      </c>
      <c r="L344" s="16" t="n">
        <v>44082.54375</v>
      </c>
      <c r="M344" s="17" t="n">
        <v>44144</v>
      </c>
      <c r="N344" s="18" t="inlineStr">
        <is>
          <t>17:48</t>
        </is>
      </c>
      <c r="O344" s="16" t="n">
        <v>44144.74166666667</v>
      </c>
      <c r="P344" s="19" t="n">
        <v>1673</v>
      </c>
      <c r="Q344" s="12" t="inlineStr">
        <is>
          <t>Under Investigation</t>
        </is>
      </c>
      <c r="R344" s="19" t="n">
        <v>0</v>
      </c>
      <c r="S344" s="19" t="n">
        <v>0</v>
      </c>
      <c r="T344" s="19" t="n">
        <v>0</v>
      </c>
      <c r="U344" s="20" t="n">
        <v>38.99</v>
      </c>
      <c r="V344" s="20" t="n">
        <v>-120.394</v>
      </c>
      <c r="W344" s="11" t="inlineStr">
        <is>
          <t>HFTD</t>
        </is>
      </c>
      <c r="X344" s="11">
        <f>IF(OR(ISNUMBER(FIND("Redwood Valley", E344)), AZ344, BC344), "HFRA", "non-HFRA")</f>
        <v/>
      </c>
      <c r="Y344" s="11" t="n"/>
      <c r="Z344" s="21" t="n"/>
      <c r="AA344" s="11" t="n"/>
      <c r="AB344" s="11" t="n"/>
      <c r="AC344" s="21" t="n"/>
      <c r="AD344" s="21" t="n"/>
      <c r="AE344" s="21" t="n"/>
      <c r="AF344" s="11" t="n"/>
      <c r="AG344" s="11">
        <f>OR(AND(P344&gt;5000, P344&lt;&gt;""), AND(R344&gt;500, R344&lt;&gt;""), AND(T344&gt;0, T344&lt;&gt;""))</f>
        <v/>
      </c>
      <c r="AH344" s="11">
        <f>AND(OR(R344="", R344&lt;100),OR(AND(P344&gt;5000,P344&lt;&gt;""),AND(T344&gt;0,T344&lt;&gt;"")))</f>
        <v/>
      </c>
      <c r="AI344" s="11">
        <f>AND(AG344,AH344=FALSE)</f>
        <v/>
      </c>
      <c r="AJ344" s="19" t="n">
        <v>2020</v>
      </c>
      <c r="AK344" t="n">
        <v>9</v>
      </c>
      <c r="AL344" t="b">
        <v>1</v>
      </c>
      <c r="AM344">
        <f>IF(AND(T344&gt;0, T344&lt;&gt;""),1,0)</f>
        <v/>
      </c>
      <c r="AN344">
        <f>AND(AO344,AND(T344&gt;0,T344&lt;&gt;""))</f>
        <v/>
      </c>
      <c r="AO344">
        <f>AND(R344&gt;100, R344&lt;&gt;"")</f>
        <v/>
      </c>
      <c r="AP344">
        <f>AND(NOT(AN344),AO344)</f>
        <v/>
      </c>
      <c r="AQ344">
        <f>IF(AN344, "OEIS CAT - Destructive - Fatal", IF(AO344, IF(AG344, "OEIS CAT - Destructive - Non-fatal", "OEIS Non-CAT - Destructive - Non-fatal"), IF(AG344, "OEIS CAT - Large", "OEIS Non-CAT - Large")))</f>
        <v/>
      </c>
      <c r="AR344">
        <f>IF(AND(P344&lt;&gt;"", P344&gt;5000),1,0)</f>
        <v/>
      </c>
      <c r="AS344">
        <f>IF(AND(R344&lt;&gt;"", R344&gt;500),1,0)</f>
        <v/>
      </c>
      <c r="AT344">
        <f>IF(OR(R344="", R344&lt;=100),"structures &lt;= 100 ", IF(R344&gt;500, "structures &gt; 500", "100 &lt; structures &lt;= 500"))</f>
        <v/>
      </c>
      <c r="AU344">
        <f>IF(AND(T344&gt;0, T344&lt;&gt;""),"fatality &gt; 0", "fatality = 0")</f>
        <v/>
      </c>
      <c r="AV344">
        <f>IF(R344="",0, R344)</f>
        <v/>
      </c>
      <c r="AW344" t="b">
        <v>1</v>
      </c>
      <c r="AX344" t="b">
        <v>0</v>
      </c>
      <c r="AY344" t="b">
        <v>1</v>
      </c>
      <c r="AZ344" t="b">
        <v>1</v>
      </c>
      <c r="BA344" t="b">
        <v>0</v>
      </c>
      <c r="BB344" t="b">
        <v>1</v>
      </c>
      <c r="BC344" t="b">
        <v>1</v>
      </c>
    </row>
    <row r="345">
      <c r="A345" s="11" t="n"/>
      <c r="C345">
        <f>LEFT(H345,8)&amp;"-"&amp;E345</f>
        <v/>
      </c>
      <c r="D345" s="12" t="inlineStr">
        <is>
          <t>Fresno</t>
        </is>
      </c>
      <c r="E345" s="12" t="inlineStr">
        <is>
          <t>Bullfrog</t>
        </is>
      </c>
      <c r="F345" s="12" t="n"/>
      <c r="G345" s="12" t="n"/>
      <c r="H345" s="13">
        <f>YEAR(L345)*10^8+MONTH(L345)*10^6+DAY(L345)*10^4+HOUR(L345)*100+MINUTE(L345)</f>
        <v/>
      </c>
      <c r="I345" s="13">
        <f>IF(HOUR(L345)&lt;12, YEAR(L345)*10^8+MONTH(L345)*10^6+DAY(L345)*10^4+(HOUR(L345)+12)*10^2 + MINUTE(L345), YEAR(L345)*10^8+MONTH(L345)*10^6+(DAY(L345)+1)*10^4+(HOUR(L345)-12)*10^2+MINUTE(L345))</f>
        <v/>
      </c>
      <c r="J345" s="14" t="n">
        <v>44086</v>
      </c>
      <c r="K345" s="15" t="n">
        <v>0.58125</v>
      </c>
      <c r="L345" s="16" t="n">
        <v>44086.58125</v>
      </c>
      <c r="M345" s="17" t="n">
        <v>44144</v>
      </c>
      <c r="N345" s="18" t="inlineStr">
        <is>
          <t>14:06</t>
        </is>
      </c>
      <c r="O345" s="16" t="n">
        <v>44144.5875</v>
      </c>
      <c r="P345" s="19" t="n">
        <v>1185</v>
      </c>
      <c r="Q345" s="12" t="n"/>
      <c r="R345" s="19" t="n">
        <v>0</v>
      </c>
      <c r="S345" s="19" t="n">
        <v>0</v>
      </c>
      <c r="T345" s="19" t="n">
        <v>0</v>
      </c>
      <c r="U345" s="20" t="n">
        <v>37.135474</v>
      </c>
      <c r="V345" s="20" t="n">
        <v>-119.027309</v>
      </c>
      <c r="W345" s="11" t="inlineStr">
        <is>
          <t>non-HFTD</t>
        </is>
      </c>
      <c r="X345" s="11">
        <f>IF(OR(ISNUMBER(FIND("Redwood Valley", E345)), AZ345, BC345), "HFRA", "non-HFRA")</f>
        <v/>
      </c>
      <c r="Y345" s="11" t="n"/>
      <c r="Z345" s="21" t="n"/>
      <c r="AA345" s="11" t="n"/>
      <c r="AB345" s="11" t="n"/>
      <c r="AC345" s="21" t="n"/>
      <c r="AD345" s="21" t="n"/>
      <c r="AE345" s="21" t="n"/>
      <c r="AF345" s="11" t="n"/>
      <c r="AG345" s="11">
        <f>OR(AND(P345&gt;5000, P345&lt;&gt;""), AND(R345&gt;500, R345&lt;&gt;""), AND(T345&gt;0, T345&lt;&gt;""))</f>
        <v/>
      </c>
      <c r="AH345" s="11">
        <f>AND(OR(R345="", R345&lt;100),OR(AND(P345&gt;5000,P345&lt;&gt;""),AND(T345&gt;0,T345&lt;&gt;"")))</f>
        <v/>
      </c>
      <c r="AI345" s="11">
        <f>AND(AG345,AH345=FALSE)</f>
        <v/>
      </c>
      <c r="AJ345" s="19" t="n">
        <v>2020</v>
      </c>
      <c r="AK345" t="n">
        <v>9</v>
      </c>
      <c r="AL345" t="b">
        <v>0</v>
      </c>
      <c r="AM345">
        <f>IF(AND(T345&gt;0, T345&lt;&gt;""),1,0)</f>
        <v/>
      </c>
      <c r="AN345">
        <f>AND(AO345,AND(T345&gt;0,T345&lt;&gt;""))</f>
        <v/>
      </c>
      <c r="AO345">
        <f>AND(R345&gt;100, R345&lt;&gt;"")</f>
        <v/>
      </c>
      <c r="AP345">
        <f>AND(NOT(AN345),AO345)</f>
        <v/>
      </c>
      <c r="AQ345">
        <f>IF(AN345, "OEIS CAT - Destructive - Fatal", IF(AO345, IF(AG345, "OEIS CAT - Destructive - Non-fatal", "OEIS Non-CAT - Destructive - Non-fatal"), IF(AG345, "OEIS CAT - Large", "OEIS Non-CAT - Large")))</f>
        <v/>
      </c>
      <c r="AR345">
        <f>IF(AND(P345&lt;&gt;"", P345&gt;5000),1,0)</f>
        <v/>
      </c>
      <c r="AS345">
        <f>IF(AND(R345&lt;&gt;"", R345&gt;500),1,0)</f>
        <v/>
      </c>
      <c r="AT345">
        <f>IF(OR(R345="", R345&lt;=100),"structures &lt;= 100 ", IF(R345&gt;500, "structures &gt; 500", "100 &lt; structures &lt;= 500"))</f>
        <v/>
      </c>
      <c r="AU345">
        <f>IF(AND(T345&gt;0, T345&lt;&gt;""),"fatality &gt; 0", "fatality = 0")</f>
        <v/>
      </c>
      <c r="AV345">
        <f>IF(R345="",0, R345)</f>
        <v/>
      </c>
      <c r="AW345" t="b">
        <v>0</v>
      </c>
      <c r="AX345" t="b">
        <v>0</v>
      </c>
      <c r="AY345" t="b">
        <v>0</v>
      </c>
      <c r="AZ345" t="b">
        <v>0</v>
      </c>
      <c r="BA345" t="b">
        <v>0</v>
      </c>
      <c r="BB345" t="b">
        <v>0</v>
      </c>
      <c r="BC345" t="b">
        <v>0</v>
      </c>
    </row>
    <row r="346">
      <c r="A346" s="11" t="inlineStr">
        <is>
          <t>Not in PG&amp;E service territory</t>
        </is>
      </c>
      <c r="B346" s="23" t="n"/>
      <c r="C346">
        <f>LEFT(H346,8)&amp;"-"&amp;E346</f>
        <v/>
      </c>
      <c r="D346" s="12" t="inlineStr">
        <is>
          <t>Siskiyou</t>
        </is>
      </c>
      <c r="E346" s="12" t="inlineStr">
        <is>
          <t>Fox</t>
        </is>
      </c>
      <c r="F346" s="12" t="n"/>
      <c r="G346" s="12" t="n"/>
      <c r="H346" s="13">
        <f>YEAR(L346)*10^8+MONTH(L346)*10^6+DAY(L346)*10^4+HOUR(L346)*100+MINUTE(L346)</f>
        <v/>
      </c>
      <c r="I346" s="13">
        <f>IF(HOUR(L346)&lt;12, YEAR(L346)*10^8+MONTH(L346)*10^6+DAY(L346)*10^4+(HOUR(L346)+12)*10^2 + MINUTE(L346), YEAR(L346)*10^8+MONTH(L346)*10^6+(DAY(L346)+1)*10^4+(HOUR(L346)-12)*10^2+MINUTE(L346))</f>
        <v/>
      </c>
      <c r="J346" s="14" t="n">
        <v>44090</v>
      </c>
      <c r="K346" s="15" t="n">
        <v>0.4638888888888889</v>
      </c>
      <c r="L346" s="16" t="n">
        <v>44090.46388888889</v>
      </c>
      <c r="M346" s="17" t="n">
        <v>44104</v>
      </c>
      <c r="N346" s="18" t="inlineStr">
        <is>
          <t>08:31</t>
        </is>
      </c>
      <c r="O346" s="16" t="n">
        <v>44104.35486111111</v>
      </c>
      <c r="P346" s="19" t="n">
        <v>2188</v>
      </c>
      <c r="Q346" s="12" t="n"/>
      <c r="R346" s="19" t="n">
        <v>0</v>
      </c>
      <c r="S346" s="19" t="n">
        <v>0</v>
      </c>
      <c r="T346" s="19" t="n">
        <v>0</v>
      </c>
      <c r="U346" s="20" t="n">
        <v>41.211022</v>
      </c>
      <c r="V346" s="20" t="n">
        <v>-122.847359</v>
      </c>
      <c r="W346" s="11" t="inlineStr">
        <is>
          <t>non-HFTD</t>
        </is>
      </c>
      <c r="X346" s="11">
        <f>IF(OR(ISNUMBER(FIND("Redwood Valley", E346)), AZ346, BC346), "HFRA", "non-HFRA")</f>
        <v/>
      </c>
      <c r="Y346" s="11" t="n"/>
      <c r="Z346" s="21" t="n"/>
      <c r="AA346" s="11" t="n"/>
      <c r="AB346" s="11" t="n"/>
      <c r="AC346" s="21" t="n"/>
      <c r="AD346" s="21" t="n"/>
      <c r="AE346" s="21" t="n"/>
      <c r="AF346" s="11" t="n"/>
      <c r="AG346" s="11">
        <f>OR(AND(P346&gt;5000, P346&lt;&gt;""), AND(R346&gt;500, R346&lt;&gt;""), AND(T346&gt;0, T346&lt;&gt;""))</f>
        <v/>
      </c>
      <c r="AH346" s="11">
        <f>AND(OR(R346="", R346&lt;100),OR(AND(P346&gt;5000,P346&lt;&gt;""),AND(T346&gt;0,T346&lt;&gt;"")))</f>
        <v/>
      </c>
      <c r="AI346" s="11">
        <f>AND(AG346,AH346=FALSE)</f>
        <v/>
      </c>
      <c r="AJ346" s="19" t="n">
        <v>2020</v>
      </c>
      <c r="AK346" t="n">
        <v>9</v>
      </c>
      <c r="AL346" t="b">
        <v>0</v>
      </c>
      <c r="AM346">
        <f>IF(AND(T346&gt;0, T346&lt;&gt;""),1,0)</f>
        <v/>
      </c>
      <c r="AN346">
        <f>AND(AO346,AND(T346&gt;0,T346&lt;&gt;""))</f>
        <v/>
      </c>
      <c r="AO346">
        <f>AND(R346&gt;100, R346&lt;&gt;"")</f>
        <v/>
      </c>
      <c r="AP346">
        <f>AND(NOT(AN346),AO346)</f>
        <v/>
      </c>
      <c r="AQ346">
        <f>IF(AN346, "OEIS CAT - Destructive - Fatal", IF(AO346, IF(AG346, "OEIS CAT - Destructive - Non-fatal", "OEIS Non-CAT - Destructive - Non-fatal"), IF(AG346, "OEIS CAT - Large", "OEIS Non-CAT - Large")))</f>
        <v/>
      </c>
      <c r="AR346">
        <f>IF(AND(P346&lt;&gt;"", P346&gt;5000),1,0)</f>
        <v/>
      </c>
      <c r="AS346">
        <f>IF(AND(R346&lt;&gt;"", R346&gt;500),1,0)</f>
        <v/>
      </c>
      <c r="AT346">
        <f>IF(OR(R346="", R346&lt;=100),"structures &lt;= 100 ", IF(R346&gt;500, "structures &gt; 500", "100 &lt; structures &lt;= 500"))</f>
        <v/>
      </c>
      <c r="AU346">
        <f>IF(AND(T346&gt;0, T346&lt;&gt;""),"fatality &gt; 0", "fatality = 0")</f>
        <v/>
      </c>
      <c r="AV346">
        <f>IF(R346="",0, R346)</f>
        <v/>
      </c>
      <c r="AW346" t="b">
        <v>0</v>
      </c>
      <c r="AX346" t="b">
        <v>0</v>
      </c>
      <c r="AY346" t="b">
        <v>0</v>
      </c>
      <c r="AZ346" t="b">
        <v>0</v>
      </c>
      <c r="BA346" t="b">
        <v>0</v>
      </c>
      <c r="BB346" t="b">
        <v>0</v>
      </c>
      <c r="BC346" t="b">
        <v>0</v>
      </c>
    </row>
    <row r="347">
      <c r="A347" s="11" t="n"/>
      <c r="C347">
        <f>LEFT(H347,8)&amp;"-"&amp;E347</f>
        <v/>
      </c>
      <c r="D347" s="12" t="inlineStr">
        <is>
          <t>Napa And Sonoma</t>
        </is>
      </c>
      <c r="E347" s="12" t="inlineStr">
        <is>
          <t>Glass</t>
        </is>
      </c>
      <c r="F347" s="12" t="n"/>
      <c r="G347" s="12" t="n"/>
      <c r="H347" s="13">
        <f>YEAR(L347)*10^8+MONTH(L347)*10^6+DAY(L347)*10^4+HOUR(L347)*100+MINUTE(L347)</f>
        <v/>
      </c>
      <c r="I347" s="13">
        <f>IF(HOUR(L347)&lt;12, YEAR(L347)*10^8+MONTH(L347)*10^6+DAY(L347)*10^4+(HOUR(L347)+12)*10^2 + MINUTE(L347), YEAR(L347)*10^8+MONTH(L347)*10^6+(DAY(L347)+1)*10^4+(HOUR(L347)-12)*10^2+MINUTE(L347))</f>
        <v/>
      </c>
      <c r="J347" s="14" t="n">
        <v>44100</v>
      </c>
      <c r="K347" s="15" t="n">
        <v>0.1583333333333333</v>
      </c>
      <c r="L347" s="16" t="n">
        <v>44100.15833333333</v>
      </c>
      <c r="M347" s="17" t="n">
        <v>44124</v>
      </c>
      <c r="N347" s="18" t="inlineStr">
        <is>
          <t>11:00</t>
        </is>
      </c>
      <c r="O347" s="16" t="n">
        <v>44124.45833333334</v>
      </c>
      <c r="P347" s="19" t="n">
        <v>67484</v>
      </c>
      <c r="Q347" s="12" t="inlineStr">
        <is>
          <t>Under Investigation</t>
        </is>
      </c>
      <c r="R347" s="19" t="n">
        <v>1555</v>
      </c>
      <c r="S347" s="19" t="n">
        <v>282</v>
      </c>
      <c r="T347" s="19" t="n">
        <v>0</v>
      </c>
      <c r="U347" s="20" t="n">
        <v>38.56295</v>
      </c>
      <c r="V347" s="20" t="n">
        <v>-122.49745</v>
      </c>
      <c r="W347" s="11" t="inlineStr">
        <is>
          <t>HFTD</t>
        </is>
      </c>
      <c r="X347" s="11">
        <f>IF(OR(ISNUMBER(FIND("Redwood Valley", E347)), AZ347, BC347), "HFRA", "non-HFRA")</f>
        <v/>
      </c>
      <c r="Y347" s="11" t="n"/>
      <c r="Z347" s="21" t="n"/>
      <c r="AA347" s="11" t="n"/>
      <c r="AB347" s="11" t="n"/>
      <c r="AC347" s="21" t="n"/>
      <c r="AD347" s="21" t="n"/>
      <c r="AE347" s="21" t="n"/>
      <c r="AF347" s="27" t="n">
        <v>221131080</v>
      </c>
      <c r="AG347" s="11">
        <f>OR(AND(P347&gt;5000, P347&lt;&gt;""), AND(R347&gt;500, R347&lt;&gt;""), AND(T347&gt;0, T347&lt;&gt;""))</f>
        <v/>
      </c>
      <c r="AH347" s="11">
        <f>AND(OR(R347="", R347&lt;100),OR(AND(P347&gt;5000,P347&lt;&gt;""),AND(T347&gt;0,T347&lt;&gt;"")))</f>
        <v/>
      </c>
      <c r="AI347" s="11">
        <f>AND(AG347,AH347=FALSE)</f>
        <v/>
      </c>
      <c r="AJ347" s="19" t="n">
        <v>2020</v>
      </c>
      <c r="AK347" t="n">
        <v>9</v>
      </c>
      <c r="AL347" t="b">
        <v>0</v>
      </c>
      <c r="AM347">
        <f>IF(AND(T347&gt;0, T347&lt;&gt;""),1,0)</f>
        <v/>
      </c>
      <c r="AN347">
        <f>AND(AO347,AND(T347&gt;0,T347&lt;&gt;""))</f>
        <v/>
      </c>
      <c r="AO347">
        <f>AND(R347&gt;100, R347&lt;&gt;"")</f>
        <v/>
      </c>
      <c r="AP347">
        <f>AND(NOT(AN347),AO347)</f>
        <v/>
      </c>
      <c r="AQ347">
        <f>IF(AN347, "OEIS CAT - Destructive - Fatal", IF(AO347, IF(AG347, "OEIS CAT - Destructive - Non-fatal", "OEIS Non-CAT - Destructive - Non-fatal"), IF(AG347, "OEIS CAT - Large", "OEIS Non-CAT - Large")))</f>
        <v/>
      </c>
      <c r="AR347">
        <f>IF(AND(P347&lt;&gt;"", P347&gt;5000),1,0)</f>
        <v/>
      </c>
      <c r="AS347">
        <f>IF(AND(R347&lt;&gt;"", R347&gt;500),1,0)</f>
        <v/>
      </c>
      <c r="AT347">
        <f>IF(OR(R347="", R347&lt;=100),"structures &lt;= 100 ", IF(R347&gt;500, "structures &gt; 500", "100 &lt; structures &lt;= 500"))</f>
        <v/>
      </c>
      <c r="AU347">
        <f>IF(AND(T347&gt;0, T347&lt;&gt;""),"fatality &gt; 0", "fatality = 0")</f>
        <v/>
      </c>
      <c r="AV347">
        <f>IF(R347="",0, R347)</f>
        <v/>
      </c>
      <c r="AW347" t="b">
        <v>0</v>
      </c>
      <c r="AX347" t="b">
        <v>1</v>
      </c>
      <c r="AY347" t="b">
        <v>1</v>
      </c>
      <c r="AZ347" t="b">
        <v>1</v>
      </c>
      <c r="BA347" t="b">
        <v>0</v>
      </c>
      <c r="BB347" t="b">
        <v>1</v>
      </c>
      <c r="BC347" t="b">
        <v>1</v>
      </c>
    </row>
    <row r="348">
      <c r="A348" s="11" t="n"/>
      <c r="C348">
        <f>LEFT(H348,8)&amp;"-"&amp;E348</f>
        <v/>
      </c>
      <c r="D348" s="12" t="inlineStr">
        <is>
          <t>Shasta And Tehama</t>
        </is>
      </c>
      <c r="E348" s="12" t="inlineStr">
        <is>
          <t>Zogg</t>
        </is>
      </c>
      <c r="F348" s="12" t="n"/>
      <c r="G348" s="12" t="n"/>
      <c r="H348" s="13">
        <f>YEAR(L348)*10^8+MONTH(L348)*10^6+DAY(L348)*10^4+HOUR(L348)*100+MINUTE(L348)</f>
        <v/>
      </c>
      <c r="I348" s="13">
        <f>IF(HOUR(L348)&lt;12, YEAR(L348)*10^8+MONTH(L348)*10^6+DAY(L348)*10^4+(HOUR(L348)+12)*10^2 + MINUTE(L348), YEAR(L348)*10^8+MONTH(L348)*10^6+(DAY(L348)+1)*10^4+(HOUR(L348)-12)*10^2+MINUTE(L348))</f>
        <v/>
      </c>
      <c r="J348" s="14" t="n">
        <v>44101</v>
      </c>
      <c r="K348" s="15" t="n">
        <v>0.66875</v>
      </c>
      <c r="L348" s="16" t="n">
        <v>44101.66875</v>
      </c>
      <c r="M348" s="17" t="n">
        <v>44117</v>
      </c>
      <c r="N348" s="18" t="inlineStr">
        <is>
          <t>17:02</t>
        </is>
      </c>
      <c r="O348" s="16" t="n">
        <v>44117.70972222222</v>
      </c>
      <c r="P348" s="19" t="n">
        <v>56338</v>
      </c>
      <c r="Q348" s="12" t="inlineStr">
        <is>
          <t>Electrical Power</t>
        </is>
      </c>
      <c r="R348" s="19" t="n">
        <v>204</v>
      </c>
      <c r="S348" s="19" t="n">
        <v>27</v>
      </c>
      <c r="T348" s="19" t="n">
        <v>4</v>
      </c>
      <c r="U348" s="20" t="n">
        <v>40.53927</v>
      </c>
      <c r="V348" s="20" t="n">
        <v>-122.56656</v>
      </c>
      <c r="W348" s="11" t="inlineStr">
        <is>
          <t>HFTD</t>
        </is>
      </c>
      <c r="X348" s="11">
        <f>IF(OR(ISNUMBER(FIND("Redwood Valley", E348)), AZ348, BC348), "HFRA", "non-HFRA")</f>
        <v/>
      </c>
      <c r="Y348" s="11" t="inlineStr">
        <is>
          <t>Yes</t>
        </is>
      </c>
      <c r="Z348" s="21" t="inlineStr">
        <is>
          <t>Yes</t>
        </is>
      </c>
      <c r="AA348" s="11" t="n">
        <v>20201368</v>
      </c>
      <c r="AB348" s="11" t="inlineStr">
        <is>
          <t>EI200927A</t>
        </is>
      </c>
      <c r="AC348" s="21" t="inlineStr">
        <is>
          <t>1095236</t>
        </is>
      </c>
      <c r="AD348" s="21" t="inlineStr">
        <is>
          <t>20-0102112</t>
        </is>
      </c>
      <c r="AE348" s="21" t="n"/>
      <c r="AF348" s="27" t="n">
        <v>8354758</v>
      </c>
      <c r="AG348" s="11">
        <f>OR(AND(P348&gt;5000, P348&lt;&gt;""), AND(R348&gt;500, R348&lt;&gt;""), AND(T348&gt;0, T348&lt;&gt;""))</f>
        <v/>
      </c>
      <c r="AH348" s="11">
        <f>AND(OR(R348="", R348&lt;100),OR(AND(P348&gt;5000,P348&lt;&gt;""),AND(T348&gt;0,T348&lt;&gt;"")))</f>
        <v/>
      </c>
      <c r="AI348" s="11">
        <f>AND(AG348,AH348=FALSE)</f>
        <v/>
      </c>
      <c r="AJ348" s="19" t="n">
        <v>2020</v>
      </c>
      <c r="AK348" t="n">
        <v>9</v>
      </c>
      <c r="AL348" t="b">
        <v>1</v>
      </c>
      <c r="AM348">
        <f>IF(AND(T348&gt;0, T348&lt;&gt;""),1,0)</f>
        <v/>
      </c>
      <c r="AN348">
        <f>AND(AO348,AND(T348&gt;0,T348&lt;&gt;""))</f>
        <v/>
      </c>
      <c r="AO348">
        <f>AND(R348&gt;100, R348&lt;&gt;"")</f>
        <v/>
      </c>
      <c r="AP348">
        <f>AND(NOT(AN348),AO348)</f>
        <v/>
      </c>
      <c r="AQ348">
        <f>IF(AN348, "OEIS CAT - Destructive - Fatal", IF(AO348, IF(AG348, "OEIS CAT - Destructive - Non-fatal", "OEIS Non-CAT - Destructive - Non-fatal"), IF(AG348, "OEIS CAT - Large", "OEIS Non-CAT - Large")))</f>
        <v/>
      </c>
      <c r="AR348">
        <f>IF(AND(P348&lt;&gt;"", P348&gt;5000),1,0)</f>
        <v/>
      </c>
      <c r="AS348">
        <f>IF(AND(R348&lt;&gt;"", R348&gt;500),1,0)</f>
        <v/>
      </c>
      <c r="AT348">
        <f>IF(OR(R348="", R348&lt;=100),"structures &lt;= 100 ", IF(R348&gt;500, "structures &gt; 500", "100 &lt; structures &lt;= 500"))</f>
        <v/>
      </c>
      <c r="AU348">
        <f>IF(AND(T348&gt;0, T348&lt;&gt;""),"fatality &gt; 0", "fatality = 0")</f>
        <v/>
      </c>
      <c r="AV348">
        <f>IF(R348="",0, R348)</f>
        <v/>
      </c>
      <c r="AW348" t="b">
        <v>1</v>
      </c>
      <c r="AX348" t="b">
        <v>0</v>
      </c>
      <c r="AY348" t="b">
        <v>1</v>
      </c>
      <c r="AZ348" t="b">
        <v>1</v>
      </c>
      <c r="BA348" t="b">
        <v>0</v>
      </c>
      <c r="BB348" t="b">
        <v>1</v>
      </c>
      <c r="BC348" t="b">
        <v>1</v>
      </c>
    </row>
    <row r="349">
      <c r="A349" s="11" t="n"/>
      <c r="B349" s="17" t="n"/>
      <c r="C349">
        <f>LEFT(H349,8)&amp;"-"&amp;E349</f>
        <v/>
      </c>
      <c r="D349" s="21" t="inlineStr">
        <is>
          <t>Kern</t>
        </is>
      </c>
      <c r="E349" s="21" t="inlineStr">
        <is>
          <t>Wolf</t>
        </is>
      </c>
      <c r="F349" s="21" t="n"/>
      <c r="G349" s="21" t="n"/>
      <c r="H349" s="13">
        <f>YEAR(L349)*10^8+MONTH(L349)*10^6+DAY(L349)*10^4+HOUR(L349)*100+MINUTE(L349)</f>
        <v/>
      </c>
      <c r="I349" s="13">
        <f>IF(HOUR(L349)&lt;12, YEAR(L349)*10^8+MONTH(L349)*10^6+DAY(L349)*10^4+(HOUR(L349)+12)*10^2 + MINUTE(L349), YEAR(L349)*10^8+MONTH(L349)*10^6+(DAY(L349)+1)*10^4+(HOUR(L349)-12)*10^2+MINUTE(L349))</f>
        <v/>
      </c>
      <c r="J349" s="17" t="n">
        <v>44215</v>
      </c>
      <c r="K349" s="15" t="n">
        <v>0.4909722222222222</v>
      </c>
      <c r="L349" s="16" t="n">
        <v>44215.49097222222</v>
      </c>
      <c r="M349" s="17" t="n">
        <v>44216</v>
      </c>
      <c r="N349" s="18" t="inlineStr">
        <is>
          <t>07:12</t>
        </is>
      </c>
      <c r="O349" s="16" t="n">
        <v>44216.3</v>
      </c>
      <c r="P349" s="11" t="n">
        <v>685</v>
      </c>
      <c r="Q349" s="21" t="inlineStr">
        <is>
          <t>Electrical Power</t>
        </is>
      </c>
      <c r="R349" s="11" t="n"/>
      <c r="S349" s="11" t="n"/>
      <c r="T349" s="11" t="n"/>
      <c r="U349" s="25" t="n">
        <v>34.99432</v>
      </c>
      <c r="V349" s="25" t="n">
        <v>-119.185309</v>
      </c>
      <c r="W349" s="11" t="inlineStr">
        <is>
          <t>non-HFTD</t>
        </is>
      </c>
      <c r="X349" s="11">
        <f>IF(OR(ISNUMBER(FIND("Redwood Valley", E349)), AZ349, BC349), "HFRA", "non-HFRA")</f>
        <v/>
      </c>
      <c r="Y349" s="11" t="inlineStr">
        <is>
          <t>Yes</t>
        </is>
      </c>
      <c r="Z349" s="21" t="inlineStr">
        <is>
          <t>Yes</t>
        </is>
      </c>
      <c r="AA349" s="11" t="n">
        <v>20210059</v>
      </c>
      <c r="AB349" s="11" t="n"/>
      <c r="AC349" s="21" t="n"/>
      <c r="AD349" s="21" t="inlineStr">
        <is>
          <t>21-0010873</t>
        </is>
      </c>
      <c r="AE349" s="21" t="n"/>
      <c r="AF349" s="11" t="n">
        <v>4116</v>
      </c>
      <c r="AG349" s="11">
        <f>OR(AND(P349&gt;5000, P349&lt;&gt;""), AND(R349&gt;500, R349&lt;&gt;""), AND(T349&gt;0, T349&lt;&gt;""))</f>
        <v/>
      </c>
      <c r="AH349" s="11">
        <f>AND(OR(R349="", R349&lt;100),OR(AND(P349&gt;5000,P349&lt;&gt;""),AND(T349&gt;0,T349&lt;&gt;"")))</f>
        <v/>
      </c>
      <c r="AI349" s="11">
        <f>AND(AG349,AH349=FALSE)</f>
        <v/>
      </c>
      <c r="AJ349" s="19" t="n">
        <v>2021</v>
      </c>
      <c r="AK349" t="n">
        <v>1</v>
      </c>
      <c r="AL349" t="b">
        <v>0</v>
      </c>
      <c r="AM349">
        <f>IF(AND(T349&gt;0, T349&lt;&gt;""),1,0)</f>
        <v/>
      </c>
      <c r="AN349">
        <f>AND(AO349,AND(T349&gt;0,T349&lt;&gt;""))</f>
        <v/>
      </c>
      <c r="AO349">
        <f>AND(R349&gt;100, R349&lt;&gt;"")</f>
        <v/>
      </c>
      <c r="AP349">
        <f>AND(NOT(AN349),AO349)</f>
        <v/>
      </c>
      <c r="AQ349">
        <f>IF(AN349, "OEIS CAT - Destructive - Fatal", IF(AO349, IF(AG349, "OEIS CAT - Destructive - Non-fatal", "OEIS Non-CAT - Destructive - Non-fatal"), IF(AG349, "OEIS CAT - Large", "OEIS Non-CAT - Large")))</f>
        <v/>
      </c>
      <c r="AR349">
        <f>IF(AND(P349&lt;&gt;"", P349&gt;5000),1,0)</f>
        <v/>
      </c>
      <c r="AS349">
        <f>IF(AND(R349&lt;&gt;"", R349&gt;500),1,0)</f>
        <v/>
      </c>
      <c r="AT349">
        <f>IF(OR(R349="", R349&lt;=100),"structures &lt;= 100 ", IF(R349&gt;500, "structures &gt; 500", "100 &lt; structures &lt;= 500"))</f>
        <v/>
      </c>
      <c r="AU349">
        <f>IF(AND(T349&gt;0, T349&lt;&gt;""),"fatality &gt; 0", "fatality = 0")</f>
        <v/>
      </c>
      <c r="AV349">
        <f>IF(R349="",0, R349)</f>
        <v/>
      </c>
      <c r="AW349" t="b">
        <v>0</v>
      </c>
      <c r="AX349" t="b">
        <v>0</v>
      </c>
      <c r="AY349" t="b">
        <v>0</v>
      </c>
      <c r="AZ349" t="b">
        <v>0</v>
      </c>
      <c r="BA349" t="b">
        <v>0</v>
      </c>
      <c r="BB349" t="b">
        <v>0</v>
      </c>
      <c r="BC349" t="b">
        <v>0</v>
      </c>
    </row>
    <row r="350">
      <c r="A350" s="11" t="inlineStr">
        <is>
          <t>Not in PG&amp;E service territory</t>
        </is>
      </c>
      <c r="B350" s="23" t="n"/>
      <c r="C350">
        <f>LEFT(H350,8)&amp;"-"&amp;E350</f>
        <v/>
      </c>
      <c r="D350" s="21" t="inlineStr">
        <is>
          <t>Siskiyou</t>
        </is>
      </c>
      <c r="E350" s="21" t="inlineStr">
        <is>
          <t>Refuge</t>
        </is>
      </c>
      <c r="F350" s="21" t="n"/>
      <c r="G350" s="21" t="n"/>
      <c r="H350" s="13">
        <f>YEAR(L350)*10^8+MONTH(L350)*10^6+DAY(L350)*10^4+HOUR(L350)*100+MINUTE(L350)</f>
        <v/>
      </c>
      <c r="I350" s="13">
        <f>IF(HOUR(L350)&lt;12, YEAR(L350)*10^8+MONTH(L350)*10^6+DAY(L350)*10^4+(HOUR(L350)+12)*10^2 + MINUTE(L350), YEAR(L350)*10^8+MONTH(L350)*10^6+(DAY(L350)+1)*10^4+(HOUR(L350)-12)*10^2+MINUTE(L350))</f>
        <v/>
      </c>
      <c r="J350" s="17" t="n">
        <v>44282</v>
      </c>
      <c r="K350" s="15" t="n">
        <v>0.7097222222222223</v>
      </c>
      <c r="L350" s="16" t="n">
        <v>44282.70972222222</v>
      </c>
      <c r="M350" s="17" t="n">
        <v>44284</v>
      </c>
      <c r="N350" s="18" t="inlineStr">
        <is>
          <t>17:21</t>
        </is>
      </c>
      <c r="O350" s="16" t="n">
        <v>44284.72291666667</v>
      </c>
      <c r="P350" s="11" t="n">
        <v>873</v>
      </c>
      <c r="Q350" s="21" t="inlineStr">
        <is>
          <t>Under Investigation</t>
        </is>
      </c>
      <c r="R350" s="11" t="n"/>
      <c r="S350" s="11" t="n"/>
      <c r="T350" s="11" t="n"/>
      <c r="U350" s="25" t="n">
        <v>41.927772</v>
      </c>
      <c r="V350" s="25" t="n">
        <v>-121.627082</v>
      </c>
      <c r="W350" s="11" t="n"/>
      <c r="X350" s="11">
        <f>IF(OR(ISNUMBER(FIND("Redwood Valley", E350)), AZ350, BC350), "HFRA", "non-HFRA")</f>
        <v/>
      </c>
      <c r="Y350" s="11" t="n"/>
      <c r="Z350" s="21" t="n"/>
      <c r="AA350" s="11" t="n"/>
      <c r="AB350" s="11" t="n"/>
      <c r="AC350" s="21" t="n"/>
      <c r="AD350" s="21" t="n"/>
      <c r="AE350" s="21" t="n"/>
      <c r="AF350" s="11" t="n"/>
      <c r="AG350" s="11">
        <f>OR(AND(P350&gt;5000, P350&lt;&gt;""), AND(R350&gt;500, R350&lt;&gt;""), AND(T350&gt;0, T350&lt;&gt;""))</f>
        <v/>
      </c>
      <c r="AH350" s="11">
        <f>AND(OR(R350="", R350&lt;100),OR(AND(P350&gt;5000,P350&lt;&gt;""),AND(T350&gt;0,T350&lt;&gt;"")))</f>
        <v/>
      </c>
      <c r="AI350" s="11">
        <f>AND(AG350,AH350=FALSE)</f>
        <v/>
      </c>
      <c r="AJ350" s="19" t="n">
        <v>2021</v>
      </c>
      <c r="AK350" t="n">
        <v>3</v>
      </c>
      <c r="AL350" t="b">
        <v>0</v>
      </c>
      <c r="AM350">
        <f>IF(AND(T350&gt;0, T350&lt;&gt;""),1,0)</f>
        <v/>
      </c>
      <c r="AN350">
        <f>AND(AO350,AND(T350&gt;0,T350&lt;&gt;""))</f>
        <v/>
      </c>
      <c r="AO350">
        <f>AND(R350&gt;100, R350&lt;&gt;"")</f>
        <v/>
      </c>
      <c r="AP350">
        <f>AND(NOT(AN350),AO350)</f>
        <v/>
      </c>
      <c r="AQ350">
        <f>IF(AN350, "OEIS CAT - Destructive - Fatal", IF(AO350, IF(AG350, "OEIS CAT - Destructive - Non-fatal", "OEIS Non-CAT - Destructive - Non-fatal"), IF(AG350, "OEIS CAT - Large", "OEIS Non-CAT - Large")))</f>
        <v/>
      </c>
      <c r="AR350">
        <f>IF(AND(P350&lt;&gt;"", P350&gt;5000),1,0)</f>
        <v/>
      </c>
      <c r="AS350">
        <f>IF(AND(R350&lt;&gt;"", R350&gt;500),1,0)</f>
        <v/>
      </c>
      <c r="AT350">
        <f>IF(OR(R350="", R350&lt;=100),"structures &lt;= 100 ", IF(R350&gt;500, "structures &gt; 500", "100 &lt; structures &lt;= 500"))</f>
        <v/>
      </c>
      <c r="AU350">
        <f>IF(AND(T350&gt;0, T350&lt;&gt;""),"fatality &gt; 0", "fatality = 0")</f>
        <v/>
      </c>
      <c r="AV350">
        <f>IF(R350="",0, R350)</f>
        <v/>
      </c>
      <c r="AW350" t="b">
        <v>0</v>
      </c>
      <c r="AX350" t="b">
        <v>0</v>
      </c>
      <c r="AY350" t="b">
        <v>0</v>
      </c>
      <c r="AZ350" t="b">
        <v>0</v>
      </c>
      <c r="BA350" t="b">
        <v>0</v>
      </c>
      <c r="BB350" t="b">
        <v>0</v>
      </c>
      <c r="BC350" t="b">
        <v>0</v>
      </c>
    </row>
    <row r="351">
      <c r="A351" s="11" t="n"/>
      <c r="B351" s="17" t="n"/>
      <c r="C351">
        <f>LEFT(H351,8)&amp;"-"&amp;E351</f>
        <v/>
      </c>
      <c r="D351" s="21" t="inlineStr">
        <is>
          <t>Butte</t>
        </is>
      </c>
      <c r="E351" s="21" t="inlineStr">
        <is>
          <t>Gunnison</t>
        </is>
      </c>
      <c r="F351" s="21" t="n"/>
      <c r="G351" s="21" t="n"/>
      <c r="H351" s="13">
        <f>YEAR(L351)*10^8+MONTH(L351)*10^6+DAY(L351)*10^4+HOUR(L351)*100+MINUTE(L351)</f>
        <v/>
      </c>
      <c r="I351" s="13">
        <f>IF(HOUR(L351)&lt;12, YEAR(L351)*10^8+MONTH(L351)*10^6+DAY(L351)*10^4+(HOUR(L351)+12)*10^2 + MINUTE(L351), YEAR(L351)*10^8+MONTH(L351)*10^6+(DAY(L351)+1)*10^4+(HOUR(L351)-12)*10^2+MINUTE(L351))</f>
        <v/>
      </c>
      <c r="J351" s="17" t="n">
        <v>44324</v>
      </c>
      <c r="K351" s="15" t="n">
        <v>0.5722222222222222</v>
      </c>
      <c r="L351" s="16" t="n">
        <v>44324.57222222222</v>
      </c>
      <c r="M351" s="17" t="n">
        <v>44324</v>
      </c>
      <c r="N351" s="18" t="inlineStr">
        <is>
          <t>10:13</t>
        </is>
      </c>
      <c r="O351" s="16" t="n">
        <v>44324.42569444444</v>
      </c>
      <c r="P351" s="11" t="n">
        <v>549</v>
      </c>
      <c r="Q351" s="12" t="inlineStr">
        <is>
          <t>Under Investigation</t>
        </is>
      </c>
      <c r="R351" s="11" t="n"/>
      <c r="S351" s="11" t="n"/>
      <c r="T351" s="11" t="n"/>
      <c r="U351" s="25" t="n">
        <v>39.85479</v>
      </c>
      <c r="V351" s="25" t="n">
        <v>-121.91936</v>
      </c>
      <c r="W351" s="11" t="inlineStr">
        <is>
          <t>non-HFTD</t>
        </is>
      </c>
      <c r="X351" s="11">
        <f>IF(OR(ISNUMBER(FIND("Redwood Valley", E351)), AZ351, BC351), "HFRA", "non-HFRA")</f>
        <v/>
      </c>
      <c r="Y351" s="11" t="n"/>
      <c r="Z351" s="21" t="n"/>
      <c r="AA351" s="11" t="n"/>
      <c r="AB351" s="11" t="n"/>
      <c r="AC351" s="21" t="n"/>
      <c r="AD351" s="21" t="n"/>
      <c r="AE351" s="21" t="n"/>
      <c r="AF351" s="11" t="n"/>
      <c r="AG351" s="11">
        <f>OR(AND(P351&gt;5000, P351&lt;&gt;""), AND(R351&gt;500, R351&lt;&gt;""), AND(T351&gt;0, T351&lt;&gt;""))</f>
        <v/>
      </c>
      <c r="AH351" s="11">
        <f>AND(OR(R351="", R351&lt;100),OR(AND(P351&gt;5000,P351&lt;&gt;""),AND(T351&gt;0,T351&lt;&gt;"")))</f>
        <v/>
      </c>
      <c r="AI351" s="11">
        <f>AND(AG351,AH351=FALSE)</f>
        <v/>
      </c>
      <c r="AJ351" s="19" t="n">
        <v>2021</v>
      </c>
      <c r="AK351" t="n">
        <v>5</v>
      </c>
      <c r="AL351" t="b">
        <v>1</v>
      </c>
      <c r="AM351">
        <f>IF(AND(T351&gt;0, T351&lt;&gt;""),1,0)</f>
        <v/>
      </c>
      <c r="AN351">
        <f>AND(AO351,AND(T351&gt;0,T351&lt;&gt;""))</f>
        <v/>
      </c>
      <c r="AO351">
        <f>AND(R351&gt;100, R351&lt;&gt;"")</f>
        <v/>
      </c>
      <c r="AP351">
        <f>AND(NOT(AN351),AO351)</f>
        <v/>
      </c>
      <c r="AQ351">
        <f>IF(AN351, "OEIS CAT - Destructive - Fatal", IF(AO351, IF(AG351, "OEIS CAT - Destructive - Non-fatal", "OEIS Non-CAT - Destructive - Non-fatal"), IF(AG351, "OEIS CAT - Large", "OEIS Non-CAT - Large")))</f>
        <v/>
      </c>
      <c r="AR351">
        <f>IF(AND(P351&lt;&gt;"", P351&gt;5000),1,0)</f>
        <v/>
      </c>
      <c r="AS351">
        <f>IF(AND(R351&lt;&gt;"", R351&gt;500),1,0)</f>
        <v/>
      </c>
      <c r="AT351">
        <f>IF(OR(R351="", R351&lt;=100),"structures &lt;= 100 ", IF(R351&gt;500, "structures &gt; 500", "100 &lt; structures &lt;= 500"))</f>
        <v/>
      </c>
      <c r="AU351">
        <f>IF(AND(T351&gt;0, T351&lt;&gt;""),"fatality &gt; 0", "fatality = 0")</f>
        <v/>
      </c>
      <c r="AV351">
        <f>IF(R351="",0, R351)</f>
        <v/>
      </c>
      <c r="AW351" t="b">
        <v>0</v>
      </c>
      <c r="AX351" t="b">
        <v>0</v>
      </c>
      <c r="AY351" t="b">
        <v>0</v>
      </c>
      <c r="AZ351" t="b">
        <v>0</v>
      </c>
      <c r="BA351" t="b">
        <v>0</v>
      </c>
      <c r="BB351" t="b">
        <v>0</v>
      </c>
      <c r="BC351" t="b">
        <v>0</v>
      </c>
    </row>
    <row r="352">
      <c r="A352" s="11" t="n"/>
      <c r="B352" s="17" t="n"/>
      <c r="C352">
        <f>LEFT(H352,8)&amp;"-"&amp;E352</f>
        <v/>
      </c>
      <c r="D352" s="21" t="inlineStr">
        <is>
          <t xml:space="preserve">Stanislaus  </t>
        </is>
      </c>
      <c r="E352" s="21" t="inlineStr">
        <is>
          <t>Mile</t>
        </is>
      </c>
      <c r="F352" s="21" t="n"/>
      <c r="G352" s="21" t="n"/>
      <c r="H352" s="13">
        <f>YEAR(L352)*10^8+MONTH(L352)*10^6+DAY(L352)*10^4+HOUR(L352)*100+MINUTE(L352)</f>
        <v/>
      </c>
      <c r="I352" s="13">
        <f>IF(HOUR(L352)&lt;12, YEAR(L352)*10^8+MONTH(L352)*10^6+DAY(L352)*10^4+(HOUR(L352)+12)*10^2 + MINUTE(L352), YEAR(L352)*10^8+MONTH(L352)*10^6+(DAY(L352)+1)*10^4+(HOUR(L352)-12)*10^2+MINUTE(L352))</f>
        <v/>
      </c>
      <c r="J352" s="17" t="n">
        <v>44343</v>
      </c>
      <c r="K352" s="15" t="n">
        <v>0.7805555555555556</v>
      </c>
      <c r="L352" s="16" t="n">
        <v>44343.78055555555</v>
      </c>
      <c r="M352" s="17" t="n">
        <v>44344</v>
      </c>
      <c r="N352" s="18" t="inlineStr">
        <is>
          <t>06:44</t>
        </is>
      </c>
      <c r="O352" s="16" t="n">
        <v>44344.28055555555</v>
      </c>
      <c r="P352" s="11" t="n">
        <v>508</v>
      </c>
      <c r="Q352" s="21" t="n"/>
      <c r="R352" s="11" t="n"/>
      <c r="S352" s="11" t="n"/>
      <c r="T352" s="11" t="n"/>
      <c r="U352" s="25" t="n">
        <v>37.8934619685314</v>
      </c>
      <c r="V352" s="25" t="n">
        <v>-120.839158711729</v>
      </c>
      <c r="W352" s="11" t="inlineStr">
        <is>
          <t>non-HFTD</t>
        </is>
      </c>
      <c r="X352" s="11">
        <f>IF(OR(ISNUMBER(FIND("Redwood Valley", E352)), AZ352, BC352), "HFRA", "non-HFRA")</f>
        <v/>
      </c>
      <c r="Y352" s="11" t="n"/>
      <c r="Z352" s="21" t="n"/>
      <c r="AA352" s="11" t="n"/>
      <c r="AB352" s="11" t="n"/>
      <c r="AC352" s="21" t="n"/>
      <c r="AD352" s="21" t="n"/>
      <c r="AE352" s="21" t="n"/>
      <c r="AF352" s="11" t="n"/>
      <c r="AG352" s="11">
        <f>OR(AND(P352&gt;5000, P352&lt;&gt;""), AND(R352&gt;500, R352&lt;&gt;""), AND(T352&gt;0, T352&lt;&gt;""))</f>
        <v/>
      </c>
      <c r="AH352" s="11">
        <f>AND(OR(R352="", R352&lt;100),OR(AND(P352&gt;5000,P352&lt;&gt;""),AND(T352&gt;0,T352&lt;&gt;"")))</f>
        <v/>
      </c>
      <c r="AI352" s="11">
        <f>AND(AG352,AH352=FALSE)</f>
        <v/>
      </c>
      <c r="AJ352" s="19" t="n">
        <v>2021</v>
      </c>
      <c r="AK352" t="n">
        <v>5</v>
      </c>
      <c r="AL352" t="b">
        <v>0</v>
      </c>
      <c r="AM352">
        <f>IF(AND(T352&gt;0, T352&lt;&gt;""),1,0)</f>
        <v/>
      </c>
      <c r="AN352">
        <f>AND(AO352,AND(T352&gt;0,T352&lt;&gt;""))</f>
        <v/>
      </c>
      <c r="AO352">
        <f>AND(R352&gt;100, R352&lt;&gt;"")</f>
        <v/>
      </c>
      <c r="AP352">
        <f>AND(NOT(AN352),AO352)</f>
        <v/>
      </c>
      <c r="AQ352">
        <f>IF(AN352, "OEIS CAT - Destructive - Fatal", IF(AO352, IF(AG352, "OEIS CAT - Destructive - Non-fatal", "OEIS Non-CAT - Destructive - Non-fatal"), IF(AG352, "OEIS CAT - Large", "OEIS Non-CAT - Large")))</f>
        <v/>
      </c>
      <c r="AR352">
        <f>IF(AND(P352&lt;&gt;"", P352&gt;5000),1,0)</f>
        <v/>
      </c>
      <c r="AS352">
        <f>IF(AND(R352&lt;&gt;"", R352&gt;500),1,0)</f>
        <v/>
      </c>
      <c r="AT352">
        <f>IF(OR(R352="", R352&lt;=100),"structures &lt;= 100 ", IF(R352&gt;500, "structures &gt; 500", "100 &lt; structures &lt;= 500"))</f>
        <v/>
      </c>
      <c r="AU352">
        <f>IF(AND(T352&gt;0, T352&lt;&gt;""),"fatality &gt; 0", "fatality = 0")</f>
        <v/>
      </c>
      <c r="AV352">
        <f>IF(R352="",0, R352)</f>
        <v/>
      </c>
      <c r="AW352" t="b">
        <v>0</v>
      </c>
      <c r="AX352" t="b">
        <v>0</v>
      </c>
      <c r="AY352" t="b">
        <v>0</v>
      </c>
      <c r="AZ352" t="b">
        <v>0</v>
      </c>
      <c r="BA352" t="b">
        <v>0</v>
      </c>
      <c r="BB352" t="b">
        <v>0</v>
      </c>
      <c r="BC352" t="b">
        <v>0</v>
      </c>
    </row>
    <row r="353">
      <c r="A353" s="11" t="n"/>
      <c r="B353" s="17" t="n"/>
      <c r="C353">
        <f>LEFT(H353,8)&amp;"-"&amp;E353</f>
        <v/>
      </c>
      <c r="D353" s="21" t="inlineStr">
        <is>
          <t>Monterey</t>
        </is>
      </c>
      <c r="E353" s="21" t="inlineStr">
        <is>
          <t>Sargents</t>
        </is>
      </c>
      <c r="F353" s="21" t="n"/>
      <c r="G353" s="21" t="n"/>
      <c r="H353" s="13">
        <f>YEAR(L353)*10^8+MONTH(L353)*10^6+DAY(L353)*10^4+HOUR(L353)*100+MINUTE(L353)</f>
        <v/>
      </c>
      <c r="I353" s="13">
        <f>IF(HOUR(L353)&lt;12, YEAR(L353)*10^8+MONTH(L353)*10^6+DAY(L353)*10^4+(HOUR(L353)+12)*10^2 + MINUTE(L353), YEAR(L353)*10^8+MONTH(L353)*10^6+(DAY(L353)+1)*10^4+(HOUR(L353)-12)*10^2+MINUTE(L353))</f>
        <v/>
      </c>
      <c r="J353" s="17" t="n">
        <v>44346</v>
      </c>
      <c r="K353" s="15" t="n">
        <v>0.6319444444444444</v>
      </c>
      <c r="L353" s="16" t="n">
        <v>44346.63194444445</v>
      </c>
      <c r="M353" s="17" t="n"/>
      <c r="N353" s="18" t="n"/>
      <c r="O353" s="16" t="n"/>
      <c r="P353" s="11" t="n">
        <v>1100</v>
      </c>
      <c r="Q353" s="12" t="inlineStr">
        <is>
          <t>Under Investigation</t>
        </is>
      </c>
      <c r="R353" s="11" t="n"/>
      <c r="S353" s="11" t="n"/>
      <c r="T353" s="11" t="n"/>
      <c r="U353" s="25" t="n">
        <v>35.9620527061822</v>
      </c>
      <c r="V353" s="25" t="n">
        <v>-120.873273889138</v>
      </c>
      <c r="W353" s="11" t="inlineStr">
        <is>
          <t>non-HFTD</t>
        </is>
      </c>
      <c r="X353" s="11">
        <f>IF(OR(ISNUMBER(FIND("Redwood Valley", E353)), AZ353, BC353), "HFRA", "non-HFRA")</f>
        <v/>
      </c>
      <c r="Y353" s="11" t="n"/>
      <c r="Z353" s="21" t="n"/>
      <c r="AA353" s="11" t="n"/>
      <c r="AB353" s="11" t="n"/>
      <c r="AC353" s="21" t="n"/>
      <c r="AD353" s="21" t="n"/>
      <c r="AE353" s="21" t="n"/>
      <c r="AF353" s="11" t="n"/>
      <c r="AG353" s="11">
        <f>OR(AND(P353&gt;5000, P353&lt;&gt;""), AND(R353&gt;500, R353&lt;&gt;""), AND(T353&gt;0, T353&lt;&gt;""))</f>
        <v/>
      </c>
      <c r="AH353" s="11">
        <f>AND(OR(R353="", R353&lt;100),OR(AND(P353&gt;5000,P353&lt;&gt;""),AND(T353&gt;0,T353&lt;&gt;"")))</f>
        <v/>
      </c>
      <c r="AI353" s="11">
        <f>AND(AG353,AH353=FALSE)</f>
        <v/>
      </c>
      <c r="AJ353" s="19" t="n">
        <v>2021</v>
      </c>
      <c r="AK353" t="n">
        <v>5</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row>
    <row r="354">
      <c r="A354" s="11" t="n"/>
      <c r="B354" s="17" t="n"/>
      <c r="C354">
        <f>LEFT(H354,8)&amp;"-"&amp;E354</f>
        <v/>
      </c>
      <c r="D354" s="21" t="inlineStr">
        <is>
          <t>Yuba</t>
        </is>
      </c>
      <c r="E354" s="21" t="inlineStr">
        <is>
          <t>Intanko</t>
        </is>
      </c>
      <c r="F354" s="21" t="n"/>
      <c r="G354" s="21" t="n"/>
      <c r="H354" s="13">
        <f>YEAR(L354)*10^8+MONTH(L354)*10^6+DAY(L354)*10^4+HOUR(L354)*100+MINUTE(L354)</f>
        <v/>
      </c>
      <c r="I354" s="13">
        <f>IF(HOUR(L354)&lt;12, YEAR(L354)*10^8+MONTH(L354)*10^6+DAY(L354)*10^4+(HOUR(L354)+12)*10^2 + MINUTE(L354), YEAR(L354)*10^8+MONTH(L354)*10^6+(DAY(L354)+1)*10^4+(HOUR(L354)-12)*10^2+MINUTE(L354))</f>
        <v/>
      </c>
      <c r="J354" s="17" t="n">
        <v>44355</v>
      </c>
      <c r="K354" s="15" t="n">
        <v>0.5826388888888889</v>
      </c>
      <c r="L354" s="16" t="n">
        <v>44355.58263888889</v>
      </c>
      <c r="M354" s="17" t="n"/>
      <c r="N354" s="18" t="n"/>
      <c r="O354" s="16" t="n"/>
      <c r="P354" s="11" t="n">
        <v>939</v>
      </c>
      <c r="Q354" s="21" t="n"/>
      <c r="R354" s="11" t="n"/>
      <c r="S354" s="11" t="n"/>
      <c r="T354" s="11" t="n"/>
      <c r="U354" s="25" t="n">
        <v>39.084872</v>
      </c>
      <c r="V354" s="25" t="n">
        <v>-121.333346</v>
      </c>
      <c r="W354" s="11" t="inlineStr">
        <is>
          <t>non-HFTD</t>
        </is>
      </c>
      <c r="X354" s="11">
        <f>IF(OR(ISNUMBER(FIND("Redwood Valley", E354)), AZ354, BC354), "HFRA", "non-HFRA")</f>
        <v/>
      </c>
      <c r="Y354" s="11" t="n"/>
      <c r="Z354" s="21" t="n"/>
      <c r="AA354" s="11" t="n"/>
      <c r="AB354" s="11" t="n"/>
      <c r="AC354" s="21" t="n"/>
      <c r="AD354" s="21" t="n"/>
      <c r="AE354" s="21" t="n"/>
      <c r="AF354" s="11" t="n"/>
      <c r="AG354" s="11">
        <f>OR(AND(P354&gt;5000, P354&lt;&gt;""), AND(R354&gt;500, R354&lt;&gt;""), AND(T354&gt;0, T354&lt;&gt;""))</f>
        <v/>
      </c>
      <c r="AH354" s="11">
        <f>AND(OR(R354="", R354&lt;100),OR(AND(P354&gt;5000,P354&lt;&gt;""),AND(T354&gt;0,T354&lt;&gt;"")))</f>
        <v/>
      </c>
      <c r="AI354" s="11">
        <f>AND(AG354,AH354=FALSE)</f>
        <v/>
      </c>
      <c r="AJ354" s="19" t="n">
        <v>2021</v>
      </c>
      <c r="AK354" t="n">
        <v>6</v>
      </c>
      <c r="AL354" t="b">
        <v>0</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row>
    <row r="355">
      <c r="A355" s="11" t="n"/>
      <c r="B355" s="17" t="n"/>
      <c r="C355">
        <f>LEFT(H355,8)&amp;"-"&amp;E355</f>
        <v/>
      </c>
      <c r="D355" s="21" t="inlineStr">
        <is>
          <t>Butte</t>
        </is>
      </c>
      <c r="E355" s="21" t="inlineStr">
        <is>
          <t>Park</t>
        </is>
      </c>
      <c r="F355" s="21" t="n"/>
      <c r="G355" s="21" t="n"/>
      <c r="H355" s="13">
        <f>YEAR(L355)*10^8+MONTH(L355)*10^6+DAY(L355)*10^4+HOUR(L355)*100+MINUTE(L355)</f>
        <v/>
      </c>
      <c r="I355" s="13">
        <f>IF(HOUR(L355)&lt;12, YEAR(L355)*10^8+MONTH(L355)*10^6+DAY(L355)*10^4+(HOUR(L355)+12)*10^2 + MINUTE(L355), YEAR(L355)*10^8+MONTH(L355)*10^6+(DAY(L355)+1)*10^4+(HOUR(L355)-12)*10^2+MINUTE(L355))</f>
        <v/>
      </c>
      <c r="J355" s="17" t="n">
        <v>44364</v>
      </c>
      <c r="K355" s="15" t="n">
        <v>0.9006944444444445</v>
      </c>
      <c r="L355" s="16" t="n">
        <v>44364.90069444444</v>
      </c>
      <c r="M355" s="17" t="n">
        <v>44366</v>
      </c>
      <c r="N355" s="18" t="inlineStr">
        <is>
          <t>19:24</t>
        </is>
      </c>
      <c r="O355" s="16" t="n">
        <v>44366.80833333333</v>
      </c>
      <c r="P355" s="11" t="n">
        <v>402</v>
      </c>
      <c r="Q355" s="12" t="inlineStr">
        <is>
          <t>Under Investigation</t>
        </is>
      </c>
      <c r="R355" s="11" t="n"/>
      <c r="S355" s="11" t="n"/>
      <c r="T355" s="11" t="n"/>
      <c r="U355" s="25" t="n">
        <v>36.199833</v>
      </c>
      <c r="V355" s="25" t="n">
        <v>-118.722167</v>
      </c>
      <c r="W355" s="11" t="inlineStr">
        <is>
          <t>HFTD</t>
        </is>
      </c>
      <c r="X355" s="11">
        <f>IF(OR(ISNUMBER(FIND("Redwood Valley", E355)), AZ355, BC355), "HFRA", "non-HFRA")</f>
        <v/>
      </c>
      <c r="Y355" s="11" t="n"/>
      <c r="Z355" s="21" t="n"/>
      <c r="AA355" s="11" t="n"/>
      <c r="AB355" s="11" t="n"/>
      <c r="AC355" s="21" t="n"/>
      <c r="AD355" s="21" t="n"/>
      <c r="AE355" s="21" t="n"/>
      <c r="AF355" s="11" t="n"/>
      <c r="AG355" s="11">
        <f>OR(AND(P355&gt;5000, P355&lt;&gt;""), AND(R355&gt;500, R355&lt;&gt;""), AND(T355&gt;0, T355&lt;&gt;""))</f>
        <v/>
      </c>
      <c r="AH355" s="11">
        <f>AND(OR(R355="", R355&lt;100),OR(AND(P355&gt;5000,P355&lt;&gt;""),AND(T355&gt;0,T355&lt;&gt;"")))</f>
        <v/>
      </c>
      <c r="AI355" s="11">
        <f>AND(AG355,AH355=FALSE)</f>
        <v/>
      </c>
      <c r="AJ355" s="19" t="n">
        <v>2021</v>
      </c>
      <c r="AK355" t="n">
        <v>6</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1</v>
      </c>
      <c r="AX355" t="b">
        <v>0</v>
      </c>
      <c r="AY355" t="b">
        <v>1</v>
      </c>
      <c r="AZ355" t="b">
        <v>1</v>
      </c>
      <c r="BA355" t="b">
        <v>0</v>
      </c>
      <c r="BB355" t="b">
        <v>1</v>
      </c>
      <c r="BC355" t="b">
        <v>1</v>
      </c>
    </row>
    <row r="356">
      <c r="A356" s="11" t="n"/>
      <c r="B356" s="17" t="n"/>
      <c r="C356">
        <f>LEFT(H356,8)&amp;"-"&amp;E356</f>
        <v/>
      </c>
      <c r="D356" s="21" t="inlineStr">
        <is>
          <t>Tulare</t>
        </is>
      </c>
      <c r="E356" s="21" t="inlineStr">
        <is>
          <t>Success</t>
        </is>
      </c>
      <c r="F356" s="21" t="n"/>
      <c r="G356" s="21" t="n"/>
      <c r="H356" s="13">
        <f>YEAR(L356)*10^8+MONTH(L356)*10^6+DAY(L356)*10^4+HOUR(L356)*100+MINUTE(L356)</f>
        <v/>
      </c>
      <c r="I356" s="13">
        <f>IF(HOUR(L356)&lt;12, YEAR(L356)*10^8+MONTH(L356)*10^6+DAY(L356)*10^4+(HOUR(L356)+12)*10^2 + MINUTE(L356), YEAR(L356)*10^8+MONTH(L356)*10^6+(DAY(L356)+1)*10^4+(HOUR(L356)-12)*10^2+MINUTE(L356))</f>
        <v/>
      </c>
      <c r="J356" s="17" t="n">
        <v>44365</v>
      </c>
      <c r="K356" s="15" t="n">
        <v>0.05347222222222222</v>
      </c>
      <c r="L356" s="16" t="n">
        <v>44365.05347222222</v>
      </c>
      <c r="M356" s="17" t="n">
        <v>44369</v>
      </c>
      <c r="N356" s="18" t="inlineStr">
        <is>
          <t>18:00</t>
        </is>
      </c>
      <c r="O356" s="16" t="n">
        <v>44369.75</v>
      </c>
      <c r="P356" s="11" t="n">
        <v>800</v>
      </c>
      <c r="Q356" s="21" t="n"/>
      <c r="R356" s="11" t="n"/>
      <c r="S356" s="11" t="n"/>
      <c r="T356" s="11" t="n"/>
      <c r="U356" s="25" t="n">
        <v>36.03223</v>
      </c>
      <c r="V356" s="25" t="n">
        <v>-118.85799</v>
      </c>
      <c r="W356" s="11" t="inlineStr">
        <is>
          <t>HFTD</t>
        </is>
      </c>
      <c r="X356" s="11">
        <f>IF(OR(ISNUMBER(FIND("Redwood Valley", E356)), AZ356, BC356), "HFRA", "non-HFRA")</f>
        <v/>
      </c>
      <c r="Y356" s="11" t="n"/>
      <c r="Z356" s="21" t="n"/>
      <c r="AA356" s="11" t="n"/>
      <c r="AB356" s="11" t="n"/>
      <c r="AC356" s="21" t="n"/>
      <c r="AD356" s="21" t="n"/>
      <c r="AE356" s="21" t="n"/>
      <c r="AF356" s="11" t="n"/>
      <c r="AG356" s="11">
        <f>OR(AND(P356&gt;5000, P356&lt;&gt;""), AND(R356&gt;500, R356&lt;&gt;""), AND(T356&gt;0, T356&lt;&gt;""))</f>
        <v/>
      </c>
      <c r="AH356" s="11">
        <f>AND(OR(R356="", R356&lt;100),OR(AND(P356&gt;5000,P356&lt;&gt;""),AND(T356&gt;0,T356&lt;&gt;"")))</f>
        <v/>
      </c>
      <c r="AI356" s="11">
        <f>AND(AG356,AH356=FALSE)</f>
        <v/>
      </c>
      <c r="AJ356" s="19" t="n">
        <v>2021</v>
      </c>
      <c r="AK356" t="n">
        <v>6</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1</v>
      </c>
      <c r="AX356" t="b">
        <v>0</v>
      </c>
      <c r="AY356" t="b">
        <v>1</v>
      </c>
      <c r="AZ356" t="b">
        <v>1</v>
      </c>
      <c r="BA356" t="b">
        <v>0</v>
      </c>
      <c r="BB356" t="b">
        <v>1</v>
      </c>
      <c r="BC356" t="b">
        <v>1</v>
      </c>
    </row>
    <row r="357">
      <c r="A357" s="11" t="n"/>
      <c r="B357" s="17" t="n"/>
      <c r="C357">
        <f>LEFT(H357,8)&amp;"-"&amp;E357</f>
        <v/>
      </c>
      <c r="D357" s="21" t="inlineStr">
        <is>
          <t>Tulare</t>
        </is>
      </c>
      <c r="E357" s="21" t="inlineStr">
        <is>
          <t>Nettle</t>
        </is>
      </c>
      <c r="F357" s="21" t="n"/>
      <c r="G357" s="21" t="n"/>
      <c r="H357" s="13">
        <f>YEAR(L357)*10^8+MONTH(L357)*10^6+DAY(L357)*10^4+HOUR(L357)*100+MINUTE(L357)</f>
        <v/>
      </c>
      <c r="I357" s="13">
        <f>IF(HOUR(L357)&lt;12, YEAR(L357)*10^8+MONTH(L357)*10^6+DAY(L357)*10^4+(HOUR(L357)+12)*10^2 + MINUTE(L357), YEAR(L357)*10^8+MONTH(L357)*10^6+(DAY(L357)+1)*10^4+(HOUR(L357)-12)*10^2+MINUTE(L357))</f>
        <v/>
      </c>
      <c r="J357" s="17" t="n">
        <v>44365</v>
      </c>
      <c r="K357" s="15" t="n">
        <v>0.4243055555555555</v>
      </c>
      <c r="L357" s="16" t="n">
        <v>44365.42430555556</v>
      </c>
      <c r="M357" s="17" t="n">
        <v>44378</v>
      </c>
      <c r="N357" s="18" t="inlineStr">
        <is>
          <t>08:58</t>
        </is>
      </c>
      <c r="O357" s="16" t="n">
        <v>44378.37361111111</v>
      </c>
      <c r="P357" s="11" t="n">
        <v>1265</v>
      </c>
      <c r="Q357" s="21" t="n"/>
      <c r="R357" s="11" t="n"/>
      <c r="S357" s="11" t="n"/>
      <c r="T357" s="11" t="n"/>
      <c r="U357" s="25" t="n">
        <v>36.03887</v>
      </c>
      <c r="V357" s="25" t="n">
        <v>-118.76857</v>
      </c>
      <c r="W357" s="11" t="inlineStr">
        <is>
          <t>HFTD</t>
        </is>
      </c>
      <c r="X357" s="11">
        <f>IF(OR(ISNUMBER(FIND("Redwood Valley", E357)), AZ357, BC357), "HFRA", "non-HFRA")</f>
        <v/>
      </c>
      <c r="Y357" s="11" t="n"/>
      <c r="Z357" s="21" t="n"/>
      <c r="AA357" s="11" t="n"/>
      <c r="AB357" s="11" t="n"/>
      <c r="AC357" s="21" t="n"/>
      <c r="AD357" s="21" t="n"/>
      <c r="AE357" s="21" t="n"/>
      <c r="AF357" s="11" t="n"/>
      <c r="AG357" s="11">
        <f>OR(AND(P357&gt;5000, P357&lt;&gt;""), AND(R357&gt;500, R357&lt;&gt;""), AND(T357&gt;0, T357&lt;&gt;""))</f>
        <v/>
      </c>
      <c r="AH357" s="11">
        <f>AND(OR(R357="", R357&lt;100),OR(AND(P357&gt;5000,P357&lt;&gt;""),AND(T357&gt;0,T357&lt;&gt;"")))</f>
        <v/>
      </c>
      <c r="AI357" s="11">
        <f>AND(AG357,AH357=FALSE)</f>
        <v/>
      </c>
      <c r="AJ357" s="19"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1</v>
      </c>
      <c r="AX357" t="b">
        <v>0</v>
      </c>
      <c r="AY357" t="b">
        <v>1</v>
      </c>
      <c r="AZ357" t="b">
        <v>1</v>
      </c>
      <c r="BA357" t="b">
        <v>0</v>
      </c>
      <c r="BB357" t="b">
        <v>1</v>
      </c>
      <c r="BC357" t="b">
        <v>1</v>
      </c>
    </row>
    <row r="358">
      <c r="A358" s="11" t="n"/>
      <c r="B358" s="17" t="n"/>
      <c r="C358">
        <f>LEFT(H358,8)&amp;"-"&amp;E358</f>
        <v/>
      </c>
      <c r="D358" s="21" t="inlineStr">
        <is>
          <t>Monterey</t>
        </is>
      </c>
      <c r="E358" s="21" t="inlineStr">
        <is>
          <t>Willow</t>
        </is>
      </c>
      <c r="F358" s="21" t="n"/>
      <c r="G358" s="21" t="n"/>
      <c r="H358" s="13">
        <f>YEAR(L358)*10^8+MONTH(L358)*10^6+DAY(L358)*10^4+HOUR(L358)*100+MINUTE(L358)</f>
        <v/>
      </c>
      <c r="I358" s="13">
        <f>IF(HOUR(L358)&lt;12, YEAR(L358)*10^8+MONTH(L358)*10^6+DAY(L358)*10^4+(HOUR(L358)+12)*10^2 + MINUTE(L358), YEAR(L358)*10^8+MONTH(L358)*10^6+(DAY(L358)+1)*10^4+(HOUR(L358)-12)*10^2+MINUTE(L358))</f>
        <v/>
      </c>
      <c r="J358" s="17" t="n">
        <v>44365</v>
      </c>
      <c r="K358" s="15" t="n">
        <v>0.4923611111111111</v>
      </c>
      <c r="L358" s="16" t="n">
        <v>44365.49236111111</v>
      </c>
      <c r="M358" s="17" t="n">
        <v>44388</v>
      </c>
      <c r="N358" s="18" t="inlineStr">
        <is>
          <t>08:24</t>
        </is>
      </c>
      <c r="O358" s="16" t="n">
        <v>44388.35</v>
      </c>
      <c r="P358" s="11" t="n">
        <v>2877</v>
      </c>
      <c r="Q358" s="21" t="n"/>
      <c r="R358" s="11" t="n"/>
      <c r="S358" s="11" t="n"/>
      <c r="T358" s="11" t="n"/>
      <c r="U358" s="25" t="n">
        <v>36.151231</v>
      </c>
      <c r="V358" s="25" t="n">
        <v>-121.558858</v>
      </c>
      <c r="W358" s="11" t="inlineStr">
        <is>
          <t>HFTD</t>
        </is>
      </c>
      <c r="X358" s="11">
        <f>IF(OR(ISNUMBER(FIND("Redwood Valley", E358)), AZ358, BC358), "HFRA", "non-HFRA")</f>
        <v/>
      </c>
      <c r="Y358" s="11" t="n"/>
      <c r="Z358" s="21" t="n"/>
      <c r="AA358" s="11" t="n"/>
      <c r="AB358" s="11" t="n"/>
      <c r="AC358" s="21" t="n"/>
      <c r="AD358" s="21" t="n"/>
      <c r="AE358" s="21" t="n"/>
      <c r="AF358" s="11" t="n"/>
      <c r="AG358" s="11">
        <f>OR(AND(P358&gt;5000, P358&lt;&gt;""), AND(R358&gt;500, R358&lt;&gt;""), AND(T358&gt;0, T358&lt;&gt;""))</f>
        <v/>
      </c>
      <c r="AH358" s="11">
        <f>AND(OR(R358="", R358&lt;100),OR(AND(P358&gt;5000,P358&lt;&gt;""),AND(T358&gt;0,T358&lt;&gt;"")))</f>
        <v/>
      </c>
      <c r="AI358" s="11">
        <f>AND(AG358,AH358=FALSE)</f>
        <v/>
      </c>
      <c r="AJ358" s="19"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row>
    <row r="359">
      <c r="A359" s="11" t="n"/>
      <c r="B359" s="17" t="n"/>
      <c r="C359">
        <f>LEFT(H359,8)&amp;"-"&amp;E359</f>
        <v/>
      </c>
      <c r="D359" s="21" t="inlineStr">
        <is>
          <t>Shasta</t>
        </is>
      </c>
      <c r="E359" s="21" t="inlineStr">
        <is>
          <t>Cow</t>
        </is>
      </c>
      <c r="F359" s="21" t="n"/>
      <c r="G359" s="21" t="n"/>
      <c r="H359" s="13">
        <f>YEAR(L359)*10^8+MONTH(L359)*10^6+DAY(L359)*10^4+HOUR(L359)*100+MINUTE(L359)</f>
        <v/>
      </c>
      <c r="I359" s="13">
        <f>IF(HOUR(L359)&lt;12, YEAR(L359)*10^8+MONTH(L359)*10^6+DAY(L359)*10^4+(HOUR(L359)+12)*10^2 + MINUTE(L359), YEAR(L359)*10^8+MONTH(L359)*10^6+(DAY(L359)+1)*10^4+(HOUR(L359)-12)*10^2+MINUTE(L359))</f>
        <v/>
      </c>
      <c r="J359" s="17" t="n">
        <v>44367</v>
      </c>
      <c r="K359" s="15" t="n">
        <v>0.6930555555555555</v>
      </c>
      <c r="L359" s="16" t="n">
        <v>44367.69305555556</v>
      </c>
      <c r="M359" s="17" t="n">
        <v>44373</v>
      </c>
      <c r="N359" s="18" t="inlineStr">
        <is>
          <t>18:25</t>
        </is>
      </c>
      <c r="O359" s="16" t="n">
        <v>44373.76736111111</v>
      </c>
      <c r="P359" s="11" t="n">
        <v>761</v>
      </c>
      <c r="Q359" s="21" t="inlineStr">
        <is>
          <t>Vehicle</t>
        </is>
      </c>
      <c r="R359" s="11" t="n">
        <v>2</v>
      </c>
      <c r="S359" s="11" t="n"/>
      <c r="T359" s="11" t="n"/>
      <c r="U359" s="25" t="n">
        <v>40.53297</v>
      </c>
      <c r="V359" s="25" t="n">
        <v>-122.12107</v>
      </c>
      <c r="W359" s="11" t="inlineStr">
        <is>
          <t>HFTD</t>
        </is>
      </c>
      <c r="X359" s="11">
        <f>IF(OR(ISNUMBER(FIND("Redwood Valley", E359)), AZ359, BC359), "HFRA", "non-HFRA")</f>
        <v/>
      </c>
      <c r="Y359" s="11" t="n"/>
      <c r="Z359" s="21" t="n"/>
      <c r="AA359" s="11" t="n"/>
      <c r="AB359" s="11" t="n"/>
      <c r="AC359" s="21" t="n"/>
      <c r="AD359" s="21" t="n"/>
      <c r="AE359" s="21" t="n"/>
      <c r="AF359" s="11" t="n"/>
      <c r="AG359" s="11">
        <f>OR(AND(P359&gt;5000, P359&lt;&gt;""), AND(R359&gt;500, R359&lt;&gt;""), AND(T359&gt;0, T359&lt;&gt;""))</f>
        <v/>
      </c>
      <c r="AH359" s="11">
        <f>AND(OR(R359="", R359&lt;100),OR(AND(P359&gt;5000,P359&lt;&gt;""),AND(T359&gt;0,T359&lt;&gt;"")))</f>
        <v/>
      </c>
      <c r="AI359" s="11">
        <f>AND(AG359,AH359=FALSE)</f>
        <v/>
      </c>
      <c r="AJ359" s="1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row>
    <row r="360">
      <c r="A360" s="11" t="inlineStr">
        <is>
          <t>Not in PG&amp;E service territory</t>
        </is>
      </c>
      <c r="B360" s="23" t="n"/>
      <c r="C360">
        <f>LEFT(H360,8)&amp;"-"&amp;E360</f>
        <v/>
      </c>
      <c r="D360" s="21" t="inlineStr">
        <is>
          <t>Siskiyou</t>
        </is>
      </c>
      <c r="E360" s="21" t="inlineStr">
        <is>
          <t>Lava</t>
        </is>
      </c>
      <c r="F360" s="21" t="n"/>
      <c r="G360" s="21" t="n"/>
      <c r="H360" s="13">
        <f>YEAR(L360)*10^8+MONTH(L360)*10^6+DAY(L360)*10^4+HOUR(L360)*100+MINUTE(L360)</f>
        <v/>
      </c>
      <c r="I360" s="13">
        <f>IF(HOUR(L360)&lt;12, YEAR(L360)*10^8+MONTH(L360)*10^6+DAY(L360)*10^4+(HOUR(L360)+12)*10^2 + MINUTE(L360), YEAR(L360)*10^8+MONTH(L360)*10^6+(DAY(L360)+1)*10^4+(HOUR(L360)-12)*10^2+MINUTE(L360))</f>
        <v/>
      </c>
      <c r="J360" s="17" t="n">
        <v>44371</v>
      </c>
      <c r="K360" s="15" t="n">
        <v>0.8576388888888888</v>
      </c>
      <c r="L360" s="16" t="n">
        <v>44371.85763888889</v>
      </c>
      <c r="M360" s="17" t="n">
        <v>44442</v>
      </c>
      <c r="N360" s="18" t="inlineStr">
        <is>
          <t>06:51</t>
        </is>
      </c>
      <c r="O360" s="16" t="n">
        <v>44442.28541666667</v>
      </c>
      <c r="P360" s="11" t="n">
        <v>26409</v>
      </c>
      <c r="Q360" s="21" t="inlineStr">
        <is>
          <t>Lightning</t>
        </is>
      </c>
      <c r="R360" s="11" t="n">
        <v>23</v>
      </c>
      <c r="S360" s="11" t="n">
        <v>6</v>
      </c>
      <c r="T360" s="11" t="n">
        <v>0</v>
      </c>
      <c r="U360" s="25" t="n">
        <v>41.459</v>
      </c>
      <c r="V360" s="25" t="n">
        <v>-122.329</v>
      </c>
      <c r="W360" s="11" t="n"/>
      <c r="X360" s="11">
        <f>IF(OR(ISNUMBER(FIND("Redwood Valley", E360)), AZ360, BC360), "HFRA", "non-HFRA")</f>
        <v/>
      </c>
      <c r="Y360" s="11" t="n"/>
      <c r="Z360" s="21" t="n"/>
      <c r="AA360" s="11" t="n"/>
      <c r="AB360" s="11" t="n"/>
      <c r="AC360" s="21" t="n"/>
      <c r="AD360" s="21" t="n"/>
      <c r="AE360" s="21" t="n"/>
      <c r="AF360" s="11" t="n"/>
      <c r="AG360" s="11">
        <f>OR(AND(P360&gt;5000, P360&lt;&gt;""), AND(R360&gt;500, R360&lt;&gt;""), AND(T360&gt;0, T360&lt;&gt;""))</f>
        <v/>
      </c>
      <c r="AH360" s="11">
        <f>AND(OR(R360="", R360&lt;100),OR(AND(P360&gt;5000,P360&lt;&gt;""),AND(T360&gt;0,T360&lt;&gt;"")))</f>
        <v/>
      </c>
      <c r="AI360" s="11">
        <f>AND(AG360,AH360=FALSE)</f>
        <v/>
      </c>
      <c r="AJ360" s="19"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0</v>
      </c>
      <c r="BC360" t="b">
        <v>1</v>
      </c>
    </row>
    <row r="361">
      <c r="A361" s="11" t="n"/>
      <c r="B361" s="17" t="n"/>
      <c r="C361">
        <f>LEFT(H361,8)&amp;"-"&amp;E361</f>
        <v/>
      </c>
      <c r="D361" s="21" t="inlineStr">
        <is>
          <t>Alpine</t>
        </is>
      </c>
      <c r="E361" s="21" t="inlineStr">
        <is>
          <t>Henry</t>
        </is>
      </c>
      <c r="F361" s="21" t="n"/>
      <c r="G361" s="21" t="n"/>
      <c r="H361" s="13">
        <f>YEAR(L361)*10^8+MONTH(L361)*10^6+DAY(L361)*10^4+HOUR(L361)*100+MINUTE(L361)</f>
        <v/>
      </c>
      <c r="I361" s="13">
        <f>IF(HOUR(L361)&lt;12, YEAR(L361)*10^8+MONTH(L361)*10^6+DAY(L361)*10^4+(HOUR(L361)+12)*10^2 + MINUTE(L361), YEAR(L361)*10^8+MONTH(L361)*10^6+(DAY(L361)+1)*10^4+(HOUR(L361)-12)*10^2+MINUTE(L361))</f>
        <v/>
      </c>
      <c r="J361" s="17" t="n">
        <v>44372</v>
      </c>
      <c r="K361" s="15" t="n">
        <v>0.8284722222222223</v>
      </c>
      <c r="L361" s="16" t="n">
        <v>44372.82847222222</v>
      </c>
      <c r="M361" s="17" t="n">
        <v>44407</v>
      </c>
      <c r="N361" s="18" t="inlineStr">
        <is>
          <t>09:47</t>
        </is>
      </c>
      <c r="O361" s="16" t="n">
        <v>44407.40763888889</v>
      </c>
      <c r="P361" s="11" t="n">
        <v>1320</v>
      </c>
      <c r="Q361" s="21" t="inlineStr">
        <is>
          <t>Lightning</t>
        </is>
      </c>
      <c r="R361" s="11" t="n"/>
      <c r="S361" s="11" t="n"/>
      <c r="T361" s="11" t="n"/>
      <c r="U361" s="25" t="n">
        <v>38.4504695</v>
      </c>
      <c r="V361" s="25" t="n">
        <v>-119.7512546</v>
      </c>
      <c r="W361" s="11" t="inlineStr">
        <is>
          <t>non-HFTD</t>
        </is>
      </c>
      <c r="X361" s="11">
        <f>IF(OR(ISNUMBER(FIND("Redwood Valley", E361)), AZ361, BC361), "HFRA", "non-HFRA")</f>
        <v/>
      </c>
      <c r="Y361" s="11" t="n"/>
      <c r="Z361" s="21" t="n"/>
      <c r="AA361" s="11" t="n"/>
      <c r="AB361" s="11" t="n"/>
      <c r="AC361" s="21" t="n"/>
      <c r="AD361" s="21" t="n"/>
      <c r="AE361" s="21" t="n"/>
      <c r="AF361" s="11" t="n"/>
      <c r="AG361" s="11">
        <f>OR(AND(P361&gt;5000, P361&lt;&gt;""), AND(R361&gt;500, R361&lt;&gt;""), AND(T361&gt;0, T361&lt;&gt;""))</f>
        <v/>
      </c>
      <c r="AH361" s="11">
        <f>AND(OR(R361="", R361&lt;100),OR(AND(P361&gt;5000,P361&lt;&gt;""),AND(T361&gt;0,T361&lt;&gt;"")))</f>
        <v/>
      </c>
      <c r="AI361" s="11">
        <f>AND(AG361,AH361=FALSE)</f>
        <v/>
      </c>
      <c r="AJ361" s="19" t="n">
        <v>2021</v>
      </c>
      <c r="AK361" t="n">
        <v>6</v>
      </c>
      <c r="AL361" t="b">
        <v>0</v>
      </c>
      <c r="AM361">
        <f>IF(AND(T361&gt;0, T361&lt;&gt;""),1,0)</f>
        <v/>
      </c>
      <c r="AN361">
        <f>AND(AO361,AND(T361&gt;0,T361&lt;&gt;""))</f>
        <v/>
      </c>
      <c r="AO361">
        <f>AND(R361&gt;100, R361&lt;&gt;"")</f>
        <v/>
      </c>
      <c r="AP361">
        <f>AND(NOT(AN361),AO361)</f>
        <v/>
      </c>
      <c r="AQ361">
        <f>IF(AN361, "OEIS CAT - Destructive - Fatal", IF(AO361, IF(AG361, "OEIS CAT - Destructive - Non-fatal", "OEIS Non-CAT - Destructive - Non-fatal"), IF(AG361, "OEIS CAT - Large", "OEIS Non-CAT - Large")))</f>
        <v/>
      </c>
      <c r="AR361">
        <f>IF(AND(P361&lt;&gt;"", P361&gt;5000),1,0)</f>
        <v/>
      </c>
      <c r="AS361">
        <f>IF(AND(R361&lt;&gt;"", R361&gt;500),1,0)</f>
        <v/>
      </c>
      <c r="AT361">
        <f>IF(OR(R361="", R361&lt;=100),"structures &lt;= 100 ", IF(R361&gt;500, "structures &gt; 500", "100 &lt; structures &lt;= 500"))</f>
        <v/>
      </c>
      <c r="AU361">
        <f>IF(AND(T361&gt;0, T361&lt;&gt;""),"fatality &gt; 0", "fatality = 0")</f>
        <v/>
      </c>
      <c r="AV361">
        <f>IF(R361="",0, R361)</f>
        <v/>
      </c>
      <c r="AW361" t="b">
        <v>0</v>
      </c>
      <c r="AX361" t="b">
        <v>0</v>
      </c>
      <c r="AY361" t="b">
        <v>0</v>
      </c>
      <c r="AZ361" t="b">
        <v>0</v>
      </c>
      <c r="BA361" t="b">
        <v>0</v>
      </c>
      <c r="BB361" t="b">
        <v>0</v>
      </c>
      <c r="BC361" t="b">
        <v>0</v>
      </c>
    </row>
    <row r="362">
      <c r="A362" s="11" t="n"/>
      <c r="B362" s="17" t="n"/>
      <c r="C362">
        <f>LEFT(H362,8)&amp;"-"&amp;E362</f>
        <v/>
      </c>
      <c r="D362" s="21" t="inlineStr">
        <is>
          <t>Kern</t>
        </is>
      </c>
      <c r="E362" s="21" t="inlineStr">
        <is>
          <t>Shell</t>
        </is>
      </c>
      <c r="F362" s="21" t="n"/>
      <c r="G362" s="21" t="n"/>
      <c r="H362" s="13">
        <f>YEAR(L362)*10^8+MONTH(L362)*10^6+DAY(L362)*10^4+HOUR(L362)*100+MINUTE(L362)</f>
        <v/>
      </c>
      <c r="I362" s="13">
        <f>IF(HOUR(L362)&lt;12, YEAR(L362)*10^8+MONTH(L362)*10^6+DAY(L362)*10^4+(HOUR(L362)+12)*10^2 + MINUTE(L362), YEAR(L362)*10^8+MONTH(L362)*10^6+(DAY(L362)+1)*10^4+(HOUR(L362)-12)*10^2+MINUTE(L362))</f>
        <v/>
      </c>
      <c r="J362" s="17" t="n">
        <v>44374</v>
      </c>
      <c r="K362" s="15" t="n">
        <v>0.5465277777777777</v>
      </c>
      <c r="L362" s="16" t="n">
        <v>44374.54652777778</v>
      </c>
      <c r="M362" s="17" t="n">
        <v>44377</v>
      </c>
      <c r="N362" s="18" t="inlineStr">
        <is>
          <t>18:00</t>
        </is>
      </c>
      <c r="O362" s="16" t="n">
        <v>44377.75</v>
      </c>
      <c r="P362" s="11" t="n">
        <v>1984</v>
      </c>
      <c r="Q362" s="21" t="inlineStr">
        <is>
          <t>Caused By A Car Fire</t>
        </is>
      </c>
      <c r="R362" s="11" t="n"/>
      <c r="S362" s="11" t="n"/>
      <c r="T362" s="11" t="n"/>
      <c r="U362" s="25" t="n">
        <v>34.919</v>
      </c>
      <c r="V362" s="25" t="n">
        <v>-118.891</v>
      </c>
      <c r="W362" s="11" t="inlineStr">
        <is>
          <t>non-HFTD</t>
        </is>
      </c>
      <c r="X362" s="11">
        <f>IF(OR(ISNUMBER(FIND("Redwood Valley", E362)), AZ362, BC362), "HFRA", "non-HFRA")</f>
        <v/>
      </c>
      <c r="Y362" s="11" t="n"/>
      <c r="Z362" s="21" t="n"/>
      <c r="AA362" s="11" t="n"/>
      <c r="AB362" s="11" t="n"/>
      <c r="AC362" s="21" t="n"/>
      <c r="AD362" s="21" t="n"/>
      <c r="AE362" s="21" t="n"/>
      <c r="AF362" s="11" t="n"/>
      <c r="AG362" s="11">
        <f>OR(AND(P362&gt;5000, P362&lt;&gt;""), AND(R362&gt;500, R362&lt;&gt;""), AND(T362&gt;0, T362&lt;&gt;""))</f>
        <v/>
      </c>
      <c r="AH362" s="11">
        <f>AND(OR(R362="", R362&lt;100),OR(AND(P362&gt;5000,P362&lt;&gt;""),AND(T362&gt;0,T362&lt;&gt;"")))</f>
        <v/>
      </c>
      <c r="AI362" s="11">
        <f>AND(AG362,AH362=FALSE)</f>
        <v/>
      </c>
      <c r="AJ362" s="19" t="n">
        <v>2021</v>
      </c>
      <c r="AK362" t="n">
        <v>6</v>
      </c>
      <c r="AL362" t="b">
        <v>0</v>
      </c>
      <c r="AM362">
        <f>IF(AND(T362&gt;0, T362&lt;&gt;""),1,0)</f>
        <v/>
      </c>
      <c r="AN362">
        <f>AND(AO362,AND(T362&gt;0,T362&lt;&gt;""))</f>
        <v/>
      </c>
      <c r="AO362">
        <f>AND(R362&gt;100, R362&lt;&gt;"")</f>
        <v/>
      </c>
      <c r="AP362">
        <f>AND(NOT(AN362),AO362)</f>
        <v/>
      </c>
      <c r="AQ362">
        <f>IF(AN362, "OEIS CAT - Destructive - Fatal", IF(AO362, IF(AG362, "OEIS CAT - Destructive - Non-fatal", "OEIS Non-CAT - Destructive - Non-fatal"), IF(AG362, "OEIS CAT - Large", "OEIS Non-CAT - Large")))</f>
        <v/>
      </c>
      <c r="AR362">
        <f>IF(AND(P362&lt;&gt;"", P362&gt;5000),1,0)</f>
        <v/>
      </c>
      <c r="AS362">
        <f>IF(AND(R362&lt;&gt;"", R362&gt;500),1,0)</f>
        <v/>
      </c>
      <c r="AT362">
        <f>IF(OR(R362="", R362&lt;=100),"structures &lt;= 100 ", IF(R362&gt;500, "structures &gt; 500", "100 &lt; structures &lt;= 500"))</f>
        <v/>
      </c>
      <c r="AU362">
        <f>IF(AND(T362&gt;0, T362&lt;&gt;""),"fatality &gt; 0", "fatality = 0")</f>
        <v/>
      </c>
      <c r="AV362">
        <f>IF(R362="",0, R362)</f>
        <v/>
      </c>
      <c r="AW362" t="b">
        <v>0</v>
      </c>
      <c r="AX362" t="b">
        <v>0</v>
      </c>
      <c r="AY362" t="b">
        <v>1</v>
      </c>
      <c r="AZ362" t="b">
        <v>1</v>
      </c>
      <c r="BA362" t="b">
        <v>1</v>
      </c>
      <c r="BB362" t="b">
        <v>0</v>
      </c>
      <c r="BC362" t="b">
        <v>1</v>
      </c>
    </row>
    <row r="363">
      <c r="A363" s="11" t="inlineStr">
        <is>
          <t>Not in PG&amp;E service territory</t>
        </is>
      </c>
      <c r="B363" s="23" t="n"/>
      <c r="C363">
        <f>LEFT(H363,8)&amp;"-"&amp;E363</f>
        <v/>
      </c>
      <c r="D363" s="21" t="inlineStr">
        <is>
          <t>Siskiyou</t>
        </is>
      </c>
      <c r="E363" s="21" t="inlineStr">
        <is>
          <t>Tennant</t>
        </is>
      </c>
      <c r="F363" s="21" t="n"/>
      <c r="G363" s="21" t="n"/>
      <c r="H363" s="13">
        <f>YEAR(L363)*10^8+MONTH(L363)*10^6+DAY(L363)*10^4+HOUR(L363)*100+MINUTE(L363)</f>
        <v/>
      </c>
      <c r="I363" s="13">
        <f>IF(HOUR(L363)&lt;12, YEAR(L363)*10^8+MONTH(L363)*10^6+DAY(L363)*10^4+(HOUR(L363)+12)*10^2 + MINUTE(L363), YEAR(L363)*10^8+MONTH(L363)*10^6+(DAY(L363)+1)*10^4+(HOUR(L363)-12)*10^2+MINUTE(L363))</f>
        <v/>
      </c>
      <c r="J363" s="17" t="n">
        <v>44375</v>
      </c>
      <c r="K363" s="15" t="n">
        <v>0.6715277777777777</v>
      </c>
      <c r="L363" s="16" t="n">
        <v>44375.67152777778</v>
      </c>
      <c r="M363" s="17" t="n">
        <v>44392</v>
      </c>
      <c r="N363" s="18" t="inlineStr">
        <is>
          <t>16:13</t>
        </is>
      </c>
      <c r="O363" s="16" t="n">
        <v>44392.67569444444</v>
      </c>
      <c r="P363" s="11" t="n">
        <v>10580</v>
      </c>
      <c r="Q363" s="21" t="n"/>
      <c r="R363" s="11" t="n">
        <v>9</v>
      </c>
      <c r="S363" s="11" t="n"/>
      <c r="T363" s="11" t="n"/>
      <c r="U363" s="25" t="n">
        <v>41.665191</v>
      </c>
      <c r="V363" s="25" t="n">
        <v>-122.054254</v>
      </c>
      <c r="W363" s="11" t="inlineStr">
        <is>
          <t>non-HFTD</t>
        </is>
      </c>
      <c r="X363" s="11">
        <f>IF(OR(ISNUMBER(FIND("Redwood Valley", E363)), AZ363, BC363), "HFRA", "non-HFRA")</f>
        <v/>
      </c>
      <c r="Y363" s="11" t="n"/>
      <c r="Z363" s="21" t="n"/>
      <c r="AA363" s="11" t="n"/>
      <c r="AB363" s="11" t="n"/>
      <c r="AC363" s="21" t="n"/>
      <c r="AD363" s="21" t="n"/>
      <c r="AE363" s="21" t="n"/>
      <c r="AF363" s="11" t="n"/>
      <c r="AG363" s="11">
        <f>OR(AND(P363&gt;5000, P363&lt;&gt;""), AND(R363&gt;500, R363&lt;&gt;""), AND(T363&gt;0, T363&lt;&gt;""))</f>
        <v/>
      </c>
      <c r="AH363" s="11">
        <f>AND(OR(R363="", R363&lt;100),OR(AND(P363&gt;5000,P363&lt;&gt;""),AND(T363&gt;0,T363&lt;&gt;"")))</f>
        <v/>
      </c>
      <c r="AI363" s="11">
        <f>AND(AG363,AH363=FALSE)</f>
        <v/>
      </c>
      <c r="AJ363" s="19" t="n">
        <v>2021</v>
      </c>
      <c r="AK363" t="n">
        <v>6</v>
      </c>
      <c r="AL363" t="b">
        <v>0</v>
      </c>
      <c r="AM363">
        <f>IF(AND(T363&gt;0, T363&lt;&gt;""),1,0)</f>
        <v/>
      </c>
      <c r="AN363">
        <f>AND(AO363,AND(T363&gt;0,T363&lt;&gt;""))</f>
        <v/>
      </c>
      <c r="AO363">
        <f>AND(R363&gt;100, R363&lt;&gt;"")</f>
        <v/>
      </c>
      <c r="AP363">
        <f>AND(NOT(AN363),AO363)</f>
        <v/>
      </c>
      <c r="AQ363">
        <f>IF(AN363, "OEIS CAT - Destructive - Fatal", IF(AO363, IF(AG363, "OEIS CAT - Destructive - Non-fatal", "OEIS Non-CAT - Destructive - Non-fatal"), IF(AG363, "OEIS CAT - Large", "OEIS Non-CAT - Large")))</f>
        <v/>
      </c>
      <c r="AR363">
        <f>IF(AND(P363&lt;&gt;"", P363&gt;5000),1,0)</f>
        <v/>
      </c>
      <c r="AS363">
        <f>IF(AND(R363&lt;&gt;"", R363&gt;500),1,0)</f>
        <v/>
      </c>
      <c r="AT363">
        <f>IF(OR(R363="", R363&lt;=100),"structures &lt;= 100 ", IF(R363&gt;500, "structures &gt; 500", "100 &lt; structures &lt;= 500"))</f>
        <v/>
      </c>
      <c r="AU363">
        <f>IF(AND(T363&gt;0, T363&lt;&gt;""),"fatality &gt; 0", "fatality = 0")</f>
        <v/>
      </c>
      <c r="AV363">
        <f>IF(R363="",0, R363)</f>
        <v/>
      </c>
      <c r="AW363" t="b">
        <v>0</v>
      </c>
      <c r="AX363" t="b">
        <v>0</v>
      </c>
      <c r="AY363" t="b">
        <v>0</v>
      </c>
      <c r="AZ363" t="b">
        <v>0</v>
      </c>
      <c r="BA363" t="b">
        <v>0</v>
      </c>
      <c r="BB363" t="b">
        <v>0</v>
      </c>
      <c r="BC363" t="b">
        <v>0</v>
      </c>
    </row>
    <row r="364">
      <c r="A364" s="11" t="n"/>
      <c r="B364" s="17" t="n"/>
      <c r="C364">
        <f>LEFT(H364,8)&amp;"-"&amp;E364</f>
        <v/>
      </c>
      <c r="D364" s="21" t="inlineStr">
        <is>
          <t>Shasta</t>
        </is>
      </c>
      <c r="E364" s="21" t="inlineStr">
        <is>
          <t>Salt</t>
        </is>
      </c>
      <c r="F364" s="21" t="n"/>
      <c r="G364" s="21" t="n"/>
      <c r="H364" s="13">
        <f>YEAR(L364)*10^8+MONTH(L364)*10^6+DAY(L364)*10^4+HOUR(L364)*100+MINUTE(L364)</f>
        <v/>
      </c>
      <c r="I364" s="13">
        <f>IF(HOUR(L364)&lt;12, YEAR(L364)*10^8+MONTH(L364)*10^6+DAY(L364)*10^4+(HOUR(L364)+12)*10^2 + MINUTE(L364), YEAR(L364)*10^8+MONTH(L364)*10^6+(DAY(L364)+1)*10^4+(HOUR(L364)-12)*10^2+MINUTE(L364))</f>
        <v/>
      </c>
      <c r="J364" s="17" t="n">
        <v>44377</v>
      </c>
      <c r="K364" s="15" t="n">
        <v>0.6215277777777778</v>
      </c>
      <c r="L364" s="16" t="n">
        <v>44377.62152777778</v>
      </c>
      <c r="M364" s="17" t="n">
        <v>44396</v>
      </c>
      <c r="N364" s="18" t="inlineStr">
        <is>
          <t>08:46</t>
        </is>
      </c>
      <c r="O364" s="16" t="n">
        <v>44396.36527777778</v>
      </c>
      <c r="P364" s="11" t="n">
        <v>12660</v>
      </c>
      <c r="Q364" s="21" t="inlineStr">
        <is>
          <t>Hot Material Falling Off Of A Vehicle</t>
        </is>
      </c>
      <c r="R364" s="11" t="n">
        <v>43</v>
      </c>
      <c r="S364" s="11" t="n"/>
      <c r="T364" s="11" t="n"/>
      <c r="U364" s="25" t="n">
        <v>40.860525</v>
      </c>
      <c r="V364" s="25" t="n">
        <v>-122.348956</v>
      </c>
      <c r="W364" s="11" t="inlineStr">
        <is>
          <t>HFTD</t>
        </is>
      </c>
      <c r="X364" s="11">
        <f>IF(OR(ISNUMBER(FIND("Redwood Valley", E364)), AZ364, BC364), "HFRA", "non-HFRA")</f>
        <v/>
      </c>
      <c r="Y364" s="11" t="n"/>
      <c r="Z364" s="21" t="n"/>
      <c r="AA364" s="11" t="n"/>
      <c r="AB364" s="11" t="n"/>
      <c r="AC364" s="21" t="n"/>
      <c r="AD364" s="21" t="n"/>
      <c r="AE364" s="21" t="n"/>
      <c r="AF364" s="11" t="n"/>
      <c r="AG364" s="11">
        <f>OR(AND(P364&gt;5000, P364&lt;&gt;""), AND(R364&gt;500, R364&lt;&gt;""), AND(T364&gt;0, T364&lt;&gt;""))</f>
        <v/>
      </c>
      <c r="AH364" s="11">
        <f>AND(OR(R364="", R364&lt;100),OR(AND(P364&gt;5000,P364&lt;&gt;""),AND(T364&gt;0,T364&lt;&gt;"")))</f>
        <v/>
      </c>
      <c r="AI364" s="11">
        <f>AND(AG364,AH364=FALSE)</f>
        <v/>
      </c>
      <c r="AJ364" s="19" t="n">
        <v>2021</v>
      </c>
      <c r="AK364" t="n">
        <v>6</v>
      </c>
      <c r="AL364" t="b">
        <v>0</v>
      </c>
      <c r="AM364">
        <f>IF(AND(T364&gt;0, T364&lt;&gt;""),1,0)</f>
        <v/>
      </c>
      <c r="AN364">
        <f>AND(AO364,AND(T364&gt;0,T364&lt;&gt;""))</f>
        <v/>
      </c>
      <c r="AO364">
        <f>AND(R364&gt;100, R364&lt;&gt;"")</f>
        <v/>
      </c>
      <c r="AP364">
        <f>AND(NOT(AN364),AO364)</f>
        <v/>
      </c>
      <c r="AQ364">
        <f>IF(AN364, "OEIS CAT - Destructive - Fatal", IF(AO364, IF(AG364, "OEIS CAT - Destructive - Non-fatal", "OEIS Non-CAT - Destructive - Non-fatal"), IF(AG364, "OEIS CAT - Large", "OEIS Non-CAT - Large")))</f>
        <v/>
      </c>
      <c r="AR364">
        <f>IF(AND(P364&lt;&gt;"", P364&gt;5000),1,0)</f>
        <v/>
      </c>
      <c r="AS364">
        <f>IF(AND(R364&lt;&gt;"", R364&gt;500),1,0)</f>
        <v/>
      </c>
      <c r="AT364">
        <f>IF(OR(R364="", R364&lt;=100),"structures &lt;= 100 ", IF(R364&gt;500, "structures &gt; 500", "100 &lt; structures &lt;= 500"))</f>
        <v/>
      </c>
      <c r="AU364">
        <f>IF(AND(T364&gt;0, T364&lt;&gt;""),"fatality &gt; 0", "fatality = 0")</f>
        <v/>
      </c>
      <c r="AV364">
        <f>IF(R364="",0, R364)</f>
        <v/>
      </c>
      <c r="AW364" t="b">
        <v>0</v>
      </c>
      <c r="AX364" t="b">
        <v>1</v>
      </c>
      <c r="AY364" t="b">
        <v>1</v>
      </c>
      <c r="AZ364" t="b">
        <v>1</v>
      </c>
      <c r="BA364" t="b">
        <v>0</v>
      </c>
      <c r="BB364" t="b">
        <v>1</v>
      </c>
      <c r="BC364" t="b">
        <v>1</v>
      </c>
    </row>
    <row r="365">
      <c r="A365" s="11" t="n"/>
      <c r="B365" s="17" t="n"/>
      <c r="C365">
        <f>LEFT(H365,8)&amp;"-"&amp;E365</f>
        <v/>
      </c>
      <c r="D365" s="21" t="inlineStr">
        <is>
          <t>Tulare</t>
        </is>
      </c>
      <c r="E365" s="21" t="inlineStr">
        <is>
          <t>Main</t>
        </is>
      </c>
      <c r="F365" s="21" t="n"/>
      <c r="G365" s="21" t="n"/>
      <c r="H365" s="13">
        <f>YEAR(L365)*10^8+MONTH(L365)*10^6+DAY(L365)*10^4+HOUR(L365)*100+MINUTE(L365)</f>
        <v/>
      </c>
      <c r="I365" s="13">
        <f>IF(HOUR(L365)&lt;12, YEAR(L365)*10^8+MONTH(L365)*10^6+DAY(L365)*10^4+(HOUR(L365)+12)*10^2 + MINUTE(L365), YEAR(L365)*10^8+MONTH(L365)*10^6+(DAY(L365)+1)*10^4+(HOUR(L365)-12)*10^2+MINUTE(L365))</f>
        <v/>
      </c>
      <c r="J365" s="17" t="n">
        <v>44380</v>
      </c>
      <c r="K365" s="15" t="n">
        <v>0.3333333333333333</v>
      </c>
      <c r="L365" s="16" t="n">
        <v>44380.33333333334</v>
      </c>
      <c r="M365" s="17" t="n">
        <v>44381</v>
      </c>
      <c r="N365" s="18" t="inlineStr">
        <is>
          <t>17:39</t>
        </is>
      </c>
      <c r="O365" s="16" t="n">
        <v>44381.73541666667</v>
      </c>
      <c r="P365" s="11" t="n">
        <v>384</v>
      </c>
      <c r="Q365" s="21" t="n"/>
      <c r="R365" s="11" t="n"/>
      <c r="S365" s="11" t="n"/>
      <c r="T365" s="11" t="n"/>
      <c r="U365" s="25" t="n">
        <v>36.10007</v>
      </c>
      <c r="V365" s="25" t="n">
        <v>-119.017899</v>
      </c>
      <c r="W365" s="11" t="inlineStr">
        <is>
          <t>non-HFTD</t>
        </is>
      </c>
      <c r="X365" s="11">
        <f>IF(OR(ISNUMBER(FIND("Redwood Valley", E365)), AZ365, BC365), "HFRA", "non-HFRA")</f>
        <v/>
      </c>
      <c r="Y365" s="11" t="n"/>
      <c r="Z365" s="21" t="n"/>
      <c r="AA365" s="11" t="n"/>
      <c r="AB365" s="11" t="n"/>
      <c r="AC365" s="21" t="n"/>
      <c r="AD365" s="21" t="n"/>
      <c r="AE365" s="21" t="n"/>
      <c r="AF365" s="11" t="n"/>
      <c r="AG365" s="11">
        <f>OR(AND(P365&gt;5000, P365&lt;&gt;""), AND(R365&gt;500, R365&lt;&gt;""), AND(T365&gt;0, T365&lt;&gt;""))</f>
        <v/>
      </c>
      <c r="AH365" s="11">
        <f>AND(OR(R365="", R365&lt;100),OR(AND(P365&gt;5000,P365&lt;&gt;""),AND(T365&gt;0,T365&lt;&gt;"")))</f>
        <v/>
      </c>
      <c r="AI365" s="11">
        <f>AND(AG365,AH365=FALSE)</f>
        <v/>
      </c>
      <c r="AJ365" s="19" t="n">
        <v>2021</v>
      </c>
      <c r="AK365" t="n">
        <v>7</v>
      </c>
      <c r="AL365" t="b">
        <v>0</v>
      </c>
      <c r="AM365">
        <f>IF(AND(T365&gt;0, T365&lt;&gt;""),1,0)</f>
        <v/>
      </c>
      <c r="AN365">
        <f>AND(AO365,AND(T365&gt;0,T365&lt;&gt;""))</f>
        <v/>
      </c>
      <c r="AO365">
        <f>AND(R365&gt;100, R365&lt;&gt;"")</f>
        <v/>
      </c>
      <c r="AP365">
        <f>AND(NOT(AN365),AO365)</f>
        <v/>
      </c>
      <c r="AQ365">
        <f>IF(AN365, "OEIS CAT - Destructive - Fatal", IF(AO365, IF(AG365, "OEIS CAT - Destructive - Non-fatal", "OEIS Non-CAT - Destructive - Non-fatal"), IF(AG365, "OEIS CAT - Large", "OEIS Non-CAT - Large")))</f>
        <v/>
      </c>
      <c r="AR365">
        <f>IF(AND(P365&lt;&gt;"", P365&gt;5000),1,0)</f>
        <v/>
      </c>
      <c r="AS365">
        <f>IF(AND(R365&lt;&gt;"", R365&gt;500),1,0)</f>
        <v/>
      </c>
      <c r="AT365">
        <f>IF(OR(R365="", R365&lt;=100),"structures &lt;= 100 ", IF(R365&gt;500, "structures &gt; 500", "100 &lt; structures &lt;= 500"))</f>
        <v/>
      </c>
      <c r="AU365">
        <f>IF(AND(T365&gt;0, T365&lt;&gt;""),"fatality &gt; 0", "fatality = 0")</f>
        <v/>
      </c>
      <c r="AV365">
        <f>IF(R365="",0, R365)</f>
        <v/>
      </c>
      <c r="AW365" t="b">
        <v>0</v>
      </c>
      <c r="AX365" t="b">
        <v>0</v>
      </c>
      <c r="AY365" t="b">
        <v>0</v>
      </c>
      <c r="AZ365" t="b">
        <v>0</v>
      </c>
      <c r="BA365" t="b">
        <v>0</v>
      </c>
      <c r="BB365" t="b">
        <v>0</v>
      </c>
      <c r="BC365" t="b">
        <v>0</v>
      </c>
    </row>
    <row r="366">
      <c r="A366" s="11" t="n"/>
      <c r="B366" s="17" t="n"/>
      <c r="C366">
        <f>LEFT(H366,8)&amp;"-"&amp;E366</f>
        <v/>
      </c>
      <c r="D366" s="21" t="inlineStr">
        <is>
          <t>Plumas</t>
        </is>
      </c>
      <c r="E366" s="21" t="inlineStr">
        <is>
          <t>Beckwourth Complex</t>
        </is>
      </c>
      <c r="F366" s="21" t="n"/>
      <c r="G366" s="21" t="n"/>
      <c r="H366" s="13">
        <f>YEAR(L366)*10^8+MONTH(L366)*10^6+DAY(L366)*10^4+HOUR(L366)*100+MINUTE(L366)</f>
        <v/>
      </c>
      <c r="I366" s="13">
        <f>IF(HOUR(L366)&lt;12, YEAR(L366)*10^8+MONTH(L366)*10^6+DAY(L366)*10^4+(HOUR(L366)+12)*10^2 + MINUTE(L366), YEAR(L366)*10^8+MONTH(L366)*10^6+(DAY(L366)+1)*10^4+(HOUR(L366)-12)*10^2+MINUTE(L366))</f>
        <v/>
      </c>
      <c r="J366" s="17" t="n">
        <v>44381</v>
      </c>
      <c r="K366" s="15" t="n">
        <v>0.3930555555555555</v>
      </c>
      <c r="L366" s="16" t="n">
        <v>44381.39305555556</v>
      </c>
      <c r="M366" s="17" t="n">
        <v>44461</v>
      </c>
      <c r="N366" s="18" t="inlineStr">
        <is>
          <t>08:37</t>
        </is>
      </c>
      <c r="O366" s="16" t="n">
        <v>44461.35902777778</v>
      </c>
      <c r="P366" s="11" t="n">
        <v>105670</v>
      </c>
      <c r="Q366" s="21" t="n"/>
      <c r="R366" s="11" t="n">
        <v>148</v>
      </c>
      <c r="S366" s="11" t="n">
        <v>23</v>
      </c>
      <c r="T366" s="11" t="n"/>
      <c r="U366" s="25" t="n">
        <v>39.83203</v>
      </c>
      <c r="V366" s="25" t="n">
        <v>-120.3415</v>
      </c>
      <c r="W366" s="11" t="inlineStr">
        <is>
          <t>non-HFTD</t>
        </is>
      </c>
      <c r="X366" s="11">
        <f>IF(OR(ISNUMBER(FIND("Redwood Valley", E366)), AZ366, BC366), "HFRA", "non-HFRA")</f>
        <v/>
      </c>
      <c r="Y366" s="11" t="n"/>
      <c r="Z366" s="21" t="n"/>
      <c r="AA366" s="11" t="n"/>
      <c r="AB366" s="11" t="n"/>
      <c r="AC366" s="21" t="n"/>
      <c r="AD366" s="21" t="n"/>
      <c r="AE366" s="21" t="n"/>
      <c r="AF366" s="32" t="n"/>
      <c r="AG366" s="11">
        <f>OR(AND(P366&gt;5000, P366&lt;&gt;""), AND(R366&gt;500, R366&lt;&gt;""), AND(T366&gt;0, T366&lt;&gt;""))</f>
        <v/>
      </c>
      <c r="AH366" s="11">
        <f>AND(OR(R366="", R366&lt;100),OR(AND(P366&gt;5000,P366&lt;&gt;""),AND(T366&gt;0,T366&lt;&gt;"")))</f>
        <v/>
      </c>
      <c r="AI366" s="11">
        <f>AND(AG366,AH366=FALSE)</f>
        <v/>
      </c>
      <c r="AJ366" s="19" t="n">
        <v>2021</v>
      </c>
      <c r="AK366" t="n">
        <v>7</v>
      </c>
      <c r="AL366" t="b">
        <v>0</v>
      </c>
      <c r="AM366">
        <f>IF(AND(T366&gt;0, T366&lt;&gt;""),1,0)</f>
        <v/>
      </c>
      <c r="AN366">
        <f>AND(AO366,AND(T366&gt;0,T366&lt;&gt;""))</f>
        <v/>
      </c>
      <c r="AO366">
        <f>AND(R366&gt;100, R366&lt;&gt;"")</f>
        <v/>
      </c>
      <c r="AP366">
        <f>AND(NOT(AN366),AO366)</f>
        <v/>
      </c>
      <c r="AQ366">
        <f>IF(AN366, "OEIS CAT - Destructive - Fatal", IF(AO366, IF(AG366, "OEIS CAT - Destructive - Non-fatal", "OEIS Non-CAT - Destructive - Non-fatal"), IF(AG366, "OEIS CAT - Large", "OEIS Non-CAT - Large")))</f>
        <v/>
      </c>
      <c r="AR366">
        <f>IF(AND(P366&lt;&gt;"", P366&gt;5000),1,0)</f>
        <v/>
      </c>
      <c r="AS366">
        <f>IF(AND(R366&lt;&gt;"", R366&gt;500),1,0)</f>
        <v/>
      </c>
      <c r="AT366">
        <f>IF(OR(R366="", R366&lt;=100),"structures &lt;= 100 ", IF(R366&gt;500, "structures &gt; 500", "100 &lt; structures &lt;= 500"))</f>
        <v/>
      </c>
      <c r="AU366">
        <f>IF(AND(T366&gt;0, T366&lt;&gt;""),"fatality &gt; 0", "fatality = 0")</f>
        <v/>
      </c>
      <c r="AV366">
        <f>IF(R366="",0, R366)</f>
        <v/>
      </c>
      <c r="AW366" t="b">
        <v>0</v>
      </c>
      <c r="AX366" t="b">
        <v>0</v>
      </c>
      <c r="AY366" t="b">
        <v>0</v>
      </c>
      <c r="AZ366" t="b">
        <v>0</v>
      </c>
      <c r="BA366" t="b">
        <v>0</v>
      </c>
      <c r="BB366" t="b">
        <v>0</v>
      </c>
      <c r="BC366" t="b">
        <v>0</v>
      </c>
    </row>
    <row r="367">
      <c r="A367" s="11" t="n"/>
      <c r="B367" s="17" t="n"/>
      <c r="C367">
        <f>LEFT(H367,8)&amp;"-"&amp;E367</f>
        <v/>
      </c>
      <c r="D367" s="21" t="inlineStr">
        <is>
          <t>Alpine</t>
        </is>
      </c>
      <c r="E367" s="21" t="inlineStr">
        <is>
          <t>Tamarack</t>
        </is>
      </c>
      <c r="F367" s="21" t="n"/>
      <c r="G367" s="21" t="n"/>
      <c r="H367" s="13">
        <f>YEAR(L367)*10^8+MONTH(L367)*10^6+DAY(L367)*10^4+HOUR(L367)*100+MINUTE(L367)</f>
        <v/>
      </c>
      <c r="I367" s="13">
        <f>IF(HOUR(L367)&lt;12, YEAR(L367)*10^8+MONTH(L367)*10^6+DAY(L367)*10^4+(HOUR(L367)+12)*10^2 + MINUTE(L367), YEAR(L367)*10^8+MONTH(L367)*10^6+(DAY(L367)+1)*10^4+(HOUR(L367)-12)*10^2+MINUTE(L367))</f>
        <v/>
      </c>
      <c r="J367" s="17" t="n">
        <v>44381</v>
      </c>
      <c r="K367" s="15" t="n">
        <v>0.4979166666666667</v>
      </c>
      <c r="L367" s="16" t="n">
        <v>44381.49791666667</v>
      </c>
      <c r="M367" s="17" t="n">
        <v>44494</v>
      </c>
      <c r="N367" s="18" t="inlineStr">
        <is>
          <t>22:16</t>
        </is>
      </c>
      <c r="O367" s="16" t="n">
        <v>44494.92777777778</v>
      </c>
      <c r="P367" s="33" t="n">
        <v>68637</v>
      </c>
      <c r="Q367" s="21" t="inlineStr">
        <is>
          <t>Lightning</t>
        </is>
      </c>
      <c r="R367" s="11" t="n">
        <v>25</v>
      </c>
      <c r="S367" s="11" t="n">
        <v>7</v>
      </c>
      <c r="T367" s="11" t="n"/>
      <c r="U367" s="25" t="n">
        <v>38.6280042</v>
      </c>
      <c r="V367" s="25" t="n">
        <v>-119.8591887</v>
      </c>
      <c r="W367" s="11" t="inlineStr">
        <is>
          <t>non-HFTD</t>
        </is>
      </c>
      <c r="X367" s="11">
        <f>IF(OR(ISNUMBER(FIND("Redwood Valley", E367)), AZ367, BC367), "HFRA", "non-HFRA")</f>
        <v/>
      </c>
      <c r="Y367" s="11" t="n"/>
      <c r="Z367" s="21" t="n"/>
      <c r="AA367" s="11" t="n"/>
      <c r="AB367" s="11" t="n"/>
      <c r="AC367" s="21" t="n"/>
      <c r="AD367" s="21" t="n"/>
      <c r="AE367" s="21" t="n"/>
      <c r="AF367" s="11" t="n"/>
      <c r="AG367" s="11">
        <f>OR(AND(P367&gt;5000, P367&lt;&gt;""), AND(R367&gt;500, R367&lt;&gt;""), AND(T367&gt;0, T367&lt;&gt;""))</f>
        <v/>
      </c>
      <c r="AH367" s="11">
        <f>AND(OR(R367="", R367&lt;100),OR(AND(P367&gt;5000,P367&lt;&gt;""),AND(T367&gt;0,T367&lt;&gt;"")))</f>
        <v/>
      </c>
      <c r="AI367" s="11">
        <f>AND(AG367,AH367=FALSE)</f>
        <v/>
      </c>
      <c r="AJ367" s="19" t="n">
        <v>2021</v>
      </c>
      <c r="AK367" t="n">
        <v>7</v>
      </c>
      <c r="AL367" t="b">
        <v>0</v>
      </c>
      <c r="AM367">
        <f>IF(AND(T367&gt;0, T367&lt;&gt;""),1,0)</f>
        <v/>
      </c>
      <c r="AN367">
        <f>AND(AO367,AND(T367&gt;0,T367&lt;&gt;""))</f>
        <v/>
      </c>
      <c r="AO367">
        <f>AND(R367&gt;100, R367&lt;&gt;"")</f>
        <v/>
      </c>
      <c r="AP367">
        <f>AND(NOT(AN367),AO367)</f>
        <v/>
      </c>
      <c r="AQ367">
        <f>IF(AN367, "OEIS CAT - Destructive - Fatal", IF(AO367, IF(AG367, "OEIS CAT - Destructive - Non-fatal", "OEIS Non-CAT - Destructive - Non-fatal"), IF(AG367, "OEIS CAT - Large", "OEIS Non-CAT - Large")))</f>
        <v/>
      </c>
      <c r="AR367">
        <f>IF(AND(P367&lt;&gt;"", P367&gt;5000),1,0)</f>
        <v/>
      </c>
      <c r="AS367">
        <f>IF(AND(R367&lt;&gt;"", R367&gt;500),1,0)</f>
        <v/>
      </c>
      <c r="AT367">
        <f>IF(OR(R367="", R367&lt;=100),"structures &lt;= 100 ", IF(R367&gt;500, "structures &gt; 500", "100 &lt; structures &lt;= 500"))</f>
        <v/>
      </c>
      <c r="AU367">
        <f>IF(AND(T367&gt;0, T367&lt;&gt;""),"fatality &gt; 0", "fatality = 0")</f>
        <v/>
      </c>
      <c r="AV367">
        <f>IF(R367="",0, R367)</f>
        <v/>
      </c>
      <c r="AW367" t="b">
        <v>0</v>
      </c>
      <c r="AX367" t="b">
        <v>0</v>
      </c>
      <c r="AY367" t="b">
        <v>0</v>
      </c>
      <c r="AZ367" t="b">
        <v>0</v>
      </c>
      <c r="BA367" t="b">
        <v>0</v>
      </c>
      <c r="BB367" t="b">
        <v>0</v>
      </c>
      <c r="BC367" t="b">
        <v>0</v>
      </c>
    </row>
    <row r="368">
      <c r="A368" s="11" t="n"/>
      <c r="B368" s="17" t="n"/>
      <c r="C368">
        <f>LEFT(H368,8)&amp;"-"&amp;E368</f>
        <v/>
      </c>
      <c r="D368" s="21" t="inlineStr">
        <is>
          <t>Mariposa</t>
        </is>
      </c>
      <c r="E368" s="21" t="inlineStr">
        <is>
          <t>River</t>
        </is>
      </c>
      <c r="F368" s="21" t="n"/>
      <c r="G368" s="21" t="n"/>
      <c r="H368" s="13">
        <f>YEAR(L368)*10^8+MONTH(L368)*10^6+DAY(L368)*10^4+HOUR(L368)*100+MINUTE(L368)</f>
        <v/>
      </c>
      <c r="I368" s="13">
        <f>IF(HOUR(L368)&lt;12, YEAR(L368)*10^8+MONTH(L368)*10^6+DAY(L368)*10^4+(HOUR(L368)+12)*10^2 + MINUTE(L368), YEAR(L368)*10^8+MONTH(L368)*10^6+(DAY(L368)+1)*10^4+(HOUR(L368)-12)*10^2+MINUTE(L368))</f>
        <v/>
      </c>
      <c r="J368" s="17" t="n">
        <v>44388</v>
      </c>
      <c r="K368" s="15" t="n">
        <v>0.5902777777777778</v>
      </c>
      <c r="L368" s="16" t="n">
        <v>44388.59027777778</v>
      </c>
      <c r="M368" s="17" t="n">
        <v>44396</v>
      </c>
      <c r="N368" s="18" t="inlineStr">
        <is>
          <t>18:39</t>
        </is>
      </c>
      <c r="O368" s="16" t="n">
        <v>44396.77708333333</v>
      </c>
      <c r="P368" s="11" t="n">
        <v>9656</v>
      </c>
      <c r="Q368" s="21" t="n"/>
      <c r="R368" s="11" t="n">
        <v>12</v>
      </c>
      <c r="S368" s="11" t="n">
        <v>2</v>
      </c>
      <c r="T368" s="11" t="n"/>
      <c r="U368" s="25" t="n">
        <v>39.08805</v>
      </c>
      <c r="V368" s="25" t="n">
        <v>-121.01468</v>
      </c>
      <c r="W368" s="11" t="inlineStr">
        <is>
          <t>HFTD</t>
        </is>
      </c>
      <c r="X368" s="11">
        <f>IF(OR(ISNUMBER(FIND("Redwood Valley", E368)), AZ368, BC368), "HFRA", "non-HFRA")</f>
        <v/>
      </c>
      <c r="Y368" s="11" t="n"/>
      <c r="Z368" s="21" t="n"/>
      <c r="AA368" s="11" t="n"/>
      <c r="AB368" s="11" t="n"/>
      <c r="AC368" s="21" t="n"/>
      <c r="AD368" s="21" t="n"/>
      <c r="AE368" s="21" t="n"/>
      <c r="AF368" s="11" t="n"/>
      <c r="AG368" s="11">
        <f>OR(AND(P368&gt;5000, P368&lt;&gt;""), AND(R368&gt;500, R368&lt;&gt;""), AND(T368&gt;0, T368&lt;&gt;""))</f>
        <v/>
      </c>
      <c r="AH368" s="11">
        <f>AND(OR(R368="", R368&lt;100),OR(AND(P368&gt;5000,P368&lt;&gt;""),AND(T368&gt;0,T368&lt;&gt;"")))</f>
        <v/>
      </c>
      <c r="AI368" s="11">
        <f>AND(AG368,AH368=FALSE)</f>
        <v/>
      </c>
      <c r="AJ368" s="19" t="n">
        <v>2021</v>
      </c>
      <c r="AK368" t="n">
        <v>7</v>
      </c>
      <c r="AL368" t="b">
        <v>0</v>
      </c>
      <c r="AM368">
        <f>IF(AND(T368&gt;0, T368&lt;&gt;""),1,0)</f>
        <v/>
      </c>
      <c r="AN368">
        <f>AND(AO368,AND(T368&gt;0,T368&lt;&gt;""))</f>
        <v/>
      </c>
      <c r="AO368">
        <f>AND(R368&gt;100, R368&lt;&gt;"")</f>
        <v/>
      </c>
      <c r="AP368">
        <f>AND(NOT(AN368),AO368)</f>
        <v/>
      </c>
      <c r="AQ368">
        <f>IF(AN368, "OEIS CAT - Destructive - Fatal", IF(AO368, IF(AG368, "OEIS CAT - Destructive - Non-fatal", "OEIS Non-CAT - Destructive - Non-fatal"), IF(AG368, "OEIS CAT - Large", "OEIS Non-CAT - Large")))</f>
        <v/>
      </c>
      <c r="AR368">
        <f>IF(AND(P368&lt;&gt;"", P368&gt;5000),1,0)</f>
        <v/>
      </c>
      <c r="AS368">
        <f>IF(AND(R368&lt;&gt;"", R368&gt;500),1,0)</f>
        <v/>
      </c>
      <c r="AT368">
        <f>IF(OR(R368="", R368&lt;=100),"structures &lt;= 100 ", IF(R368&gt;500, "structures &gt; 500", "100 &lt; structures &lt;= 500"))</f>
        <v/>
      </c>
      <c r="AU368">
        <f>IF(AND(T368&gt;0, T368&lt;&gt;""),"fatality &gt; 0", "fatality = 0")</f>
        <v/>
      </c>
      <c r="AV368">
        <f>IF(R368="",0, R368)</f>
        <v/>
      </c>
      <c r="AW368" t="b">
        <v>1</v>
      </c>
      <c r="AX368" t="b">
        <v>0</v>
      </c>
      <c r="AY368" t="b">
        <v>1</v>
      </c>
      <c r="AZ368" t="b">
        <v>1</v>
      </c>
      <c r="BA368" t="b">
        <v>0</v>
      </c>
      <c r="BB368" t="b">
        <v>1</v>
      </c>
      <c r="BC368" t="b">
        <v>1</v>
      </c>
    </row>
    <row r="369">
      <c r="A369" s="11" t="inlineStr">
        <is>
          <t>Not in PG&amp;E service territory</t>
        </is>
      </c>
      <c r="B369" s="23" t="n"/>
      <c r="C369">
        <f>LEFT(H369,8)&amp;"-"&amp;E369</f>
        <v/>
      </c>
      <c r="D369" s="21" t="inlineStr">
        <is>
          <t>Siskiyou</t>
        </is>
      </c>
      <c r="E369" s="21" t="inlineStr">
        <is>
          <t>Bradley</t>
        </is>
      </c>
      <c r="F369" s="21" t="n"/>
      <c r="G369" s="21" t="n"/>
      <c r="H369" s="13">
        <f>YEAR(L369)*10^8+MONTH(L369)*10^6+DAY(L369)*10^4+HOUR(L369)*100+MINUTE(L369)</f>
        <v/>
      </c>
      <c r="I369" s="13">
        <f>IF(HOUR(L369)&lt;12, YEAR(L369)*10^8+MONTH(L369)*10^6+DAY(L369)*10^4+(HOUR(L369)+12)*10^2 + MINUTE(L369), YEAR(L369)*10^8+MONTH(L369)*10^6+(DAY(L369)+1)*10^4+(HOUR(L369)-12)*10^2+MINUTE(L369))</f>
        <v/>
      </c>
      <c r="J369" s="17" t="n">
        <v>44388</v>
      </c>
      <c r="K369" s="15" t="n">
        <v>0.6305555555555555</v>
      </c>
      <c r="L369" s="16" t="n">
        <v>44388.63055555556</v>
      </c>
      <c r="M369" s="17" t="n">
        <v>44392</v>
      </c>
      <c r="N369" s="18" t="inlineStr">
        <is>
          <t>15:59</t>
        </is>
      </c>
      <c r="O369" s="16" t="n">
        <v>44392.66597222222</v>
      </c>
      <c r="P369" s="11" t="n">
        <v>357</v>
      </c>
      <c r="Q369" s="21" t="n"/>
      <c r="R369" s="11" t="n"/>
      <c r="S369" s="11" t="n"/>
      <c r="T369" s="11" t="n"/>
      <c r="U369" s="25" t="n">
        <v>41.25272</v>
      </c>
      <c r="V369" s="25" t="n">
        <v>-121.82403</v>
      </c>
      <c r="W369" s="11" t="n"/>
      <c r="X369" s="11">
        <f>IF(OR(ISNUMBER(FIND("Redwood Valley", E369)), AZ369, BC369), "HFRA", "non-HFRA")</f>
        <v/>
      </c>
      <c r="Y369" s="11" t="n"/>
      <c r="Z369" s="21" t="n"/>
      <c r="AA369" s="11" t="n"/>
      <c r="AB369" s="11" t="n"/>
      <c r="AC369" s="21" t="n"/>
      <c r="AD369" s="21" t="n"/>
      <c r="AE369" s="21" t="n"/>
      <c r="AF369" s="11" t="n"/>
      <c r="AG369" s="11">
        <f>OR(AND(P369&gt;5000, P369&lt;&gt;""), AND(R369&gt;500, R369&lt;&gt;""), AND(T369&gt;0, T369&lt;&gt;""))</f>
        <v/>
      </c>
      <c r="AH369" s="11">
        <f>AND(OR(R369="", R369&lt;100),OR(AND(P369&gt;5000,P369&lt;&gt;""),AND(T369&gt;0,T369&lt;&gt;"")))</f>
        <v/>
      </c>
      <c r="AI369" s="11">
        <f>AND(AG369,AH369=FALSE)</f>
        <v/>
      </c>
      <c r="AJ369" s="19" t="n">
        <v>2021</v>
      </c>
      <c r="AK369" t="n">
        <v>7</v>
      </c>
      <c r="AL369" t="b">
        <v>0</v>
      </c>
      <c r="AM369">
        <f>IF(AND(T369&gt;0, T369&lt;&gt;""),1,0)</f>
        <v/>
      </c>
      <c r="AN369">
        <f>AND(AO369,AND(T369&gt;0,T369&lt;&gt;""))</f>
        <v/>
      </c>
      <c r="AO369">
        <f>AND(R369&gt;100, R369&lt;&gt;"")</f>
        <v/>
      </c>
      <c r="AP369">
        <f>AND(NOT(AN369),AO369)</f>
        <v/>
      </c>
      <c r="AQ369">
        <f>IF(AN369, "OEIS CAT - Destructive - Fatal", IF(AO369, IF(AG369, "OEIS CAT - Destructive - Non-fatal", "OEIS Non-CAT - Destructive - Non-fatal"), IF(AG369, "OEIS CAT - Large", "OEIS Non-CAT - Large")))</f>
        <v/>
      </c>
      <c r="AR369">
        <f>IF(AND(P369&lt;&gt;"", P369&gt;5000),1,0)</f>
        <v/>
      </c>
      <c r="AS369">
        <f>IF(AND(R369&lt;&gt;"", R369&gt;500),1,0)</f>
        <v/>
      </c>
      <c r="AT369">
        <f>IF(OR(R369="", R369&lt;=100),"structures &lt;= 100 ", IF(R369&gt;500, "structures &gt; 500", "100 &lt; structures &lt;= 500"))</f>
        <v/>
      </c>
      <c r="AU369">
        <f>IF(AND(T369&gt;0, T369&lt;&gt;""),"fatality &gt; 0", "fatality = 0")</f>
        <v/>
      </c>
      <c r="AV369">
        <f>IF(R369="",0, R369)</f>
        <v/>
      </c>
      <c r="AW369" t="b">
        <v>1</v>
      </c>
      <c r="AX369" t="b">
        <v>0</v>
      </c>
      <c r="AY369" t="b">
        <v>1</v>
      </c>
      <c r="AZ369" t="b">
        <v>1</v>
      </c>
      <c r="BA369" t="b">
        <v>0</v>
      </c>
      <c r="BB369" t="b">
        <v>1</v>
      </c>
      <c r="BC369" t="b">
        <v>1</v>
      </c>
    </row>
    <row r="370">
      <c r="A370" s="11" t="n"/>
      <c r="B370" s="17" t="n"/>
      <c r="C370">
        <f>LEFT(H370,8)&amp;"-"&amp;E370</f>
        <v/>
      </c>
      <c r="D370" s="21" t="inlineStr">
        <is>
          <t xml:space="preserve">Butte, Plumas, Shasta, Lassen And Tehama  </t>
        </is>
      </c>
      <c r="E370" s="21" t="inlineStr">
        <is>
          <t>Dixie</t>
        </is>
      </c>
      <c r="F370" s="21" t="n"/>
      <c r="G370" s="21" t="n"/>
      <c r="H370" s="13">
        <f>YEAR(L370)*10^8+MONTH(L370)*10^6+DAY(L370)*10^4+HOUR(L370)*100+MINUTE(L370)</f>
        <v/>
      </c>
      <c r="I370" s="13">
        <f>IF(HOUR(L370)&lt;12, YEAR(L370)*10^8+MONTH(L370)*10^6+DAY(L370)*10^4+(HOUR(L370)+12)*10^2 + MINUTE(L370), YEAR(L370)*10^8+MONTH(L370)*10^6+(DAY(L370)+1)*10^4+(HOUR(L370)-12)*10^2+MINUTE(L370))</f>
        <v/>
      </c>
      <c r="J370" s="17" t="n">
        <v>44390</v>
      </c>
      <c r="K370" s="15" t="n">
        <v>0.71875</v>
      </c>
      <c r="L370" s="16" t="n">
        <v>44390.71875</v>
      </c>
      <c r="M370" s="17" t="n">
        <v>44494</v>
      </c>
      <c r="N370" s="18" t="inlineStr">
        <is>
          <t>07:45</t>
        </is>
      </c>
      <c r="O370" s="16" t="n">
        <v>44494.32291666666</v>
      </c>
      <c r="P370" s="33" t="n">
        <v>963309</v>
      </c>
      <c r="Q370" s="21" t="inlineStr">
        <is>
          <t>Electrical Power</t>
        </is>
      </c>
      <c r="R370" s="11" t="n">
        <v>1329</v>
      </c>
      <c r="S370" s="11" t="n">
        <v>95</v>
      </c>
      <c r="T370" s="11" t="n">
        <v>1</v>
      </c>
      <c r="U370" s="25" t="n">
        <v>39.871306</v>
      </c>
      <c r="V370" s="25" t="n">
        <v>-121.389439</v>
      </c>
      <c r="W370" s="11" t="inlineStr">
        <is>
          <t>HFTD</t>
        </is>
      </c>
      <c r="X370" s="11">
        <f>IF(OR(ISNUMBER(FIND("Redwood Valley", E370)), AZ370, BC370), "HFRA", "non-HFRA")</f>
        <v/>
      </c>
      <c r="Y370" s="11" t="inlineStr">
        <is>
          <t>Yes</t>
        </is>
      </c>
      <c r="Z370" s="21" t="inlineStr">
        <is>
          <t>Yes</t>
        </is>
      </c>
      <c r="AA370" s="11" t="n">
        <v>20211058</v>
      </c>
      <c r="AB370" s="11" t="inlineStr">
        <is>
          <t>EI210713A</t>
        </is>
      </c>
      <c r="AC370" s="21" t="inlineStr">
        <is>
          <t>1403761, 1404951, 1407367</t>
        </is>
      </c>
      <c r="AD370" s="21" t="inlineStr">
        <is>
          <t>21-0089207, 21-0091389</t>
        </is>
      </c>
      <c r="AE370" s="21" t="inlineStr">
        <is>
          <t>T21-013153, T21-013152, T21-009302, T21-010765, T21-009704, T21-011029, T21-010399</t>
        </is>
      </c>
      <c r="AF370" s="27" t="n">
        <v>21584608</v>
      </c>
      <c r="AG370" s="11">
        <f>OR(AND(P370&gt;5000, P370&lt;&gt;""), AND(R370&gt;500, R370&lt;&gt;""), AND(T370&gt;0, T370&lt;&gt;""))</f>
        <v/>
      </c>
      <c r="AH370" s="11">
        <f>AND(OR(R370="", R370&lt;100),OR(AND(P370&gt;5000,P370&lt;&gt;""),AND(T370&gt;0,T370&lt;&gt;"")))</f>
        <v/>
      </c>
      <c r="AI370" s="11">
        <f>AND(AG370,AH370=FALSE)</f>
        <v/>
      </c>
      <c r="AJ370" s="19" t="n">
        <v>2021</v>
      </c>
      <c r="AK370" t="n">
        <v>7</v>
      </c>
      <c r="AL370" t="b">
        <v>0</v>
      </c>
      <c r="AM370">
        <f>IF(AND(T370&gt;0, T370&lt;&gt;""),1,0)</f>
        <v/>
      </c>
      <c r="AN370">
        <f>AND(AO370,AND(T370&gt;0,T370&lt;&gt;""))</f>
        <v/>
      </c>
      <c r="AO370">
        <f>AND(R370&gt;100, R370&lt;&gt;"")</f>
        <v/>
      </c>
      <c r="AP370">
        <f>AND(NOT(AN370),AO370)</f>
        <v/>
      </c>
      <c r="AQ370">
        <f>IF(AN370, "OEIS CAT - Destructive - Fatal", IF(AO370, IF(AG370, "OEIS CAT - Destructive - Non-fatal", "OEIS Non-CAT - Destructive - Non-fatal"), IF(AG370, "OEIS CAT - Large", "OEIS Non-CAT - Large")))</f>
        <v/>
      </c>
      <c r="AR370">
        <f>IF(AND(P370&lt;&gt;"", P370&gt;5000),1,0)</f>
        <v/>
      </c>
      <c r="AS370">
        <f>IF(AND(R370&lt;&gt;"", R370&gt;500),1,0)</f>
        <v/>
      </c>
      <c r="AT370">
        <f>IF(OR(R370="", R370&lt;=100),"structures &lt;= 100 ", IF(R370&gt;500, "structures &gt; 500", "100 &lt; structures &lt;= 500"))</f>
        <v/>
      </c>
      <c r="AU370">
        <f>IF(AND(T370&gt;0, T370&lt;&gt;""),"fatality &gt; 0", "fatality = 0")</f>
        <v/>
      </c>
      <c r="AV370">
        <f>IF(R370="",0, R370)</f>
        <v/>
      </c>
      <c r="AW370" t="b">
        <v>1</v>
      </c>
      <c r="AX370" t="b">
        <v>0</v>
      </c>
      <c r="AY370" t="b">
        <v>1</v>
      </c>
      <c r="AZ370" t="b">
        <v>1</v>
      </c>
      <c r="BA370" t="b">
        <v>0</v>
      </c>
      <c r="BB370" t="b">
        <v>1</v>
      </c>
      <c r="BC370" t="b">
        <v>1</v>
      </c>
    </row>
    <row r="371">
      <c r="A371" s="11" t="n"/>
      <c r="B371" s="17" t="n"/>
      <c r="C371">
        <f>LEFT(H371,8)&amp;"-"&amp;E371</f>
        <v/>
      </c>
      <c r="D371" s="21" t="inlineStr">
        <is>
          <t>Kern</t>
        </is>
      </c>
      <c r="E371" s="21" t="inlineStr">
        <is>
          <t>Peak</t>
        </is>
      </c>
      <c r="F371" s="21" t="n"/>
      <c r="G371" s="21" t="n"/>
      <c r="H371" s="13">
        <f>YEAR(L371)*10^8+MONTH(L371)*10^6+DAY(L371)*10^4+HOUR(L371)*100+MINUTE(L371)</f>
        <v/>
      </c>
      <c r="I371" s="13">
        <f>IF(HOUR(L371)&lt;12, YEAR(L371)*10^8+MONTH(L371)*10^6+DAY(L371)*10^4+(HOUR(L371)+12)*10^2 + MINUTE(L371), YEAR(L371)*10^8+MONTH(L371)*10^6+(DAY(L371)+1)*10^4+(HOUR(L371)-12)*10^2+MINUTE(L371))</f>
        <v/>
      </c>
      <c r="J371" s="17" t="n">
        <v>44397</v>
      </c>
      <c r="K371" s="15" t="n">
        <v>0.4861111111111111</v>
      </c>
      <c r="L371" s="16" t="n">
        <v>44397.48611111111</v>
      </c>
      <c r="M371" s="17" t="n">
        <v>44421</v>
      </c>
      <c r="N371" s="18" t="inlineStr">
        <is>
          <t>11:55</t>
        </is>
      </c>
      <c r="O371" s="16" t="n">
        <v>44421.49652777778</v>
      </c>
      <c r="P371" s="11" t="n">
        <v>2098</v>
      </c>
      <c r="Q371" s="21" t="n"/>
      <c r="R371" s="11" t="n">
        <v>1</v>
      </c>
      <c r="S371" s="11" t="n"/>
      <c r="T371" s="11" t="n"/>
      <c r="U371" s="25" t="n">
        <v>35.41153</v>
      </c>
      <c r="V371" s="25" t="n">
        <v>-118.46461</v>
      </c>
      <c r="W371" s="11" t="inlineStr">
        <is>
          <t>HFTD</t>
        </is>
      </c>
      <c r="X371" s="11">
        <f>IF(OR(ISNUMBER(FIND("Redwood Valley", E371)), AZ371, BC371), "HFRA", "non-HFRA")</f>
        <v/>
      </c>
      <c r="Y371" s="11" t="n"/>
      <c r="Z371" s="21" t="n"/>
      <c r="AA371" s="11" t="n"/>
      <c r="AB371" s="11" t="n"/>
      <c r="AC371" s="21" t="n"/>
      <c r="AD371" s="21" t="n"/>
      <c r="AE371" s="21" t="n"/>
      <c r="AF371" s="11" t="n"/>
      <c r="AG371" s="11">
        <f>OR(AND(P371&gt;5000, P371&lt;&gt;""), AND(R371&gt;500, R371&lt;&gt;""), AND(T371&gt;0, T371&lt;&gt;""))</f>
        <v/>
      </c>
      <c r="AH371" s="11">
        <f>AND(OR(R371="", R371&lt;100),OR(AND(P371&gt;5000,P371&lt;&gt;""),AND(T371&gt;0,T371&lt;&gt;"")))</f>
        <v/>
      </c>
      <c r="AI371" s="11">
        <f>AND(AG371,AH371=FALSE)</f>
        <v/>
      </c>
      <c r="AJ371" s="19" t="n">
        <v>2021</v>
      </c>
      <c r="AK371" t="n">
        <v>7</v>
      </c>
      <c r="AL371" t="b">
        <v>0</v>
      </c>
      <c r="AM371">
        <f>IF(AND(T371&gt;0, T371&lt;&gt;""),1,0)</f>
        <v/>
      </c>
      <c r="AN371">
        <f>AND(AO371,AND(T371&gt;0,T371&lt;&gt;""))</f>
        <v/>
      </c>
      <c r="AO371">
        <f>AND(R371&gt;100, R371&lt;&gt;"")</f>
        <v/>
      </c>
      <c r="AP371">
        <f>AND(NOT(AN371),AO371)</f>
        <v/>
      </c>
      <c r="AQ371">
        <f>IF(AN371, "OEIS CAT - Destructive - Fatal", IF(AO371, IF(AG371, "OEIS CAT - Destructive - Non-fatal", "OEIS Non-CAT - Destructive - Non-fatal"), IF(AG371, "OEIS CAT - Large", "OEIS Non-CAT - Large")))</f>
        <v/>
      </c>
      <c r="AR371">
        <f>IF(AND(P371&lt;&gt;"", P371&gt;5000),1,0)</f>
        <v/>
      </c>
      <c r="AS371">
        <f>IF(AND(R371&lt;&gt;"", R371&gt;500),1,0)</f>
        <v/>
      </c>
      <c r="AT371">
        <f>IF(OR(R371="", R371&lt;=100),"structures &lt;= 100 ", IF(R371&gt;500, "structures &gt; 500", "100 &lt; structures &lt;= 500"))</f>
        <v/>
      </c>
      <c r="AU371">
        <f>IF(AND(T371&gt;0, T371&lt;&gt;""),"fatality &gt; 0", "fatality = 0")</f>
        <v/>
      </c>
      <c r="AV371">
        <f>IF(R371="",0, R371)</f>
        <v/>
      </c>
      <c r="AW371" t="b">
        <v>1</v>
      </c>
      <c r="AX371" t="b">
        <v>0</v>
      </c>
      <c r="AY371" t="b">
        <v>1</v>
      </c>
      <c r="AZ371" t="b">
        <v>1</v>
      </c>
      <c r="BA371" t="b">
        <v>0</v>
      </c>
      <c r="BB371" t="b">
        <v>1</v>
      </c>
      <c r="BC371" t="b">
        <v>1</v>
      </c>
    </row>
    <row r="372">
      <c r="A372" s="11" t="n"/>
      <c r="C372">
        <f>LEFT(H372,8)&amp;"-"&amp;E372</f>
        <v/>
      </c>
      <c r="D372" t="inlineStr">
        <is>
          <t>Plumas</t>
        </is>
      </c>
      <c r="E372" s="21" t="inlineStr">
        <is>
          <t>Fly Fire</t>
        </is>
      </c>
      <c r="F372" s="21" t="inlineStr">
        <is>
          <t>Dixie</t>
        </is>
      </c>
      <c r="G372" s="21" t="n"/>
      <c r="H372" s="13">
        <f>YEAR(L372)*10^8+MONTH(L372)*10^6+DAY(L372)*10^4+HOUR(L372)*100+MINUTE(L372)</f>
        <v/>
      </c>
      <c r="I372" s="13">
        <f>IF(HOUR(L372)&lt;12, YEAR(L372)*10^8+MONTH(L372)*10^6+DAY(L372)*10^4+(HOUR(L372)+12)*10^2 + MINUTE(L372), YEAR(L372)*10^8+MONTH(L372)*10^6+(DAY(L372)+1)*10^4+(HOUR(L372)-12)*10^2+MINUTE(L372))</f>
        <v/>
      </c>
      <c r="J372" s="34" t="n">
        <v>44399</v>
      </c>
      <c r="K372" s="15" t="n">
        <v>0.7090277777777778</v>
      </c>
      <c r="L372" s="16" t="n">
        <v>44399.70902777778</v>
      </c>
      <c r="M372" s="17" t="n"/>
      <c r="N372" s="18" t="n"/>
      <c r="O372" s="16" t="n"/>
      <c r="P372" s="11" t="n">
        <v>4300</v>
      </c>
      <c r="Q372" s="21" t="n"/>
      <c r="R372" s="11" t="n">
        <v>2</v>
      </c>
      <c r="S372" s="11" t="n"/>
      <c r="T372" s="11" t="n"/>
      <c r="U372" s="28" t="n">
        <v>40.006388</v>
      </c>
      <c r="V372" s="28" t="n">
        <v>-120.962447</v>
      </c>
      <c r="W372" s="11" t="inlineStr">
        <is>
          <t>HFTD</t>
        </is>
      </c>
      <c r="X372" s="11">
        <f>IF(OR(ISNUMBER(FIND("Redwood Valley", E372)), AZ372, BC372), "HFRA", "non-HFRA")</f>
        <v/>
      </c>
      <c r="Y372" s="11" t="inlineStr">
        <is>
          <t>Yes</t>
        </is>
      </c>
      <c r="Z372" s="21" t="inlineStr">
        <is>
          <t>Yes</t>
        </is>
      </c>
      <c r="AA372" s="11" t="n">
        <v>20211113</v>
      </c>
      <c r="AB372" s="11" t="inlineStr">
        <is>
          <t>EI210722B</t>
        </is>
      </c>
      <c r="AC372" s="21" t="inlineStr">
        <is>
          <t>1411749</t>
        </is>
      </c>
      <c r="AD372" s="21" t="inlineStr">
        <is>
          <t>21-0093767</t>
        </is>
      </c>
      <c r="AE372" s="21" t="n"/>
      <c r="AF372" s="11" t="n">
        <v>9103736</v>
      </c>
      <c r="AG372" s="11">
        <f>OR(AND(P372&gt;5000, P372&lt;&gt;""), AND(R372&gt;500, R372&lt;&gt;""), AND(T372&gt;0, T372&lt;&gt;""))</f>
        <v/>
      </c>
      <c r="AH372" s="11">
        <f>AND(OR(R372="", R372&lt;100),OR(AND(P372&gt;5000,P372&lt;&gt;""),AND(T372&gt;0,T372&lt;&gt;"")))</f>
        <v/>
      </c>
      <c r="AI372" s="11">
        <f>AND(AG372,AH372=FALSE)</f>
        <v/>
      </c>
      <c r="AJ372" s="19" t="n">
        <v>2021</v>
      </c>
      <c r="AK372" t="n">
        <v>7</v>
      </c>
      <c r="AL372" t="b">
        <v>0</v>
      </c>
      <c r="AM372">
        <f>IF(AND(T372&gt;0, T372&lt;&gt;""),1,0)</f>
        <v/>
      </c>
      <c r="AN372">
        <f>AND(AO372,AND(T372&gt;0,T372&lt;&gt;""))</f>
        <v/>
      </c>
      <c r="AO372">
        <f>AND(R372&gt;100, R372&lt;&gt;"")</f>
        <v/>
      </c>
      <c r="AP372">
        <f>AND(NOT(AN372),AO372)</f>
        <v/>
      </c>
      <c r="AQ372">
        <f>IF(AN372, "OEIS CAT - Destructive - Fatal", IF(AO372, IF(AG372, "OEIS CAT - Destructive - Non-fatal", "OEIS Non-CAT - Destructive - Non-fatal"), IF(AG372, "OEIS CAT - Large", "OEIS Non-CAT - Large")))</f>
        <v/>
      </c>
      <c r="AR372">
        <f>IF(AND(P372&lt;&gt;"", P372&gt;5000),1,0)</f>
        <v/>
      </c>
      <c r="AS372">
        <f>IF(AND(R372&lt;&gt;"", R372&gt;500),1,0)</f>
        <v/>
      </c>
      <c r="AT372">
        <f>IF(OR(R372="", R372&lt;=100),"structures &lt;= 100 ", IF(R372&gt;500, "structures &gt; 500", "100 &lt; structures &lt;= 500"))</f>
        <v/>
      </c>
      <c r="AU372">
        <f>IF(AND(T372&gt;0, T372&lt;&gt;""),"fatality &gt; 0", "fatality = 0")</f>
        <v/>
      </c>
      <c r="AV372">
        <f>IF(R372="",0, R372)</f>
        <v/>
      </c>
      <c r="AW372" t="b">
        <v>1</v>
      </c>
      <c r="AX372" t="b">
        <v>0</v>
      </c>
      <c r="AY372" t="b">
        <v>1</v>
      </c>
      <c r="AZ372" t="b">
        <v>1</v>
      </c>
      <c r="BA372" t="b">
        <v>0</v>
      </c>
      <c r="BB372" t="b">
        <v>1</v>
      </c>
      <c r="BC372" t="b">
        <v>1</v>
      </c>
    </row>
    <row r="373">
      <c r="A373" s="11" t="n"/>
      <c r="B373" s="17" t="n"/>
      <c r="C373">
        <f>LEFT(H373,8)&amp;"-"&amp;E373</f>
        <v/>
      </c>
      <c r="D373" s="21" t="n"/>
      <c r="E373" s="21" t="inlineStr">
        <is>
          <t>Monument</t>
        </is>
      </c>
      <c r="F373" s="21" t="n"/>
      <c r="G373" s="21" t="n"/>
      <c r="H373" s="13">
        <f>YEAR(L373)*10^8+MONTH(L373)*10^6+DAY(L373)*10^4+HOUR(L373)*100+MINUTE(L373)</f>
        <v/>
      </c>
      <c r="I373" s="13">
        <f>IF(HOUR(L373)&lt;12, YEAR(L373)*10^8+MONTH(L373)*10^6+DAY(L373)*10^4+(HOUR(L373)+12)*10^2 + MINUTE(L373), YEAR(L373)*10^8+MONTH(L373)*10^6+(DAY(L373)+1)*10^4+(HOUR(L373)-12)*10^2+MINUTE(L373))</f>
        <v/>
      </c>
      <c r="J373" s="17" t="n">
        <v>44407</v>
      </c>
      <c r="K373" s="15" t="n">
        <v>0.5194444444444445</v>
      </c>
      <c r="L373" s="16" t="n">
        <v>44407.51944444444</v>
      </c>
      <c r="M373" s="17" t="n">
        <v>44495</v>
      </c>
      <c r="N373" s="18" t="inlineStr">
        <is>
          <t>13:15</t>
        </is>
      </c>
      <c r="O373" s="16" t="n">
        <v>44495.55208333334</v>
      </c>
      <c r="P373" s="11" t="n">
        <v>223124</v>
      </c>
      <c r="Q373" s="21" t="inlineStr">
        <is>
          <t>Lightning</t>
        </is>
      </c>
      <c r="R373" s="11" t="n">
        <v>52</v>
      </c>
      <c r="S373" s="11" t="n">
        <v>3</v>
      </c>
      <c r="T373" s="11" t="n"/>
      <c r="U373" s="25" t="n">
        <v>40.752</v>
      </c>
      <c r="V373" s="25" t="n">
        <v>-123.337</v>
      </c>
      <c r="W373" s="11" t="inlineStr">
        <is>
          <t>HFTD</t>
        </is>
      </c>
      <c r="X373" s="11">
        <f>IF(OR(ISNUMBER(FIND("Redwood Valley", E373)), AZ373, BC373), "HFRA", "non-HFRA")</f>
        <v/>
      </c>
      <c r="Y373" s="11" t="n"/>
      <c r="Z373" s="21" t="n"/>
      <c r="AA373" s="11" t="n"/>
      <c r="AB373" s="11" t="n"/>
      <c r="AC373" s="21" t="n"/>
      <c r="AD373" s="21" t="n"/>
      <c r="AE373" s="21" t="n"/>
      <c r="AF373" s="11" t="n"/>
      <c r="AG373" s="11">
        <f>OR(AND(P373&gt;5000, P373&lt;&gt;""), AND(R373&gt;500, R373&lt;&gt;""), AND(T373&gt;0, T373&lt;&gt;""))</f>
        <v/>
      </c>
      <c r="AH373" s="11">
        <f>AND(OR(R373="", R373&lt;100),OR(AND(P373&gt;5000,P373&lt;&gt;""),AND(T373&gt;0,T373&lt;&gt;"")))</f>
        <v/>
      </c>
      <c r="AI373" s="11">
        <f>AND(AG373,AH373=FALSE)</f>
        <v/>
      </c>
      <c r="AJ373" s="19" t="n">
        <v>2021</v>
      </c>
      <c r="AK373" t="n">
        <v>7</v>
      </c>
      <c r="AL373" t="b">
        <v>1</v>
      </c>
      <c r="AM373">
        <f>IF(AND(T373&gt;0, T373&lt;&gt;""),1,0)</f>
        <v/>
      </c>
      <c r="AN373">
        <f>AND(AO373,AND(T373&gt;0,T373&lt;&gt;""))</f>
        <v/>
      </c>
      <c r="AO373">
        <f>AND(R373&gt;100, R373&lt;&gt;"")</f>
        <v/>
      </c>
      <c r="AP373">
        <f>AND(NOT(AN373),AO373)</f>
        <v/>
      </c>
      <c r="AQ373">
        <f>IF(AN373, "OEIS CAT - Destructive - Fatal", IF(AO373, IF(AG373, "OEIS CAT - Destructive - Non-fatal", "OEIS Non-CAT - Destructive - Non-fatal"), IF(AG373, "OEIS CAT - Large", "OEIS Non-CAT - Large")))</f>
        <v/>
      </c>
      <c r="AR373">
        <f>IF(AND(P373&lt;&gt;"", P373&gt;5000),1,0)</f>
        <v/>
      </c>
      <c r="AS373">
        <f>IF(AND(R373&lt;&gt;"", R373&gt;500),1,0)</f>
        <v/>
      </c>
      <c r="AT373">
        <f>IF(OR(R373="", R373&lt;=100),"structures &lt;= 100 ", IF(R373&gt;500, "structures &gt; 500", "100 &lt; structures &lt;= 500"))</f>
        <v/>
      </c>
      <c r="AU373">
        <f>IF(AND(T373&gt;0, T373&lt;&gt;""),"fatality &gt; 0", "fatality = 0")</f>
        <v/>
      </c>
      <c r="AV373">
        <f>IF(R373="",0, R373)</f>
        <v/>
      </c>
      <c r="AW373" t="b">
        <v>1</v>
      </c>
      <c r="AX373" t="b">
        <v>0</v>
      </c>
      <c r="AY373" t="b">
        <v>1</v>
      </c>
      <c r="AZ373" t="b">
        <v>1</v>
      </c>
      <c r="BA373" t="b">
        <v>0</v>
      </c>
      <c r="BB373" t="b">
        <v>1</v>
      </c>
      <c r="BC373" t="b">
        <v>1</v>
      </c>
    </row>
    <row r="374">
      <c r="A374" s="11" t="inlineStr">
        <is>
          <t>Not in PG&amp;E service territory</t>
        </is>
      </c>
      <c r="B374" s="23" t="n"/>
      <c r="C374">
        <f>LEFT(H374,8)&amp;"-"&amp;E374</f>
        <v/>
      </c>
      <c r="D374" s="21" t="inlineStr">
        <is>
          <t xml:space="preserve">Siskiyou And Trinity  </t>
        </is>
      </c>
      <c r="E374" s="21" t="inlineStr">
        <is>
          <t>River Complex</t>
        </is>
      </c>
      <c r="F374" s="21" t="n"/>
      <c r="G374" s="21" t="n"/>
      <c r="H374" s="13">
        <f>YEAR(L374)*10^8+MONTH(L374)*10^6+DAY(L374)*10^4+HOUR(L374)*100+MINUTE(L374)</f>
        <v/>
      </c>
      <c r="I374" s="13">
        <f>IF(HOUR(L374)&lt;12, YEAR(L374)*10^8+MONTH(L374)*10^6+DAY(L374)*10^4+(HOUR(L374)+12)*10^2 + MINUTE(L374), YEAR(L374)*10^8+MONTH(L374)*10^6+(DAY(L374)+1)*10^4+(HOUR(L374)-12)*10^2+MINUTE(L374))</f>
        <v/>
      </c>
      <c r="J374" s="17" t="n">
        <v>44407</v>
      </c>
      <c r="K374" s="15" t="n">
        <v>0.7618055555555555</v>
      </c>
      <c r="L374" s="16" t="n">
        <v>44407.76180555556</v>
      </c>
      <c r="M374" s="17" t="n">
        <v>44495</v>
      </c>
      <c r="N374" s="18" t="inlineStr">
        <is>
          <t>13:14</t>
        </is>
      </c>
      <c r="O374" s="16" t="n">
        <v>44495.55138888889</v>
      </c>
      <c r="P374" s="11" t="n">
        <v>199343</v>
      </c>
      <c r="Q374" s="21" t="inlineStr">
        <is>
          <t>Lightning</t>
        </is>
      </c>
      <c r="R374" s="11" t="n">
        <v>122</v>
      </c>
      <c r="S374" s="11" t="n">
        <v>2</v>
      </c>
      <c r="T374" s="11" t="n"/>
      <c r="U374" s="25" t="n">
        <v>41.389</v>
      </c>
      <c r="V374" s="25" t="n">
        <v>-123.057</v>
      </c>
      <c r="W374" s="11" t="inlineStr">
        <is>
          <t>HFTD</t>
        </is>
      </c>
      <c r="X374" s="11">
        <f>IF(OR(ISNUMBER(FIND("Redwood Valley", E374)), AZ374, BC374), "HFRA", "non-HFRA")</f>
        <v/>
      </c>
      <c r="Y374" s="11" t="n"/>
      <c r="Z374" s="21" t="n"/>
      <c r="AA374" s="11" t="n"/>
      <c r="AB374" s="11" t="n"/>
      <c r="AC374" s="21" t="n"/>
      <c r="AD374" s="21" t="n"/>
      <c r="AE374" s="21" t="n"/>
      <c r="AF374" s="11" t="n"/>
      <c r="AG374" s="11">
        <f>OR(AND(P374&gt;5000, P374&lt;&gt;""), AND(R374&gt;500, R374&lt;&gt;""), AND(T374&gt;0, T374&lt;&gt;""))</f>
        <v/>
      </c>
      <c r="AH374" s="11">
        <f>AND(OR(R374="", R374&lt;100),OR(AND(P374&gt;5000,P374&lt;&gt;""),AND(T374&gt;0,T374&lt;&gt;"")))</f>
        <v/>
      </c>
      <c r="AI374" s="11">
        <f>AND(AG374,AH374=FALSE)</f>
        <v/>
      </c>
      <c r="AJ374" s="19" t="n">
        <v>2021</v>
      </c>
      <c r="AK374" t="n">
        <v>7</v>
      </c>
      <c r="AL374" t="b">
        <v>1</v>
      </c>
      <c r="AM374">
        <f>IF(AND(T374&gt;0, T374&lt;&gt;""),1,0)</f>
        <v/>
      </c>
      <c r="AN374">
        <f>AND(AO374,AND(T374&gt;0,T374&lt;&gt;""))</f>
        <v/>
      </c>
      <c r="AO374">
        <f>AND(R374&gt;100, R374&lt;&gt;"")</f>
        <v/>
      </c>
      <c r="AP374">
        <f>AND(NOT(AN374),AO374)</f>
        <v/>
      </c>
      <c r="AQ374">
        <f>IF(AN374, "OEIS CAT - Destructive - Fatal", IF(AO374, IF(AG374, "OEIS CAT - Destructive - Non-fatal", "OEIS Non-CAT - Destructive - Non-fatal"), IF(AG374, "OEIS CAT - Large", "OEIS Non-CAT - Large")))</f>
        <v/>
      </c>
      <c r="AR374">
        <f>IF(AND(P374&lt;&gt;"", P374&gt;5000),1,0)</f>
        <v/>
      </c>
      <c r="AS374">
        <f>IF(AND(R374&lt;&gt;"", R374&gt;500),1,0)</f>
        <v/>
      </c>
      <c r="AT374">
        <f>IF(OR(R374="", R374&lt;=100),"structures &lt;= 100 ", IF(R374&gt;500, "structures &gt; 500", "100 &lt; structures &lt;= 500"))</f>
        <v/>
      </c>
      <c r="AU374">
        <f>IF(AND(T374&gt;0, T374&lt;&gt;""),"fatality &gt; 0", "fatality = 0")</f>
        <v/>
      </c>
      <c r="AV374">
        <f>IF(R374="",0, R374)</f>
        <v/>
      </c>
      <c r="AW374" t="b">
        <v>1</v>
      </c>
      <c r="AX374" t="b">
        <v>0</v>
      </c>
      <c r="AY374" t="b">
        <v>1</v>
      </c>
      <c r="AZ374" t="b">
        <v>1</v>
      </c>
      <c r="BA374" t="b">
        <v>0</v>
      </c>
      <c r="BB374" t="b">
        <v>0</v>
      </c>
      <c r="BC374" t="b">
        <v>1</v>
      </c>
    </row>
    <row r="375">
      <c r="A375" s="11" t="n"/>
      <c r="B375" s="17" t="n"/>
      <c r="C375">
        <f>LEFT(H375,8)&amp;"-"&amp;E375</f>
        <v/>
      </c>
      <c r="D375" s="21" t="inlineStr">
        <is>
          <t>Shasta, Trinity And Tehama</t>
        </is>
      </c>
      <c r="E375" s="21" t="inlineStr">
        <is>
          <t>Mcfarland</t>
        </is>
      </c>
      <c r="F375" s="21" t="n"/>
      <c r="G375" s="21" t="n"/>
      <c r="H375" s="13">
        <f>YEAR(L375)*10^8+MONTH(L375)*10^6+DAY(L375)*10^4+HOUR(L375)*100+MINUTE(L375)</f>
        <v/>
      </c>
      <c r="I375" s="13">
        <f>IF(HOUR(L375)&lt;12, YEAR(L375)*10^8+MONTH(L375)*10^6+DAY(L375)*10^4+(HOUR(L375)+12)*10^2 + MINUTE(L375), YEAR(L375)*10^8+MONTH(L375)*10^6+(DAY(L375)+1)*10^4+(HOUR(L375)-12)*10^2+MINUTE(L375))</f>
        <v/>
      </c>
      <c r="J375" s="17" t="n">
        <v>44407</v>
      </c>
      <c r="K375" s="15" t="n">
        <v>0.7805555555555556</v>
      </c>
      <c r="L375" s="16" t="n">
        <v>44407.78055555555</v>
      </c>
      <c r="M375" s="17" t="n">
        <v>44455</v>
      </c>
      <c r="N375" s="18" t="inlineStr">
        <is>
          <t>18:00</t>
        </is>
      </c>
      <c r="O375" s="16" t="n">
        <v>44455.75</v>
      </c>
      <c r="P375" s="11" t="n">
        <v>122653</v>
      </c>
      <c r="Q375" s="21" t="inlineStr">
        <is>
          <t>Lightning</t>
        </is>
      </c>
      <c r="R375" s="11" t="n">
        <v>46</v>
      </c>
      <c r="S375" s="11" t="n">
        <v>1</v>
      </c>
      <c r="T375" s="11" t="n"/>
      <c r="U375" s="25" t="n">
        <v>40.35</v>
      </c>
      <c r="V375" s="25" t="n">
        <v>-123.034</v>
      </c>
      <c r="W375" s="11" t="inlineStr">
        <is>
          <t>HFTD</t>
        </is>
      </c>
      <c r="X375" s="11">
        <f>IF(OR(ISNUMBER(FIND("Redwood Valley", E375)), AZ375, BC375), "HFRA", "non-HFRA")</f>
        <v/>
      </c>
      <c r="Y375" s="11" t="n"/>
      <c r="Z375" s="21" t="n"/>
      <c r="AA375" s="11" t="n"/>
      <c r="AB375" s="11" t="n"/>
      <c r="AC375" s="21" t="n"/>
      <c r="AD375" s="21" t="n"/>
      <c r="AE375" s="21" t="n"/>
      <c r="AF375" s="11" t="n"/>
      <c r="AG375" s="11">
        <f>OR(AND(P375&gt;5000, P375&lt;&gt;""), AND(R375&gt;500, R375&lt;&gt;""), AND(T375&gt;0, T375&lt;&gt;""))</f>
        <v/>
      </c>
      <c r="AH375" s="11">
        <f>AND(OR(R375="", R375&lt;100),OR(AND(P375&gt;5000,P375&lt;&gt;""),AND(T375&gt;0,T375&lt;&gt;"")))</f>
        <v/>
      </c>
      <c r="AI375" s="11">
        <f>AND(AG375,AH375=FALSE)</f>
        <v/>
      </c>
      <c r="AJ375" s="19" t="n">
        <v>2021</v>
      </c>
      <c r="AK375" t="n">
        <v>7</v>
      </c>
      <c r="AL375" t="b">
        <v>0</v>
      </c>
      <c r="AM375">
        <f>IF(AND(T375&gt;0, T375&lt;&gt;""),1,0)</f>
        <v/>
      </c>
      <c r="AN375">
        <f>AND(AO375,AND(T375&gt;0,T375&lt;&gt;""))</f>
        <v/>
      </c>
      <c r="AO375">
        <f>AND(R375&gt;100, R375&lt;&gt;"")</f>
        <v/>
      </c>
      <c r="AP375">
        <f>AND(NOT(AN375),AO375)</f>
        <v/>
      </c>
      <c r="AQ375">
        <f>IF(AN375, "OEIS CAT - Destructive - Fatal", IF(AO375, IF(AG375, "OEIS CAT - Destructive - Non-fatal", "OEIS Non-CAT - Destructive - Non-fatal"), IF(AG375, "OEIS CAT - Large", "OEIS Non-CAT - Large")))</f>
        <v/>
      </c>
      <c r="AR375">
        <f>IF(AND(P375&lt;&gt;"", P375&gt;5000),1,0)</f>
        <v/>
      </c>
      <c r="AS375">
        <f>IF(AND(R375&lt;&gt;"", R375&gt;500),1,0)</f>
        <v/>
      </c>
      <c r="AT375">
        <f>IF(OR(R375="", R375&lt;=100),"structures &lt;= 100 ", IF(R375&gt;500, "structures &gt; 500", "100 &lt; structures &lt;= 500"))</f>
        <v/>
      </c>
      <c r="AU375">
        <f>IF(AND(T375&gt;0, T375&lt;&gt;""),"fatality &gt; 0", "fatality = 0")</f>
        <v/>
      </c>
      <c r="AV375">
        <f>IF(R375="",0, R375)</f>
        <v/>
      </c>
      <c r="AW375" t="b">
        <v>1</v>
      </c>
      <c r="AX375" t="b">
        <v>0</v>
      </c>
      <c r="AY375" t="b">
        <v>1</v>
      </c>
      <c r="AZ375" t="b">
        <v>1</v>
      </c>
      <c r="BA375" t="b">
        <v>0</v>
      </c>
      <c r="BB375" t="b">
        <v>1</v>
      </c>
      <c r="BC375" t="b">
        <v>1</v>
      </c>
    </row>
    <row r="376">
      <c r="A376" s="11" t="n"/>
      <c r="B376" s="17" t="n"/>
      <c r="C376">
        <f>LEFT(H376,8)&amp;"-"&amp;E376</f>
        <v/>
      </c>
      <c r="D376" s="35" t="inlineStr">
        <is>
          <t xml:space="preserve">Nevada And Placer  </t>
        </is>
      </c>
      <c r="E376" s="21" t="inlineStr">
        <is>
          <t>River</t>
        </is>
      </c>
      <c r="F376" s="21" t="n"/>
      <c r="G376" s="21" t="n"/>
      <c r="H376" s="13">
        <f>YEAR(L376)*10^8+MONTH(L376)*10^6+DAY(L376)*10^4+HOUR(L376)*100+MINUTE(L376)</f>
        <v/>
      </c>
      <c r="I376" s="13">
        <f>IF(HOUR(L376)&lt;12, YEAR(L376)*10^8+MONTH(L376)*10^6+DAY(L376)*10^4+(HOUR(L376)+12)*10^2 + MINUTE(L376), YEAR(L376)*10^8+MONTH(L376)*10^6+(DAY(L376)+1)*10^4+(HOUR(L376)-12)*10^2+MINUTE(L376))</f>
        <v/>
      </c>
      <c r="J376" s="17" t="n">
        <v>44412</v>
      </c>
      <c r="K376" s="15" t="n">
        <v>0</v>
      </c>
      <c r="L376" s="16" t="n">
        <v>44412</v>
      </c>
      <c r="M376" s="17" t="n">
        <v>44421</v>
      </c>
      <c r="N376" s="18" t="inlineStr">
        <is>
          <t>19:54</t>
        </is>
      </c>
      <c r="O376" s="16" t="n">
        <v>44421.82916666667</v>
      </c>
      <c r="P376" s="11" t="n">
        <v>2619</v>
      </c>
      <c r="Q376" s="21" t="n"/>
      <c r="R376" s="11" t="n">
        <v>142</v>
      </c>
      <c r="S376" s="11" t="n">
        <v>21</v>
      </c>
      <c r="T376" s="11" t="n"/>
      <c r="U376" s="25" t="n">
        <v>39.08805</v>
      </c>
      <c r="V376" s="25" t="n">
        <v>-121.01468</v>
      </c>
      <c r="W376" s="11" t="inlineStr">
        <is>
          <t>HFTD</t>
        </is>
      </c>
      <c r="X376" s="11">
        <f>IF(OR(ISNUMBER(FIND("Redwood Valley", E376)), AZ376, BC376), "HFRA", "non-HFRA")</f>
        <v/>
      </c>
      <c r="Y376" s="11" t="n"/>
      <c r="Z376" s="21" t="n"/>
      <c r="AA376" s="11" t="n"/>
      <c r="AB376" s="11" t="n"/>
      <c r="AC376" s="21" t="n"/>
      <c r="AD376" s="21" t="n"/>
      <c r="AE376" s="21" t="n"/>
      <c r="AF376" s="32" t="n"/>
      <c r="AG376" s="11">
        <f>OR(AND(P376&gt;5000, P376&lt;&gt;""), AND(R376&gt;500, R376&lt;&gt;""), AND(T376&gt;0, T376&lt;&gt;""))</f>
        <v/>
      </c>
      <c r="AH376" s="11">
        <f>AND(OR(R376="", R376&lt;100),OR(AND(P376&gt;5000,P376&lt;&gt;""),AND(T376&gt;0,T376&lt;&gt;"")))</f>
        <v/>
      </c>
      <c r="AI376" s="11">
        <f>AND(AG376,AH376=FALSE)</f>
        <v/>
      </c>
      <c r="AJ376" s="19" t="n">
        <v>2021</v>
      </c>
      <c r="AK376" t="n">
        <v>8</v>
      </c>
      <c r="AL376" t="b">
        <v>0</v>
      </c>
      <c r="AM376">
        <f>IF(AND(T376&gt;0, T376&lt;&gt;""),1,0)</f>
        <v/>
      </c>
      <c r="AN376">
        <f>AND(AO376,AND(T376&gt;0,T376&lt;&gt;""))</f>
        <v/>
      </c>
      <c r="AO376">
        <f>AND(R376&gt;100, R376&lt;&gt;"")</f>
        <v/>
      </c>
      <c r="AP376">
        <f>AND(NOT(AN376),AO376)</f>
        <v/>
      </c>
      <c r="AQ376">
        <f>IF(AN376, "OEIS CAT - Destructive - Fatal", IF(AO376, IF(AG376, "OEIS CAT - Destructive - Non-fatal", "OEIS Non-CAT - Destructive - Non-fatal"), IF(AG376, "OEIS CAT - Large", "OEIS Non-CAT - Large")))</f>
        <v/>
      </c>
      <c r="AR376">
        <f>IF(AND(P376&lt;&gt;"", P376&gt;5000),1,0)</f>
        <v/>
      </c>
      <c r="AS376">
        <f>IF(AND(R376&lt;&gt;"", R376&gt;500),1,0)</f>
        <v/>
      </c>
      <c r="AT376">
        <f>IF(OR(R376="", R376&lt;=100),"structures &lt;= 100 ", IF(R376&gt;500, "structures &gt; 500", "100 &lt; structures &lt;= 500"))</f>
        <v/>
      </c>
      <c r="AU376">
        <f>IF(AND(T376&gt;0, T376&lt;&gt;""),"fatality &gt; 0", "fatality = 0")</f>
        <v/>
      </c>
      <c r="AV376">
        <f>IF(R376="",0, R376)</f>
        <v/>
      </c>
      <c r="AW376" t="b">
        <v>1</v>
      </c>
      <c r="AX376" t="b">
        <v>0</v>
      </c>
      <c r="AY376" t="b">
        <v>1</v>
      </c>
      <c r="AZ376" t="b">
        <v>1</v>
      </c>
      <c r="BA376" t="b">
        <v>0</v>
      </c>
      <c r="BB376" t="b">
        <v>1</v>
      </c>
      <c r="BC376" t="b">
        <v>1</v>
      </c>
    </row>
    <row r="377">
      <c r="A377" s="11" t="n"/>
      <c r="B377" s="17" t="n"/>
      <c r="C377">
        <f>LEFT(H377,8)&amp;"-"&amp;E377</f>
        <v/>
      </c>
      <c r="D377" s="21" t="inlineStr">
        <is>
          <t xml:space="preserve">El Dorado, Alpine And Amador </t>
        </is>
      </c>
      <c r="E377" s="21" t="inlineStr">
        <is>
          <t>Caldor</t>
        </is>
      </c>
      <c r="F377" s="21" t="n"/>
      <c r="G377" s="21" t="n"/>
      <c r="H377" s="13">
        <f>YEAR(L377)*10^8+MONTH(L377)*10^6+DAY(L377)*10^4+HOUR(L377)*100+MINUTE(L377)</f>
        <v/>
      </c>
      <c r="I377" s="13">
        <f>IF(HOUR(L377)&lt;12, YEAR(L377)*10^8+MONTH(L377)*10^6+DAY(L377)*10^4+(HOUR(L377)+12)*10^2 + MINUTE(L377), YEAR(L377)*10^8+MONTH(L377)*10^6+(DAY(L377)+1)*10^4+(HOUR(L377)-12)*10^2+MINUTE(L377))</f>
        <v/>
      </c>
      <c r="J377" s="17" t="n">
        <v>44422</v>
      </c>
      <c r="K377" s="15" t="n">
        <v>0.7875</v>
      </c>
      <c r="L377" s="16" t="n">
        <v>44422.7875</v>
      </c>
      <c r="M377" s="17" t="n">
        <v>44490</v>
      </c>
      <c r="N377" s="18" t="inlineStr">
        <is>
          <t>08:18</t>
        </is>
      </c>
      <c r="O377" s="16" t="n">
        <v>44490.34583333333</v>
      </c>
      <c r="P377" s="11" t="n">
        <v>221835</v>
      </c>
      <c r="Q377" s="21" t="inlineStr">
        <is>
          <t>Under Investigation</t>
        </is>
      </c>
      <c r="R377" s="11" t="n">
        <v>1003</v>
      </c>
      <c r="S377" s="11" t="n">
        <v>81</v>
      </c>
      <c r="T377" s="11" t="n"/>
      <c r="U377" s="25" t="n">
        <v>38.586</v>
      </c>
      <c r="V377" s="25" t="n">
        <v>-120.537833</v>
      </c>
      <c r="W377" s="11" t="inlineStr">
        <is>
          <t>HFTD</t>
        </is>
      </c>
      <c r="X377" s="11">
        <f>IF(OR(ISNUMBER(FIND("Redwood Valley", E377)), AZ377, BC377), "HFRA", "non-HFRA")</f>
        <v/>
      </c>
      <c r="Y377" s="11" t="n"/>
      <c r="Z377" s="21" t="n"/>
      <c r="AA377" s="11" t="n"/>
      <c r="AB377" s="11" t="n"/>
      <c r="AC377" s="21" t="n"/>
      <c r="AD377" s="21" t="n"/>
      <c r="AE377" s="21" t="n"/>
      <c r="AF377" s="32" t="n"/>
      <c r="AG377" s="11">
        <f>OR(AND(P377&gt;5000, P377&lt;&gt;""), AND(R377&gt;500, R377&lt;&gt;""), AND(T377&gt;0, T377&lt;&gt;""))</f>
        <v/>
      </c>
      <c r="AH377" s="11">
        <f>AND(OR(R377="", R377&lt;100),OR(AND(P377&gt;5000,P377&lt;&gt;""),AND(T377&gt;0,T377&lt;&gt;"")))</f>
        <v/>
      </c>
      <c r="AI377" s="11">
        <f>AND(AG377,AH377=FALSE)</f>
        <v/>
      </c>
      <c r="AJ377" s="19" t="n">
        <v>2021</v>
      </c>
      <c r="AK377" t="n">
        <v>8</v>
      </c>
      <c r="AL377" t="b">
        <v>0</v>
      </c>
      <c r="AM377">
        <f>IF(AND(T377&gt;0, T377&lt;&gt;""),1,0)</f>
        <v/>
      </c>
      <c r="AN377">
        <f>AND(AO377,AND(T377&gt;0,T377&lt;&gt;""))</f>
        <v/>
      </c>
      <c r="AO377">
        <f>AND(R377&gt;100, R377&lt;&gt;"")</f>
        <v/>
      </c>
      <c r="AP377">
        <f>AND(NOT(AN377),AO377)</f>
        <v/>
      </c>
      <c r="AQ377">
        <f>IF(AN377, "OEIS CAT - Destructive - Fatal", IF(AO377, IF(AG377, "OEIS CAT - Destructive - Non-fatal", "OEIS Non-CAT - Destructive - Non-fatal"), IF(AG377, "OEIS CAT - Large", "OEIS Non-CAT - Large")))</f>
        <v/>
      </c>
      <c r="AR377">
        <f>IF(AND(P377&lt;&gt;"", P377&gt;5000),1,0)</f>
        <v/>
      </c>
      <c r="AS377">
        <f>IF(AND(R377&lt;&gt;"", R377&gt;500),1,0)</f>
        <v/>
      </c>
      <c r="AT377">
        <f>IF(OR(R377="", R377&lt;=100),"structures &lt;= 100 ", IF(R377&gt;500, "structures &gt; 500", "100 &lt; structures &lt;= 500"))</f>
        <v/>
      </c>
      <c r="AU377">
        <f>IF(AND(T377&gt;0, T377&lt;&gt;""),"fatality &gt; 0", "fatality = 0")</f>
        <v/>
      </c>
      <c r="AV377">
        <f>IF(R377="",0, R377)</f>
        <v/>
      </c>
      <c r="AW377" t="b">
        <v>0</v>
      </c>
      <c r="AX377" t="b">
        <v>1</v>
      </c>
      <c r="AY377" t="b">
        <v>1</v>
      </c>
      <c r="AZ377" t="b">
        <v>1</v>
      </c>
      <c r="BA377" t="b">
        <v>0</v>
      </c>
      <c r="BB377" t="b">
        <v>1</v>
      </c>
      <c r="BC377" t="b">
        <v>1</v>
      </c>
    </row>
    <row r="378">
      <c r="A378" s="11" t="n"/>
      <c r="B378" s="17" t="n"/>
      <c r="C378">
        <f>LEFT(H378,8)&amp;"-"&amp;E378</f>
        <v/>
      </c>
      <c r="D378" s="35" t="inlineStr">
        <is>
          <t>Tulare</t>
        </is>
      </c>
      <c r="E378" s="21" t="inlineStr">
        <is>
          <t>Walkers</t>
        </is>
      </c>
      <c r="F378" s="21" t="n"/>
      <c r="G378" s="21" t="n"/>
      <c r="H378" s="13">
        <f>YEAR(L378)*10^8+MONTH(L378)*10^6+DAY(L378)*10^4+HOUR(L378)*100+MINUTE(L378)</f>
        <v/>
      </c>
      <c r="I378" s="13">
        <f>IF(HOUR(L378)&lt;12, YEAR(L378)*10^8+MONTH(L378)*10^6+DAY(L378)*10^4+(HOUR(L378)+12)*10^2 + MINUTE(L378), YEAR(L378)*10^8+MONTH(L378)*10^6+(DAY(L378)+1)*10^4+(HOUR(L378)-12)*10^2+MINUTE(L378))</f>
        <v/>
      </c>
      <c r="J378" s="17" t="n">
        <v>44424</v>
      </c>
      <c r="K378" s="15" t="n">
        <v>0.6701388888888888</v>
      </c>
      <c r="L378" s="16" t="n">
        <v>44424.67013888889</v>
      </c>
      <c r="M378" s="17" t="n">
        <v>44456</v>
      </c>
      <c r="N378" s="18" t="inlineStr">
        <is>
          <t>17:45</t>
        </is>
      </c>
      <c r="O378" s="16" t="n">
        <v>44456.73958333334</v>
      </c>
      <c r="P378" s="11" t="n">
        <v>9777</v>
      </c>
      <c r="Q378" s="21" t="inlineStr">
        <is>
          <t>Lightning</t>
        </is>
      </c>
      <c r="R378" s="11" t="n"/>
      <c r="S378" s="11" t="n"/>
      <c r="T378" s="11" t="n"/>
      <c r="U378" s="25" t="n">
        <v>36.268</v>
      </c>
      <c r="V378" s="25" t="n">
        <v>-118.555</v>
      </c>
      <c r="W378" s="11" t="inlineStr">
        <is>
          <t>HFTD</t>
        </is>
      </c>
      <c r="X378" s="11">
        <f>IF(OR(ISNUMBER(FIND("Redwood Valley", E378)), AZ378, BC378), "HFRA", "non-HFRA")</f>
        <v/>
      </c>
      <c r="Y378" s="11" t="n"/>
      <c r="Z378" s="21" t="n"/>
      <c r="AA378" s="11" t="n"/>
      <c r="AB378" s="11" t="n"/>
      <c r="AC378" s="21" t="n"/>
      <c r="AD378" s="21" t="n"/>
      <c r="AE378" s="21" t="n"/>
      <c r="AF378" s="11" t="n"/>
      <c r="AG378" s="11">
        <f>OR(AND(P378&gt;5000, P378&lt;&gt;""), AND(R378&gt;500, R378&lt;&gt;""), AND(T378&gt;0, T378&lt;&gt;""))</f>
        <v/>
      </c>
      <c r="AH378" s="11">
        <f>AND(OR(R378="", R378&lt;100),OR(AND(P378&gt;5000,P378&lt;&gt;""),AND(T378&gt;0,T378&lt;&gt;"")))</f>
        <v/>
      </c>
      <c r="AI378" s="11">
        <f>AND(AG378,AH378=FALSE)</f>
        <v/>
      </c>
      <c r="AJ378" s="19" t="n">
        <v>2021</v>
      </c>
      <c r="AK378" t="n">
        <v>8</v>
      </c>
      <c r="AL378" t="b">
        <v>0</v>
      </c>
      <c r="AM378">
        <f>IF(AND(T378&gt;0, T378&lt;&gt;""),1,0)</f>
        <v/>
      </c>
      <c r="AN378">
        <f>AND(AO378,AND(T378&gt;0,T378&lt;&gt;""))</f>
        <v/>
      </c>
      <c r="AO378">
        <f>AND(R378&gt;100, R378&lt;&gt;"")</f>
        <v/>
      </c>
      <c r="AP378">
        <f>AND(NOT(AN378),AO378)</f>
        <v/>
      </c>
      <c r="AQ378">
        <f>IF(AN378, "OEIS CAT - Destructive - Fatal", IF(AO378, IF(AG378, "OEIS CAT - Destructive - Non-fatal", "OEIS Non-CAT - Destructive - Non-fatal"), IF(AG378, "OEIS CAT - Large", "OEIS Non-CAT - Large")))</f>
        <v/>
      </c>
      <c r="AR378">
        <f>IF(AND(P378&lt;&gt;"", P378&gt;5000),1,0)</f>
        <v/>
      </c>
      <c r="AS378">
        <f>IF(AND(R378&lt;&gt;"", R378&gt;500),1,0)</f>
        <v/>
      </c>
      <c r="AT378">
        <f>IF(OR(R378="", R378&lt;=100),"structures &lt;= 100 ", IF(R378&gt;500, "structures &gt; 500", "100 &lt; structures &lt;= 500"))</f>
        <v/>
      </c>
      <c r="AU378">
        <f>IF(AND(T378&gt;0, T378&lt;&gt;""),"fatality &gt; 0", "fatality = 0")</f>
        <v/>
      </c>
      <c r="AV378">
        <f>IF(R378="",0, R378)</f>
        <v/>
      </c>
      <c r="AW378" t="b">
        <v>1</v>
      </c>
      <c r="AX378" t="b">
        <v>0</v>
      </c>
      <c r="AY378" t="b">
        <v>1</v>
      </c>
      <c r="AZ378" t="b">
        <v>1</v>
      </c>
      <c r="BA378" t="b">
        <v>0</v>
      </c>
      <c r="BB378" t="b">
        <v>1</v>
      </c>
      <c r="BC378" t="b">
        <v>1</v>
      </c>
    </row>
    <row r="379">
      <c r="A379" s="11" t="n"/>
      <c r="B379" s="17" t="n"/>
      <c r="C379">
        <f>LEFT(H379,8)&amp;"-"&amp;E379</f>
        <v/>
      </c>
      <c r="D379" s="21" t="inlineStr">
        <is>
          <t>Kern</t>
        </is>
      </c>
      <c r="E379" s="21" t="inlineStr">
        <is>
          <t>French</t>
        </is>
      </c>
      <c r="F379" s="21" t="n"/>
      <c r="G379" s="21" t="n"/>
      <c r="H379" s="13">
        <f>YEAR(L379)*10^8+MONTH(L379)*10^6+DAY(L379)*10^4+HOUR(L379)*100+MINUTE(L379)</f>
        <v/>
      </c>
      <c r="I379" s="13">
        <f>IF(HOUR(L379)&lt;12, YEAR(L379)*10^8+MONTH(L379)*10^6+DAY(L379)*10^4+(HOUR(L379)+12)*10^2 + MINUTE(L379), YEAR(L379)*10^8+MONTH(L379)*10^6+(DAY(L379)+1)*10^4+(HOUR(L379)-12)*10^2+MINUTE(L379))</f>
        <v/>
      </c>
      <c r="J379" s="17" t="n">
        <v>44426</v>
      </c>
      <c r="K379" s="15" t="n">
        <v>0.7638888888888888</v>
      </c>
      <c r="L379" s="16" t="n">
        <v>44426.76388888889</v>
      </c>
      <c r="M379" s="17" t="n">
        <v>44489</v>
      </c>
      <c r="N379" s="18" t="inlineStr">
        <is>
          <t>12:02</t>
        </is>
      </c>
      <c r="O379" s="16" t="n">
        <v>44489.50138888889</v>
      </c>
      <c r="P379" s="11" t="n">
        <v>26535</v>
      </c>
      <c r="Q379" s="21" t="inlineStr">
        <is>
          <t>Unknown</t>
        </is>
      </c>
      <c r="R379" s="11" t="n">
        <v>17</v>
      </c>
      <c r="S379" s="11" t="n"/>
      <c r="T379" s="11" t="n">
        <v>1</v>
      </c>
      <c r="U379" s="25" t="n">
        <v>35.674926</v>
      </c>
      <c r="V379" s="25" t="n">
        <v>-118.501515</v>
      </c>
      <c r="W379" s="11" t="inlineStr">
        <is>
          <t>HFTD</t>
        </is>
      </c>
      <c r="X379" s="11">
        <f>IF(OR(ISNUMBER(FIND("Redwood Valley", E379)), AZ379, BC379), "HFRA", "non-HFRA")</f>
        <v/>
      </c>
      <c r="Y379" s="11" t="n"/>
      <c r="Z379" s="21" t="n"/>
      <c r="AA379" s="11" t="n"/>
      <c r="AB379" s="11" t="n"/>
      <c r="AC379" s="21" t="n"/>
      <c r="AD379" s="21" t="n"/>
      <c r="AE379" s="21" t="n"/>
      <c r="AF379" s="11" t="n"/>
      <c r="AG379" s="11">
        <f>OR(AND(P379&gt;5000, P379&lt;&gt;""), AND(R379&gt;500, R379&lt;&gt;""), AND(T379&gt;0, T379&lt;&gt;""))</f>
        <v/>
      </c>
      <c r="AH379" s="11">
        <f>AND(OR(R379="", R379&lt;100),OR(AND(P379&gt;5000,P379&lt;&gt;""),AND(T379&gt;0,T379&lt;&gt;"")))</f>
        <v/>
      </c>
      <c r="AI379" s="11">
        <f>AND(AG379,AH379=FALSE)</f>
        <v/>
      </c>
      <c r="AJ379" s="19" t="n">
        <v>2021</v>
      </c>
      <c r="AK379" t="n">
        <v>8</v>
      </c>
      <c r="AL379" t="b">
        <v>0</v>
      </c>
      <c r="AM379">
        <f>IF(AND(T379&gt;0, T379&lt;&gt;""),1,0)</f>
        <v/>
      </c>
      <c r="AN379">
        <f>AND(AO379,AND(T379&gt;0,T379&lt;&gt;""))</f>
        <v/>
      </c>
      <c r="AO379">
        <f>AND(R379&gt;100, R379&lt;&gt;"")</f>
        <v/>
      </c>
      <c r="AP379">
        <f>AND(NOT(AN379),AO379)</f>
        <v/>
      </c>
      <c r="AQ379">
        <f>IF(AN379, "OEIS CAT - Destructive - Fatal", IF(AO379, IF(AG379, "OEIS CAT - Destructive - Non-fatal", "OEIS Non-CAT - Destructive - Non-fatal"), IF(AG379, "OEIS CAT - Large", "OEIS Non-CAT - Large")))</f>
        <v/>
      </c>
      <c r="AR379">
        <f>IF(AND(P379&lt;&gt;"", P379&gt;5000),1,0)</f>
        <v/>
      </c>
      <c r="AS379">
        <f>IF(AND(R379&lt;&gt;"", R379&gt;500),1,0)</f>
        <v/>
      </c>
      <c r="AT379">
        <f>IF(OR(R379="", R379&lt;=100),"structures &lt;= 100 ", IF(R379&gt;500, "structures &gt; 500", "100 &lt; structures &lt;= 500"))</f>
        <v/>
      </c>
      <c r="AU379">
        <f>IF(AND(T379&gt;0, T379&lt;&gt;""),"fatality &gt; 0", "fatality = 0")</f>
        <v/>
      </c>
      <c r="AV379">
        <f>IF(R379="",0, R379)</f>
        <v/>
      </c>
      <c r="AW379" t="b">
        <v>0</v>
      </c>
      <c r="AX379" t="b">
        <v>1</v>
      </c>
      <c r="AY379" t="b">
        <v>1</v>
      </c>
      <c r="AZ379" t="b">
        <v>1</v>
      </c>
      <c r="BA379" t="b">
        <v>0</v>
      </c>
      <c r="BB379" t="b">
        <v>1</v>
      </c>
      <c r="BC379" t="b">
        <v>1</v>
      </c>
    </row>
    <row r="380">
      <c r="A380" s="11" t="inlineStr">
        <is>
          <t>Not in PG&amp;E service territory</t>
        </is>
      </c>
      <c r="B380" s="23" t="n"/>
      <c r="C380">
        <f>LEFT(H380,8)&amp;"-"&amp;E380</f>
        <v/>
      </c>
      <c r="D380" s="21" t="inlineStr">
        <is>
          <t>Calaveras</t>
        </is>
      </c>
      <c r="E380" s="21" t="inlineStr">
        <is>
          <t>Airola</t>
        </is>
      </c>
      <c r="F380" s="21" t="n"/>
      <c r="G380" s="21" t="n"/>
      <c r="H380" s="13">
        <f>YEAR(L380)*10^8+MONTH(L380)*10^6+DAY(L380)*10^4+HOUR(L380)*100+MINUTE(L380)</f>
        <v/>
      </c>
      <c r="I380" s="13">
        <f>IF(HOUR(L380)&lt;12, YEAR(L380)*10^8+MONTH(L380)*10^6+DAY(L380)*10^4+(HOUR(L380)+12)*10^2 + MINUTE(L380), YEAR(L380)*10^8+MONTH(L380)*10^6+(DAY(L380)+1)*10^4+(HOUR(L380)-12)*10^2+MINUTE(L380))</f>
        <v/>
      </c>
      <c r="J380" s="17" t="n">
        <v>44433</v>
      </c>
      <c r="K380" s="15" t="n">
        <v>0.6215277777777778</v>
      </c>
      <c r="L380" s="16" t="n">
        <v>44433.62152777778</v>
      </c>
      <c r="M380" s="17" t="n">
        <v>44443</v>
      </c>
      <c r="N380" s="18" t="inlineStr">
        <is>
          <t>07:11</t>
        </is>
      </c>
      <c r="O380" s="16" t="n">
        <v>44443.29930555556</v>
      </c>
      <c r="P380" s="11" t="n">
        <v>639</v>
      </c>
      <c r="Q380" s="21" t="inlineStr">
        <is>
          <t>Unknown</t>
        </is>
      </c>
      <c r="R380" s="11" t="n"/>
      <c r="S380" s="11" t="n"/>
      <c r="T380" s="11" t="n"/>
      <c r="U380" s="25" t="n">
        <v>38.038795</v>
      </c>
      <c r="V380" s="25" t="n">
        <v>-120.454797</v>
      </c>
      <c r="W380" s="11" t="n"/>
      <c r="X380" s="11">
        <f>IF(OR(ISNUMBER(FIND("Redwood Valley", E380)), AZ380, BC380), "HFRA", "non-HFRA")</f>
        <v/>
      </c>
      <c r="Y380" s="11" t="n"/>
      <c r="Z380" s="21" t="n"/>
      <c r="AA380" s="11" t="n"/>
      <c r="AB380" s="11" t="n"/>
      <c r="AC380" s="21" t="n"/>
      <c r="AD380" s="21" t="n"/>
      <c r="AE380" s="21" t="n"/>
      <c r="AF380" s="11" t="n"/>
      <c r="AG380" s="11">
        <f>OR(AND(P380&gt;5000, P380&lt;&gt;""), AND(R380&gt;500, R380&lt;&gt;""), AND(T380&gt;0, T380&lt;&gt;""))</f>
        <v/>
      </c>
      <c r="AH380" s="11">
        <f>AND(OR(R380="", R380&lt;100),OR(AND(P380&gt;5000,P380&lt;&gt;""),AND(T380&gt;0,T380&lt;&gt;"")))</f>
        <v/>
      </c>
      <c r="AI380" s="11">
        <f>AND(AG380,AH380=FALSE)</f>
        <v/>
      </c>
      <c r="AJ380" s="19" t="n">
        <v>2021</v>
      </c>
      <c r="AK380" t="n">
        <v>8</v>
      </c>
      <c r="AL380" t="b">
        <v>0</v>
      </c>
      <c r="AM380">
        <f>IF(AND(T380&gt;0, T380&lt;&gt;""),1,0)</f>
        <v/>
      </c>
      <c r="AN380">
        <f>AND(AO380,AND(T380&gt;0,T380&lt;&gt;""))</f>
        <v/>
      </c>
      <c r="AO380">
        <f>AND(R380&gt;100, R380&lt;&gt;"")</f>
        <v/>
      </c>
      <c r="AP380">
        <f>AND(NOT(AN380),AO380)</f>
        <v/>
      </c>
      <c r="AQ380">
        <f>IF(AN380, "OEIS CAT - Destructive - Fatal", IF(AO380, IF(AG380, "OEIS CAT - Destructive - Non-fatal", "OEIS Non-CAT - Destructive - Non-fatal"), IF(AG380, "OEIS CAT - Large", "OEIS Non-CAT - Large")))</f>
        <v/>
      </c>
      <c r="AR380">
        <f>IF(AND(P380&lt;&gt;"", P380&gt;5000),1,0)</f>
        <v/>
      </c>
      <c r="AS380">
        <f>IF(AND(R380&lt;&gt;"", R380&gt;500),1,0)</f>
        <v/>
      </c>
      <c r="AT380">
        <f>IF(OR(R380="", R380&lt;=100),"structures &lt;= 100 ", IF(R380&gt;500, "structures &gt; 500", "100 &lt; structures &lt;= 500"))</f>
        <v/>
      </c>
      <c r="AU380">
        <f>IF(AND(T380&gt;0, T380&lt;&gt;""),"fatality &gt; 0", "fatality = 0")</f>
        <v/>
      </c>
      <c r="AV380">
        <f>IF(R380="",0, R380)</f>
        <v/>
      </c>
      <c r="AW380" t="b">
        <v>0</v>
      </c>
      <c r="AX380" t="b">
        <v>0</v>
      </c>
      <c r="AY380" t="b">
        <v>0</v>
      </c>
      <c r="AZ380" t="b">
        <v>0</v>
      </c>
      <c r="BA380" t="b">
        <v>0</v>
      </c>
      <c r="BB380" t="b">
        <v>1</v>
      </c>
      <c r="BC380" t="b">
        <v>0</v>
      </c>
    </row>
    <row r="381">
      <c r="A381" s="11" t="n"/>
      <c r="B381" s="17" t="n"/>
      <c r="C381">
        <f>LEFT(H381,8)&amp;"-"&amp;E381</f>
        <v/>
      </c>
      <c r="D381" s="21" t="inlineStr">
        <is>
          <t>Humboldt</t>
        </is>
      </c>
      <c r="E381" s="21" t="inlineStr">
        <is>
          <t>Knob</t>
        </is>
      </c>
      <c r="F381" s="21" t="n"/>
      <c r="G381" s="21" t="n"/>
      <c r="H381" s="13">
        <f>YEAR(L381)*10^8+MONTH(L381)*10^6+DAY(L381)*10^4+HOUR(L381)*100+MINUTE(L381)</f>
        <v/>
      </c>
      <c r="I381" s="13">
        <f>IF(HOUR(L381)&lt;12, YEAR(L381)*10^8+MONTH(L381)*10^6+DAY(L381)*10^4+(HOUR(L381)+12)*10^2 + MINUTE(L381), YEAR(L381)*10^8+MONTH(L381)*10^6+(DAY(L381)+1)*10^4+(HOUR(L381)-12)*10^2+MINUTE(L381))</f>
        <v/>
      </c>
      <c r="J381" s="17" t="n">
        <v>44437</v>
      </c>
      <c r="K381" s="15" t="n">
        <v>0.3333333333333333</v>
      </c>
      <c r="L381" s="16" t="n">
        <v>44437.33333333334</v>
      </c>
      <c r="M381" s="17" t="n">
        <v>44452</v>
      </c>
      <c r="N381" s="18" t="inlineStr">
        <is>
          <t>07:00</t>
        </is>
      </c>
      <c r="O381" s="16" t="n">
        <v>44452.29166666666</v>
      </c>
      <c r="P381" s="11" t="n">
        <v>2421</v>
      </c>
      <c r="Q381" s="21" t="inlineStr">
        <is>
          <t>Unknown</t>
        </is>
      </c>
      <c r="R381" s="11" t="n"/>
      <c r="S381" s="11" t="n"/>
      <c r="T381" s="11" t="n"/>
      <c r="U381" s="25" t="n">
        <v>40.8652</v>
      </c>
      <c r="V381" s="25" t="n">
        <v>-123.6744</v>
      </c>
      <c r="W381" s="11" t="inlineStr">
        <is>
          <t>HFTD</t>
        </is>
      </c>
      <c r="X381" s="11">
        <f>IF(OR(ISNUMBER(FIND("Redwood Valley", E381)), AZ381, BC381), "HFRA", "non-HFRA")</f>
        <v/>
      </c>
      <c r="Y381" s="11" t="n"/>
      <c r="Z381" s="21" t="n"/>
      <c r="AA381" s="11" t="n"/>
      <c r="AB381" s="11" t="n"/>
      <c r="AC381" s="21" t="n"/>
      <c r="AD381" s="21" t="n"/>
      <c r="AE381" s="21" t="n"/>
      <c r="AF381" s="11" t="n"/>
      <c r="AG381" s="11">
        <f>OR(AND(P381&gt;5000, P381&lt;&gt;""), AND(R381&gt;500, R381&lt;&gt;""), AND(T381&gt;0, T381&lt;&gt;""))</f>
        <v/>
      </c>
      <c r="AH381" s="11">
        <f>AND(OR(R381="", R381&lt;100),OR(AND(P381&gt;5000,P381&lt;&gt;""),AND(T381&gt;0,T381&lt;&gt;"")))</f>
        <v/>
      </c>
      <c r="AI381" s="11">
        <f>AND(AG381,AH381=FALSE)</f>
        <v/>
      </c>
      <c r="AJ381" s="19" t="n">
        <v>2021</v>
      </c>
      <c r="AK381" t="n">
        <v>8</v>
      </c>
      <c r="AL381" t="b">
        <v>0</v>
      </c>
      <c r="AM381">
        <f>IF(AND(T381&gt;0, T381&lt;&gt;""),1,0)</f>
        <v/>
      </c>
      <c r="AN381">
        <f>AND(AO381,AND(T381&gt;0,T381&lt;&gt;""))</f>
        <v/>
      </c>
      <c r="AO381">
        <f>AND(R381&gt;100, R381&lt;&gt;"")</f>
        <v/>
      </c>
      <c r="AP381">
        <f>AND(NOT(AN381),AO381)</f>
        <v/>
      </c>
      <c r="AQ381">
        <f>IF(AN381, "OEIS CAT - Destructive - Fatal", IF(AO381, IF(AG381, "OEIS CAT - Destructive - Non-fatal", "OEIS Non-CAT - Destructive - Non-fatal"), IF(AG381, "OEIS CAT - Large", "OEIS Non-CAT - Large")))</f>
        <v/>
      </c>
      <c r="AR381">
        <f>IF(AND(P381&lt;&gt;"", P381&gt;5000),1,0)</f>
        <v/>
      </c>
      <c r="AS381">
        <f>IF(AND(R381&lt;&gt;"", R381&gt;500),1,0)</f>
        <v/>
      </c>
      <c r="AT381">
        <f>IF(OR(R381="", R381&lt;=100),"structures &lt;= 100 ", IF(R381&gt;500, "structures &gt; 500", "100 &lt; structures &lt;= 500"))</f>
        <v/>
      </c>
      <c r="AU381">
        <f>IF(AND(T381&gt;0, T381&lt;&gt;""),"fatality &gt; 0", "fatality = 0")</f>
        <v/>
      </c>
      <c r="AV381">
        <f>IF(R381="",0, R381)</f>
        <v/>
      </c>
      <c r="AW381" t="b">
        <v>1</v>
      </c>
      <c r="AX381" t="b">
        <v>0</v>
      </c>
      <c r="AY381" t="b">
        <v>1</v>
      </c>
      <c r="AZ381" t="b">
        <v>1</v>
      </c>
      <c r="BA381" t="b">
        <v>0</v>
      </c>
      <c r="BB381" t="b">
        <v>1</v>
      </c>
      <c r="BC381" t="b">
        <v>1</v>
      </c>
    </row>
    <row r="382">
      <c r="A382" s="11" t="n"/>
      <c r="B382" s="17" t="n"/>
      <c r="C382">
        <f>LEFT(H382,8)&amp;"-"&amp;E382</f>
        <v/>
      </c>
      <c r="D382" s="21" t="inlineStr">
        <is>
          <t>Placer</t>
        </is>
      </c>
      <c r="E382" s="21" t="inlineStr">
        <is>
          <t>Bridge</t>
        </is>
      </c>
      <c r="F382" s="21" t="n"/>
      <c r="G382" s="21" t="n"/>
      <c r="H382" s="13">
        <f>YEAR(L382)*10^8+MONTH(L382)*10^6+DAY(L382)*10^4+HOUR(L382)*100+MINUTE(L382)</f>
        <v/>
      </c>
      <c r="I382" s="13">
        <f>IF(HOUR(L382)&lt;12, YEAR(L382)*10^8+MONTH(L382)*10^6+DAY(L382)*10^4+(HOUR(L382)+12)*10^2 + MINUTE(L382), YEAR(L382)*10^8+MONTH(L382)*10^6+(DAY(L382)+1)*10^4+(HOUR(L382)-12)*10^2+MINUTE(L382))</f>
        <v/>
      </c>
      <c r="J382" s="17" t="n">
        <v>44444</v>
      </c>
      <c r="K382" s="15" t="n">
        <v>0.5368055555555555</v>
      </c>
      <c r="L382" s="16" t="n">
        <v>44444.53680555556</v>
      </c>
      <c r="M382" s="17" t="n">
        <v>44453</v>
      </c>
      <c r="N382" s="18" t="inlineStr">
        <is>
          <t>18:20</t>
        </is>
      </c>
      <c r="O382" s="16" t="n">
        <v>44453.76388888889</v>
      </c>
      <c r="P382" s="11" t="n">
        <v>411</v>
      </c>
      <c r="Q382" s="21" t="inlineStr">
        <is>
          <t>Under Investigation</t>
        </is>
      </c>
      <c r="R382" s="11" t="n"/>
      <c r="S382" s="11" t="n"/>
      <c r="T382" s="11" t="n"/>
      <c r="U382" s="25" t="n">
        <v>38.921239</v>
      </c>
      <c r="V382" s="25" t="n">
        <v>-121.036613</v>
      </c>
      <c r="W382" s="11" t="inlineStr">
        <is>
          <t>HFTD</t>
        </is>
      </c>
      <c r="X382" s="11">
        <f>IF(OR(ISNUMBER(FIND("Redwood Valley", E382)), AZ382, BC382), "HFRA", "non-HFRA")</f>
        <v/>
      </c>
      <c r="Y382" s="11" t="n"/>
      <c r="Z382" s="21" t="n"/>
      <c r="AA382" s="11" t="n"/>
      <c r="AB382" s="11" t="n"/>
      <c r="AC382" s="21" t="n"/>
      <c r="AD382" s="21" t="n"/>
      <c r="AE382" s="21" t="n"/>
      <c r="AF382" s="11" t="n"/>
      <c r="AG382" s="11">
        <f>OR(AND(P382&gt;5000, P382&lt;&gt;""), AND(R382&gt;500, R382&lt;&gt;""), AND(T382&gt;0, T382&lt;&gt;""))</f>
        <v/>
      </c>
      <c r="AH382" s="11">
        <f>AND(OR(R382="", R382&lt;100),OR(AND(P382&gt;5000,P382&lt;&gt;""),AND(T382&gt;0,T382&lt;&gt;"")))</f>
        <v/>
      </c>
      <c r="AI382" s="11">
        <f>AND(AG382,AH382=FALSE)</f>
        <v/>
      </c>
      <c r="AJ382" s="19" t="n">
        <v>2021</v>
      </c>
      <c r="AK382" t="n">
        <v>9</v>
      </c>
      <c r="AL382" t="b">
        <v>0</v>
      </c>
      <c r="AM382">
        <f>IF(AND(T382&gt;0, T382&lt;&gt;""),1,0)</f>
        <v/>
      </c>
      <c r="AN382">
        <f>AND(AO382,AND(T382&gt;0,T382&lt;&gt;""))</f>
        <v/>
      </c>
      <c r="AO382">
        <f>AND(R382&gt;100, R382&lt;&gt;"")</f>
        <v/>
      </c>
      <c r="AP382">
        <f>AND(NOT(AN382),AO382)</f>
        <v/>
      </c>
      <c r="AQ382">
        <f>IF(AN382, "OEIS CAT - Destructive - Fatal", IF(AO382, IF(AG382, "OEIS CAT - Destructive - Non-fatal", "OEIS Non-CAT - Destructive - Non-fatal"), IF(AG382, "OEIS CAT - Large", "OEIS Non-CAT - Large")))</f>
        <v/>
      </c>
      <c r="AR382">
        <f>IF(AND(P382&lt;&gt;"", P382&gt;5000),1,0)</f>
        <v/>
      </c>
      <c r="AS382">
        <f>IF(AND(R382&lt;&gt;"", R382&gt;500),1,0)</f>
        <v/>
      </c>
      <c r="AT382">
        <f>IF(OR(R382="", R382&lt;=100),"structures &lt;= 100 ", IF(R382&gt;500, "structures &gt; 500", "100 &lt; structures &lt;= 500"))</f>
        <v/>
      </c>
      <c r="AU382">
        <f>IF(AND(T382&gt;0, T382&lt;&gt;""),"fatality &gt; 0", "fatality = 0")</f>
        <v/>
      </c>
      <c r="AV382">
        <f>IF(R382="",0, R382)</f>
        <v/>
      </c>
      <c r="AW382" t="b">
        <v>1</v>
      </c>
      <c r="AX382" t="b">
        <v>0</v>
      </c>
      <c r="AY382" t="b">
        <v>1</v>
      </c>
      <c r="AZ382" t="b">
        <v>1</v>
      </c>
      <c r="BA382" t="b">
        <v>0</v>
      </c>
      <c r="BB382" t="b">
        <v>1</v>
      </c>
      <c r="BC382" t="b">
        <v>1</v>
      </c>
    </row>
    <row r="383">
      <c r="A383" s="11" t="n"/>
      <c r="B383" s="17" t="n"/>
      <c r="C383">
        <f>LEFT(H383,8)&amp;"-"&amp;E383</f>
        <v/>
      </c>
      <c r="D383" s="21" t="inlineStr">
        <is>
          <t>Tulare</t>
        </is>
      </c>
      <c r="E383" s="21" t="inlineStr">
        <is>
          <t>Windy</t>
        </is>
      </c>
      <c r="F383" s="21" t="n"/>
      <c r="G383" s="21" t="n"/>
      <c r="H383" s="13">
        <f>YEAR(L383)*10^8+MONTH(L383)*10^6+DAY(L383)*10^4+HOUR(L383)*100+MINUTE(L383)</f>
        <v/>
      </c>
      <c r="I383" s="13">
        <f>IF(HOUR(L383)&lt;12, YEAR(L383)*10^8+MONTH(L383)*10^6+DAY(L383)*10^4+(HOUR(L383)+12)*10^2 + MINUTE(L383), YEAR(L383)*10^8+MONTH(L383)*10^6+(DAY(L383)+1)*10^4+(HOUR(L383)-12)*10^2+MINUTE(L383))</f>
        <v/>
      </c>
      <c r="J383" s="17" t="n">
        <v>44448</v>
      </c>
      <c r="K383" s="15" t="n">
        <v>0.5</v>
      </c>
      <c r="L383" s="16" t="n">
        <v>44448.5</v>
      </c>
      <c r="M383" s="17" t="n">
        <v>44511</v>
      </c>
      <c r="N383" s="18" t="inlineStr">
        <is>
          <t>12:02</t>
        </is>
      </c>
      <c r="O383" s="16" t="n">
        <v>44511.50138888889</v>
      </c>
      <c r="P383" s="11" t="n">
        <v>97554</v>
      </c>
      <c r="Q383" s="21" t="inlineStr">
        <is>
          <t>Lightning</t>
        </is>
      </c>
      <c r="R383" s="11" t="n">
        <v>128</v>
      </c>
      <c r="S383" s="11" t="n"/>
      <c r="T383" s="11" t="n"/>
      <c r="U383" s="25" t="n">
        <v>36.058</v>
      </c>
      <c r="V383" s="25" t="n">
        <v>-118.625</v>
      </c>
      <c r="W383" s="11" t="inlineStr">
        <is>
          <t>HFTD</t>
        </is>
      </c>
      <c r="X383" s="11">
        <f>IF(OR(ISNUMBER(FIND("Redwood Valley", E383)), AZ383, BC383), "HFRA", "non-HFRA")</f>
        <v/>
      </c>
      <c r="Y383" s="11" t="n"/>
      <c r="Z383" s="21" t="n"/>
      <c r="AA383" s="11" t="n"/>
      <c r="AB383" s="11" t="n"/>
      <c r="AC383" s="21" t="n"/>
      <c r="AD383" s="21" t="n"/>
      <c r="AE383" s="21" t="n"/>
      <c r="AF383" s="32" t="n"/>
      <c r="AG383" s="11">
        <f>OR(AND(P383&gt;5000, P383&lt;&gt;""), AND(R383&gt;500, R383&lt;&gt;""), AND(T383&gt;0, T383&lt;&gt;""))</f>
        <v/>
      </c>
      <c r="AH383" s="11">
        <f>AND(OR(R383="", R383&lt;100),OR(AND(P383&gt;5000,P383&lt;&gt;""),AND(T383&gt;0,T383&lt;&gt;"")))</f>
        <v/>
      </c>
      <c r="AI383" s="11">
        <f>AND(AG383,AH383=FALSE)</f>
        <v/>
      </c>
      <c r="AJ383" s="19" t="n">
        <v>2021</v>
      </c>
      <c r="AK383" t="n">
        <v>9</v>
      </c>
      <c r="AL383" t="b">
        <v>0</v>
      </c>
      <c r="AM383">
        <f>IF(AND(T383&gt;0, T383&lt;&gt;""),1,0)</f>
        <v/>
      </c>
      <c r="AN383">
        <f>AND(AO383,AND(T383&gt;0,T383&lt;&gt;""))</f>
        <v/>
      </c>
      <c r="AO383">
        <f>AND(R383&gt;100, R383&lt;&gt;"")</f>
        <v/>
      </c>
      <c r="AP383">
        <f>AND(NOT(AN383),AO383)</f>
        <v/>
      </c>
      <c r="AQ383">
        <f>IF(AN383, "OEIS CAT - Destructive - Fatal", IF(AO383, IF(AG383, "OEIS CAT - Destructive - Non-fatal", "OEIS Non-CAT - Destructive - Non-fatal"), IF(AG383,  "OEIS CAT - Large", "OEIS Non-CAT - Large")))</f>
        <v/>
      </c>
      <c r="AR383">
        <f>IF(AND(P383&lt;&gt;"", P383&gt;5000),1,0)</f>
        <v/>
      </c>
      <c r="AS383">
        <f>IF(AND(R383&lt;&gt;"", R383&gt;500),1,0)</f>
        <v/>
      </c>
      <c r="AT383">
        <f>IF(OR(R383="", R383&lt;=100),"structures &lt;= 100 ", IF(R383&gt;500, "structures &gt; 500", "100 &lt; structures &lt;= 500"))</f>
        <v/>
      </c>
      <c r="AU383">
        <f>IF(AND(T383&gt;0, T383&lt;&gt;""),"fatality &gt; 0", "fatality = 0")</f>
        <v/>
      </c>
      <c r="AV383">
        <f>IF(R383="",0,  R383)</f>
        <v/>
      </c>
      <c r="AW383" t="b">
        <v>1</v>
      </c>
      <c r="AX383" t="b">
        <v>0</v>
      </c>
      <c r="AY383" t="b">
        <v>1</v>
      </c>
      <c r="AZ383" t="b">
        <v>1</v>
      </c>
      <c r="BA383" t="b">
        <v>0</v>
      </c>
      <c r="BB383" t="b">
        <v>1</v>
      </c>
      <c r="BC383" t="b">
        <v>1</v>
      </c>
    </row>
    <row r="384">
      <c r="A384" s="11" t="n"/>
      <c r="B384" s="17" t="n"/>
      <c r="C384">
        <f>LEFT(H384,8)&amp;"-"&amp;E384</f>
        <v/>
      </c>
      <c r="D384" s="21" t="inlineStr">
        <is>
          <t>Tulare</t>
        </is>
      </c>
      <c r="E384" s="21" t="inlineStr">
        <is>
          <t>Knp Complex</t>
        </is>
      </c>
      <c r="F384" s="21" t="n"/>
      <c r="G384" s="21" t="n"/>
      <c r="H384" s="13">
        <f>YEAR(L384)*10^8+MONTH(L384)*10^6+DAY(L384)*10^4+HOUR(L384)*100+MINUTE(L384)</f>
        <v/>
      </c>
      <c r="I384" s="13">
        <f>IF(HOUR(L384)&lt;12, YEAR(L384)*10^8+MONTH(L384)*10^6+DAY(L384)*10^4+(HOUR(L384)+12)*10^2 + MINUTE(L384), YEAR(L384)*10^8+MONTH(L384)*10^6+(DAY(L384)+1)*10^4+(HOUR(L384)-12)*10^2+MINUTE(L384))</f>
        <v/>
      </c>
      <c r="J384" s="17" t="n">
        <v>44449</v>
      </c>
      <c r="K384" s="15" t="n">
        <v>0.2916666666666667</v>
      </c>
      <c r="L384" s="16" t="n">
        <v>44449.29166666666</v>
      </c>
      <c r="M384" s="17" t="n">
        <v>44551</v>
      </c>
      <c r="N384" s="18" t="inlineStr">
        <is>
          <t>10:20</t>
        </is>
      </c>
      <c r="O384" s="16" t="n">
        <v>44551.43055555555</v>
      </c>
      <c r="P384" s="11" t="n">
        <v>88184</v>
      </c>
      <c r="Q384" s="21" t="inlineStr">
        <is>
          <t>Lightning</t>
        </is>
      </c>
      <c r="R384" s="11" t="n"/>
      <c r="S384" s="11" t="n"/>
      <c r="T384" s="11" t="n"/>
      <c r="U384" s="25" t="n">
        <v>36.567</v>
      </c>
      <c r="V384" s="25" t="n">
        <v>-118.811</v>
      </c>
      <c r="W384" s="11" t="inlineStr">
        <is>
          <t>HFTD</t>
        </is>
      </c>
      <c r="X384" s="11">
        <f>IF(OR(ISNUMBER(FIND("Redwood Valley", E384)), AZ384, BC384), "HFRA", "non-HFRA")</f>
        <v/>
      </c>
      <c r="Y384" s="11" t="n"/>
      <c r="Z384" s="21" t="n"/>
      <c r="AA384" s="11" t="n"/>
      <c r="AB384" s="11" t="n"/>
      <c r="AC384" s="21" t="n"/>
      <c r="AD384" s="21" t="n"/>
      <c r="AE384" s="21" t="n"/>
      <c r="AF384" s="11" t="n"/>
      <c r="AG384" s="11">
        <f>OR(AND(P384&gt;5000, P384&lt;&gt;""), AND(R384&gt;500, R384&lt;&gt;""), AND(T384&gt;0, T384&lt;&gt;""))</f>
        <v/>
      </c>
      <c r="AH384" s="11">
        <f>AND(OR(R384="", R384&lt;100),OR(AND(P384&gt;5000,P384&lt;&gt;""),AND(T384&gt;0,T384&lt;&gt;"")))</f>
        <v/>
      </c>
      <c r="AI384" s="11">
        <f>AND(AG384,AH384=FALSE)</f>
        <v/>
      </c>
      <c r="AJ384" s="19" t="n">
        <v>2021</v>
      </c>
      <c r="AK384" t="n">
        <v>9</v>
      </c>
      <c r="AL384" t="b">
        <v>0</v>
      </c>
      <c r="AM384">
        <f>IF(AND(T384&gt;0, T384&lt;&gt;""),1,0)</f>
        <v/>
      </c>
      <c r="AN384">
        <f>AND(AO384,AND(T384&gt;0,T384&lt;&gt;""))</f>
        <v/>
      </c>
      <c r="AO384">
        <f>AND(R384&gt;100, R384&lt;&gt;"")</f>
        <v/>
      </c>
      <c r="AP384">
        <f>AND(NOT(AN384),AO384)</f>
        <v/>
      </c>
      <c r="AQ384">
        <f>IF(AN384, "OEIS CAT - Destructive - Fatal", IF(AO384, IF(AG384, "OEIS CAT - Destructive - Non-fatal", "OEIS Non-CAT - Destructive - Non-fatal"), IF(AG384, "OEIS CAT - Large", "OEIS Non-CAT - Large")))</f>
        <v/>
      </c>
      <c r="AR384">
        <f>IF(AND(P384&lt;&gt;"", P384&gt;5000),1,0)</f>
        <v/>
      </c>
      <c r="AS384">
        <f>IF(AND(R384&lt;&gt;"", R384&gt;500),1,0)</f>
        <v/>
      </c>
      <c r="AT384">
        <f>IF(OR(R384="", R384&lt;=100),"structures &lt;= 100 ", IF(R384&gt;500, "structures &gt; 500", "100 &lt; structures &lt;= 500"))</f>
        <v/>
      </c>
      <c r="AU384">
        <f>IF(AND(T384&gt;0, T384&lt;&gt;""),"fatality &gt; 0", "fatality = 0")</f>
        <v/>
      </c>
      <c r="AV384">
        <f>IF(R384="",0, R384)</f>
        <v/>
      </c>
      <c r="AW384" t="b">
        <v>1</v>
      </c>
      <c r="AX384" t="b">
        <v>0</v>
      </c>
      <c r="AY384" t="b">
        <v>1</v>
      </c>
      <c r="AZ384" t="b">
        <v>1</v>
      </c>
      <c r="BA384" t="b">
        <v>0</v>
      </c>
      <c r="BB384" t="b">
        <v>1</v>
      </c>
      <c r="BC384" t="b">
        <v>1</v>
      </c>
    </row>
    <row r="385">
      <c r="A385" s="11" t="n"/>
      <c r="B385" s="17" t="n"/>
      <c r="C385">
        <f>LEFT(H385,8)&amp;"-"&amp;E385</f>
        <v/>
      </c>
      <c r="D385" s="21" t="inlineStr">
        <is>
          <t>Fresno</t>
        </is>
      </c>
      <c r="E385" s="21" t="inlineStr">
        <is>
          <t>KNP Complex</t>
        </is>
      </c>
      <c r="F385" s="21" t="n"/>
      <c r="G385" s="21" t="n"/>
      <c r="H385" s="13">
        <f>YEAR(L385)*10^8+MONTH(L385)*10^6+DAY(L385)*10^4+HOUR(L385)*100+MINUTE(L385)</f>
        <v/>
      </c>
      <c r="I385" s="13">
        <f>IF(HOUR(L385)&lt;12, YEAR(L385)*10^8+MONTH(L385)*10^6+DAY(L385)*10^4+(HOUR(L385)+12)*10^2 + MINUTE(L385), YEAR(L385)*10^8+MONTH(L385)*10^6+(DAY(L385)+1)*10^4+(HOUR(L385)-12)*10^2+MINUTE(L385))</f>
        <v/>
      </c>
      <c r="J385" s="17" t="n">
        <v>44449</v>
      </c>
      <c r="K385" s="15" t="n">
        <v>0.2916666666666667</v>
      </c>
      <c r="L385" s="16" t="n">
        <v>44449.29166666666</v>
      </c>
      <c r="M385" s="17" t="n">
        <v>44551</v>
      </c>
      <c r="N385" s="18" t="inlineStr">
        <is>
          <t>10:20</t>
        </is>
      </c>
      <c r="O385" s="16" t="n">
        <v>44551.43055555555</v>
      </c>
      <c r="P385" s="33" t="n">
        <v>88307</v>
      </c>
      <c r="Q385" s="21" t="inlineStr">
        <is>
          <t>Lightning</t>
        </is>
      </c>
      <c r="R385" s="11" t="n">
        <v>4</v>
      </c>
      <c r="S385" s="11" t="n">
        <v>1</v>
      </c>
      <c r="T385" s="11" t="n"/>
      <c r="U385" s="25" t="n">
        <v>36.567</v>
      </c>
      <c r="V385" s="25" t="n">
        <v>-118.811</v>
      </c>
      <c r="W385" s="11" t="inlineStr">
        <is>
          <t>HFTD</t>
        </is>
      </c>
      <c r="X385" s="11">
        <f>IF(OR(ISNUMBER(FIND("Redwood Valley", E385)), AZ385, BC385), "HFRA", "non-HFRA")</f>
        <v/>
      </c>
      <c r="Y385" s="11" t="n"/>
      <c r="Z385" s="21" t="n"/>
      <c r="AA385" s="11" t="n"/>
      <c r="AB385" s="11" t="n"/>
      <c r="AC385" s="21" t="n"/>
      <c r="AD385" s="21" t="n"/>
      <c r="AE385" s="21" t="n"/>
      <c r="AF385" s="11" t="n"/>
      <c r="AG385" s="11">
        <f>OR(AND(P385&gt;5000, P385&lt;&gt;""), AND(R385&gt;500, R385&lt;&gt;""), AND(T385&gt;0, T385&lt;&gt;""))</f>
        <v/>
      </c>
      <c r="AH385" s="11">
        <f>AND(OR(R385="", R385&lt;100),OR(AND(P385&gt;5000,P385&lt;&gt;""),AND(T385&gt;0,T385&lt;&gt;"")))</f>
        <v/>
      </c>
      <c r="AI385" s="11">
        <f>AND(AG385,AH385=FALSE)</f>
        <v/>
      </c>
      <c r="AJ385" s="19" t="n">
        <v>2021</v>
      </c>
      <c r="AK385" t="n">
        <v>9</v>
      </c>
      <c r="AL385" t="b">
        <v>0</v>
      </c>
      <c r="AM385">
        <f>IF(AND(T385&gt;0, T385&lt;&gt;""),1,0)</f>
        <v/>
      </c>
      <c r="AN385">
        <f>AND(AO385,AND(T385&gt;0,T385&lt;&gt;""))</f>
        <v/>
      </c>
      <c r="AO385">
        <f>AND(R385&gt;100, R385&lt;&gt;"")</f>
        <v/>
      </c>
      <c r="AP385">
        <f>AND(NOT(AN385),AO385)</f>
        <v/>
      </c>
      <c r="AQ385">
        <f>IF(AN385, "OEIS CAT - Destructive - Fatal", IF(AO385, IF(AG385, "OEIS CAT - Destructive - Non-fatal", "OEIS Non-CAT - Destructive - Non-fatal"), IF(AG385, "OEIS CAT - Large", "OEIS Non-CAT - Large")))</f>
        <v/>
      </c>
      <c r="AR385">
        <f>IF(AND(P385&lt;&gt;"", P385&gt;5000),1,0)</f>
        <v/>
      </c>
      <c r="AS385">
        <f>IF(AND(R385&lt;&gt;"", R385&gt;500),1,0)</f>
        <v/>
      </c>
      <c r="AT385">
        <f>IF(OR(R385="", R385&lt;=100),"structures &lt;= 100 ", IF(R385&gt;500, "structures &gt; 500", "100 &lt; structures &lt;= 500"))</f>
        <v/>
      </c>
      <c r="AU385">
        <f>IF(AND(T385&gt;0, T385&lt;&gt;""),"fatality &gt; 0", "fatality = 0")</f>
        <v/>
      </c>
      <c r="AV385">
        <f>IF(R385="",0, R385)</f>
        <v/>
      </c>
      <c r="AW385" t="b">
        <v>1</v>
      </c>
      <c r="AX385" t="b">
        <v>0</v>
      </c>
      <c r="AY385" t="b">
        <v>1</v>
      </c>
      <c r="AZ385" t="b">
        <v>1</v>
      </c>
      <c r="BA385" t="b">
        <v>0</v>
      </c>
      <c r="BB385" t="b">
        <v>1</v>
      </c>
      <c r="BC385" t="b">
        <v>1</v>
      </c>
    </row>
    <row r="386">
      <c r="A386" s="11" t="n"/>
      <c r="B386" s="17" t="n"/>
      <c r="C386">
        <f>LEFT(H386,8)&amp;"-"&amp;E386</f>
        <v/>
      </c>
      <c r="D386" s="21" t="inlineStr">
        <is>
          <t>Shasta</t>
        </is>
      </c>
      <c r="E386" s="21" t="inlineStr">
        <is>
          <t>Fawn</t>
        </is>
      </c>
      <c r="F386" s="21" t="n"/>
      <c r="G386" s="21" t="n"/>
      <c r="H386" s="13">
        <f>YEAR(L386)*10^8+MONTH(L386)*10^6+DAY(L386)*10^4+HOUR(L386)*100+MINUTE(L386)</f>
        <v/>
      </c>
      <c r="I386" s="13">
        <f>IF(HOUR(L386)&lt;12, YEAR(L386)*10^8+MONTH(L386)*10^6+DAY(L386)*10^4+(HOUR(L386)+12)*10^2 + MINUTE(L386), YEAR(L386)*10^8+MONTH(L386)*10^6+(DAY(L386)+1)*10^4+(HOUR(L386)-12)*10^2+MINUTE(L386))</f>
        <v/>
      </c>
      <c r="J386" s="17" t="n">
        <v>44461</v>
      </c>
      <c r="K386" s="15" t="n">
        <v>0.6979166666666666</v>
      </c>
      <c r="L386" s="16" t="n">
        <v>44461.69791666666</v>
      </c>
      <c r="M386" s="17" t="n">
        <v>44471</v>
      </c>
      <c r="N386" s="18" t="inlineStr">
        <is>
          <t>18:53</t>
        </is>
      </c>
      <c r="O386" s="16" t="n">
        <v>44471.78680555556</v>
      </c>
      <c r="P386" s="11" t="n">
        <v>8578</v>
      </c>
      <c r="Q386" s="21" t="n"/>
      <c r="R386" s="11" t="n">
        <v>185</v>
      </c>
      <c r="S386" s="11" t="n">
        <v>26</v>
      </c>
      <c r="T386" s="11" t="n"/>
      <c r="U386" s="25" t="n">
        <v>40.729811</v>
      </c>
      <c r="V386" s="25" t="n">
        <v>-122.320243</v>
      </c>
      <c r="W386" s="11" t="inlineStr">
        <is>
          <t>HFTD</t>
        </is>
      </c>
      <c r="X386" s="11">
        <f>IF(OR(ISNUMBER(FIND("Redwood Valley", E386)), AZ386, BC386), "HFRA", "non-HFRA")</f>
        <v/>
      </c>
      <c r="Y386" s="11" t="n"/>
      <c r="Z386" s="21" t="n"/>
      <c r="AA386" s="11" t="n"/>
      <c r="AB386" s="11" t="n"/>
      <c r="AC386" s="21" t="n"/>
      <c r="AD386" s="21" t="n"/>
      <c r="AE386" s="21" t="n"/>
      <c r="AF386" s="32" t="n"/>
      <c r="AG386" s="11">
        <f>OR(AND(P386&gt;5000, P386&lt;&gt;""), AND(R386&gt;500, R386&lt;&gt;""), AND(T386&gt;0, T386&lt;&gt;""))</f>
        <v/>
      </c>
      <c r="AH386" s="11">
        <f>AND(OR(R386="", R386&lt;100),OR(AND(P386&gt;5000,P386&lt;&gt;""),AND(T386&gt;0,T386&lt;&gt;"")))</f>
        <v/>
      </c>
      <c r="AI386" s="11">
        <f>AND(AG386,AH386=FALSE)</f>
        <v/>
      </c>
      <c r="AJ386" s="19" t="n">
        <v>2021</v>
      </c>
      <c r="AK386" t="n">
        <v>9</v>
      </c>
      <c r="AL386" t="b">
        <v>0</v>
      </c>
      <c r="AM386">
        <f>IF(AND(T386&gt;0, T386&lt;&gt;""),1,0)</f>
        <v/>
      </c>
      <c r="AN386">
        <f>AND(AO386,AND(T386&gt;0,T386&lt;&gt;""))</f>
        <v/>
      </c>
      <c r="AO386">
        <f>AND(R386&gt;100, R386&lt;&gt;"")</f>
        <v/>
      </c>
      <c r="AP386">
        <f>AND(NOT(AN386),AO386)</f>
        <v/>
      </c>
      <c r="AQ386">
        <f>IF(AN386, "OEIS CAT - Destructive - Fatal", IF(AO386, IF(AG386, "OEIS CAT - Destructive - Non-fatal", "OEIS Non-CAT - Destructive - Non-fatal"), IF(AG386, "OEIS CAT - Large", "OEIS Non-CAT - Large")))</f>
        <v/>
      </c>
      <c r="AR386">
        <f>IF(AND(P386&lt;&gt;"", P386&gt;5000),1,0)</f>
        <v/>
      </c>
      <c r="AS386">
        <f>IF(AND(R386&lt;&gt;"", R386&gt;500),1,0)</f>
        <v/>
      </c>
      <c r="AT386">
        <f>IF(OR(R386="", R386&lt;=100),"structures &lt;= 100 ", IF(R386&gt;500, "structures &gt; 500", "100 &lt; structures &lt;= 500"))</f>
        <v/>
      </c>
      <c r="AU386">
        <f>IF(AND(T386&gt;0, T386&lt;&gt;""),"fatality &gt; 0", "fatality = 0")</f>
        <v/>
      </c>
      <c r="AV386">
        <f>IF(R386="",0, R386)</f>
        <v/>
      </c>
      <c r="AW386" t="b">
        <v>1</v>
      </c>
      <c r="AX386" t="b">
        <v>0</v>
      </c>
      <c r="AY386" t="b">
        <v>1</v>
      </c>
      <c r="AZ386" t="b">
        <v>1</v>
      </c>
      <c r="BA386" t="b">
        <v>0</v>
      </c>
      <c r="BB386" t="b">
        <v>1</v>
      </c>
      <c r="BC386" t="b">
        <v>1</v>
      </c>
    </row>
    <row r="387">
      <c r="A387" s="11" t="n"/>
      <c r="B387" s="17" t="inlineStr">
        <is>
          <t>(6/29/2022) revised acres, cuase and structures destroyed</t>
        </is>
      </c>
      <c r="C387">
        <f>LEFT(H387,8)&amp;"-"&amp;E387</f>
        <v/>
      </c>
      <c r="D387" s="21" t="inlineStr">
        <is>
          <t>Santa Barbara</t>
        </is>
      </c>
      <c r="E387" s="21" t="inlineStr">
        <is>
          <t>Alisal</t>
        </is>
      </c>
      <c r="F387" s="21" t="n"/>
      <c r="G387" s="21" t="n"/>
      <c r="H387" s="13">
        <f>YEAR(L387)*10^8+MONTH(L387)*10^6+DAY(L387)*10^4+HOUR(L387)*100+MINUTE(L387)</f>
        <v/>
      </c>
      <c r="I387" s="13">
        <f>IF(HOUR(L387)&lt;12, YEAR(L387)*10^8+MONTH(L387)*10^6+DAY(L387)*10^4+(HOUR(L387)+12)*10^2 + MINUTE(L387), YEAR(L387)*10^8+MONTH(L387)*10^6+(DAY(L387)+1)*10^4+(HOUR(L387)-12)*10^2+MINUTE(L387))</f>
        <v/>
      </c>
      <c r="J387" s="17" t="n">
        <v>44480</v>
      </c>
      <c r="K387" s="15" t="n">
        <v>0.6041666666666666</v>
      </c>
      <c r="L387" s="16" t="n">
        <v>44480.60416666666</v>
      </c>
      <c r="M387" s="17" t="n">
        <v>44520</v>
      </c>
      <c r="N387" s="18" t="inlineStr">
        <is>
          <t>08:34</t>
        </is>
      </c>
      <c r="O387" s="16" t="n">
        <v>44520.35694444444</v>
      </c>
      <c r="P387" s="11" t="n">
        <v>16970</v>
      </c>
      <c r="Q387" s="21" t="inlineStr">
        <is>
          <t>Under Investigation</t>
        </is>
      </c>
      <c r="R387" s="11" t="n">
        <v>12</v>
      </c>
      <c r="S387" s="11" t="n"/>
      <c r="T387" s="11" t="n"/>
      <c r="U387" s="25" t="n">
        <v>34.553</v>
      </c>
      <c r="V387" s="25" t="n">
        <v>-120.136</v>
      </c>
      <c r="W387" s="11" t="inlineStr">
        <is>
          <t>HFTD</t>
        </is>
      </c>
      <c r="X387" s="11">
        <f>IF(OR(ISNUMBER(FIND("Redwood Valley", E387)), AZ387, BC387), "HFRA", "non-HFRA")</f>
        <v/>
      </c>
      <c r="Y387" s="11" t="n"/>
      <c r="Z387" s="21" t="n"/>
      <c r="AA387" s="11" t="n"/>
      <c r="AB387" s="11" t="n"/>
      <c r="AC387" s="21" t="n"/>
      <c r="AD387" s="21" t="n"/>
      <c r="AE387" s="21" t="n"/>
      <c r="AF387" s="11" t="n"/>
      <c r="AG387" s="11">
        <f>OR(AND(P387&gt;5000, P387&lt;&gt;""), AND(R387&gt;500, R387&lt;&gt;""), AND(T387&gt;0, T387&lt;&gt;""))</f>
        <v/>
      </c>
      <c r="AH387" s="11">
        <f>AND(OR(R387="", R387&lt;100),OR(AND(P387&gt;5000,P387&lt;&gt;""),AND(T387&gt;0,T387&lt;&gt;"")))</f>
        <v/>
      </c>
      <c r="AI387" s="11">
        <f>AND(AG387,AH387=FALSE)</f>
        <v/>
      </c>
      <c r="AJ387" s="19" t="n">
        <v>2021</v>
      </c>
      <c r="AK387" t="n">
        <v>10</v>
      </c>
      <c r="AL387" t="b">
        <v>0</v>
      </c>
      <c r="AM387">
        <f>IF(AND(T387&gt;0, T387&lt;&gt;""),1,0)</f>
        <v/>
      </c>
      <c r="AN387">
        <f>AND(AO387,AND(T387&gt;0,T387&lt;&gt;""))</f>
        <v/>
      </c>
      <c r="AO387">
        <f>AND(R387&gt;100, R387&lt;&gt;"")</f>
        <v/>
      </c>
      <c r="AP387">
        <f>AND(NOT(AN387),AO387)</f>
        <v/>
      </c>
      <c r="AQ387">
        <f>IF(AN387, "OEIS CAT - Destructive - Fatal", IF(AO387, IF(AG387, "OEIS CAT - Destructive - Non-fatal", "OEIS Non-CAT - Destructive - Non-fatal"), IF(AG387, "OEIS CAT - Large", "OEIS Non-CAT - Large")))</f>
        <v/>
      </c>
      <c r="AR387">
        <f>IF(AND(P387&lt;&gt;"", P387&gt;5000),1,0)</f>
        <v/>
      </c>
      <c r="AS387">
        <f>IF(AND(R387&lt;&gt;"", R387&gt;500),1,0)</f>
        <v/>
      </c>
      <c r="AT387">
        <f>IF(OR(R387="", R387&lt;=100),"structures &lt;= 100 ", IF(R387&gt;500, "structures &gt; 500", "100 &lt; structures &lt;= 500"))</f>
        <v/>
      </c>
      <c r="AU387">
        <f>IF(AND(T387&gt;0, T387&lt;&gt;""),"fatality &gt; 0", "fatality = 0")</f>
        <v/>
      </c>
      <c r="AV387">
        <f>IF(R387="",0, R387)</f>
        <v/>
      </c>
      <c r="AW387" t="b">
        <v>1</v>
      </c>
      <c r="AX387" t="b">
        <v>0</v>
      </c>
      <c r="AY387" t="b">
        <v>1</v>
      </c>
      <c r="AZ387" t="b">
        <v>1</v>
      </c>
      <c r="BA387" t="b">
        <v>0</v>
      </c>
      <c r="BB387" t="b">
        <v>1</v>
      </c>
      <c r="BC387" t="b">
        <v>1</v>
      </c>
    </row>
    <row r="388">
      <c r="A388" s="11" t="n"/>
      <c r="B388" s="17" t="n"/>
      <c r="C388">
        <f>LEFT(H388,8)&amp;"-"&amp;E388</f>
        <v/>
      </c>
      <c r="D388" s="21" t="inlineStr">
        <is>
          <t>Kings</t>
        </is>
      </c>
      <c r="E388" s="21" t="inlineStr">
        <is>
          <t>Kettle</t>
        </is>
      </c>
      <c r="F388" s="21" t="n"/>
      <c r="G388" s="21" t="n"/>
      <c r="H388" s="13">
        <f>YEAR(L388)*10^8+MONTH(L388)*10^6+DAY(L388)*10^4+HOUR(L388)*100+MINUTE(L388)</f>
        <v/>
      </c>
      <c r="I388" s="13">
        <f>IF(HOUR(L388)&lt;12, YEAR(L388)*10^8+MONTH(L388)*10^6+DAY(L388)*10^4+(HOUR(L388)+12)*10^2 + MINUTE(L388), YEAR(L388)*10^8+MONTH(L388)*10^6+(DAY(L388)+1)*10^4+(HOUR(L388)-12)*10^2+MINUTE(L388))</f>
        <v/>
      </c>
      <c r="J388" s="17" t="n">
        <v>44480</v>
      </c>
      <c r="K388" s="15" t="n">
        <v>0.7798611111111111</v>
      </c>
      <c r="L388" s="16" t="n">
        <v>44480.77986111111</v>
      </c>
      <c r="M388" s="17" t="n">
        <v>44481</v>
      </c>
      <c r="N388" s="18" t="inlineStr">
        <is>
          <t>07:46</t>
        </is>
      </c>
      <c r="O388" s="16" t="n">
        <v>44481.32361111111</v>
      </c>
      <c r="P388" s="11" t="n">
        <v>447</v>
      </c>
      <c r="Q388" s="21" t="inlineStr">
        <is>
          <t>Electrical Power</t>
        </is>
      </c>
      <c r="R388" s="11" t="n"/>
      <c r="S388" s="11" t="n"/>
      <c r="T388" s="11" t="n"/>
      <c r="U388" s="25" t="n">
        <v>35.983649</v>
      </c>
      <c r="V388" s="25" t="n">
        <v>-119.960099</v>
      </c>
      <c r="W388" s="11" t="inlineStr">
        <is>
          <t>non-HFTD</t>
        </is>
      </c>
      <c r="X388" s="11">
        <f>IF(OR(ISNUMBER(FIND("Redwood Valley", E388)), AZ388, BC388), "HFRA", "non-HFRA")</f>
        <v/>
      </c>
      <c r="Y388" s="11" t="inlineStr">
        <is>
          <t>Yes</t>
        </is>
      </c>
      <c r="Z388" s="21" t="inlineStr">
        <is>
          <t>Yes</t>
        </is>
      </c>
      <c r="AA388" s="11" t="n">
        <v>20211776</v>
      </c>
      <c r="AB388" s="11" t="n"/>
      <c r="AC388" s="21" t="inlineStr">
        <is>
          <t>1494529</t>
        </is>
      </c>
      <c r="AD388" s="21" t="inlineStr">
        <is>
          <t>21-0129248</t>
        </is>
      </c>
      <c r="AE388" s="21" t="n"/>
      <c r="AF388" s="11" t="n">
        <v>91785</v>
      </c>
      <c r="AG388" s="11">
        <f>OR(AND(P388&gt;5000, P388&lt;&gt;""), AND(R388&gt;500, R388&lt;&gt;""), AND(T388&gt;0, T388&lt;&gt;""))</f>
        <v/>
      </c>
      <c r="AH388" s="11">
        <f>AND(OR(R388="", R388&lt;100),OR(AND(P388&gt;5000,P388&lt;&gt;""),AND(T388&gt;0,T388&lt;&gt;"")))</f>
        <v/>
      </c>
      <c r="AI388" s="11">
        <f>AND(AG388,AH388=FALSE)</f>
        <v/>
      </c>
      <c r="AJ388" s="19" t="n">
        <v>2021</v>
      </c>
      <c r="AK388" t="n">
        <v>10</v>
      </c>
      <c r="AL388" t="b">
        <v>1</v>
      </c>
      <c r="AM388">
        <f>IF(AND(T388&gt;0, T388&lt;&gt;""),1,0)</f>
        <v/>
      </c>
      <c r="AN388">
        <f>AND(AO388,AND(T388&gt;0,T388&lt;&gt;""))</f>
        <v/>
      </c>
      <c r="AO388">
        <f>AND(R388&gt;100, R388&lt;&gt;"")</f>
        <v/>
      </c>
      <c r="AP388">
        <f>AND(NOT(AN388),AO388)</f>
        <v/>
      </c>
      <c r="AQ388">
        <f>IF(AN388, "OEIS CAT - Destructive - Fatal", IF(AO388, IF(AG388, "OEIS CAT - Destructive - Non-fatal", "OEIS Non-CAT - Destructive - Non-fatal"), IF(AG388, "OEIS CAT - Large", "OEIS Non-CAT - Large")))</f>
        <v/>
      </c>
      <c r="AR388">
        <f>IF(AND(P388&lt;&gt;"", P388&gt;5000),1,0)</f>
        <v/>
      </c>
      <c r="AS388">
        <f>IF(AND(R388&lt;&gt;"", R388&gt;500),1,0)</f>
        <v/>
      </c>
      <c r="AT388">
        <f>IF(OR(R388="", R388&lt;=100),"structures &lt;= 100 ", IF(R388&gt;500, "structures &gt; 500", "100 &lt; structures &lt;= 500"))</f>
        <v/>
      </c>
      <c r="AU388">
        <f>IF(AND(T388&gt;0, T388&lt;&gt;""),"fatality &gt; 0", "fatality = 0")</f>
        <v/>
      </c>
      <c r="AV388">
        <f>IF(R388="",0, R388)</f>
        <v/>
      </c>
      <c r="AW388" t="b">
        <v>0</v>
      </c>
      <c r="AX388" t="b">
        <v>0</v>
      </c>
      <c r="AY388" t="b">
        <v>0</v>
      </c>
      <c r="AZ388" t="b">
        <v>0</v>
      </c>
      <c r="BA388" t="b">
        <v>0</v>
      </c>
      <c r="BB388" t="b">
        <v>0</v>
      </c>
      <c r="BC388" t="b">
        <v>0</v>
      </c>
    </row>
    <row r="389">
      <c r="A389" s="11" t="n"/>
      <c r="B389" s="11" t="n"/>
      <c r="C389">
        <f>LEFT(H389,8)&amp;"-"&amp;E389</f>
        <v/>
      </c>
      <c r="D389" t="inlineStr">
        <is>
          <t>Monterey</t>
        </is>
      </c>
      <c r="E389" s="21" t="inlineStr">
        <is>
          <t>Colorado</t>
        </is>
      </c>
      <c r="F389" s="21" t="n"/>
      <c r="G389" s="21" t="n"/>
      <c r="H389" s="13">
        <f>YEAR(L389)*10^8+MONTH(L389)*10^6+DAY(L389)*10^4+HOUR(L389)*100+MINUTE(L389)</f>
        <v/>
      </c>
      <c r="I389" s="13">
        <f>IF(HOUR(L389)&lt;12, YEAR(L389)*10^8+MONTH(L389)*10^6+DAY(L389)*10^4+(HOUR(L389)+12)*10^2 + MINUTE(L389), YEAR(L389)*10^8+MONTH(L389)*10^6+(DAY(L389)+1)*10^4+(HOUR(L389)-12)*10^2+MINUTE(L389))</f>
        <v/>
      </c>
      <c r="J389" s="17" t="n">
        <v>44582</v>
      </c>
      <c r="K389" s="15" t="n">
        <v>0.7215277777777778</v>
      </c>
      <c r="L389" s="16" t="n">
        <v>44582.72152777778</v>
      </c>
      <c r="M389" s="17" t="n"/>
      <c r="N389" s="18" t="n"/>
      <c r="O389" s="16" t="n"/>
      <c r="P389" s="11" t="n">
        <v>687</v>
      </c>
      <c r="Q389" s="21" t="inlineStr">
        <is>
          <t>Fire Escaped into Wildland</t>
        </is>
      </c>
      <c r="R389" s="11" t="n">
        <v>1</v>
      </c>
      <c r="S389" s="11" t="n"/>
      <c r="T389" s="11" t="n"/>
      <c r="U389" s="25" t="n">
        <v>36.396461</v>
      </c>
      <c r="V389" s="25" t="n">
        <v>-121.880533</v>
      </c>
      <c r="W389" s="11" t="inlineStr">
        <is>
          <t>HFTD</t>
        </is>
      </c>
      <c r="X389" s="11">
        <f>IF(OR(ISNUMBER(FIND("Redwood Valley", E389)), AZ389, BC389), "HFRA", "non-HFRA")</f>
        <v/>
      </c>
      <c r="Y389" s="11" t="n"/>
      <c r="Z389" s="21" t="n"/>
      <c r="AA389" s="11" t="n"/>
      <c r="AB389" s="11" t="n"/>
      <c r="AC389" s="21" t="n"/>
      <c r="AD389" s="21" t="n"/>
      <c r="AE389" s="21" t="n"/>
      <c r="AF389" s="11" t="n"/>
      <c r="AG389" s="11">
        <f>OR(AND(P389&gt;5000, P389&lt;&gt;""), AND(R389&gt;500, R389&lt;&gt;""), AND(T389&gt;0, T389&lt;&gt;""))</f>
        <v/>
      </c>
      <c r="AH389" s="11">
        <f>AND(OR(R389="", R389&lt;100),OR(AND(P389&gt;5000,P389&lt;&gt;""),AND(T389&gt;0,T389&lt;&gt;"")))</f>
        <v/>
      </c>
      <c r="AI389" s="11">
        <f>AND(AG389,AH389=FALSE)</f>
        <v/>
      </c>
      <c r="AJ389" s="19" t="n">
        <v>2022</v>
      </c>
      <c r="AK389" t="n">
        <v>1</v>
      </c>
      <c r="AL389" t="b">
        <v>0</v>
      </c>
      <c r="AM389">
        <f>IF(AND(T389&gt;0, T389&lt;&gt;""),1,0)</f>
        <v/>
      </c>
      <c r="AN389">
        <f>AND(AO389,AND(T389&gt;0,T389&lt;&gt;""))</f>
        <v/>
      </c>
      <c r="AO389">
        <f>AND(R389&gt;100, R389&lt;&gt;"")</f>
        <v/>
      </c>
      <c r="AP389">
        <f>AND(NOT(AN389),AO389)</f>
        <v/>
      </c>
      <c r="AQ389">
        <f>IF(AN389, "OEIS CAT - Destructive - Fatal", IF(AO389, IF(AG389, "OEIS CAT - Destructive - Non-fatal", "OEIS Non-CAT - Destructive - Non-fatal"), IF(AG389, "OEIS CAT - Large", "OEIS Non-CAT - Large")))</f>
        <v/>
      </c>
      <c r="AR389">
        <f>IF(AND(P389&lt;&gt;"", P389&gt;5000),1,0)</f>
        <v/>
      </c>
      <c r="AS389">
        <f>IF(AND(R389&lt;&gt;"", R389&gt;500),1,0)</f>
        <v/>
      </c>
      <c r="AT389">
        <f>IF(OR(R389="", R389&lt;=100),"structures &lt;= 100 ", IF(R389&gt;500, "structures &gt; 500", "100 &lt; structures &lt;= 500"))</f>
        <v/>
      </c>
      <c r="AU389">
        <f>IF(AND(T389&gt;0, T389&lt;&gt;""),"fatality &gt; 0", "fatality = 0")</f>
        <v/>
      </c>
      <c r="AV389">
        <f>IF(R389="",0, R389)</f>
        <v/>
      </c>
      <c r="AW389" t="b">
        <v>0</v>
      </c>
      <c r="AX389" t="b">
        <v>1</v>
      </c>
      <c r="AY389" t="b">
        <v>1</v>
      </c>
      <c r="AZ389" t="b">
        <v>1</v>
      </c>
      <c r="BA389" t="b">
        <v>0</v>
      </c>
      <c r="BB389" t="b">
        <v>1</v>
      </c>
      <c r="BC389" t="b">
        <v>1</v>
      </c>
    </row>
    <row r="390">
      <c r="A390" s="11" t="n"/>
      <c r="B390" s="11" t="n"/>
      <c r="C390">
        <f>LEFT(H390,8)&amp;"-"&amp;E390</f>
        <v/>
      </c>
      <c r="D390" t="inlineStr">
        <is>
          <t>Kern</t>
        </is>
      </c>
      <c r="E390" s="21" t="inlineStr">
        <is>
          <t>Edmonston</t>
        </is>
      </c>
      <c r="F390" s="21" t="n"/>
      <c r="G390" s="21" t="n"/>
      <c r="H390" s="13">
        <f>YEAR(L390)*10^8+MONTH(L390)*10^6+DAY(L390)*10^4+HOUR(L390)*100+MINUTE(L390)</f>
        <v/>
      </c>
      <c r="I390" s="13">
        <f>IF(HOUR(L390)&lt;12, YEAR(L390)*10^8+MONTH(L390)*10^6+DAY(L390)*10^4+(HOUR(L390)+12)*10^2 + MINUTE(L390), YEAR(L390)*10^8+MONTH(L390)*10^6+(DAY(L390)+1)*10^4+(HOUR(L390)-12)*10^2+MINUTE(L390))</f>
        <v/>
      </c>
      <c r="J390" s="17" t="n">
        <v>44700</v>
      </c>
      <c r="K390" s="15" t="n">
        <v>0.6770833333333334</v>
      </c>
      <c r="L390" s="16" t="n">
        <v>44700.67708333334</v>
      </c>
      <c r="M390" s="17" t="n"/>
      <c r="N390" s="18" t="n"/>
      <c r="O390" s="16" t="n"/>
      <c r="P390" s="11" t="n">
        <v>682</v>
      </c>
      <c r="Q390" s="21" t="n"/>
      <c r="R390" s="11" t="n"/>
      <c r="S390" s="11" t="n"/>
      <c r="T390" s="11" t="n"/>
      <c r="U390" s="25" t="n">
        <v>34.935583</v>
      </c>
      <c r="V390" s="25" t="n">
        <v>-118.873889</v>
      </c>
      <c r="W390" s="11" t="inlineStr">
        <is>
          <t>non-HFTD</t>
        </is>
      </c>
      <c r="X390" s="11">
        <f>IF(OR(ISNUMBER(FIND("Redwood Valley", E390)), AZ390, BC390), "HFRA", "non-HFRA")</f>
        <v/>
      </c>
      <c r="Y390" s="11" t="inlineStr">
        <is>
          <t>Yes</t>
        </is>
      </c>
      <c r="Z390" s="21" t="n"/>
      <c r="AA390" t="n">
        <v>20220634</v>
      </c>
      <c r="AB390" s="11" t="n"/>
      <c r="AC390" s="21" t="inlineStr">
        <is>
          <t>1704981</t>
        </is>
      </c>
      <c r="AD390" t="inlineStr">
        <is>
          <t>22-0064237</t>
        </is>
      </c>
      <c r="AE390" s="21" t="n"/>
      <c r="AF390" s="11" t="n">
        <v>11264</v>
      </c>
      <c r="AG390" s="11">
        <f>OR(AND(P390&gt;5000, P390&lt;&gt;""), AND(R390&gt;500, R390&lt;&gt;""), AND(T390&gt;0, T390&lt;&gt;""))</f>
        <v/>
      </c>
      <c r="AH390" s="11">
        <f>AND(OR(R390="", R390&lt;100),OR(AND(P390&gt;5000,P390&lt;&gt;""),AND(T390&gt;0,T390&lt;&gt;"")))</f>
        <v/>
      </c>
      <c r="AI390" s="11">
        <f>AND(AG390,AH390=FALSE)</f>
        <v/>
      </c>
      <c r="AJ390" s="19" t="n">
        <v>2022</v>
      </c>
      <c r="AK390" t="n">
        <v>5</v>
      </c>
      <c r="AL390" t="b">
        <v>0</v>
      </c>
      <c r="AM390">
        <f>IF(AND(T390&gt;0, T390&lt;&gt;""),1,0)</f>
        <v/>
      </c>
      <c r="AN390">
        <f>AND(AO390,AND(T390&gt;0,T390&lt;&gt;""))</f>
        <v/>
      </c>
      <c r="AO390">
        <f>AND(R390&gt;100, R390&lt;&gt;"")</f>
        <v/>
      </c>
      <c r="AP390">
        <f>AND(NOT(AN390),AO390)</f>
        <v/>
      </c>
      <c r="AQ390">
        <f>IF(AN390, "OEIS CAT - Destructive - Fatal", IF(AO390, IF(AG390, "OEIS CAT - Destructive - Non-fatal", "OEIS Non-CAT - Destructive - Non-fatal"), IF(AG390, "OEIS CAT - Large", "OEIS Non-CAT - Large")))</f>
        <v/>
      </c>
      <c r="AR390">
        <f>IF(AND(P390&lt;&gt;"", P390&gt;5000),1,0)</f>
        <v/>
      </c>
      <c r="AS390">
        <f>IF(AND(R390&lt;&gt;"", R390&gt;500),1,0)</f>
        <v/>
      </c>
      <c r="AT390">
        <f>IF(OR(R390="", R390&lt;=100),"structures &lt;= 100 ", IF(R390&gt;500, "structures &gt; 500", "100 &lt; structures &lt;= 500"))</f>
        <v/>
      </c>
      <c r="AU390">
        <f>IF(AND(T390&gt;0, T390&lt;&gt;""),"fatality &gt; 0", "fatality = 0")</f>
        <v/>
      </c>
      <c r="AV390">
        <f>IF(R390="",0, R390)</f>
        <v/>
      </c>
      <c r="AW390" t="b">
        <v>0</v>
      </c>
      <c r="AX390" t="b">
        <v>0</v>
      </c>
      <c r="AY390" t="b">
        <v>0</v>
      </c>
      <c r="AZ390" t="b">
        <v>0</v>
      </c>
      <c r="BA390" t="b">
        <v>0</v>
      </c>
      <c r="BB390" t="b">
        <v>0</v>
      </c>
      <c r="BC390" t="b">
        <v>0</v>
      </c>
    </row>
    <row r="391">
      <c r="A391" s="11" t="n"/>
      <c r="B391" s="11" t="n"/>
      <c r="C391">
        <f>LEFT(H391,8)&amp;"-"&amp;E391</f>
        <v/>
      </c>
      <c r="D391" t="inlineStr">
        <is>
          <t>Colusa</t>
        </is>
      </c>
      <c r="E391" s="21" t="inlineStr">
        <is>
          <t xml:space="preserve">River </t>
        </is>
      </c>
      <c r="F391" s="21" t="n"/>
      <c r="G391" s="21" t="n"/>
      <c r="H391" s="13">
        <f>YEAR(L391)*10^8+MONTH(L391)*10^6+DAY(L391)*10^4+HOUR(L391)*100+MINUTE(L391)</f>
        <v/>
      </c>
      <c r="I391" s="13">
        <f>IF(HOUR(L391)&lt;12, YEAR(L391)*10^8+MONTH(L391)*10^6+DAY(L391)*10^4+(HOUR(L391)+12)*10^2 + MINUTE(L391), YEAR(L391)*10^8+MONTH(L391)*10^6+(DAY(L391)+1)*10^4+(HOUR(L391)-12)*10^2+MINUTE(L391))</f>
        <v/>
      </c>
      <c r="J391" s="17" t="n">
        <v>44705</v>
      </c>
      <c r="K391" s="15" t="n">
        <v>0.5625</v>
      </c>
      <c r="L391" s="16" t="n">
        <v>44705.5625</v>
      </c>
      <c r="M391" s="17" t="n">
        <v>44709</v>
      </c>
      <c r="N391" s="18" t="n"/>
      <c r="O391" s="16" t="n"/>
      <c r="P391" s="11" t="n">
        <v>595</v>
      </c>
      <c r="Q391" s="21" t="n"/>
      <c r="R391" s="11" t="n"/>
      <c r="S391" s="11" t="n"/>
      <c r="T391" s="11" t="n"/>
      <c r="U391" s="25" t="n">
        <v>39.2333948</v>
      </c>
      <c r="V391" s="25" t="n">
        <v>-122.0246463</v>
      </c>
      <c r="W391" s="11" t="inlineStr">
        <is>
          <t>non-HFTD</t>
        </is>
      </c>
      <c r="X391" s="11">
        <f>IF(OR(ISNUMBER(FIND("Redwood Valley", E391)), AZ391, BC391), "HFRA", "non-HFRA")</f>
        <v/>
      </c>
      <c r="Y391" s="11" t="n"/>
      <c r="Z391" s="21" t="n"/>
      <c r="AA391" s="11" t="n"/>
      <c r="AB391" s="11" t="n"/>
      <c r="AC391" s="21" t="n"/>
      <c r="AD391" s="21" t="n"/>
      <c r="AE391" s="21" t="n"/>
      <c r="AF391" s="11" t="n"/>
      <c r="AG391" s="11">
        <f>OR(AND(P391&gt;5000, P391&lt;&gt;""), AND(R391&gt;500, R391&lt;&gt;""), AND(T391&gt;0, T391&lt;&gt;""))</f>
        <v/>
      </c>
      <c r="AH391" s="11">
        <f>AND(OR(R391="", R391&lt;100),OR(AND(P391&gt;5000,P391&lt;&gt;""),AND(T391&gt;0,T391&lt;&gt;"")))</f>
        <v/>
      </c>
      <c r="AI391" s="11">
        <f>AND(AG391,AH391=FALSE)</f>
        <v/>
      </c>
      <c r="AJ391" s="19" t="n">
        <v>2022</v>
      </c>
      <c r="AK391" t="n">
        <v>5</v>
      </c>
      <c r="AL391" t="b">
        <v>1</v>
      </c>
      <c r="AM391">
        <f>IF(AND(T391&gt;0, T391&lt;&gt;""),1,0)</f>
        <v/>
      </c>
      <c r="AN391">
        <f>AND(AO391,AND(T391&gt;0,T391&lt;&gt;""))</f>
        <v/>
      </c>
      <c r="AO391">
        <f>AND(R391&gt;100, R391&lt;&gt;"")</f>
        <v/>
      </c>
      <c r="AP391">
        <f>AND(NOT(AN391),AO391)</f>
        <v/>
      </c>
      <c r="AQ391">
        <f>IF(AN391, "OEIS CAT - Destructive - Fatal", IF(AO391, IF(AG391, "OEIS CAT - Destructive - Non-fatal", "OEIS Non-CAT - Destructive - Non-fatal"), IF(AG391, "OEIS CAT - Large", "OEIS Non-CAT - Large")))</f>
        <v/>
      </c>
      <c r="AR391">
        <f>IF(AND(P391&lt;&gt;"", P391&gt;5000),1,0)</f>
        <v/>
      </c>
      <c r="AS391">
        <f>IF(AND(R391&lt;&gt;"", R391&gt;500),1,0)</f>
        <v/>
      </c>
      <c r="AT391">
        <f>IF(OR(R391="", R391&lt;=100),"structures &lt;= 100 ", IF(R391&gt;500, "structures &gt; 500", "100 &lt; structures &lt;= 500"))</f>
        <v/>
      </c>
      <c r="AU391">
        <f>IF(AND(T391&gt;0, T391&lt;&gt;""),"fatality &gt; 0", "fatality = 0")</f>
        <v/>
      </c>
      <c r="AV391">
        <f>IF(R391="",0, R391)</f>
        <v/>
      </c>
      <c r="AW391" t="b">
        <v>0</v>
      </c>
      <c r="AX391" t="b">
        <v>0</v>
      </c>
      <c r="AY391" t="b">
        <v>0</v>
      </c>
      <c r="AZ391" t="b">
        <v>0</v>
      </c>
      <c r="BA391" t="b">
        <v>0</v>
      </c>
      <c r="BB391" t="b">
        <v>0</v>
      </c>
      <c r="BC391" t="b">
        <v>0</v>
      </c>
    </row>
    <row r="392">
      <c r="A392" s="11" t="n"/>
      <c r="B392" s="11" t="n"/>
      <c r="C392">
        <f>LEFT(H392,8)&amp;"-"&amp;E392</f>
        <v/>
      </c>
      <c r="D392" t="inlineStr">
        <is>
          <t>Napa</t>
        </is>
      </c>
      <c r="E392" s="21" t="inlineStr">
        <is>
          <t>Old</t>
        </is>
      </c>
      <c r="F392" s="21" t="n"/>
      <c r="G392" s="21" t="n"/>
      <c r="H392" s="13">
        <f>YEAR(L392)*10^8+MONTH(L392)*10^6+DAY(L392)*10^4+HOUR(L392)*100+MINUTE(L392)</f>
        <v/>
      </c>
      <c r="I392" s="13">
        <f>IF(HOUR(L392)&lt;12, YEAR(L392)*10^8+MONTH(L392)*10^6+DAY(L392)*10^4+(HOUR(L392)+12)*10^2 + MINUTE(L392), YEAR(L392)*10^8+MONTH(L392)*10^6+(DAY(L392)+1)*10^4+(HOUR(L392)-12)*10^2+MINUTE(L392))</f>
        <v/>
      </c>
      <c r="J392" s="17" t="n">
        <v>44712</v>
      </c>
      <c r="K392" s="15" t="n">
        <v>0.6493055555555556</v>
      </c>
      <c r="L392" s="16" t="n">
        <v>44712.64930555555</v>
      </c>
      <c r="M392" s="17" t="n">
        <v>44717</v>
      </c>
      <c r="N392" s="18" t="inlineStr">
        <is>
          <t>16:03</t>
        </is>
      </c>
      <c r="O392" s="16" t="n">
        <v>44717.66875</v>
      </c>
      <c r="P392" s="11" t="n">
        <v>570</v>
      </c>
      <c r="Q392" s="21" t="n"/>
      <c r="R392" s="11" t="n"/>
      <c r="S392" s="11" t="n"/>
      <c r="T392" s="11" t="n"/>
      <c r="U392" s="25" t="n">
        <v>38.370078</v>
      </c>
      <c r="V392" s="25" t="n">
        <v>-122.270417</v>
      </c>
      <c r="W392" s="11" t="inlineStr">
        <is>
          <t>HFTD</t>
        </is>
      </c>
      <c r="X392" s="11">
        <f>IF(OR(ISNUMBER(FIND("Redwood Valley", E392)), AZ392, BC392), "HFRA", "non-HFRA")</f>
        <v/>
      </c>
      <c r="Y392" s="11" t="inlineStr">
        <is>
          <t>Yes</t>
        </is>
      </c>
      <c r="Z392" s="21" t="n"/>
      <c r="AA392" t="n">
        <v>20220725</v>
      </c>
      <c r="AB392" s="11" t="inlineStr">
        <is>
          <t>EI220531A</t>
        </is>
      </c>
      <c r="AC392" s="21" t="inlineStr">
        <is>
          <t>1715051</t>
        </is>
      </c>
      <c r="AD392" s="21" t="inlineStr">
        <is>
          <t>22-0068511</t>
        </is>
      </c>
      <c r="AE392" s="21" t="n"/>
      <c r="AF392" t="n">
        <v>16066</v>
      </c>
      <c r="AG392" s="11">
        <f>OR(AND(P392&gt;5000, P392&lt;&gt;""), AND(R392&gt;500, R392&lt;&gt;""), AND(T392&gt;0, T392&lt;&gt;""))</f>
        <v/>
      </c>
      <c r="AH392" s="11">
        <f>AND(OR(R392="", R392&lt;100),OR(AND(P392&gt;5000,P392&lt;&gt;""),AND(T392&gt;0,T392&lt;&gt;"")))</f>
        <v/>
      </c>
      <c r="AI392" s="11">
        <f>AND(AG392,AH392=FALSE)</f>
        <v/>
      </c>
      <c r="AJ392" s="19" t="n">
        <v>2022</v>
      </c>
      <c r="AK392" t="n">
        <v>5</v>
      </c>
      <c r="AL392" t="b">
        <v>0</v>
      </c>
      <c r="AM392">
        <f>IF(AND(T392&gt;0, T392&lt;&gt;""),1,0)</f>
        <v/>
      </c>
      <c r="AN392">
        <f>AND(AO392,AND(T392&gt;0,T392&lt;&gt;""))</f>
        <v/>
      </c>
      <c r="AO392">
        <f>AND(R392&gt;100, R392&lt;&gt;"")</f>
        <v/>
      </c>
      <c r="AP392">
        <f>AND(NOT(AN392),AO392)</f>
        <v/>
      </c>
      <c r="AQ392">
        <f>IF(AN392, "OEIS CAT - Destructive - Fatal", IF(AO392, IF(AG392, "OEIS CAT - Destructive - Non-fatal", "OEIS Non-CAT - Destructive - Non-fatal"), IF(AG392, "OEIS CAT - Large", "OEIS Non-CAT - Large")))</f>
        <v/>
      </c>
      <c r="AR392">
        <f>IF(AND(P392&lt;&gt;"", P392&gt;5000),1,0)</f>
        <v/>
      </c>
      <c r="AS392">
        <f>IF(AND(R392&lt;&gt;"", R392&gt;500),1,0)</f>
        <v/>
      </c>
      <c r="AT392">
        <f>IF(OR(R392="", R392&lt;=100),"structures &lt;= 100 ", IF(R392&gt;500, "structures &gt; 500", "100 &lt; structures &lt;= 500"))</f>
        <v/>
      </c>
      <c r="AU392">
        <f>IF(AND(T392&gt;0, T392&lt;&gt;""),"fatality &gt; 0", "fatality = 0")</f>
        <v/>
      </c>
      <c r="AV392">
        <f>IF(R392="",0, R392)</f>
        <v/>
      </c>
      <c r="AW392" t="b">
        <v>1</v>
      </c>
      <c r="AX392" t="b">
        <v>0</v>
      </c>
      <c r="AY392" t="b">
        <v>1</v>
      </c>
      <c r="AZ392" t="b">
        <v>1</v>
      </c>
      <c r="BA392" t="b">
        <v>0</v>
      </c>
      <c r="BB392" t="b">
        <v>1</v>
      </c>
      <c r="BC392" t="b">
        <v>1</v>
      </c>
    </row>
    <row r="393">
      <c r="A393" s="11" t="n"/>
      <c r="B393" s="11" t="n"/>
      <c r="C393">
        <f>LEFT(H393,8)&amp;"-"&amp;E393</f>
        <v/>
      </c>
      <c r="D393" t="inlineStr">
        <is>
          <t>Kern</t>
        </is>
      </c>
      <c r="E393" s="21" t="inlineStr">
        <is>
          <t>Plant</t>
        </is>
      </c>
      <c r="F393" s="21" t="n"/>
      <c r="G393" s="21" t="n"/>
      <c r="H393" s="13">
        <f>YEAR(L393)*10^8+MONTH(L393)*10^6+DAY(L393)*10^4+HOUR(L393)*100+MINUTE(L393)</f>
        <v/>
      </c>
      <c r="I393" s="13">
        <f>IF(HOUR(L393)&lt;12, YEAR(L393)*10^8+MONTH(L393)*10^6+DAY(L393)*10^4+(HOUR(L393)+12)*10^2 + MINUTE(L393), YEAR(L393)*10^8+MONTH(L393)*10^6+(DAY(L393)+1)*10^4+(HOUR(L393)-12)*10^2+MINUTE(L393))</f>
        <v/>
      </c>
      <c r="J393" s="17" t="n">
        <v>44723</v>
      </c>
      <c r="K393" s="15" t="n">
        <v>0.1173611111111111</v>
      </c>
      <c r="L393" s="16" t="n">
        <v>44723.11736111111</v>
      </c>
      <c r="M393" s="17" t="n">
        <v>44726</v>
      </c>
      <c r="N393" s="18" t="inlineStr">
        <is>
          <t>19:00</t>
        </is>
      </c>
      <c r="O393" s="16" t="n">
        <v>44726.79166666666</v>
      </c>
      <c r="P393" s="11" t="n">
        <v>517</v>
      </c>
      <c r="Q393" s="21" t="n"/>
      <c r="R393" s="11" t="n"/>
      <c r="S393" s="11" t="n"/>
      <c r="T393" s="11" t="n"/>
      <c r="U393" s="25" t="n">
        <v>34.9324042</v>
      </c>
      <c r="V393" s="25" t="n">
        <v>-118.9253809</v>
      </c>
      <c r="W393" s="11" t="inlineStr">
        <is>
          <t>non-HFTD</t>
        </is>
      </c>
      <c r="X393" s="11">
        <f>IF(OR(ISNUMBER(FIND("Redwood Valley", E393)), AZ393, BC393), "HFRA", "non-HFRA")</f>
        <v/>
      </c>
      <c r="Y393" s="11" t="n"/>
      <c r="Z393" s="21" t="n"/>
      <c r="AA393" s="11" t="n"/>
      <c r="AB393" s="11" t="n"/>
      <c r="AC393" s="21" t="n"/>
      <c r="AD393" s="21" t="n"/>
      <c r="AE393" s="21" t="n"/>
      <c r="AF393" s="11" t="n"/>
      <c r="AG393" s="11">
        <f>OR(AND(P393&gt;5000, P393&lt;&gt;""), AND(R393&gt;500, R393&lt;&gt;""), AND(T393&gt;0, T393&lt;&gt;""))</f>
        <v/>
      </c>
      <c r="AH393" s="11">
        <f>AND(OR(R393="", R393&lt;100),OR(AND(P393&gt;5000,P393&lt;&gt;""),AND(T393&gt;0,T393&lt;&gt;"")))</f>
        <v/>
      </c>
      <c r="AI393" s="11">
        <f>AND(AG393,AH393=FALSE)</f>
        <v/>
      </c>
      <c r="AJ393" s="19" t="n">
        <v>2022</v>
      </c>
      <c r="AK393" t="n">
        <v>6</v>
      </c>
      <c r="AL393" t="b">
        <v>0</v>
      </c>
      <c r="AM393">
        <f>IF(AND(T393&gt;0, T393&lt;&gt;""),1,0)</f>
        <v/>
      </c>
      <c r="AN393">
        <f>AND(AO393,AND(T393&gt;0,T393&lt;&gt;""))</f>
        <v/>
      </c>
      <c r="AO393">
        <f>AND(R393&gt;100, R393&lt;&gt;"")</f>
        <v/>
      </c>
      <c r="AP393">
        <f>AND(NOT(AN393),AO393)</f>
        <v/>
      </c>
      <c r="AQ393">
        <f>IF(AN393, "OEIS CAT - Destructive - Fatal", IF(AO393, IF(AG393, "OEIS CAT - Destructive - Non-fatal", "OEIS Non-CAT - Destructive - Non-fatal"), IF(AG393, "OEIS CAT - Large", "OEIS Non-CAT - Large")))</f>
        <v/>
      </c>
      <c r="AR393">
        <f>IF(AND(P393&lt;&gt;"", P393&gt;5000),1,0)</f>
        <v/>
      </c>
      <c r="AS393">
        <f>IF(AND(R393&lt;&gt;"", R393&gt;500),1,0)</f>
        <v/>
      </c>
      <c r="AT393">
        <f>IF(OR(R393="", R393&lt;=100),"structures &lt;= 100 ", IF(R393&gt;500, "structures &gt; 500", "100 &lt; structures &lt;= 500"))</f>
        <v/>
      </c>
      <c r="AU393">
        <f>IF(AND(T393&gt;0, T393&lt;&gt;""),"fatality &gt; 0", "fatality = 0")</f>
        <v/>
      </c>
      <c r="AV393">
        <f>IF(R393="",0, R393)</f>
        <v/>
      </c>
      <c r="AW393" t="b">
        <v>0</v>
      </c>
      <c r="AX393" t="b">
        <v>0</v>
      </c>
      <c r="AY393" t="b">
        <v>0</v>
      </c>
      <c r="AZ393" t="b">
        <v>0</v>
      </c>
      <c r="BA393" t="b">
        <v>0</v>
      </c>
      <c r="BB393" t="b">
        <v>0</v>
      </c>
      <c r="BC393" t="b">
        <v>0</v>
      </c>
    </row>
    <row r="394">
      <c r="A394" s="11" t="n"/>
      <c r="B394" s="11" t="n"/>
      <c r="C394">
        <f>LEFT(H394,8)&amp;"-"&amp;E394</f>
        <v/>
      </c>
      <c r="D394" t="inlineStr">
        <is>
          <t>Tehama</t>
        </is>
      </c>
      <c r="E394" s="21" t="inlineStr">
        <is>
          <t>Rancho</t>
        </is>
      </c>
      <c r="F394" s="21" t="n"/>
      <c r="G394" s="21" t="n"/>
      <c r="H394" s="13">
        <f>YEAR(L394)*10^8+MONTH(L394)*10^6+DAY(L394)*10^4+HOUR(L394)*100+MINUTE(L394)</f>
        <v/>
      </c>
      <c r="I394" s="13">
        <f>IF(HOUR(L394)&lt;12, YEAR(L394)*10^8+MONTH(L394)*10^6+DAY(L394)*10^4+(HOUR(L394)+12)*10^2 + MINUTE(L394), YEAR(L394)*10^8+MONTH(L394)*10^6+(DAY(L394)+1)*10^4+(HOUR(L394)-12)*10^2+MINUTE(L394))</f>
        <v/>
      </c>
      <c r="J394" s="17" t="n">
        <v>44725</v>
      </c>
      <c r="K394" s="15" t="n">
        <v>0.6777777777777778</v>
      </c>
      <c r="L394" s="16" t="n">
        <v>44725.67777777778</v>
      </c>
      <c r="M394" s="17" t="n">
        <v>44731</v>
      </c>
      <c r="N394" s="18" t="inlineStr">
        <is>
          <t>14:01</t>
        </is>
      </c>
      <c r="O394" s="16" t="n">
        <v>44731.58402777778</v>
      </c>
      <c r="P394" s="11" t="n">
        <v>593</v>
      </c>
      <c r="Q394" s="21" t="n"/>
      <c r="R394" s="11" t="n"/>
      <c r="S394" s="11" t="n"/>
      <c r="T394" s="11" t="n"/>
      <c r="U394" s="25" t="n">
        <v>40.00919</v>
      </c>
      <c r="V394" s="25" t="n">
        <v>-122.45621</v>
      </c>
      <c r="W394" s="11" t="inlineStr">
        <is>
          <t>HFTD</t>
        </is>
      </c>
      <c r="X394" s="11">
        <f>IF(OR(ISNUMBER(FIND("Redwood Valley", E394)), AZ394, BC394), "HFRA", "non-HFRA")</f>
        <v/>
      </c>
      <c r="Y394" s="11" t="n"/>
      <c r="Z394" s="21" t="n"/>
      <c r="AA394" s="11" t="n"/>
      <c r="AB394" s="11" t="n"/>
      <c r="AC394" s="21" t="n"/>
      <c r="AD394" s="21" t="n"/>
      <c r="AE394" s="21" t="n"/>
      <c r="AF394" s="11" t="n"/>
      <c r="AG394" s="11">
        <f>OR(AND(P394&gt;5000, P394&lt;&gt;""), AND(R394&gt;500, R394&lt;&gt;""), AND(T394&gt;0, T394&lt;&gt;""))</f>
        <v/>
      </c>
      <c r="AH394" s="11">
        <f>AND(OR(R394="", R394&lt;100),OR(AND(P394&gt;5000,P394&lt;&gt;""),AND(T394&gt;0,T394&lt;&gt;"")))</f>
        <v/>
      </c>
      <c r="AI394" s="11">
        <f>AND(AG394,AH394=FALSE)</f>
        <v/>
      </c>
      <c r="AJ394" s="19" t="n">
        <v>2022</v>
      </c>
      <c r="AK394" t="n">
        <v>6</v>
      </c>
      <c r="AL394" t="b">
        <v>0</v>
      </c>
      <c r="AM394">
        <f>IF(AND(T394&gt;0, T394&lt;&gt;""),1,0)</f>
        <v/>
      </c>
      <c r="AN394">
        <f>AND(AO394,AND(T394&gt;0,T394&lt;&gt;""))</f>
        <v/>
      </c>
      <c r="AO394">
        <f>AND(R394&gt;100, R394&lt;&gt;"")</f>
        <v/>
      </c>
      <c r="AP394">
        <f>AND(NOT(AN394),AO394)</f>
        <v/>
      </c>
      <c r="AQ394">
        <f>IF(AN394, "OEIS CAT - Destructive - Fatal", IF(AO394, IF(AG394, "OEIS CAT - Destructive - Non-fatal", "OEIS Non-CAT - Destructive - Non-fatal"), IF(AG394, "OEIS CAT - Large", "OEIS Non-CAT - Large")))</f>
        <v/>
      </c>
      <c r="AR394">
        <f>IF(AND(P394&lt;&gt;"", P394&gt;5000),1,0)</f>
        <v/>
      </c>
      <c r="AS394">
        <f>IF(AND(R394&lt;&gt;"", R394&gt;500),1,0)</f>
        <v/>
      </c>
      <c r="AT394">
        <f>IF(OR(R394="", R394&lt;=100),"structures &lt;= 100 ", IF(R394&gt;500, "structures &gt; 500", "100 &lt; structures &lt;= 500"))</f>
        <v/>
      </c>
      <c r="AU394">
        <f>IF(AND(T394&gt;0, T394&lt;&gt;""),"fatality &gt; 0", "fatality = 0")</f>
        <v/>
      </c>
      <c r="AV394">
        <f>IF(R394="",0, R394)</f>
        <v/>
      </c>
      <c r="AW394" t="b">
        <v>1</v>
      </c>
      <c r="AX394" t="b">
        <v>0</v>
      </c>
      <c r="AY394" t="b">
        <v>1</v>
      </c>
      <c r="AZ394" t="b">
        <v>1</v>
      </c>
      <c r="BA394" t="b">
        <v>0</v>
      </c>
      <c r="BB394" t="b">
        <v>1</v>
      </c>
      <c r="BC394" t="b">
        <v>1</v>
      </c>
    </row>
    <row r="395">
      <c r="A395" s="11" t="n"/>
      <c r="B395" s="11" t="n"/>
      <c r="C395">
        <f>LEFT(H395,8)&amp;"-"&amp;E395</f>
        <v/>
      </c>
      <c r="D395" t="inlineStr">
        <is>
          <t>Kern</t>
        </is>
      </c>
      <c r="E395" s="21" t="inlineStr">
        <is>
          <t xml:space="preserve">Thunder </t>
        </is>
      </c>
      <c r="F395" s="21" t="n"/>
      <c r="G395" s="21" t="n"/>
      <c r="H395" s="13">
        <f>YEAR(L395)*10^8+MONTH(L395)*10^6+DAY(L395)*10^4+HOUR(L395)*100+MINUTE(L395)</f>
        <v/>
      </c>
      <c r="I395" s="13">
        <f>IF(HOUR(L395)&lt;12, YEAR(L395)*10^8+MONTH(L395)*10^6+DAY(L395)*10^4+(HOUR(L395)+12)*10^2 + MINUTE(L395), YEAR(L395)*10^8+MONTH(L395)*10^6+(DAY(L395)+1)*10^4+(HOUR(L395)-12)*10^2+MINUTE(L395))</f>
        <v/>
      </c>
      <c r="J395" s="17" t="n">
        <v>44734</v>
      </c>
      <c r="K395" s="15" t="n">
        <v>0.7784722222222222</v>
      </c>
      <c r="L395" s="16" t="n">
        <v>44734.77847222222</v>
      </c>
      <c r="M395" s="17" t="n">
        <v>44739</v>
      </c>
      <c r="N395" s="18" t="n"/>
      <c r="O395" s="16" t="n"/>
      <c r="P395" s="11" t="n">
        <v>2500</v>
      </c>
      <c r="Q395" s="21" t="inlineStr">
        <is>
          <t>Likely caused by lightning strike</t>
        </is>
      </c>
      <c r="R395" s="11" t="n"/>
      <c r="S395" s="11" t="n"/>
      <c r="T395" s="11" t="n"/>
      <c r="U395" s="25" t="n">
        <v>34.936618</v>
      </c>
      <c r="V395" s="25" t="n">
        <v>-118.889446</v>
      </c>
      <c r="W395" s="11" t="inlineStr">
        <is>
          <t>non-HFTD</t>
        </is>
      </c>
      <c r="X395" s="11">
        <f>IF(OR(ISNUMBER(FIND("Redwood Valley", E395)), AZ395, BC395), "HFRA", "non-HFRA")</f>
        <v/>
      </c>
      <c r="Y395" s="11" t="n"/>
      <c r="Z395" s="21" t="n"/>
      <c r="AA395" s="11" t="n"/>
      <c r="AB395" s="11" t="n"/>
      <c r="AC395" s="21" t="n"/>
      <c r="AD395" s="21" t="n"/>
      <c r="AE395" s="21" t="n"/>
      <c r="AF395" s="11" t="n"/>
      <c r="AG395" s="11">
        <f>OR(AND(P395&gt;5000, P395&lt;&gt;""), AND(R395&gt;500, R395&lt;&gt;""), AND(T395&gt;0, T395&lt;&gt;""))</f>
        <v/>
      </c>
      <c r="AH395" s="11">
        <f>AND(OR(R395="", R395&lt;100),OR(AND(P395&gt;5000,P395&lt;&gt;""),AND(T395&gt;0,T395&lt;&gt;"")))</f>
        <v/>
      </c>
      <c r="AI395" s="11">
        <f>AND(AG395,AH395=FALSE)</f>
        <v/>
      </c>
      <c r="AJ395" s="19" t="n">
        <v>2022</v>
      </c>
      <c r="AK395" t="n">
        <v>6</v>
      </c>
      <c r="AL395" t="b">
        <v>0</v>
      </c>
      <c r="AM395">
        <f>IF(AND(T395&gt;0, T395&lt;&gt;""),1,0)</f>
        <v/>
      </c>
      <c r="AN395">
        <f>AND(AO395,AND(T395&gt;0,T395&lt;&gt;""))</f>
        <v/>
      </c>
      <c r="AO395">
        <f>AND(R395&gt;100, R395&lt;&gt;"")</f>
        <v/>
      </c>
      <c r="AP395">
        <f>AND(NOT(AN395),AO395)</f>
        <v/>
      </c>
      <c r="AQ395">
        <f>IF(AN395, "OEIS CAT - Destructive - Fatal", IF(AO395, IF(AG395, "OEIS CAT - Destructive - Non-fatal", "OEIS Non-CAT - Destructive - Non-fatal"), IF(AG395, "OEIS CAT - Large", "OEIS Non-CAT - Large")))</f>
        <v/>
      </c>
      <c r="AR395">
        <f>IF(AND(P395&lt;&gt;"", P395&gt;5000),1,0)</f>
        <v/>
      </c>
      <c r="AS395">
        <f>IF(AND(R395&lt;&gt;"", R395&gt;500),1,0)</f>
        <v/>
      </c>
      <c r="AT395">
        <f>IF(OR(R395="", R395&lt;=100),"structures &lt;= 100 ", IF(R395&gt;500, "structures &gt; 500", "100 &lt; structures &lt;= 500"))</f>
        <v/>
      </c>
      <c r="AU395">
        <f>IF(AND(T395&gt;0, T395&lt;&gt;""),"fatality &gt; 0", "fatality = 0")</f>
        <v/>
      </c>
      <c r="AV395">
        <f>IF(R395="",0, R395)</f>
        <v/>
      </c>
      <c r="AW395" t="b">
        <v>0</v>
      </c>
      <c r="AX395" t="b">
        <v>0</v>
      </c>
      <c r="AY395" t="b">
        <v>0</v>
      </c>
      <c r="AZ395" t="b">
        <v>0</v>
      </c>
      <c r="BA395" t="b">
        <v>0</v>
      </c>
      <c r="BB395" t="b">
        <v>0</v>
      </c>
      <c r="BC395" t="b">
        <v>0</v>
      </c>
    </row>
    <row r="396">
      <c r="A396" s="11" t="n"/>
      <c r="B396" s="11" t="n"/>
      <c r="C396">
        <f>LEFT(H396,8)&amp;"-"&amp;E396</f>
        <v/>
      </c>
      <c r="D396" t="inlineStr">
        <is>
          <t>Alameda</t>
        </is>
      </c>
      <c r="E396" s="21" t="inlineStr">
        <is>
          <t>Tesla</t>
        </is>
      </c>
      <c r="F396" s="21" t="n"/>
      <c r="G396" s="21" t="n"/>
      <c r="H396" s="13">
        <f>YEAR(L396)*10^8+MONTH(L396)*10^6+DAY(L396)*10^4+HOUR(L396)*100+MINUTE(L396)</f>
        <v/>
      </c>
      <c r="I396" s="13">
        <f>IF(HOUR(L396)&lt;12, YEAR(L396)*10^8+MONTH(L396)*10^6+DAY(L396)*10^4+(HOUR(L396)+12)*10^2 + MINUTE(L396), YEAR(L396)*10^8+MONTH(L396)*10^6+(DAY(L396)+1)*10^4+(HOUR(L396)-12)*10^2+MINUTE(L396))</f>
        <v/>
      </c>
      <c r="J396" s="17" t="n">
        <v>44735</v>
      </c>
      <c r="K396" s="15" t="n">
        <v>0.7354166666666667</v>
      </c>
      <c r="L396" s="16" t="n">
        <v>44735.73541666667</v>
      </c>
      <c r="M396" s="17" t="n"/>
      <c r="N396" s="18" t="n"/>
      <c r="O396" s="16" t="n"/>
      <c r="P396" s="11" t="n">
        <v>524</v>
      </c>
      <c r="Q396" s="21" t="n"/>
      <c r="R396" s="11" t="n"/>
      <c r="S396" s="11" t="n"/>
      <c r="T396" s="11" t="n"/>
      <c r="U396" s="25" t="n">
        <v>37.365652</v>
      </c>
      <c r="V396" s="25" t="n">
        <v>-121.556086</v>
      </c>
      <c r="W396" s="11" t="inlineStr">
        <is>
          <t>HFTD</t>
        </is>
      </c>
      <c r="X396" s="11">
        <f>IF(OR(ISNUMBER(FIND("Redwood Valley", E396)), AZ396, BC396), "HFRA", "non-HFRA")</f>
        <v/>
      </c>
      <c r="Y396" s="11" t="n"/>
      <c r="Z396" s="21" t="n"/>
      <c r="AB396" s="11" t="n"/>
      <c r="AC396" s="21" t="n"/>
      <c r="AD396" s="21" t="n"/>
      <c r="AE396" s="21" t="n"/>
      <c r="AG396" s="11">
        <f>OR(AND(P396&gt;5000, P396&lt;&gt;""), AND(R396&gt;500, R396&lt;&gt;""), AND(T396&gt;0, T396&lt;&gt;""))</f>
        <v/>
      </c>
      <c r="AH396" s="11">
        <f>AND(OR(R396="", R396&lt;100),OR(AND(P396&gt;5000,P396&lt;&gt;""),AND(T396&gt;0,T396&lt;&gt;"")))</f>
        <v/>
      </c>
      <c r="AI396" s="11">
        <f>AND(AG396,AH396=FALSE)</f>
        <v/>
      </c>
      <c r="AJ396" s="19" t="n">
        <v>2022</v>
      </c>
      <c r="AK396" t="n">
        <v>6</v>
      </c>
      <c r="AL396" t="b">
        <v>0</v>
      </c>
      <c r="AM396">
        <f>IF(AND(T396&gt;0, T396&lt;&gt;""),1,0)</f>
        <v/>
      </c>
      <c r="AN396">
        <f>AND(AO396,AND(T396&gt;0,T396&lt;&gt;""))</f>
        <v/>
      </c>
      <c r="AO396">
        <f>AND(R396&gt;100, R396&lt;&gt;"")</f>
        <v/>
      </c>
      <c r="AP396">
        <f>AND(NOT(AN396),AO396)</f>
        <v/>
      </c>
      <c r="AQ396">
        <f>IF(AN396, "OEIS CAT - Destructive - Fatal", IF(AO396, IF(AG396, "OEIS CAT - Destructive - Non-fatal", "OEIS Non-CAT - Destructive - Non-fatal"), IF(AG396, "OEIS CAT - Large", "OEIS Non-CAT - Large")))</f>
        <v/>
      </c>
      <c r="AR396">
        <f>IF(AND(P396&lt;&gt;"", P396&gt;5000),1,0)</f>
        <v/>
      </c>
      <c r="AS396">
        <f>IF(AND(R396&lt;&gt;"", R396&gt;500),1,0)</f>
        <v/>
      </c>
      <c r="AT396">
        <f>IF(OR(R396="", R396&lt;=100),"structures &lt;= 100 ", IF(R396&gt;500, "structures &gt; 500", "100 &lt; structures &lt;= 500"))</f>
        <v/>
      </c>
      <c r="AU396">
        <f>IF(AND(T396&gt;0, T396&lt;&gt;""),"fatality &gt; 0", "fatality = 0")</f>
        <v/>
      </c>
      <c r="AV396">
        <f>IF(R396="",0, R396)</f>
        <v/>
      </c>
      <c r="AW396" t="b">
        <v>1</v>
      </c>
      <c r="AX396" t="b">
        <v>0</v>
      </c>
      <c r="AY396" t="b">
        <v>1</v>
      </c>
      <c r="AZ396" t="b">
        <v>1</v>
      </c>
      <c r="BA396" t="b">
        <v>0</v>
      </c>
      <c r="BB396" t="b">
        <v>1</v>
      </c>
      <c r="BC396" t="b">
        <v>1</v>
      </c>
    </row>
    <row r="397">
      <c r="A397" s="11" t="n"/>
      <c r="B397" s="11" t="n"/>
      <c r="C397">
        <f>LEFT(H397,8)&amp;"-"&amp;E397</f>
        <v/>
      </c>
      <c r="D397" t="inlineStr">
        <is>
          <t>Merced</t>
        </is>
      </c>
      <c r="E397" s="21" t="inlineStr">
        <is>
          <t>Romero</t>
        </is>
      </c>
      <c r="F397" s="21" t="n"/>
      <c r="G397" s="21" t="n"/>
      <c r="H397" s="13">
        <f>YEAR(L397)*10^8+MONTH(L397)*10^6+DAY(L397)*10^4+HOUR(L397)*100+MINUTE(L397)</f>
        <v/>
      </c>
      <c r="I397" s="13">
        <f>IF(HOUR(L397)&lt;12, YEAR(L397)*10^8+MONTH(L397)*10^6+DAY(L397)*10^4+(HOUR(L397)+12)*10^2 + MINUTE(L397), YEAR(L397)*10^8+MONTH(L397)*10^6+(DAY(L397)+1)*10^4+(HOUR(L397)-12)*10^2+MINUTE(L397))</f>
        <v/>
      </c>
      <c r="J397" s="17" t="n">
        <v>44735</v>
      </c>
      <c r="K397" s="15" t="n">
        <v>0.7736111111111111</v>
      </c>
      <c r="L397" s="16" t="n">
        <v>44735.77361111111</v>
      </c>
      <c r="M397" s="17" t="n">
        <v>44736</v>
      </c>
      <c r="N397" s="18" t="inlineStr">
        <is>
          <t>07:25</t>
        </is>
      </c>
      <c r="O397" s="16" t="n">
        <v>44736.30902777778</v>
      </c>
      <c r="P397" s="11" t="n">
        <v>422</v>
      </c>
      <c r="Q397" s="21" t="n"/>
      <c r="R397" s="11" t="n"/>
      <c r="S397" s="11" t="n"/>
      <c r="T397" s="11" t="n"/>
      <c r="U397" s="25" t="n">
        <v>38.42619</v>
      </c>
      <c r="V397" s="25" t="n">
        <v>-121.97785</v>
      </c>
      <c r="W397" s="11" t="inlineStr">
        <is>
          <t>non-HFTD</t>
        </is>
      </c>
      <c r="X397" s="11">
        <f>IF(OR(ISNUMBER(FIND("Redwood Valley", E397)), AZ397, BC397), "HFRA", "non-HFRA")</f>
        <v/>
      </c>
      <c r="Y397" s="11" t="inlineStr">
        <is>
          <t>Yes</t>
        </is>
      </c>
      <c r="Z397" s="21" t="n"/>
      <c r="AA397" t="n">
        <v>20220961</v>
      </c>
      <c r="AB397" s="11" t="n"/>
      <c r="AC397" s="21" t="inlineStr">
        <is>
          <t>1740555</t>
        </is>
      </c>
      <c r="AD397" s="21" t="n"/>
      <c r="AE397" s="21" t="n"/>
      <c r="AF397" s="11" t="n">
        <v>2997</v>
      </c>
      <c r="AG397" s="11">
        <f>OR(AND(P397&gt;5000, P397&lt;&gt;""), AND(R397&gt;500, R397&lt;&gt;""), AND(T397&gt;0, T397&lt;&gt;""))</f>
        <v/>
      </c>
      <c r="AH397" s="11">
        <f>AND(OR(R397="", R397&lt;100),OR(AND(P397&gt;5000,P397&lt;&gt;""),AND(T397&gt;0,T397&lt;&gt;"")))</f>
        <v/>
      </c>
      <c r="AI397" s="11">
        <f>AND(AG397,AH397=FALSE)</f>
        <v/>
      </c>
      <c r="AJ397" s="19" t="n">
        <v>2022</v>
      </c>
      <c r="AK397" t="n">
        <v>6</v>
      </c>
      <c r="AL397" t="b">
        <v>0</v>
      </c>
      <c r="AM397">
        <f>IF(AND(T397&gt;0, T397&lt;&gt;""),1,0)</f>
        <v/>
      </c>
      <c r="AN397">
        <f>AND(AO397,AND(T397&gt;0,T397&lt;&gt;""))</f>
        <v/>
      </c>
      <c r="AO397">
        <f>AND(R397&gt;100, R397&lt;&gt;"")</f>
        <v/>
      </c>
      <c r="AP397">
        <f>AND(NOT(AN397),AO397)</f>
        <v/>
      </c>
      <c r="AQ397">
        <f>IF(AN397, "OEIS CAT - Destructive - Fatal", IF(AO397, IF(AG397, "OEIS CAT - Destructive - Non-fatal", "OEIS Non-CAT - Destructive - Non-fatal"), IF(AG397, "OEIS CAT - Large", "OEIS Non-CAT - Large")))</f>
        <v/>
      </c>
      <c r="AR397">
        <f>IF(AND(P397&lt;&gt;"", P397&gt;5000),1,0)</f>
        <v/>
      </c>
      <c r="AS397">
        <f>IF(AND(R397&lt;&gt;"", R397&gt;500),1,0)</f>
        <v/>
      </c>
      <c r="AT397">
        <f>IF(OR(R397="", R397&lt;=100),"structures &lt;= 100 ", IF(R397&gt;500, "structures &gt; 500", "100 &lt; structures &lt;= 500"))</f>
        <v/>
      </c>
      <c r="AU397">
        <f>IF(AND(T397&gt;0, T397&lt;&gt;""),"fatality &gt; 0", "fatality = 0")</f>
        <v/>
      </c>
      <c r="AV397">
        <f>IF(R397="",0, R397)</f>
        <v/>
      </c>
      <c r="AW397" t="b">
        <v>0</v>
      </c>
      <c r="AX397" t="b">
        <v>0</v>
      </c>
      <c r="AY397" t="b">
        <v>0</v>
      </c>
      <c r="AZ397" t="b">
        <v>0</v>
      </c>
      <c r="BA397" t="b">
        <v>0</v>
      </c>
      <c r="BB397" t="b">
        <v>0</v>
      </c>
      <c r="BC397" t="b">
        <v>0</v>
      </c>
    </row>
    <row r="398">
      <c r="A398" s="11" t="n"/>
      <c r="B398" s="11" t="n"/>
      <c r="C398">
        <f>LEFT(H398,8)&amp;"-"&amp;E398</f>
        <v/>
      </c>
      <c r="D398" t="inlineStr">
        <is>
          <t>San Luis Obispo</t>
        </is>
      </c>
      <c r="E398" s="21" t="inlineStr">
        <is>
          <t>Camino</t>
        </is>
      </c>
      <c r="F398" s="21" t="n"/>
      <c r="G398" s="21" t="n"/>
      <c r="H398" s="13">
        <f>YEAR(L398)*10^8+MONTH(L398)*10^6+DAY(L398)*10^4+HOUR(L398)*100+MINUTE(L398)</f>
        <v/>
      </c>
      <c r="I398" s="13">
        <f>IF(HOUR(L398)&lt;12, YEAR(L398)*10^8+MONTH(L398)*10^6+DAY(L398)*10^4+(HOUR(L398)+12)*10^2 + MINUTE(L398), YEAR(L398)*10^8+MONTH(L398)*10^6+(DAY(L398)+1)*10^4+(HOUR(L398)-12)*10^2+MINUTE(L398))</f>
        <v/>
      </c>
      <c r="J398" s="17" t="n">
        <v>44740</v>
      </c>
      <c r="K398" s="15" t="n">
        <v>0.4979166666666667</v>
      </c>
      <c r="L398" s="16" t="n">
        <v>44740.49791666667</v>
      </c>
      <c r="M398" s="17" t="n"/>
      <c r="N398" s="18" t="n"/>
      <c r="O398" s="16" t="n"/>
      <c r="P398" s="11" t="n">
        <v>387</v>
      </c>
      <c r="Q398" s="21" t="n"/>
      <c r="R398" s="11" t="n"/>
      <c r="S398" s="11" t="n"/>
      <c r="T398" s="11" t="n"/>
      <c r="U398" s="25" t="n">
        <v>35.136141</v>
      </c>
      <c r="V398" s="25" t="n">
        <v>-120.437395</v>
      </c>
      <c r="W398" s="11" t="inlineStr">
        <is>
          <t>HFTD</t>
        </is>
      </c>
      <c r="X398" s="11">
        <f>IF(OR(ISNUMBER(FIND("Redwood Valley", E398)), AZ398, BC398), "HFRA", "non-HFRA")</f>
        <v/>
      </c>
      <c r="Y398" s="11" t="n"/>
      <c r="Z398" s="21" t="n"/>
      <c r="AA398" s="11" t="n"/>
      <c r="AB398" s="11" t="n"/>
      <c r="AC398" s="21" t="n"/>
      <c r="AD398" s="21" t="n"/>
      <c r="AE398" s="21" t="n"/>
      <c r="AF398" s="11" t="n"/>
      <c r="AG398" s="11">
        <f>OR(AND(P398&gt;5000, P398&lt;&gt;""), AND(R398&gt;500, R398&lt;&gt;""), AND(T398&gt;0, T398&lt;&gt;""))</f>
        <v/>
      </c>
      <c r="AH398" s="11">
        <f>AND(OR(R398="", R398&lt;100),OR(AND(P398&gt;5000,P398&lt;&gt;""),AND(T398&gt;0,T398&lt;&gt;"")))</f>
        <v/>
      </c>
      <c r="AI398" s="11">
        <f>AND(AG398,AH398=FALSE)</f>
        <v/>
      </c>
      <c r="AJ398" s="19" t="n">
        <v>2022</v>
      </c>
      <c r="AK398" t="n">
        <v>6</v>
      </c>
      <c r="AL398" t="b">
        <v>0</v>
      </c>
      <c r="AM398">
        <f>IF(AND(T398&gt;0, T398&lt;&gt;""),1,0)</f>
        <v/>
      </c>
      <c r="AN398">
        <f>AND(AO398,AND(T398&gt;0,T398&lt;&gt;""))</f>
        <v/>
      </c>
      <c r="AO398">
        <f>AND(R398&gt;100, R398&lt;&gt;"")</f>
        <v/>
      </c>
      <c r="AP398">
        <f>AND(NOT(AN398),AO398)</f>
        <v/>
      </c>
      <c r="AQ398">
        <f>IF(AN398, "OEIS CAT - Destructive - Fatal", IF(AO398, IF(AG398, "OEIS CAT - Destructive - Non-fatal", "OEIS Non-CAT - Destructive - Non-fatal"), IF(AG398, "OEIS CAT - Large", "OEIS Non-CAT - Large")))</f>
        <v/>
      </c>
      <c r="AR398">
        <f>IF(AND(P398&lt;&gt;"", P398&gt;5000),1,0)</f>
        <v/>
      </c>
      <c r="AS398">
        <f>IF(AND(R398&lt;&gt;"", R398&gt;500),1,0)</f>
        <v/>
      </c>
      <c r="AT398">
        <f>IF(OR(R398="", R398&lt;=100),"structures &lt;= 100 ", IF(R398&gt;500, "structures &gt; 500", "100 &lt; structures &lt;= 500"))</f>
        <v/>
      </c>
      <c r="AU398">
        <f>IF(AND(T398&gt;0, T398&lt;&gt;""),"fatality &gt; 0", "fatality = 0")</f>
        <v/>
      </c>
      <c r="AV398">
        <f>IF(R398="",0, R398)</f>
        <v/>
      </c>
      <c r="AW398" t="b">
        <v>0</v>
      </c>
      <c r="AX398" t="b">
        <v>1</v>
      </c>
      <c r="AY398" t="b">
        <v>1</v>
      </c>
      <c r="AZ398" t="b">
        <v>1</v>
      </c>
      <c r="BA398" t="b">
        <v>0</v>
      </c>
      <c r="BB398" t="b">
        <v>1</v>
      </c>
      <c r="BC398" t="b">
        <v>1</v>
      </c>
    </row>
    <row r="399">
      <c r="A399" s="11" t="n"/>
      <c r="B399" s="11" t="n"/>
      <c r="C399">
        <f>LEFT(H399,8)&amp;"-"&amp;E399</f>
        <v/>
      </c>
      <c r="D399" t="inlineStr">
        <is>
          <t>Glenn</t>
        </is>
      </c>
      <c r="E399" s="21" t="inlineStr">
        <is>
          <t xml:space="preserve">Burrows </t>
        </is>
      </c>
      <c r="F399" s="21" t="n"/>
      <c r="G399" s="21" t="n"/>
      <c r="H399" s="13">
        <f>YEAR(L399)*10^8+MONTH(L399)*10^6+DAY(L399)*10^4+HOUR(L399)*100+MINUTE(L399)</f>
        <v/>
      </c>
      <c r="I399" s="13">
        <f>IF(HOUR(L399)&lt;12, YEAR(L399)*10^8+MONTH(L399)*10^6+DAY(L399)*10^4+(HOUR(L399)+12)*10^2 + MINUTE(L399), YEAR(L399)*10^8+MONTH(L399)*10^6+(DAY(L399)+1)*10^4+(HOUR(L399)-12)*10^2+MINUTE(L399))</f>
        <v/>
      </c>
      <c r="J399" s="17" t="n">
        <v>44740</v>
      </c>
      <c r="K399" s="15" t="n">
        <v>0.5479166666666667</v>
      </c>
      <c r="L399" s="16" t="n">
        <v>44740.54791666667</v>
      </c>
      <c r="M399" s="17" t="n"/>
      <c r="N399" s="18" t="n"/>
      <c r="O399" s="16" t="n"/>
      <c r="P399" s="11" t="n">
        <v>317</v>
      </c>
      <c r="Q399" s="21" t="n"/>
      <c r="R399" s="11" t="n"/>
      <c r="S399" s="11" t="n"/>
      <c r="T399" s="11" t="n"/>
      <c r="U399" s="25" t="n">
        <v>39.713372</v>
      </c>
      <c r="V399" s="25" t="n">
        <v>-122.55002</v>
      </c>
      <c r="W399" s="11" t="inlineStr">
        <is>
          <t>non-HFTD</t>
        </is>
      </c>
      <c r="X399" s="11">
        <f>IF(OR(ISNUMBER(FIND("Redwood Valley", E399)), AZ399, BC399), "HFRA", "non-HFRA")</f>
        <v/>
      </c>
      <c r="Y399" s="11" t="n"/>
      <c r="Z399" s="21" t="n"/>
      <c r="AA399" s="11" t="n"/>
      <c r="AB399" s="11" t="n"/>
      <c r="AC399" s="21" t="n"/>
      <c r="AD399" s="21" t="n"/>
      <c r="AE399" s="21" t="n"/>
      <c r="AF399" s="11" t="n"/>
      <c r="AG399" s="11">
        <f>OR(AND(P399&gt;5000, P399&lt;&gt;""), AND(R399&gt;500, R399&lt;&gt;""), AND(T399&gt;0, T399&lt;&gt;""))</f>
        <v/>
      </c>
      <c r="AH399" s="11">
        <f>AND(OR(R399="", R399&lt;100),OR(AND(P399&gt;5000,P399&lt;&gt;""),AND(T399&gt;0,T399&lt;&gt;"")))</f>
        <v/>
      </c>
      <c r="AI399" s="11">
        <f>AND(AG399,AH399=FALSE)</f>
        <v/>
      </c>
      <c r="AJ399" s="19" t="n">
        <v>2022</v>
      </c>
      <c r="AK399" t="n">
        <v>6</v>
      </c>
      <c r="AL399" t="b">
        <v>0</v>
      </c>
      <c r="AM399">
        <f>IF(AND(T399&gt;0, T399&lt;&gt;""),1,0)</f>
        <v/>
      </c>
      <c r="AN399">
        <f>AND(AO399,AND(T399&gt;0,T399&lt;&gt;""))</f>
        <v/>
      </c>
      <c r="AO399">
        <f>AND(R399&gt;100, R399&lt;&gt;"")</f>
        <v/>
      </c>
      <c r="AP399">
        <f>AND(NOT(AN399),AO399)</f>
        <v/>
      </c>
      <c r="AQ399">
        <f>IF(AN399, "OEIS CAT - Destructive - Fatal", IF(AO399, IF(AG399, "OEIS CAT - Destructive - Non-fatal", "OEIS Non-CAT - Destructive - Non-fatal"), IF(AG399, "OEIS CAT - Large", "OEIS Non-CAT - Large")))</f>
        <v/>
      </c>
      <c r="AR399">
        <f>IF(AND(P399&lt;&gt;"", P399&gt;5000),1,0)</f>
        <v/>
      </c>
      <c r="AS399">
        <f>IF(AND(R399&lt;&gt;"", R399&gt;500),1,0)</f>
        <v/>
      </c>
      <c r="AT399">
        <f>IF(OR(R399="", R399&lt;=100),"structures &lt;= 100 ", IF(R399&gt;500, "structures &gt; 500", "100 &lt; structures &lt;= 500"))</f>
        <v/>
      </c>
      <c r="AU399">
        <f>IF(AND(T399&gt;0, T399&lt;&gt;""),"fatality &gt; 0", "fatality = 0")</f>
        <v/>
      </c>
      <c r="AV399">
        <f>IF(R399="",0, R399)</f>
        <v/>
      </c>
      <c r="AW399" t="b">
        <v>0</v>
      </c>
      <c r="AX399" t="b">
        <v>0</v>
      </c>
      <c r="AY399" t="b">
        <v>0</v>
      </c>
      <c r="AZ399" t="b">
        <v>0</v>
      </c>
      <c r="BA399" t="b">
        <v>0</v>
      </c>
      <c r="BB399" t="b">
        <v>0</v>
      </c>
      <c r="BC399" t="b">
        <v>0</v>
      </c>
    </row>
    <row r="400">
      <c r="A400" s="11" t="n"/>
      <c r="B400" s="11" t="n"/>
      <c r="C400">
        <f>LEFT(H400,8)&amp;"-"&amp;E400</f>
        <v/>
      </c>
      <c r="D400" t="inlineStr">
        <is>
          <t>Nevada</t>
        </is>
      </c>
      <c r="E400" s="21" t="inlineStr">
        <is>
          <t>Rices</t>
        </is>
      </c>
      <c r="F400" s="21" t="n"/>
      <c r="G400" s="21" t="n"/>
      <c r="H400" s="13">
        <f>YEAR(L400)*10^8+MONTH(L400)*10^6+DAY(L400)*10^4+HOUR(L400)*100+MINUTE(L400)</f>
        <v/>
      </c>
      <c r="I400" s="13">
        <f>IF(HOUR(L400)&lt;12, YEAR(L400)*10^8+MONTH(L400)*10^6+DAY(L400)*10^4+(HOUR(L400)+12)*10^2 + MINUTE(L400), YEAR(L400)*10^8+MONTH(L400)*10^6+(DAY(L400)+1)*10^4+(HOUR(L400)-12)*10^2+MINUTE(L400))</f>
        <v/>
      </c>
      <c r="J400" s="17" t="n">
        <v>44740</v>
      </c>
      <c r="K400" s="15" t="n">
        <v>0.5833333333333334</v>
      </c>
      <c r="L400" s="16" t="n">
        <v>44740.58333333334</v>
      </c>
      <c r="M400" s="17" t="n"/>
      <c r="N400" s="18" t="n"/>
      <c r="O400" s="16" t="n"/>
      <c r="P400" s="11" t="n">
        <v>904</v>
      </c>
      <c r="Q400" s="21" t="n"/>
      <c r="R400" s="11" t="n">
        <v>1</v>
      </c>
      <c r="S400" s="11" t="n"/>
      <c r="T400" s="11" t="n"/>
      <c r="U400" s="25" t="n">
        <v>39.29988</v>
      </c>
      <c r="V400" s="25" t="n">
        <v>-121.189233</v>
      </c>
      <c r="W400" s="11" t="inlineStr">
        <is>
          <t>HFTD</t>
        </is>
      </c>
      <c r="X400" s="11">
        <f>IF(OR(ISNUMBER(FIND("Redwood Valley", E400)), AZ400, BC400), "HFRA", "non-HFRA")</f>
        <v/>
      </c>
      <c r="Y400" s="11" t="n"/>
      <c r="Z400" s="21" t="n"/>
      <c r="AA400" s="11" t="n"/>
      <c r="AB400" s="11" t="n"/>
      <c r="AC400" s="21" t="n"/>
      <c r="AD400" s="21" t="n"/>
      <c r="AE400" s="21" t="n"/>
      <c r="AF400" s="11" t="n"/>
      <c r="AG400" s="11">
        <f>OR(AND(P400&gt;5000, P400&lt;&gt;""), AND(R400&gt;500, R400&lt;&gt;""), AND(T400&gt;0, T400&lt;&gt;""))</f>
        <v/>
      </c>
      <c r="AH400" s="11">
        <f>AND(OR(R400="", R400&lt;100),OR(AND(P400&gt;5000,P400&lt;&gt;""),AND(T400&gt;0,T400&lt;&gt;"")))</f>
        <v/>
      </c>
      <c r="AI400" s="11">
        <f>AND(AG400,AH400=FALSE)</f>
        <v/>
      </c>
      <c r="AJ400" s="19" t="n">
        <v>2022</v>
      </c>
      <c r="AK400" t="n">
        <v>6</v>
      </c>
      <c r="AL400" t="b">
        <v>0</v>
      </c>
      <c r="AM400">
        <f>IF(AND(T400&gt;0, T400&lt;&gt;""),1,0)</f>
        <v/>
      </c>
      <c r="AN400">
        <f>AND(AO400,AND(T400&gt;0,T400&lt;&gt;""))</f>
        <v/>
      </c>
      <c r="AO400">
        <f>AND(R400&gt;100, R400&lt;&gt;"")</f>
        <v/>
      </c>
      <c r="AP400">
        <f>AND(NOT(AN400),AO400)</f>
        <v/>
      </c>
      <c r="AQ400">
        <f>IF(AN400, "OEIS CAT - Destructive - Fatal", IF(AO400, IF(AG400, "OEIS CAT - Destructive - Non-fatal", "OEIS Non-CAT - Destructive - Non-fatal"), IF(AG400, "OEIS CAT - Large", "OEIS Non-CAT - Large")))</f>
        <v/>
      </c>
      <c r="AR400">
        <f>IF(AND(P400&lt;&gt;"", P400&gt;5000),1,0)</f>
        <v/>
      </c>
      <c r="AS400">
        <f>IF(AND(R400&lt;&gt;"", R400&gt;500),1,0)</f>
        <v/>
      </c>
      <c r="AT400">
        <f>IF(OR(R400="", R400&lt;=100),"structures &lt;= 100 ", IF(R400&gt;500, "structures &gt; 500", "100 &lt; structures &lt;= 500"))</f>
        <v/>
      </c>
      <c r="AU400">
        <f>IF(AND(T400&gt;0, T400&lt;&gt;""),"fatality &gt; 0", "fatality = 0")</f>
        <v/>
      </c>
      <c r="AV400">
        <f>IF(R400="",0, R400)</f>
        <v/>
      </c>
      <c r="AW400" t="b">
        <v>1</v>
      </c>
      <c r="AX400" t="b">
        <v>0</v>
      </c>
      <c r="AY400" t="b">
        <v>1</v>
      </c>
      <c r="AZ400" t="b">
        <v>1</v>
      </c>
      <c r="BA400" t="b">
        <v>0</v>
      </c>
      <c r="BB400" t="b">
        <v>1</v>
      </c>
      <c r="BC400" t="b">
        <v>1</v>
      </c>
    </row>
    <row r="401">
      <c r="A401" s="11" t="n"/>
      <c r="B401" s="11" t="n"/>
      <c r="C401">
        <f>LEFT(H401,8)&amp;"-"&amp;E401</f>
        <v/>
      </c>
      <c r="D401" s="21" t="inlineStr">
        <is>
          <t>Amador and Calaveras</t>
        </is>
      </c>
      <c r="E401" s="21" t="inlineStr">
        <is>
          <t>Electra</t>
        </is>
      </c>
      <c r="F401" s="21" t="n"/>
      <c r="G401" s="21" t="n"/>
      <c r="H401" s="13">
        <f>YEAR(L401)*10^8+MONTH(L401)*10^6+DAY(L401)*10^4+HOUR(L401)*100+MINUTE(L401)</f>
        <v/>
      </c>
      <c r="I401" s="13">
        <f>IF(HOUR(L401)&lt;12, YEAR(L401)*10^8+MONTH(L401)*10^6+DAY(L401)*10^4+(HOUR(L401)+12)*10^2 + MINUTE(L401), YEAR(L401)*10^8+MONTH(L401)*10^6+(DAY(L401)+1)*10^4+(HOUR(L401)-12)*10^2+MINUTE(L401))</f>
        <v/>
      </c>
      <c r="J401" s="17" t="n">
        <v>44746</v>
      </c>
      <c r="K401" s="15" t="n">
        <v>0.7791666666666667</v>
      </c>
      <c r="L401" s="16" t="n">
        <v>44746.77916666667</v>
      </c>
      <c r="M401" s="17" t="n">
        <v>44770</v>
      </c>
      <c r="N401" s="18" t="n"/>
      <c r="O401" s="16" t="n"/>
      <c r="P401" s="11" t="n">
        <v>4478</v>
      </c>
      <c r="Q401" s="21" t="inlineStr">
        <is>
          <t>Unknown cause, possibly fireworks from Fourth of July celebrations</t>
        </is>
      </c>
      <c r="R401" s="11" t="n"/>
      <c r="S401" s="11" t="n"/>
      <c r="T401" s="11" t="n"/>
      <c r="U401" s="25" t="n">
        <v>38.334802</v>
      </c>
      <c r="V401" s="25" t="n">
        <v>-120.665415</v>
      </c>
      <c r="W401" s="11" t="inlineStr">
        <is>
          <t>HFTD</t>
        </is>
      </c>
      <c r="X401" s="11">
        <f>IF(OR(ISNUMBER(FIND("Redwood Valley", E401)), AZ401, BC401), "HFRA", "non-HFRA")</f>
        <v/>
      </c>
      <c r="Y401" s="11" t="n"/>
      <c r="Z401" s="21" t="n"/>
      <c r="AA401" s="11" t="n"/>
      <c r="AB401" s="11" t="n"/>
      <c r="AC401" s="21" t="n"/>
      <c r="AD401" s="21" t="n"/>
      <c r="AE401" s="21" t="n"/>
      <c r="AF401" s="11" t="n"/>
      <c r="AG401" s="11">
        <f>OR(AND(P401&gt;5000, P401&lt;&gt;""), AND(R401&gt;500, R401&lt;&gt;""), AND(T401&gt;0, T401&lt;&gt;""))</f>
        <v/>
      </c>
      <c r="AH401" s="11">
        <f>AND(OR(R401="", R401&lt;100),OR(AND(P401&gt;5000,P401&lt;&gt;""),AND(T401&gt;0,T401&lt;&gt;"")))</f>
        <v/>
      </c>
      <c r="AI401" s="11">
        <f>AND(AG401,AH401=FALSE)</f>
        <v/>
      </c>
      <c r="AJ401" s="19" t="n">
        <v>2022</v>
      </c>
      <c r="AK401" t="n">
        <v>7</v>
      </c>
      <c r="AL401" t="b">
        <v>0</v>
      </c>
      <c r="AM401">
        <f>IF(AND(T401&gt;0, T401&lt;&gt;""),1,0)</f>
        <v/>
      </c>
      <c r="AN401">
        <f>AND(AO401,AND(T401&gt;0,T401&lt;&gt;""))</f>
        <v/>
      </c>
      <c r="AO401">
        <f>AND(R401&gt;100, R401&lt;&gt;"")</f>
        <v/>
      </c>
      <c r="AP401">
        <f>AND(NOT(AN401),AO401)</f>
        <v/>
      </c>
      <c r="AQ401">
        <f>IF(AN401, "OEIS CAT - Destructive - Fatal", IF(AO401, IF(AG401, "OEIS CAT - Destructive - Non-fatal", "OEIS Non-CAT - Destructive - Non-fatal"), IF(AG401, "OEIS CAT - Large", "OEIS Non-CAT - Large")))</f>
        <v/>
      </c>
      <c r="AR401">
        <f>IF(AND(P401&lt;&gt;"", P401&gt;5000),1,0)</f>
        <v/>
      </c>
      <c r="AS401">
        <f>IF(AND(R401&lt;&gt;"", R401&gt;500),1,0)</f>
        <v/>
      </c>
      <c r="AT401">
        <f>IF(OR(R401="", R401&lt;=100),"structures &lt;= 100 ", IF(R401&gt;500, "structures &gt; 500", "100 &lt; structures &lt;= 500"))</f>
        <v/>
      </c>
      <c r="AU401">
        <f>IF(AND(T401&gt;0, T401&lt;&gt;""),"fatality &gt; 0", "fatality = 0")</f>
        <v/>
      </c>
      <c r="AV401">
        <f>IF(R401="",0, R401)</f>
        <v/>
      </c>
      <c r="AW401" t="b">
        <v>1</v>
      </c>
      <c r="AX401" t="b">
        <v>1</v>
      </c>
      <c r="AY401" t="b">
        <v>1</v>
      </c>
      <c r="AZ401" t="b">
        <v>1</v>
      </c>
      <c r="BA401" t="b">
        <v>0</v>
      </c>
      <c r="BB401" t="b">
        <v>1</v>
      </c>
      <c r="BC401" t="b">
        <v>1</v>
      </c>
    </row>
    <row r="402">
      <c r="A402" s="11" t="n"/>
      <c r="B402" s="11" t="n"/>
      <c r="C402">
        <f>LEFT(H402,8)&amp;"-"&amp;E402</f>
        <v/>
      </c>
      <c r="D402" s="21" t="inlineStr">
        <is>
          <t>Mariposa</t>
        </is>
      </c>
      <c r="E402" s="21" t="inlineStr">
        <is>
          <t>Washburn</t>
        </is>
      </c>
      <c r="F402" s="21" t="n"/>
      <c r="G402" s="21" t="n"/>
      <c r="H402" s="13">
        <f>YEAR(L402)*10^8+MONTH(L402)*10^6+DAY(L402)*10^4+HOUR(L402)*100+MINUTE(L402)</f>
        <v/>
      </c>
      <c r="I402" s="13">
        <f>IF(HOUR(L402)&lt;12, YEAR(L402)*10^8+MONTH(L402)*10^6+DAY(L402)*10^4+(HOUR(L402)+12)*10^2 + MINUTE(L402), YEAR(L402)*10^8+MONTH(L402)*10^6+(DAY(L402)+1)*10^4+(HOUR(L402)-12)*10^2+MINUTE(L402))</f>
        <v/>
      </c>
      <c r="J402" s="17" t="n">
        <v>44749</v>
      </c>
      <c r="K402" s="15" t="n">
        <v>0.5923611111111111</v>
      </c>
      <c r="L402" s="16" t="n">
        <v>44749.59236111111</v>
      </c>
      <c r="M402" s="17" t="n">
        <v>44772</v>
      </c>
      <c r="N402" s="18" t="n"/>
      <c r="O402" s="16" t="n"/>
      <c r="P402" s="11" t="n">
        <v>4886</v>
      </c>
      <c r="Q402" s="21" t="inlineStr">
        <is>
          <t>Human caused</t>
        </is>
      </c>
      <c r="R402" s="11" t="n"/>
      <c r="S402" s="11" t="n"/>
      <c r="T402" s="11" t="n"/>
      <c r="U402" s="25" t="n">
        <v>37.499</v>
      </c>
      <c r="V402" s="25" t="n">
        <v>-119.614</v>
      </c>
      <c r="W402" s="11" t="inlineStr">
        <is>
          <t>HFTD</t>
        </is>
      </c>
      <c r="X402" s="11">
        <f>IF(OR(ISNUMBER(FIND("Redwood Valley", E402)), AZ402, BC402), "HFRA", "non-HFRA")</f>
        <v/>
      </c>
      <c r="Y402" s="11" t="n"/>
      <c r="Z402" s="21" t="n"/>
      <c r="AA402" s="11" t="n"/>
      <c r="AB402" s="11" t="n"/>
      <c r="AC402" s="21" t="n"/>
      <c r="AD402" s="21" t="n"/>
      <c r="AE402" s="21" t="n"/>
      <c r="AF402" s="11" t="n"/>
      <c r="AG402" s="11">
        <f>OR(AND(P402&gt;5000, P402&lt;&gt;""), AND(R402&gt;500, R402&lt;&gt;""), AND(T402&gt;0, T402&lt;&gt;""))</f>
        <v/>
      </c>
      <c r="AH402" s="11">
        <f>AND(OR(R402="", R402&lt;100),OR(AND(P402&gt;5000,P402&lt;&gt;""),AND(T402&gt;0,T402&lt;&gt;"")))</f>
        <v/>
      </c>
      <c r="AI402" s="11">
        <f>AND(AG402,AH402=FALSE)</f>
        <v/>
      </c>
      <c r="AJ402" s="19" t="n">
        <v>2022</v>
      </c>
      <c r="AK402" t="n">
        <v>7</v>
      </c>
      <c r="AL402" t="b">
        <v>0</v>
      </c>
      <c r="AM402">
        <f>IF(AND(T402&gt;0, T402&lt;&gt;""),1,0)</f>
        <v/>
      </c>
      <c r="AN402">
        <f>AND(AO402,AND(T402&gt;0,T402&lt;&gt;""))</f>
        <v/>
      </c>
      <c r="AO402">
        <f>AND(R402&gt;100, R402&lt;&gt;"")</f>
        <v/>
      </c>
      <c r="AP402">
        <f>AND(NOT(AN402),AO402)</f>
        <v/>
      </c>
      <c r="AQ402">
        <f>IF(AN402, "OEIS CAT - Destructive - Fatal", IF(AO402, IF(AG402, "OEIS CAT - Destructive - Non-fatal", "OEIS Non-CAT - Destructive - Non-fatal"), IF(AG402, "OEIS CAT - Large", "OEIS Non-CAT - Large")))</f>
        <v/>
      </c>
      <c r="AR402">
        <f>IF(AND(P402&lt;&gt;"", P402&gt;5000),1,0)</f>
        <v/>
      </c>
      <c r="AS402">
        <f>IF(AND(R402&lt;&gt;"", R402&gt;500),1,0)</f>
        <v/>
      </c>
      <c r="AT402">
        <f>IF(OR(R402="", R402&lt;=100),"structures &lt;= 100 ", IF(R402&gt;500, "structures &gt; 500", "100 &lt; structures &lt;= 500"))</f>
        <v/>
      </c>
      <c r="AU402">
        <f>IF(AND(T402&gt;0, T402&lt;&gt;""),"fatality &gt; 0", "fatality = 0")</f>
        <v/>
      </c>
      <c r="AV402">
        <f>IF(R402="",0, R402)</f>
        <v/>
      </c>
      <c r="AW402" t="b">
        <v>1</v>
      </c>
      <c r="AX402" t="b">
        <v>0</v>
      </c>
      <c r="AY402" t="b">
        <v>1</v>
      </c>
      <c r="AZ402" t="b">
        <v>1</v>
      </c>
      <c r="BA402" t="b">
        <v>0</v>
      </c>
      <c r="BB402" t="b">
        <v>1</v>
      </c>
      <c r="BC402" t="b">
        <v>1</v>
      </c>
    </row>
    <row r="403">
      <c r="A403" s="11" t="n"/>
      <c r="B403" s="11" t="n"/>
      <c r="C403">
        <f>LEFT(H403,8)&amp;"-"&amp;E403</f>
        <v/>
      </c>
      <c r="D403" s="21" t="inlineStr">
        <is>
          <t>Shasta</t>
        </is>
      </c>
      <c r="E403" s="21" t="inlineStr">
        <is>
          <t>Peter</t>
        </is>
      </c>
      <c r="F403" s="21" t="n"/>
      <c r="G403" s="21" t="n"/>
      <c r="H403" s="13">
        <f>YEAR(L403)*10^8+MONTH(L403)*10^6+DAY(L403)*10^4+HOUR(L403)*100+MINUTE(L403)</f>
        <v/>
      </c>
      <c r="I403" s="13">
        <f>IF(HOUR(L403)&lt;12, YEAR(L403)*10^8+MONTH(L403)*10^6+DAY(L403)*10^4+(HOUR(L403)+12)*10^2 + MINUTE(L403), YEAR(L403)*10^8+MONTH(L403)*10^6+(DAY(L403)+1)*10^4+(HOUR(L403)-12)*10^2+MINUTE(L403))</f>
        <v/>
      </c>
      <c r="J403" s="17" t="n">
        <v>44756</v>
      </c>
      <c r="K403" s="15" t="n">
        <v>0.7055555555555556</v>
      </c>
      <c r="L403" s="16" t="n">
        <v>44756.70555555556</v>
      </c>
      <c r="M403" s="17" t="n">
        <v>44761</v>
      </c>
      <c r="N403" s="18" t="n"/>
      <c r="O403" s="16" t="n"/>
      <c r="P403" s="11" t="n">
        <v>304</v>
      </c>
      <c r="Q403" s="21" t="n"/>
      <c r="R403" s="11" t="n">
        <v>16</v>
      </c>
      <c r="S403" s="11" t="n"/>
      <c r="T403" s="11" t="n"/>
      <c r="U403" s="25" t="n">
        <v>40.4411992</v>
      </c>
      <c r="V403" s="25" t="n">
        <v>-122.3182313</v>
      </c>
      <c r="W403" s="11" t="inlineStr">
        <is>
          <t>HFTD</t>
        </is>
      </c>
      <c r="X403" s="11">
        <f>IF(OR(ISNUMBER(FIND("Redwood Valley", E403)), AZ403, BC403), "HFRA", "non-HFRA")</f>
        <v/>
      </c>
      <c r="Y403" s="11" t="n"/>
      <c r="Z403" s="21" t="n"/>
      <c r="AA403" s="11" t="n"/>
      <c r="AB403" s="11" t="n"/>
      <c r="AC403" s="21" t="n"/>
      <c r="AD403" s="21" t="n"/>
      <c r="AE403" s="21" t="n"/>
      <c r="AF403" s="11" t="n"/>
      <c r="AG403" s="11">
        <f>OR(AND(P403&gt;5000, P403&lt;&gt;""), AND(R403&gt;500, R403&lt;&gt;""), AND(T403&gt;0, T403&lt;&gt;""))</f>
        <v/>
      </c>
      <c r="AH403" s="11">
        <f>AND(OR(R403="", R403&lt;100),OR(AND(P403&gt;5000,P403&lt;&gt;""),AND(T403&gt;0,T403&lt;&gt;"")))</f>
        <v/>
      </c>
      <c r="AI403" s="11">
        <f>AND(AG403,AH403=FALSE)</f>
        <v/>
      </c>
      <c r="AJ403" s="19" t="n">
        <v>2022</v>
      </c>
      <c r="AK403" t="n">
        <v>7</v>
      </c>
      <c r="AL403" t="b">
        <v>0</v>
      </c>
      <c r="AM403">
        <f>IF(AND(T403&gt;0, T403&lt;&gt;""),1,0)</f>
        <v/>
      </c>
      <c r="AN403">
        <f>AND(AO403,AND(T403&gt;0,T403&lt;&gt;""))</f>
        <v/>
      </c>
      <c r="AO403">
        <f>AND(R403&gt;100, R403&lt;&gt;"")</f>
        <v/>
      </c>
      <c r="AP403">
        <f>AND(NOT(AN403),AO403)</f>
        <v/>
      </c>
      <c r="AQ403">
        <f>IF(AN403, "OEIS CAT - Destructive - Fatal", IF(AO403, IF(AG403, "OEIS CAT - Destructive - Non-fatal", "OEIS Non-CAT - Destructive - Non-fatal"), IF(AG403, "OEIS CAT - Large", "OEIS Non-CAT - Large")))</f>
        <v/>
      </c>
      <c r="AR403">
        <f>IF(AND(P403&lt;&gt;"", P403&gt;5000),1,0)</f>
        <v/>
      </c>
      <c r="AS403">
        <f>IF(AND(R403&lt;&gt;"", R403&gt;500),1,0)</f>
        <v/>
      </c>
      <c r="AT403">
        <f>IF(OR(R403="", R403&lt;=100),"structures &lt;= 100 ", IF(R403&gt;500, "structures &gt; 500", "100 &lt; structures &lt;= 500"))</f>
        <v/>
      </c>
      <c r="AU403">
        <f>IF(AND(T403&gt;0, T403&lt;&gt;""),"fatality &gt; 0", "fatality = 0")</f>
        <v/>
      </c>
      <c r="AV403">
        <f>IF(R403="",0, R403)</f>
        <v/>
      </c>
      <c r="AW403" t="b">
        <v>1</v>
      </c>
      <c r="AX403" t="b">
        <v>0</v>
      </c>
      <c r="AY403" t="b">
        <v>1</v>
      </c>
      <c r="AZ403" t="b">
        <v>1</v>
      </c>
      <c r="BA403" t="b">
        <v>0</v>
      </c>
      <c r="BB403" t="b">
        <v>1</v>
      </c>
      <c r="BC403" t="b">
        <v>1</v>
      </c>
    </row>
    <row r="404">
      <c r="A404" s="11" t="n"/>
      <c r="B404" s="11" t="n"/>
      <c r="C404">
        <f>LEFT(H404,8)&amp;"-"&amp;E404</f>
        <v/>
      </c>
      <c r="D404" s="21" t="inlineStr">
        <is>
          <t>Mariposa</t>
        </is>
      </c>
      <c r="E404" s="21" t="inlineStr">
        <is>
          <t>Agua</t>
        </is>
      </c>
      <c r="F404" s="21" t="n"/>
      <c r="G404" s="21" t="n"/>
      <c r="H404" s="13">
        <f>YEAR(L404)*10^8+MONTH(L404)*10^6+DAY(L404)*10^4+HOUR(L404)*100+MINUTE(L404)</f>
        <v/>
      </c>
      <c r="I404" s="13">
        <f>IF(HOUR(L404)&lt;12, YEAR(L404)*10^8+MONTH(L404)*10^6+DAY(L404)*10^4+(HOUR(L404)+12)*10^2 + MINUTE(L404), YEAR(L404)*10^8+MONTH(L404)*10^6+(DAY(L404)+1)*10^4+(HOUR(L404)-12)*10^2+MINUTE(L404))</f>
        <v/>
      </c>
      <c r="J404" s="17" t="n">
        <v>44760</v>
      </c>
      <c r="K404" s="15" t="n">
        <v>0.5506944444444445</v>
      </c>
      <c r="L404" s="16" t="n">
        <v>44760.55069444444</v>
      </c>
      <c r="M404" s="17" t="n"/>
      <c r="N404" s="18" t="n"/>
      <c r="O404" s="16" t="n"/>
      <c r="P404" s="11" t="n">
        <v>421</v>
      </c>
      <c r="Q404" s="21" t="inlineStr">
        <is>
          <t>Vehicle</t>
        </is>
      </c>
      <c r="R404" s="11" t="n"/>
      <c r="S404" s="11" t="n"/>
      <c r="T404" s="11" t="n"/>
      <c r="U404" s="25" t="n">
        <v>37.481701</v>
      </c>
      <c r="V404" s="25" t="n">
        <v>-120.02107</v>
      </c>
      <c r="W404" s="11" t="inlineStr">
        <is>
          <t>HFTD</t>
        </is>
      </c>
      <c r="X404" s="11">
        <f>IF(OR(ISNUMBER(FIND("Redwood Valley", E404)), AZ404, BC404), "HFRA", "non-HFRA")</f>
        <v/>
      </c>
      <c r="Y404" s="11" t="n"/>
      <c r="Z404" s="21" t="n"/>
      <c r="AA404" s="11" t="n"/>
      <c r="AB404" s="11" t="n"/>
      <c r="AC404" s="21" t="n"/>
      <c r="AD404" s="21" t="n"/>
      <c r="AE404" s="21" t="n"/>
      <c r="AF404" s="11" t="n"/>
      <c r="AG404" s="11">
        <f>OR(AND(P404&gt;5000, P404&lt;&gt;""), AND(R404&gt;500, R404&lt;&gt;""), AND(T404&gt;0, T404&lt;&gt;""))</f>
        <v/>
      </c>
      <c r="AH404" s="11">
        <f>AND(OR(R404="", R404&lt;100),OR(AND(P404&gt;5000,P404&lt;&gt;""),AND(T404&gt;0,T404&lt;&gt;"")))</f>
        <v/>
      </c>
      <c r="AI404" s="11">
        <f>AND(AG404,AH404=FALSE)</f>
        <v/>
      </c>
      <c r="AJ404" s="19" t="n">
        <v>2022</v>
      </c>
      <c r="AK404" t="n">
        <v>7</v>
      </c>
      <c r="AL404" t="b">
        <v>0</v>
      </c>
      <c r="AM404">
        <f>IF(AND(T404&gt;0, T404&lt;&gt;""),1,0)</f>
        <v/>
      </c>
      <c r="AN404">
        <f>AND(AO404,AND(T404&gt;0,T404&lt;&gt;""))</f>
        <v/>
      </c>
      <c r="AO404">
        <f>AND(R404&gt;100, R404&lt;&gt;"")</f>
        <v/>
      </c>
      <c r="AP404">
        <f>AND(NOT(AN404),AO404)</f>
        <v/>
      </c>
      <c r="AQ404">
        <f>IF(AN404, "OEIS CAT - Destructive - Fatal", IF(AO404, IF(AG404, "OEIS CAT - Destructive - Non-fatal", "OEIS Non-CAT - Destructive - Non-fatal"), IF(AG404, "OEIS CAT - Large", "OEIS Non-CAT - Large")))</f>
        <v/>
      </c>
      <c r="AR404">
        <f>IF(AND(P404&lt;&gt;"", P404&gt;5000),1,0)</f>
        <v/>
      </c>
      <c r="AS404">
        <f>IF(AND(R404&lt;&gt;"", R404&gt;500),1,0)</f>
        <v/>
      </c>
      <c r="AT404">
        <f>IF(OR(R404="", R404&lt;=100),"structures &lt;= 100 ", IF(R404&gt;500, "structures &gt; 500", "100 &lt; structures &lt;= 500"))</f>
        <v/>
      </c>
      <c r="AU404">
        <f>IF(AND(T404&gt;0, T404&lt;&gt;""),"fatality &gt; 0", "fatality = 0")</f>
        <v/>
      </c>
      <c r="AV404">
        <f>IF(R404="",0, R404)</f>
        <v/>
      </c>
      <c r="AW404" t="b">
        <v>1</v>
      </c>
      <c r="AX404" t="b">
        <v>0</v>
      </c>
      <c r="AY404" t="b">
        <v>1</v>
      </c>
      <c r="AZ404" t="b">
        <v>1</v>
      </c>
      <c r="BA404" t="b">
        <v>0</v>
      </c>
      <c r="BB404" t="b">
        <v>1</v>
      </c>
      <c r="BC404" t="b">
        <v>1</v>
      </c>
    </row>
    <row r="405">
      <c r="A405" s="11" t="n"/>
      <c r="B405" s="11" t="n"/>
      <c r="C405">
        <f>LEFT(H405,8)&amp;"-"&amp;E405</f>
        <v/>
      </c>
      <c r="D405" s="21" t="inlineStr">
        <is>
          <t>Mariposa</t>
        </is>
      </c>
      <c r="E405" s="21" t="inlineStr">
        <is>
          <t>Oak</t>
        </is>
      </c>
      <c r="F405" s="21" t="n"/>
      <c r="G405" s="21" t="n"/>
      <c r="H405" s="13">
        <f>YEAR(L405)*10^8+MONTH(L405)*10^6+DAY(L405)*10^4+HOUR(L405)*100+MINUTE(L405)</f>
        <v/>
      </c>
      <c r="I405" s="13">
        <f>IF(HOUR(L405)&lt;12, YEAR(L405)*10^8+MONTH(L405)*10^6+DAY(L405)*10^4+(HOUR(L405)+12)*10^2 + MINUTE(L405), YEAR(L405)*10^8+MONTH(L405)*10^6+(DAY(L405)+1)*10^4+(HOUR(L405)-12)*10^2+MINUTE(L405))</f>
        <v/>
      </c>
      <c r="J405" s="17" t="n">
        <v>44764</v>
      </c>
      <c r="K405" s="15" t="n">
        <v>0.5902777777777778</v>
      </c>
      <c r="L405" s="16" t="n">
        <v>44764.59027777778</v>
      </c>
      <c r="M405" s="17" t="n">
        <v>44783</v>
      </c>
      <c r="N405" s="18" t="n"/>
      <c r="O405" s="16" t="n"/>
      <c r="P405" s="11" t="n">
        <v>19244</v>
      </c>
      <c r="Q405" s="21" t="n"/>
      <c r="R405" s="11" t="n">
        <v>193</v>
      </c>
      <c r="S405" s="11" t="n"/>
      <c r="T405" s="11" t="n"/>
      <c r="U405" s="25" t="n">
        <v>37.5509366</v>
      </c>
      <c r="V405" s="25" t="n">
        <v>-119.9234728</v>
      </c>
      <c r="W405" s="11" t="inlineStr">
        <is>
          <t>HFTD</t>
        </is>
      </c>
      <c r="X405" s="11">
        <f>IF(OR(ISNUMBER(FIND("Redwood Valley", E405)), AZ405, BC405), "HFRA", "non-HFRA")</f>
        <v/>
      </c>
      <c r="Y405" s="11" t="n"/>
      <c r="Z405" s="21" t="n"/>
      <c r="AA405" s="11" t="n"/>
      <c r="AB405" s="11" t="n"/>
      <c r="AC405" s="21" t="n"/>
      <c r="AD405" s="21" t="n"/>
      <c r="AE405" s="21" t="n"/>
      <c r="AF405" s="32" t="n"/>
      <c r="AG405" s="11">
        <f>OR(AND(P405&gt;5000, P405&lt;&gt;""), AND(R405&gt;500, R405&lt;&gt;""), AND(T405&gt;0, T405&lt;&gt;""))</f>
        <v/>
      </c>
      <c r="AH405" s="11">
        <f>AND(OR(R405="", R405&lt;100),OR(AND(P405&gt;5000,P405&lt;&gt;""),AND(T405&gt;0,T405&lt;&gt;"")))</f>
        <v/>
      </c>
      <c r="AI405" s="11">
        <f>AND(AG405,AH405=FALSE)</f>
        <v/>
      </c>
      <c r="AJ405" s="19" t="n">
        <v>2022</v>
      </c>
      <c r="AK405" t="n">
        <v>7</v>
      </c>
      <c r="AL405" t="b">
        <v>0</v>
      </c>
      <c r="AM405">
        <f>IF(AND(T405&gt;0, T405&lt;&gt;""),1,0)</f>
        <v/>
      </c>
      <c r="AN405">
        <f>AND(AO405,AND(T405&gt;0,T405&lt;&gt;""))</f>
        <v/>
      </c>
      <c r="AO405">
        <f>AND(R405&gt;100, R405&lt;&gt;"")</f>
        <v/>
      </c>
      <c r="AP405">
        <f>AND(NOT(AN405),AO405)</f>
        <v/>
      </c>
      <c r="AQ405">
        <f>IF(AN405, "OEIS CAT - Destructive - Fatal", IF(AO405, IF(AG405, "OEIS CAT - Destructive - Non-fatal", "OEIS Non-CAT - Destructive - Non-fatal"), IF(AG405, "OEIS CAT - Large", "OEIS Non-CAT - Large")))</f>
        <v/>
      </c>
      <c r="AR405">
        <f>IF(AND(P405&lt;&gt;"", P405&gt;5000),1,0)</f>
        <v/>
      </c>
      <c r="AS405">
        <f>IF(AND(R405&lt;&gt;"", R405&gt;500),1,0)</f>
        <v/>
      </c>
      <c r="AT405">
        <f>IF(OR(R405="", R405&lt;=100),"structures &lt;= 100 ", IF(R405&gt;500, "structures &gt; 500", "100 &lt; structures &lt;= 500"))</f>
        <v/>
      </c>
      <c r="AU405">
        <f>IF(AND(T405&gt;0, T405&lt;&gt;""),"fatality &gt; 0", "fatality = 0")</f>
        <v/>
      </c>
      <c r="AV405">
        <f>IF(R405="",0, R405)</f>
        <v/>
      </c>
      <c r="AW405" t="b">
        <v>0</v>
      </c>
      <c r="AX405" t="b">
        <v>1</v>
      </c>
      <c r="AY405" t="b">
        <v>1</v>
      </c>
      <c r="AZ405" t="b">
        <v>1</v>
      </c>
      <c r="BA405" t="b">
        <v>0</v>
      </c>
      <c r="BB405" t="b">
        <v>1</v>
      </c>
      <c r="BC405" t="b">
        <v>1</v>
      </c>
    </row>
    <row r="406">
      <c r="A406" s="11" t="n"/>
      <c r="B406" t="inlineStr">
        <is>
          <t>(2/17/2023) no time information, assume noon</t>
        </is>
      </c>
      <c r="C406">
        <f>LEFT(H406,8)&amp;"-"&amp;E406</f>
        <v/>
      </c>
      <c r="D406" s="21" t="inlineStr">
        <is>
          <t>Mariposa</t>
        </is>
      </c>
      <c r="E406" s="21" t="inlineStr">
        <is>
          <t>Red</t>
        </is>
      </c>
      <c r="F406" s="21" t="n"/>
      <c r="G406" s="21" t="n"/>
      <c r="H406" s="13">
        <f>YEAR(L406)*10^8+MONTH(L406)*10^6+DAY(L406)*10^4+HOUR(L406)*100+MINUTE(L406)</f>
        <v/>
      </c>
      <c r="I406" s="13">
        <f>IF(HOUR(L406)&lt;12, YEAR(L406)*10^8+MONTH(L406)*10^6+DAY(L406)*10^4+(HOUR(L406)+12)*10^2 + MINUTE(L406), YEAR(L406)*10^8+MONTH(L406)*10^6+(DAY(L406)+1)*10^4+(HOUR(L406)-12)*10^2+MINUTE(L406))</f>
        <v/>
      </c>
      <c r="J406" s="17" t="n">
        <v>44777</v>
      </c>
      <c r="K406" s="15" t="n">
        <v>0.5</v>
      </c>
      <c r="L406" s="16" t="n">
        <v>44777.5</v>
      </c>
      <c r="M406" s="17" t="n">
        <v>44832</v>
      </c>
      <c r="N406" s="18" t="n"/>
      <c r="O406" s="16" t="n"/>
      <c r="P406" s="33" t="n">
        <v>8364</v>
      </c>
      <c r="Q406" s="21" t="inlineStr">
        <is>
          <t>Lightning</t>
        </is>
      </c>
      <c r="R406" s="11" t="n"/>
      <c r="S406" s="11" t="n"/>
      <c r="T406" s="11" t="n"/>
      <c r="U406" s="25" t="n">
        <v>37.661</v>
      </c>
      <c r="V406" s="25" t="n">
        <v>-119.471</v>
      </c>
      <c r="W406" s="11" t="inlineStr">
        <is>
          <t>non-HFTD</t>
        </is>
      </c>
      <c r="X406" s="11">
        <f>IF(OR(ISNUMBER(FIND("Redwood Valley", E406)), AZ406, BC406), "HFRA", "non-HFRA")</f>
        <v/>
      </c>
      <c r="Y406" s="11" t="n"/>
      <c r="Z406" s="21" t="n"/>
      <c r="AA406" s="11" t="n"/>
      <c r="AB406" s="11" t="n"/>
      <c r="AC406" s="21" t="n"/>
      <c r="AD406" s="21" t="n"/>
      <c r="AE406" s="21" t="n"/>
      <c r="AF406" s="11" t="n"/>
      <c r="AG406" s="11">
        <f>OR(AND(P406&gt;5000, P406&lt;&gt;""), AND(R406&gt;500, R406&lt;&gt;""), AND(T406&gt;0, T406&lt;&gt;""))</f>
        <v/>
      </c>
      <c r="AH406" s="11">
        <f>AND(OR(R406="", R406&lt;100),OR(AND(P406&gt;5000,P406&lt;&gt;""),AND(T406&gt;0,T406&lt;&gt;"")))</f>
        <v/>
      </c>
      <c r="AI406" s="11">
        <f>AND(AG406,AH406=FALSE)</f>
        <v/>
      </c>
      <c r="AJ406" s="19" t="n">
        <v>2022</v>
      </c>
      <c r="AK406" t="n">
        <v>8</v>
      </c>
      <c r="AL406" t="b">
        <v>0</v>
      </c>
      <c r="AM406">
        <f>IF(AND(T406&gt;0, T406&lt;&gt;""),1,0)</f>
        <v/>
      </c>
      <c r="AN406">
        <f>AND(AO406,AND(T406&gt;0,T406&lt;&gt;""))</f>
        <v/>
      </c>
      <c r="AO406">
        <f>AND(R406&gt;100, R406&lt;&gt;"")</f>
        <v/>
      </c>
      <c r="AP406">
        <f>AND(NOT(AN406),AO406)</f>
        <v/>
      </c>
      <c r="AQ406">
        <f>IF(AN406, "OEIS CAT - Destructive - Fatal", IF(AO406, IF(AG406, "OEIS CAT - Destructive - Non-fatal", "OEIS Non-CAT - Destructive - Non-fatal"), IF(AG406, "OEIS CAT - Large", "OEIS Non-CAT - Large")))</f>
        <v/>
      </c>
      <c r="AR406">
        <f>IF(AND(P406&lt;&gt;"", P406&gt;5000),1,0)</f>
        <v/>
      </c>
      <c r="AS406">
        <f>IF(AND(R406&lt;&gt;"", R406&gt;500),1,0)</f>
        <v/>
      </c>
      <c r="AT406">
        <f>IF(OR(R406="", R406&lt;=100),"structures &lt;= 100 ", IF(R406&gt;500, "structures &gt; 500", "100 &lt; structures &lt;= 500"))</f>
        <v/>
      </c>
      <c r="AU406">
        <f>IF(AND(T406&gt;0, T406&lt;&gt;""),"fatality &gt; 0", "fatality = 0")</f>
        <v/>
      </c>
      <c r="AV406">
        <f>IF(R406="",0, R406)</f>
        <v/>
      </c>
      <c r="AW406" t="b">
        <v>0</v>
      </c>
      <c r="AX406" t="b">
        <v>0</v>
      </c>
      <c r="AY406" t="b">
        <v>0</v>
      </c>
      <c r="AZ406" t="b">
        <v>0</v>
      </c>
      <c r="BA406" t="b">
        <v>0</v>
      </c>
      <c r="BB406" t="b">
        <v>0</v>
      </c>
      <c r="BC406" t="b">
        <v>0</v>
      </c>
    </row>
    <row r="407">
      <c r="A407" s="11" t="n"/>
      <c r="B407" s="11" t="n"/>
      <c r="C407">
        <f>LEFT(H407,8)&amp;"-"&amp;E407</f>
        <v/>
      </c>
      <c r="D407" s="21" t="inlineStr">
        <is>
          <t>Humboldt and Trinity</t>
        </is>
      </c>
      <c r="E407" s="21" t="inlineStr">
        <is>
          <t>Six Rivers Lightning Complex</t>
        </is>
      </c>
      <c r="F407" s="21" t="n"/>
      <c r="G407" s="21" t="n"/>
      <c r="H407" s="13">
        <f>YEAR(L407)*10^8+MONTH(L407)*10^6+DAY(L407)*10^4+HOUR(L407)*100+MINUTE(L407)</f>
        <v/>
      </c>
      <c r="I407" s="13">
        <f>IF(HOUR(L407)&lt;12, YEAR(L407)*10^8+MONTH(L407)*10^6+DAY(L407)*10^4+(HOUR(L407)+12)*10^2 + MINUTE(L407), YEAR(L407)*10^8+MONTH(L407)*10^6+(DAY(L407)+1)*10^4+(HOUR(L407)-12)*10^2+MINUTE(L407))</f>
        <v/>
      </c>
      <c r="J407" s="17" t="n">
        <v>44778</v>
      </c>
      <c r="K407" s="15" t="n">
        <v>0.9055555555555556</v>
      </c>
      <c r="L407" s="16" t="n">
        <v>44778.90555555555</v>
      </c>
      <c r="M407" s="17" t="n">
        <v>44868</v>
      </c>
      <c r="N407" s="18" t="n"/>
      <c r="O407" s="16" t="n"/>
      <c r="P407" s="33" t="n">
        <v>41596</v>
      </c>
      <c r="Q407" s="21" t="inlineStr">
        <is>
          <t>Lightning</t>
        </is>
      </c>
      <c r="R407" s="11" t="n">
        <v>8</v>
      </c>
      <c r="S407" s="11" t="n"/>
      <c r="T407" s="11" t="n"/>
      <c r="U407" s="25" t="n">
        <v>40.9269568</v>
      </c>
      <c r="V407" s="25" t="n">
        <v>-123.5862017</v>
      </c>
      <c r="W407" s="11" t="inlineStr">
        <is>
          <t>HFTD</t>
        </is>
      </c>
      <c r="X407" s="11">
        <f>IF(OR(ISNUMBER(FIND("Redwood Valley", E407)), AZ407, BC407), "HFRA", "non-HFRA")</f>
        <v/>
      </c>
      <c r="Y407" s="11" t="n"/>
      <c r="Z407" s="21" t="n"/>
      <c r="AA407" s="11" t="n"/>
      <c r="AB407" s="11" t="n"/>
      <c r="AC407" s="21" t="n"/>
      <c r="AD407" s="21" t="n"/>
      <c r="AE407" s="21" t="n"/>
      <c r="AF407" s="11" t="n"/>
      <c r="AG407" s="11">
        <f>OR(AND(P407&gt;5000, P407&lt;&gt;""), AND(R407&gt;500, R407&lt;&gt;""), AND(T407&gt;0, T407&lt;&gt;""))</f>
        <v/>
      </c>
      <c r="AH407" s="11">
        <f>AND(OR(R407="", R407&lt;100),OR(AND(P407&gt;5000,P407&lt;&gt;""),AND(T407&gt;0,T407&lt;&gt;"")))</f>
        <v/>
      </c>
      <c r="AI407" s="11">
        <f>AND(AG407,AH407=FALSE)</f>
        <v/>
      </c>
      <c r="AJ407" s="19" t="n">
        <v>2022</v>
      </c>
      <c r="AK407" t="n">
        <v>8</v>
      </c>
      <c r="AL407" t="b">
        <v>0</v>
      </c>
      <c r="AM407">
        <f>IF(AND(T407&gt;0, T407&lt;&gt;""),1,0)</f>
        <v/>
      </c>
      <c r="AN407">
        <f>AND(AO407,AND(T407&gt;0,T407&lt;&gt;""))</f>
        <v/>
      </c>
      <c r="AO407">
        <f>AND(R407&gt;100, R407&lt;&gt;"")</f>
        <v/>
      </c>
      <c r="AP407">
        <f>AND(NOT(AN407),AO407)</f>
        <v/>
      </c>
      <c r="AQ407">
        <f>IF(AN407, "OEIS CAT - Destructive - Fatal", IF(AO407, IF(AG407, "OEIS CAT - Destructive - Non-fatal", "OEIS Non-CAT - Destructive - Non-fatal"), IF(AG407, "OEIS CAT - Large", "OEIS Non-CAT - Large")))</f>
        <v/>
      </c>
      <c r="AR407">
        <f>IF(AND(P407&lt;&gt;"", P407&gt;5000),1,0)</f>
        <v/>
      </c>
      <c r="AS407">
        <f>IF(AND(R407&lt;&gt;"", R407&gt;500),1,0)</f>
        <v/>
      </c>
      <c r="AT407">
        <f>IF(OR(R407="", R407&lt;=100),"structures &lt;= 100 ", IF(R407&gt;500, "structures &gt; 500", "100 &lt; structures &lt;= 500"))</f>
        <v/>
      </c>
      <c r="AU407">
        <f>IF(AND(T407&gt;0, T407&lt;&gt;""),"fatality &gt; 0", "fatality = 0")</f>
        <v/>
      </c>
      <c r="AV407">
        <f>IF(R407="",0, R407)</f>
        <v/>
      </c>
      <c r="AW407" t="b">
        <v>1</v>
      </c>
      <c r="AX407" t="b">
        <v>0</v>
      </c>
      <c r="AY407" t="b">
        <v>1</v>
      </c>
      <c r="AZ407" t="b">
        <v>1</v>
      </c>
      <c r="BA407" t="b">
        <v>0</v>
      </c>
      <c r="BB407" t="b">
        <v>1</v>
      </c>
      <c r="BC407" t="b">
        <v>1</v>
      </c>
    </row>
    <row r="408">
      <c r="A408" s="11" t="n"/>
      <c r="B408" s="11" t="n"/>
      <c r="C408">
        <f>LEFT(H408,8)&amp;"-"&amp;E408</f>
        <v/>
      </c>
      <c r="D408" s="21" t="inlineStr">
        <is>
          <t>Tuolumne</t>
        </is>
      </c>
      <c r="E408" s="21" t="inlineStr">
        <is>
          <t>Rodgers</t>
        </is>
      </c>
      <c r="F408" s="21" t="n"/>
      <c r="G408" s="21" t="n"/>
      <c r="H408" s="13">
        <f>YEAR(L408)*10^8+MONTH(L408)*10^6+DAY(L408)*10^4+HOUR(L408)*100+MINUTE(L408)</f>
        <v/>
      </c>
      <c r="I408" s="13">
        <f>IF(HOUR(L408)&lt;12, YEAR(L408)*10^8+MONTH(L408)*10^6+DAY(L408)*10^4+(HOUR(L408)+12)*10^2 + MINUTE(L408), YEAR(L408)*10^8+MONTH(L408)*10^6+(DAY(L408)+1)*10^4+(HOUR(L408)-12)*10^2+MINUTE(L408))</f>
        <v/>
      </c>
      <c r="J408" s="17" t="n">
        <v>44781</v>
      </c>
      <c r="K408" s="15" t="n">
        <v>0.4229166666666667</v>
      </c>
      <c r="L408" s="16" t="n">
        <v>44781.42291666667</v>
      </c>
      <c r="M408" s="17" t="n">
        <v>44830</v>
      </c>
      <c r="N408" s="18" t="n"/>
      <c r="O408" s="16" t="n"/>
      <c r="P408" s="33" t="n">
        <v>2790</v>
      </c>
      <c r="Q408" s="21" t="inlineStr">
        <is>
          <t>Lightning</t>
        </is>
      </c>
      <c r="R408" s="11" t="n"/>
      <c r="S408" s="11" t="n"/>
      <c r="T408" s="11" t="n"/>
      <c r="U408" s="25" t="n">
        <v>37.954</v>
      </c>
      <c r="V408" s="25" t="n">
        <v>-119.552</v>
      </c>
      <c r="W408" s="11" t="inlineStr">
        <is>
          <t>HFTD</t>
        </is>
      </c>
      <c r="X408" s="11">
        <f>IF(OR(ISNUMBER(FIND("Redwood Valley", E408)), AZ408, BC408), "HFRA", "non-HFRA")</f>
        <v/>
      </c>
      <c r="Y408" s="11" t="n"/>
      <c r="Z408" s="21" t="n"/>
      <c r="AA408" s="11" t="n"/>
      <c r="AB408" s="11" t="n"/>
      <c r="AC408" s="21" t="n"/>
      <c r="AD408" s="21" t="n"/>
      <c r="AE408" s="21" t="n"/>
      <c r="AF408" s="11" t="n"/>
      <c r="AG408" s="11">
        <f>OR(AND(P408&gt;5000, P408&lt;&gt;""), AND(R408&gt;500, R408&lt;&gt;""), AND(T408&gt;0, T408&lt;&gt;""))</f>
        <v/>
      </c>
      <c r="AH408" s="11">
        <f>AND(OR(R408="", R408&lt;100),OR(AND(P408&gt;5000,P408&lt;&gt;""),AND(T408&gt;0,T408&lt;&gt;"")))</f>
        <v/>
      </c>
      <c r="AI408" s="11">
        <f>AND(AG408,AH408=FALSE)</f>
        <v/>
      </c>
      <c r="AJ408" s="19" t="n">
        <v>2022</v>
      </c>
      <c r="AK408" t="n">
        <v>8</v>
      </c>
      <c r="AL408" t="b">
        <v>0</v>
      </c>
      <c r="AM408">
        <f>IF(AND(T408&gt;0, T408&lt;&gt;""),1,0)</f>
        <v/>
      </c>
      <c r="AN408">
        <f>AND(AO408,AND(T408&gt;0,T408&lt;&gt;""))</f>
        <v/>
      </c>
      <c r="AO408">
        <f>AND(R408&gt;100, R408&lt;&gt;"")</f>
        <v/>
      </c>
      <c r="AP408">
        <f>AND(NOT(AN408),AO408)</f>
        <v/>
      </c>
      <c r="AQ408">
        <f>IF(AN408, "OEIS CAT - Destructive - Fatal", IF(AO408, IF(AG408, "OEIS CAT - Destructive - Non-fatal", "OEIS Non-CAT - Destructive - Non-fatal"), IF(AG408, "OEIS CAT - Large", "OEIS Non-CAT - Large")))</f>
        <v/>
      </c>
      <c r="AR408">
        <f>IF(AND(P408&lt;&gt;"", P408&gt;5000),1,0)</f>
        <v/>
      </c>
      <c r="AS408">
        <f>IF(AND(R408&lt;&gt;"", R408&gt;500),1,0)</f>
        <v/>
      </c>
      <c r="AT408">
        <f>IF(OR(R408="", R408&lt;=100),"structures &lt;= 100 ", IF(R408&gt;500, "structures &gt; 500", "100 &lt; structures &lt;= 500"))</f>
        <v/>
      </c>
      <c r="AU408">
        <f>IF(AND(T408&gt;0, T408&lt;&gt;""),"fatality &gt; 0", "fatality = 0")</f>
        <v/>
      </c>
      <c r="AV408">
        <f>IF(R408="",0, R408)</f>
        <v/>
      </c>
      <c r="AW408" t="b">
        <v>1</v>
      </c>
      <c r="AX408" t="b">
        <v>0</v>
      </c>
      <c r="AY408" t="b">
        <v>1</v>
      </c>
      <c r="AZ408" t="b">
        <v>1</v>
      </c>
      <c r="BA408" t="b">
        <v>0</v>
      </c>
      <c r="BB408" t="b">
        <v>1</v>
      </c>
      <c r="BC408" t="b">
        <v>1</v>
      </c>
    </row>
    <row r="409">
      <c r="A409" s="11" t="n"/>
      <c r="B409" s="11" t="n"/>
      <c r="C409">
        <f>LEFT(H409,8)&amp;"-"&amp;E409</f>
        <v/>
      </c>
      <c r="D409" s="21" t="inlineStr">
        <is>
          <t>El Dorado and Palcer</t>
        </is>
      </c>
      <c r="E409" s="21" t="inlineStr">
        <is>
          <t>Mosquito</t>
        </is>
      </c>
      <c r="F409" s="21" t="n"/>
      <c r="G409" s="21" t="n"/>
      <c r="H409" s="13">
        <f>YEAR(L409)*10^8+MONTH(L409)*10^6+DAY(L409)*10^4+HOUR(L409)*100+MINUTE(L409)</f>
        <v/>
      </c>
      <c r="I409" s="13">
        <f>IF(HOUR(L409)&lt;12, YEAR(L409)*10^8+MONTH(L409)*10^6+DAY(L409)*10^4+(HOUR(L409)+12)*10^2 + MINUTE(L409), YEAR(L409)*10^8+MONTH(L409)*10^6+(DAY(L409)+1)*10^4+(HOUR(L409)-12)*10^2+MINUTE(L409))</f>
        <v/>
      </c>
      <c r="J409" s="17" t="n">
        <v>44810</v>
      </c>
      <c r="K409" s="15" t="n">
        <v>0.75</v>
      </c>
      <c r="L409" s="16" t="n">
        <v>44810.75</v>
      </c>
      <c r="M409" s="17" t="n">
        <v>44861</v>
      </c>
      <c r="N409" s="18" t="n"/>
      <c r="O409" s="16" t="n"/>
      <c r="P409" s="11" t="n">
        <v>76788</v>
      </c>
      <c r="Q409" s="21" t="inlineStr">
        <is>
          <t>Electrical Power</t>
        </is>
      </c>
      <c r="R409" s="11" t="n">
        <v>78</v>
      </c>
      <c r="S409" s="11" t="n"/>
      <c r="T409" s="11" t="n"/>
      <c r="U409" s="25" t="n">
        <v>39.00591</v>
      </c>
      <c r="V409" s="25" t="n">
        <v>-120.7447</v>
      </c>
      <c r="W409" s="11" t="inlineStr">
        <is>
          <t>HFTD</t>
        </is>
      </c>
      <c r="X409" s="11">
        <f>IF(OR(ISNUMBER(FIND("Redwood Valley", E409)), AZ409, BC409), "HFRA", "non-HFRA")</f>
        <v/>
      </c>
      <c r="Y409" s="11" t="inlineStr">
        <is>
          <t>Yes</t>
        </is>
      </c>
      <c r="Z409" s="21" t="n"/>
      <c r="AA409" t="n">
        <v>20221563</v>
      </c>
      <c r="AB409" s="11" t="inlineStr">
        <is>
          <t>EI220906A</t>
        </is>
      </c>
      <c r="AC409" s="21" t="inlineStr">
        <is>
          <t>1803069, 1804400, 1805384, 7766974</t>
        </is>
      </c>
      <c r="AD409" t="inlineStr">
        <is>
          <t>22-0106866</t>
        </is>
      </c>
      <c r="AE409" s="21" t="n"/>
      <c r="AF409" t="n">
        <v>1150842</v>
      </c>
      <c r="AG409" s="11">
        <f>OR(AND(P409&gt;5000, P409&lt;&gt;""), AND(R409&gt;500, R409&lt;&gt;""), AND(T409&gt;0, T409&lt;&gt;""))</f>
        <v/>
      </c>
      <c r="AH409" s="11">
        <f>AND(OR(R409="", R409&lt;100),OR(AND(P409&gt;5000,P409&lt;&gt;""),AND(T409&gt;0,T409&lt;&gt;"")))</f>
        <v/>
      </c>
      <c r="AI409" s="11">
        <f>AND(AG409,AH409=FALSE)</f>
        <v/>
      </c>
      <c r="AJ409" s="19" t="n">
        <v>2022</v>
      </c>
      <c r="AK409" t="n">
        <v>9</v>
      </c>
      <c r="AL409" t="b">
        <v>0</v>
      </c>
      <c r="AM409">
        <f>IF(AND(T409&gt;0, T409&lt;&gt;""),1,0)</f>
        <v/>
      </c>
      <c r="AN409">
        <f>AND(AO409,AND(T409&gt;0,T409&lt;&gt;""))</f>
        <v/>
      </c>
      <c r="AO409">
        <f>AND(R409&gt;100, R409&lt;&gt;"")</f>
        <v/>
      </c>
      <c r="AP409">
        <f>AND(NOT(AN409),AO409)</f>
        <v/>
      </c>
      <c r="AQ409">
        <f>IF(AN409, "OEIS CAT - Destructive - Fatal", IF(AO409, IF(AG409, "OEIS CAT - Destructive - Non-fatal", "OEIS Non-CAT - Destructive - Non-fatal"), IF(AG409, "OEIS CAT - Large", "OEIS Non-CAT - Large")))</f>
        <v/>
      </c>
      <c r="AR409">
        <f>IF(AND(P409&lt;&gt;"", P409&gt;5000),1,0)</f>
        <v/>
      </c>
      <c r="AS409">
        <f>IF(AND(R409&lt;&gt;"", R409&gt;500),1,0)</f>
        <v/>
      </c>
      <c r="AT409">
        <f>IF(OR(R409="", R409&lt;=100),"structures &lt;= 100 ", IF(R409&gt;500, "structures &gt; 500", "100 &lt; structures &lt;= 500"))</f>
        <v/>
      </c>
      <c r="AU409">
        <f>IF(AND(T409&gt;0, T409&lt;&gt;""),"fatality &gt; 0", "fatality = 0")</f>
        <v/>
      </c>
      <c r="AV409">
        <f>IF(R409="",0, R409)</f>
        <v/>
      </c>
      <c r="AW409" t="b">
        <v>0</v>
      </c>
      <c r="AX409" t="b">
        <v>1</v>
      </c>
      <c r="AY409" t="b">
        <v>1</v>
      </c>
      <c r="AZ409" t="b">
        <v>1</v>
      </c>
      <c r="BA409" t="b">
        <v>0</v>
      </c>
      <c r="BB409" t="b">
        <v>1</v>
      </c>
      <c r="BC409" t="b">
        <v>1</v>
      </c>
    </row>
    <row r="410">
      <c r="A410" s="11" t="n"/>
      <c r="B410" s="11" t="n"/>
      <c r="C410">
        <f>LEFT(H410,8)&amp;"-"&amp;E410</f>
        <v/>
      </c>
      <c r="D410" s="21" t="inlineStr">
        <is>
          <t>Madera</t>
        </is>
      </c>
      <c r="E410" s="21" t="inlineStr">
        <is>
          <t>Fork</t>
        </is>
      </c>
      <c r="F410" s="21" t="n"/>
      <c r="G410" s="21" t="n"/>
      <c r="H410" s="13">
        <f>YEAR(L410)*10^8+MONTH(L410)*10^6+DAY(L410)*10^4+HOUR(L410)*100+MINUTE(L410)</f>
        <v/>
      </c>
      <c r="I410" s="13">
        <f>IF(HOUR(L410)&lt;12, YEAR(L410)*10^8+MONTH(L410)*10^6+DAY(L410)*10^4+(HOUR(L410)+12)*10^2 + MINUTE(L410), YEAR(L410)*10^8+MONTH(L410)*10^6+(DAY(L410)+1)*10^4+(HOUR(L410)-12)*10^2+MINUTE(L410))</f>
        <v/>
      </c>
      <c r="J410" s="17" t="n">
        <v>44811</v>
      </c>
      <c r="K410" s="15" t="n">
        <v>0.6458333333333334</v>
      </c>
      <c r="L410" s="16" t="n">
        <v>44811.64583333334</v>
      </c>
      <c r="M410" s="17" t="n">
        <v>44817</v>
      </c>
      <c r="N410" s="18" t="n"/>
      <c r="O410" s="16" t="n"/>
      <c r="P410" s="11" t="n">
        <v>819</v>
      </c>
      <c r="Q410" s="21" t="inlineStr">
        <is>
          <t>Vehicle</t>
        </is>
      </c>
      <c r="R410" s="11" t="n">
        <v>43</v>
      </c>
      <c r="S410" s="11" t="n"/>
      <c r="T410" s="11" t="n"/>
      <c r="U410" s="25" t="n">
        <v>37.21945</v>
      </c>
      <c r="V410" s="25" t="n">
        <v>-119.50881</v>
      </c>
      <c r="W410" s="11" t="inlineStr">
        <is>
          <t>HFTD</t>
        </is>
      </c>
      <c r="X410" s="11">
        <f>IF(OR(ISNUMBER(FIND("Redwood Valley", E410)), AZ410, BC410), "HFRA", "non-HFRA")</f>
        <v/>
      </c>
      <c r="Y410" s="11" t="n"/>
      <c r="Z410" s="21" t="n"/>
      <c r="AA410" s="11" t="n"/>
      <c r="AB410" s="11" t="n"/>
      <c r="AC410" s="21" t="n"/>
      <c r="AD410" s="21" t="n"/>
      <c r="AE410" s="21" t="n"/>
      <c r="AF410" s="11" t="n"/>
      <c r="AG410" s="11">
        <f>OR(AND(P410&gt;5000, P410&lt;&gt;""), AND(R410&gt;500, R410&lt;&gt;""), AND(T410&gt;0, T410&lt;&gt;""))</f>
        <v/>
      </c>
      <c r="AH410" s="11">
        <f>AND(OR(R410="", R410&lt;100),OR(AND(P410&gt;5000,P410&lt;&gt;""),AND(T410&gt;0,T410&lt;&gt;"")))</f>
        <v/>
      </c>
      <c r="AI410" s="11">
        <f>AND(AG410,AH410=FALSE)</f>
        <v/>
      </c>
      <c r="AJ410" s="19" t="n">
        <v>2022</v>
      </c>
      <c r="AK410" t="n">
        <v>9</v>
      </c>
      <c r="AL410" t="b">
        <v>0</v>
      </c>
      <c r="AM410">
        <f>IF(AND(T410&gt;0, T410&lt;&gt;""),1,0)</f>
        <v/>
      </c>
      <c r="AN410">
        <f>AND(AO410,AND(T410&gt;0,T410&lt;&gt;""))</f>
        <v/>
      </c>
      <c r="AO410">
        <f>AND(R410&gt;100, R410&lt;&gt;"")</f>
        <v/>
      </c>
      <c r="AP410">
        <f>AND(NOT(AN410),AO410)</f>
        <v/>
      </c>
      <c r="AQ410">
        <f>IF(AN410, "OEIS CAT - Destructive - Fatal", IF(AO410, IF(AG410, "OEIS CAT - Destructive - Non-fatal", "OEIS Non-CAT - Destructive - Non-fatal"), IF(AG410, "OEIS CAT - Large", "OEIS Non-CAT - Large")))</f>
        <v/>
      </c>
      <c r="AR410">
        <f>IF(AND(P410&lt;&gt;"", P410&gt;5000),1,0)</f>
        <v/>
      </c>
      <c r="AS410">
        <f>IF(AND(R410&lt;&gt;"", R410&gt;500),1,0)</f>
        <v/>
      </c>
      <c r="AT410">
        <f>IF(OR(R410="", R410&lt;=100),"structures &lt;= 100 ", IF(R410&gt;500, "structures &gt; 500", "100 &lt; structures &lt;= 500"))</f>
        <v/>
      </c>
      <c r="AU410">
        <f>IF(AND(T410&gt;0, T410&lt;&gt;""),"fatality &gt; 0", "fatality = 0")</f>
        <v/>
      </c>
      <c r="AV410">
        <f>IF(R410="",0, R410)</f>
        <v/>
      </c>
      <c r="AW410" t="b">
        <v>1</v>
      </c>
      <c r="AX410" t="b">
        <v>0</v>
      </c>
      <c r="AY410" t="b">
        <v>1</v>
      </c>
      <c r="AZ410" t="b">
        <v>1</v>
      </c>
      <c r="BA410" t="b">
        <v>0</v>
      </c>
      <c r="BB410" t="b">
        <v>1</v>
      </c>
      <c r="BC410" t="b">
        <v>1</v>
      </c>
    </row>
    <row r="411">
      <c r="C411" t="inlineStr">
        <is>
          <t>20240617-Sites</t>
        </is>
      </c>
      <c r="D411" s="21" t="inlineStr">
        <is>
          <t>Colusa</t>
        </is>
      </c>
      <c r="E411" s="21" t="inlineStr">
        <is>
          <t>Sites</t>
        </is>
      </c>
      <c r="H411" s="13">
        <f>YEAR(L411)*10^8+MONTH(L411)*10^6+DAY(L411)*10^4+HOUR(L411)*100+MINUTE(L411)</f>
        <v/>
      </c>
      <c r="I411" s="13">
        <f>IF(HOUR(L411)&lt;12, YEAR(L411)*10^8+MONTH(L411)*10^6+DAY(L411)*10^4+(HOUR(L411)+12)*10^2 + MINUTE(L411), YEAR(L411)*10^8+MONTH(L411)*10^6+(DAY(L411)+1)*10^4+(HOUR(L411)-12)*10^2+MINUTE(L411))</f>
        <v/>
      </c>
      <c r="J411" s="34" t="n">
        <v>45460</v>
      </c>
      <c r="K411" s="37" t="n">
        <v>0.56875</v>
      </c>
      <c r="L411" s="36" t="n">
        <v>45460.56875</v>
      </c>
      <c r="M411" s="38" t="n">
        <v>45471</v>
      </c>
      <c r="P411" s="33" t="n">
        <v>19195</v>
      </c>
      <c r="Q411" s="21" t="inlineStr">
        <is>
          <t>Electrical Power</t>
        </is>
      </c>
      <c r="T411" t="n">
        <v>0</v>
      </c>
      <c r="U411" t="n">
        <v>39.31646</v>
      </c>
      <c r="V411" t="n">
        <v>-122.46934</v>
      </c>
      <c r="Y411" t="inlineStr">
        <is>
          <t>Yes</t>
        </is>
      </c>
      <c r="AG411" s="11">
        <f>OR(AND(P411&gt;5000, P411&lt;&gt;""), AND(R411&gt;500, R411&lt;&gt;""), AND(T411&gt;0, T411&lt;&gt;""))</f>
        <v/>
      </c>
      <c r="AH411" s="11">
        <f>AND(OR(R411="", R411&lt;100),OR(AND(P411&gt;5000,P411&lt;&gt;""),AND(T411&gt;0,T411&lt;&gt;"")))</f>
        <v/>
      </c>
      <c r="AI411" s="11">
        <f>AND(AG411,AH411=FALSE)</f>
        <v/>
      </c>
      <c r="AJ411" s="19" t="n">
        <v>2024</v>
      </c>
      <c r="AK411" t="n">
        <v>6</v>
      </c>
      <c r="AM411">
        <f>IF(AND(T411&gt;0, T411&lt;&gt;""),1,0)</f>
        <v/>
      </c>
      <c r="AN411">
        <f>AND(AO411,AND(T411&gt;0,T411&lt;&gt;""))</f>
        <v/>
      </c>
      <c r="AO411">
        <f>AND(R411&gt;100, R411&lt;&gt;"")</f>
        <v/>
      </c>
      <c r="AP411">
        <f>AND(NOT(AN411),AO411)</f>
        <v/>
      </c>
      <c r="AQ411">
        <f>IF(AN411, "OEIS CAT - Destructive - Fatal", IF(AO411, IF(AG411, "OEIS CAT - Destructive - Non-fatal", "OEIS Non-CAT - Destructive - Non-fatal"), IF(AG411, "OEIS CAT - Large", "OEIS Non-CAT - Large")))</f>
        <v/>
      </c>
      <c r="AR411">
        <f>IF(AND(P411&lt;&gt;"", P411&gt;5000),1,0)</f>
        <v/>
      </c>
      <c r="AS411">
        <f>IF(AND(R411&lt;&gt;"", R411&gt;500),1,0)</f>
        <v/>
      </c>
      <c r="AT411">
        <f>IF(OR(R411="", R411&lt;=100),"structures &lt;= 100 ", IF(R411&gt;500, "structures &gt; 500", "100 &lt; structures &lt;= 500"))</f>
        <v/>
      </c>
      <c r="AU411">
        <f>IF(AND(T411&gt;0, T411&lt;&gt;""),"fatality &gt; 0", "fatality = 0")</f>
        <v/>
      </c>
      <c r="AV411">
        <f>IF(R411="",0, R411 )</f>
        <v/>
      </c>
    </row>
    <row r="417">
      <c r="R417">
        <f>SUM(R2:R99)</f>
        <v/>
      </c>
    </row>
    <row r="418">
      <c r="R418">
        <f>SUM(R100:R198)</f>
        <v/>
      </c>
    </row>
    <row r="419">
      <c r="R419">
        <f>SUM(R198:R299)</f>
        <v/>
      </c>
    </row>
    <row r="420">
      <c r="R420">
        <f>SUM(R300:R411)</f>
        <v/>
      </c>
    </row>
    <row r="422">
      <c r="R422">
        <f>SUM(R417:R420)</f>
        <v/>
      </c>
    </row>
  </sheetData>
  <autoFilter ref="A1:BE410"/>
  <pageMargins left="0.7" right="0.7" top="0.75" bottom="0.75" header="0.3" footer="0.3"/>
  <pageSetup orientation="portrait"/>
  <headerFooter>
    <oddHeader/>
    <oddFooter>&amp;C&amp;"Calibri"&amp;12 &amp;K000000_x000d_# Public</oddFooter>
    <evenHeader/>
    <evenFooter/>
    <firstHeader/>
    <firstFooter/>
  </headerFooter>
  <legacyDrawing r:id="anysvml"/>
</worksheet>
</file>

<file path=xl/worksheets/sheet6.xml><?xml version="1.0" encoding="utf-8"?>
<worksheet xmlns="http://schemas.openxmlformats.org/spreadsheetml/2006/main">
  <sheetPr>
    <outlinePr summaryBelow="1" summaryRight="1"/>
    <pageSetUpPr/>
  </sheetPr>
  <dimension ref="A2:P62"/>
  <sheetViews>
    <sheetView workbookViewId="0">
      <selection activeCell="N72" sqref="N72"/>
    </sheetView>
  </sheetViews>
  <sheetFormatPr baseColWidth="10" defaultRowHeight="15"/>
  <cols>
    <col width="20.83203125" bestFit="1" customWidth="1" min="1" max="1"/>
    <col width="24" bestFit="1" customWidth="1" min="2" max="2"/>
    <col width="12.83203125" bestFit="1" customWidth="1" min="3" max="3"/>
    <col width="10.6640625" bestFit="1" customWidth="1" min="4" max="5"/>
    <col width="15.1640625" customWidth="1" min="6" max="7"/>
    <col width="16.33203125" customWidth="1" min="8" max="9"/>
    <col width="15.1640625" bestFit="1" customWidth="1" min="10" max="276"/>
    <col width="15.6640625" bestFit="1" customWidth="1" min="277" max="277"/>
    <col width="16.33203125" bestFit="1" customWidth="1" min="278" max="278"/>
  </cols>
  <sheetData>
    <row r="2">
      <c r="A2" s="41" t="inlineStr">
        <is>
          <t>x_electrical_power_caused</t>
        </is>
      </c>
      <c r="B2" t="inlineStr">
        <is>
          <t>(blank)</t>
        </is>
      </c>
    </row>
    <row r="3">
      <c r="A3" s="41" t="inlineStr">
        <is>
          <t>cause</t>
        </is>
      </c>
      <c r="B3" t="inlineStr">
        <is>
          <t>(Multiple Items)</t>
        </is>
      </c>
    </row>
    <row r="4">
      <c r="A4" s="41" t="inlineStr">
        <is>
          <t>Ct10</t>
        </is>
      </c>
      <c r="B4" t="inlineStr">
        <is>
          <t>(Multiple Items)</t>
        </is>
      </c>
    </row>
    <row r="6">
      <c r="A6" s="41" t="inlineStr">
        <is>
          <t>Row Labels</t>
        </is>
      </c>
      <c r="B6" t="inlineStr">
        <is>
          <t>Sum of structures_destroyed</t>
        </is>
      </c>
      <c r="C6" t="inlineStr">
        <is>
          <t>Sum of acreage</t>
        </is>
      </c>
      <c r="D6" t="inlineStr">
        <is>
          <t>Sum of Ct10</t>
        </is>
      </c>
    </row>
    <row r="7">
      <c r="A7" s="42" t="inlineStr">
        <is>
          <t>0-10</t>
        </is>
      </c>
      <c r="B7" t="n">
        <v>417</v>
      </c>
      <c r="C7" t="n">
        <v>780443</v>
      </c>
      <c r="D7" t="n">
        <v>940</v>
      </c>
    </row>
    <row r="8">
      <c r="A8" s="42" t="inlineStr">
        <is>
          <t>10-20</t>
        </is>
      </c>
      <c r="B8" t="n">
        <v>6121</v>
      </c>
      <c r="C8" t="n">
        <v>1420876</v>
      </c>
      <c r="D8" t="n">
        <v>6458</v>
      </c>
    </row>
    <row r="9">
      <c r="A9" s="42" t="inlineStr">
        <is>
          <t>20-30</t>
        </is>
      </c>
      <c r="B9" t="n">
        <v>1168</v>
      </c>
      <c r="C9" t="n">
        <v>1162010</v>
      </c>
      <c r="D9" t="n">
        <v>6617</v>
      </c>
    </row>
    <row r="10">
      <c r="A10" s="42" t="inlineStr">
        <is>
          <t>30-40</t>
        </is>
      </c>
      <c r="B10" t="n">
        <v>38</v>
      </c>
      <c r="C10" t="n">
        <v>99143</v>
      </c>
      <c r="D10" t="n">
        <v>1571</v>
      </c>
    </row>
    <row r="11">
      <c r="A11" s="42" t="inlineStr">
        <is>
          <t>40-50</t>
        </is>
      </c>
      <c r="B11" t="n">
        <v>1827</v>
      </c>
      <c r="C11" t="n">
        <v>445367</v>
      </c>
      <c r="D11" t="n">
        <v>1062</v>
      </c>
    </row>
    <row r="12">
      <c r="A12" s="42" t="inlineStr">
        <is>
          <t>50-60</t>
        </is>
      </c>
      <c r="B12" t="n">
        <v>13</v>
      </c>
      <c r="C12" t="n">
        <v>21942</v>
      </c>
      <c r="D12" t="n">
        <v>436</v>
      </c>
    </row>
    <row r="13">
      <c r="A13" s="42" t="inlineStr">
        <is>
          <t>70-80</t>
        </is>
      </c>
      <c r="B13" t="n">
        <v>0</v>
      </c>
      <c r="C13" t="n">
        <v>7000</v>
      </c>
      <c r="D13" t="n">
        <v>12</v>
      </c>
    </row>
    <row r="14">
      <c r="A14" s="42" t="inlineStr">
        <is>
          <t>80-90</t>
        </is>
      </c>
      <c r="C14" t="n">
        <v>3126</v>
      </c>
      <c r="D14" t="n">
        <v>395</v>
      </c>
    </row>
    <row r="15">
      <c r="A15" s="42" t="inlineStr">
        <is>
          <t>Grand Total</t>
        </is>
      </c>
      <c r="B15" t="n">
        <v>9584</v>
      </c>
      <c r="C15" t="n">
        <v>3939907</v>
      </c>
      <c r="D15" t="n">
        <v>17491</v>
      </c>
    </row>
    <row r="18">
      <c r="D18" t="inlineStr">
        <is>
          <t>x_electrical_power_caused</t>
        </is>
      </c>
      <c r="E18" t="inlineStr">
        <is>
          <t>Yes</t>
        </is>
      </c>
      <c r="K18" t="inlineStr">
        <is>
          <t>x_electrical_power_caused</t>
        </is>
      </c>
      <c r="L18" t="inlineStr">
        <is>
          <t>(blank)</t>
        </is>
      </c>
    </row>
    <row r="19">
      <c r="D19" t="inlineStr">
        <is>
          <t>Ct5</t>
        </is>
      </c>
      <c r="E19" t="inlineStr">
        <is>
          <t>(Multiple Items)</t>
        </is>
      </c>
      <c r="K19" t="inlineStr">
        <is>
          <t>Ct5</t>
        </is>
      </c>
      <c r="L19" t="inlineStr">
        <is>
          <t>(Multiple Items)</t>
        </is>
      </c>
    </row>
    <row r="20">
      <c r="D20" t="inlineStr">
        <is>
          <t>cause</t>
        </is>
      </c>
      <c r="E20" t="inlineStr">
        <is>
          <t>(Multiple Items)</t>
        </is>
      </c>
      <c r="K20" t="inlineStr">
        <is>
          <t>cause</t>
        </is>
      </c>
      <c r="L20" t="inlineStr">
        <is>
          <t>(Multiple Items)</t>
        </is>
      </c>
    </row>
    <row r="22">
      <c r="D22" t="inlineStr">
        <is>
          <t>Row Labels</t>
        </is>
      </c>
      <c r="E22" t="inlineStr">
        <is>
          <t>Count of WG5</t>
        </is>
      </c>
      <c r="F22" t="inlineStr">
        <is>
          <t>Sum of acreage</t>
        </is>
      </c>
      <c r="G22" t="inlineStr">
        <is>
          <t>Acreage per Fire</t>
        </is>
      </c>
      <c r="H22" t="inlineStr">
        <is>
          <t>Structures Destroyed</t>
        </is>
      </c>
      <c r="I22" t="inlineStr">
        <is>
          <t>Structures per Fire</t>
        </is>
      </c>
      <c r="K22" t="inlineStr">
        <is>
          <t>Row Labels</t>
        </is>
      </c>
      <c r="L22" t="inlineStr">
        <is>
          <t>Count of WG5</t>
        </is>
      </c>
      <c r="M22" t="inlineStr">
        <is>
          <t>Sum of acreage</t>
        </is>
      </c>
      <c r="N22" t="inlineStr">
        <is>
          <t>Acreage per Fire</t>
        </is>
      </c>
      <c r="O22" t="inlineStr">
        <is>
          <t>Structures Destroyed</t>
        </is>
      </c>
      <c r="P22" t="inlineStr">
        <is>
          <t>Structures per Fire</t>
        </is>
      </c>
    </row>
    <row r="23">
      <c r="D23" t="inlineStr">
        <is>
          <t>0-10</t>
        </is>
      </c>
      <c r="E23" t="n">
        <v>5</v>
      </c>
      <c r="F23" t="n">
        <v>38974</v>
      </c>
      <c r="G23" s="43">
        <f>IF(E23&lt;&gt;0,F23/E23,0)</f>
        <v/>
      </c>
      <c r="H23" t="n">
        <v>602</v>
      </c>
      <c r="I23" s="43">
        <f>IF(G23&lt;&gt;0,H23/$E23,0)</f>
        <v/>
      </c>
      <c r="K23" t="inlineStr">
        <is>
          <t>0-10</t>
        </is>
      </c>
      <c r="L23" t="n">
        <v>26</v>
      </c>
      <c r="M23" t="n">
        <v>978000</v>
      </c>
      <c r="N23" s="43">
        <f>IF(L23&lt;&gt;0,M23/L23,0)</f>
        <v/>
      </c>
      <c r="O23" t="n">
        <v>3656</v>
      </c>
      <c r="P23" s="43">
        <f>IF(N23&lt;&gt;0,O23/$L23,0)</f>
        <v/>
      </c>
    </row>
    <row r="24">
      <c r="D24" t="inlineStr">
        <is>
          <t>10-20</t>
        </is>
      </c>
      <c r="E24" t="n">
        <v>7</v>
      </c>
      <c r="F24" t="n">
        <v>103167</v>
      </c>
      <c r="G24" s="43">
        <f>IF(E24&lt;&gt;0,F24/E24,0)</f>
        <v/>
      </c>
      <c r="H24" t="n">
        <v>93</v>
      </c>
      <c r="I24" s="43">
        <f>IF(G24&lt;&gt;0,H24/$E24,0)</f>
        <v/>
      </c>
      <c r="K24" t="inlineStr">
        <is>
          <t>10-20</t>
        </is>
      </c>
      <c r="L24" t="n">
        <v>74</v>
      </c>
      <c r="M24" t="n">
        <v>795748</v>
      </c>
      <c r="N24" s="43">
        <f>IF(L24&lt;&gt;0,M24/L24,0)</f>
        <v/>
      </c>
      <c r="O24" t="n">
        <v>3790</v>
      </c>
      <c r="P24" s="43">
        <f>IF(N24&lt;&gt;0,O24/$L24,0)</f>
        <v/>
      </c>
    </row>
    <row r="25">
      <c r="D25" t="inlineStr">
        <is>
          <t>20-30</t>
        </is>
      </c>
      <c r="E25" t="n">
        <v>12</v>
      </c>
      <c r="F25" t="n">
        <v>374311</v>
      </c>
      <c r="G25" s="43">
        <f>IF(E25&lt;&gt;0,F25/E25,0)</f>
        <v/>
      </c>
      <c r="H25" t="n">
        <v>1953</v>
      </c>
      <c r="I25" s="43">
        <f>IF(G25&lt;&gt;0,H25/$E25,0)</f>
        <v/>
      </c>
      <c r="K25" t="inlineStr">
        <is>
          <t>20-30</t>
        </is>
      </c>
      <c r="L25" t="n">
        <v>46</v>
      </c>
      <c r="M25" t="n">
        <v>429544</v>
      </c>
      <c r="N25" s="43">
        <f>IF(L25&lt;&gt;0,M25/L25,0)</f>
        <v/>
      </c>
      <c r="O25" t="n">
        <v>450</v>
      </c>
      <c r="P25" s="43">
        <f>IF(N25&lt;&gt;0,O25/$L25,0)</f>
        <v/>
      </c>
    </row>
    <row r="26">
      <c r="D26" t="inlineStr">
        <is>
          <t>30-40</t>
        </is>
      </c>
      <c r="E26" t="n">
        <v>8</v>
      </c>
      <c r="F26" t="n">
        <v>211205</v>
      </c>
      <c r="G26" s="43">
        <f>IF(E26&lt;&gt;0,F26/E26,0)</f>
        <v/>
      </c>
      <c r="H26" t="n">
        <v>6082</v>
      </c>
      <c r="I26" s="43">
        <f>IF(G26&lt;&gt;0,H26/$E26,0)</f>
        <v/>
      </c>
      <c r="K26" t="inlineStr">
        <is>
          <t>30-40</t>
        </is>
      </c>
      <c r="L26" t="n">
        <v>15</v>
      </c>
      <c r="M26" t="n">
        <v>57811</v>
      </c>
      <c r="N26" s="43">
        <f>IF(L26&lt;&gt;0,M26/L26,0)</f>
        <v/>
      </c>
      <c r="O26" t="n">
        <v>64</v>
      </c>
      <c r="P26" s="43">
        <f>IF(N26&lt;&gt;0,O26/$L26,0)</f>
        <v/>
      </c>
    </row>
    <row r="27">
      <c r="D27" t="inlineStr">
        <is>
          <t>40-50</t>
        </is>
      </c>
      <c r="E27" t="n">
        <v>5</v>
      </c>
      <c r="F27" t="n">
        <v>215875</v>
      </c>
      <c r="G27" s="43">
        <f>IF(E27&lt;&gt;0,F27/E27,0)</f>
        <v/>
      </c>
      <c r="H27" t="n">
        <v>20159</v>
      </c>
      <c r="I27" s="43">
        <f>IF(G27&lt;&gt;0,H27/$E27,0)</f>
        <v/>
      </c>
      <c r="K27" t="inlineStr">
        <is>
          <t>40-50</t>
        </is>
      </c>
      <c r="L27" t="n">
        <v>6</v>
      </c>
      <c r="M27" t="n">
        <v>95109</v>
      </c>
      <c r="N27" s="43">
        <f>IF(L27&lt;&gt;0,M27/L27,0)</f>
        <v/>
      </c>
      <c r="O27" t="n">
        <v>316</v>
      </c>
      <c r="P27" s="43">
        <f>IF(N27&lt;&gt;0,O27/$L27,0)</f>
        <v/>
      </c>
    </row>
    <row r="28">
      <c r="D28" t="inlineStr">
        <is>
          <t>50-60</t>
        </is>
      </c>
      <c r="E28" t="n">
        <v>0</v>
      </c>
      <c r="F28" t="n">
        <v>0</v>
      </c>
      <c r="G28" s="43">
        <f>IF(E28&lt;&gt;0,F28/E28,0)</f>
        <v/>
      </c>
      <c r="H28" t="n">
        <v>0</v>
      </c>
      <c r="I28" s="43">
        <f>IF(G28&lt;&gt;0,H28/$E28,0)</f>
        <v/>
      </c>
      <c r="K28" t="inlineStr">
        <is>
          <t>50-60</t>
        </is>
      </c>
      <c r="L28" t="n">
        <v>3</v>
      </c>
      <c r="M28" t="n">
        <v>5738</v>
      </c>
      <c r="N28" s="43">
        <f>IF(L28&lt;&gt;0,M28/L28,0)</f>
        <v/>
      </c>
      <c r="O28" t="n">
        <v>0</v>
      </c>
      <c r="P28" s="43">
        <f>IF(N28&lt;&gt;0,O28/$L28,0)</f>
        <v/>
      </c>
    </row>
    <row r="29">
      <c r="D29" t="inlineStr">
        <is>
          <t>60-70</t>
        </is>
      </c>
      <c r="E29" t="n">
        <v>0</v>
      </c>
      <c r="F29" t="n">
        <v>0</v>
      </c>
      <c r="G29" s="43">
        <f>IF(E29&lt;&gt;0,F29/E29,0)</f>
        <v/>
      </c>
      <c r="H29" t="n">
        <v>0</v>
      </c>
      <c r="I29" s="43">
        <f>IF(G29&lt;&gt;0,H29/$E29,0)</f>
        <v/>
      </c>
      <c r="K29" t="inlineStr">
        <is>
          <t>60-70</t>
        </is>
      </c>
      <c r="L29" t="n">
        <v>0</v>
      </c>
      <c r="M29" t="n">
        <v>0</v>
      </c>
      <c r="N29" s="43">
        <f>IF(L29&lt;&gt;0,M29/L29,0)</f>
        <v/>
      </c>
      <c r="O29" t="n">
        <v>0</v>
      </c>
      <c r="P29" s="43">
        <f>IF(N29&lt;&gt;0,O29/$L29,0)</f>
        <v/>
      </c>
    </row>
    <row r="30">
      <c r="D30" t="inlineStr">
        <is>
          <t>70-80</t>
        </is>
      </c>
      <c r="E30" t="n">
        <v>1</v>
      </c>
      <c r="F30" t="n">
        <v>77758</v>
      </c>
      <c r="G30" s="43">
        <f>IF(E30&lt;&gt;0,F30/E30,0)</f>
        <v/>
      </c>
      <c r="H30" t="n">
        <v>374</v>
      </c>
      <c r="I30" s="43">
        <f>IF(G30&lt;&gt;0,H30/$E30,0)</f>
        <v/>
      </c>
      <c r="K30" t="inlineStr">
        <is>
          <t>70-80</t>
        </is>
      </c>
      <c r="L30" t="n">
        <v>0</v>
      </c>
      <c r="M30" t="n">
        <v>0</v>
      </c>
      <c r="N30" s="43">
        <f>IF(L30&lt;&gt;0,M30/L30,0)</f>
        <v/>
      </c>
      <c r="O30" t="n">
        <v>0</v>
      </c>
      <c r="P30" s="43">
        <f>IF(N30&lt;&gt;0,O30/$L30,0)</f>
        <v/>
      </c>
    </row>
    <row r="31">
      <c r="D31" t="inlineStr">
        <is>
          <t>Grand Total</t>
        </is>
      </c>
      <c r="E31" s="45" t="n">
        <v>38</v>
      </c>
      <c r="F31" s="45" t="n">
        <v>1021290</v>
      </c>
      <c r="G31" s="45">
        <f>IF(E31&lt;&gt;0,F31/E31,0)</f>
        <v/>
      </c>
      <c r="H31" s="45" t="n">
        <v>29263</v>
      </c>
      <c r="I31" s="45">
        <f>IF(G31&lt;&gt;0,H31/$E31,0)</f>
        <v/>
      </c>
      <c r="J31" s="45" t="n"/>
      <c r="K31" s="45" t="inlineStr">
        <is>
          <t>Grand Total</t>
        </is>
      </c>
      <c r="L31" s="45" t="n">
        <v>170</v>
      </c>
      <c r="M31" s="45" t="n">
        <v>2361950</v>
      </c>
      <c r="N31" s="47">
        <f>IF(L31&lt;&gt;0,M31/L31,0)</f>
        <v/>
      </c>
      <c r="O31" s="45" t="n">
        <v>8276</v>
      </c>
      <c r="P31" s="45">
        <f>IF(N31&lt;&gt;0,O31/$L31,0)</f>
        <v/>
      </c>
    </row>
    <row r="32">
      <c r="G32" s="43" t="n"/>
      <c r="I32" s="43" t="n"/>
    </row>
    <row r="33">
      <c r="G33" s="43" t="n"/>
      <c r="I33" s="43" t="n"/>
    </row>
    <row r="34">
      <c r="D34" t="inlineStr">
        <is>
          <t>x_electrical_power_caused</t>
        </is>
      </c>
      <c r="E34" t="inlineStr">
        <is>
          <t>Yes</t>
        </is>
      </c>
      <c r="G34" s="43" t="n"/>
      <c r="I34" s="43" t="n"/>
      <c r="K34" t="inlineStr">
        <is>
          <t>x_electrical_power_caused</t>
        </is>
      </c>
      <c r="L34" t="inlineStr">
        <is>
          <t>(blank)</t>
        </is>
      </c>
    </row>
    <row r="35">
      <c r="D35" t="inlineStr">
        <is>
          <t>cause</t>
        </is>
      </c>
      <c r="E35" t="inlineStr">
        <is>
          <t>(Multiple Items)</t>
        </is>
      </c>
      <c r="G35" s="43" t="n"/>
      <c r="I35" s="43" t="n"/>
      <c r="K35" t="inlineStr">
        <is>
          <t>cause</t>
        </is>
      </c>
      <c r="L35" t="inlineStr">
        <is>
          <t>(Multiple Items)</t>
        </is>
      </c>
    </row>
    <row r="36">
      <c r="D36" t="inlineStr">
        <is>
          <t>Ct10</t>
        </is>
      </c>
      <c r="E36" t="inlineStr">
        <is>
          <t>(Multiple Items)</t>
        </is>
      </c>
      <c r="G36" s="43" t="n"/>
      <c r="I36" s="43" t="n"/>
      <c r="K36" t="inlineStr">
        <is>
          <t>Ct10</t>
        </is>
      </c>
      <c r="L36" t="inlineStr">
        <is>
          <t>(Multiple Items)</t>
        </is>
      </c>
    </row>
    <row r="37">
      <c r="G37" s="43" t="n"/>
      <c r="I37" s="43" t="n"/>
    </row>
    <row r="38">
      <c r="D38" t="inlineStr">
        <is>
          <t>Row Labels</t>
        </is>
      </c>
      <c r="E38" t="inlineStr">
        <is>
          <t>Count of WG10</t>
        </is>
      </c>
      <c r="F38" t="inlineStr">
        <is>
          <t>Sum of acreage</t>
        </is>
      </c>
      <c r="G38" s="43" t="inlineStr">
        <is>
          <t>Acreage per Fire</t>
        </is>
      </c>
      <c r="H38" t="inlineStr">
        <is>
          <t>Structures Destroyed</t>
        </is>
      </c>
      <c r="I38" s="43" t="inlineStr">
        <is>
          <t>Structures per Fire</t>
        </is>
      </c>
      <c r="K38" t="inlineStr">
        <is>
          <t>Row Labels</t>
        </is>
      </c>
      <c r="L38" t="inlineStr">
        <is>
          <t>Count of WG10</t>
        </is>
      </c>
      <c r="M38" t="inlineStr">
        <is>
          <t>Sum of acreage</t>
        </is>
      </c>
      <c r="N38" t="inlineStr">
        <is>
          <t>Acreage per Fire</t>
        </is>
      </c>
      <c r="O38" t="inlineStr">
        <is>
          <t>Structures Destroyed</t>
        </is>
      </c>
      <c r="P38" t="inlineStr">
        <is>
          <t>Structures per Fire</t>
        </is>
      </c>
    </row>
    <row r="39">
      <c r="D39" t="inlineStr">
        <is>
          <t>0-10</t>
        </is>
      </c>
      <c r="E39" t="n">
        <v>3</v>
      </c>
      <c r="F39" t="n">
        <v>3948</v>
      </c>
      <c r="G39" s="43">
        <f>IF(E39&lt;&gt;0,F39/E39,0)</f>
        <v/>
      </c>
      <c r="H39" t="n">
        <v>213</v>
      </c>
      <c r="I39" s="43">
        <f>IF(G39&lt;&gt;0,H39/$E39,0)</f>
        <v/>
      </c>
      <c r="K39" t="inlineStr">
        <is>
          <t>0-10</t>
        </is>
      </c>
      <c r="L39" t="n">
        <v>22</v>
      </c>
      <c r="M39" t="n">
        <v>780443</v>
      </c>
      <c r="N39" s="43">
        <f>IF(L39&lt;&gt;0,M39/L39,0)</f>
        <v/>
      </c>
      <c r="O39" t="n">
        <v>417</v>
      </c>
      <c r="P39" s="43">
        <f>IF(N39&lt;&gt;0,O39/$L39,0)</f>
        <v/>
      </c>
    </row>
    <row r="40">
      <c r="D40" t="inlineStr">
        <is>
          <t>10-20</t>
        </is>
      </c>
      <c r="E40" t="n">
        <v>16</v>
      </c>
      <c r="F40" t="n">
        <v>197149</v>
      </c>
      <c r="G40" s="43">
        <f>IF(E40&lt;&gt;0,F40/E40,0)</f>
        <v/>
      </c>
      <c r="H40" t="n">
        <v>1153</v>
      </c>
      <c r="I40" s="43">
        <f>IF(G40&lt;&gt;0,H40/$E40,0)</f>
        <v/>
      </c>
      <c r="K40" t="inlineStr">
        <is>
          <t>10-20</t>
        </is>
      </c>
      <c r="L40" t="n">
        <v>130</v>
      </c>
      <c r="M40" t="n">
        <v>1420876</v>
      </c>
      <c r="N40" s="43">
        <f>IF(L40&lt;&gt;0,M40/L40,0)</f>
        <v/>
      </c>
      <c r="O40" t="n">
        <v>6121</v>
      </c>
      <c r="P40" s="43">
        <f>IF(N40&lt;&gt;0,O40/$L40,0)</f>
        <v/>
      </c>
    </row>
    <row r="41">
      <c r="D41" t="inlineStr">
        <is>
          <t>20-30</t>
        </is>
      </c>
      <c r="E41" t="n">
        <v>16</v>
      </c>
      <c r="F41" t="n">
        <v>1242495</v>
      </c>
      <c r="G41" s="43">
        <f>IF(E41&lt;&gt;0,F41/E41,0)</f>
        <v/>
      </c>
      <c r="H41" t="n">
        <v>4755</v>
      </c>
      <c r="I41" s="43">
        <f>IF(G41&lt;&gt;0,H41/$E41,0)</f>
        <v/>
      </c>
      <c r="K41" t="inlineStr">
        <is>
          <t>20-30</t>
        </is>
      </c>
      <c r="L41" t="n">
        <v>86</v>
      </c>
      <c r="M41" t="n">
        <v>1162010</v>
      </c>
      <c r="N41" s="43">
        <f>IF(L41&lt;&gt;0,M41/L41,0)</f>
        <v/>
      </c>
      <c r="O41" t="n">
        <v>1168</v>
      </c>
      <c r="P41" s="43">
        <f>IF(N41&lt;&gt;0,O41/$L41,0)</f>
        <v/>
      </c>
    </row>
    <row r="42">
      <c r="D42" t="inlineStr">
        <is>
          <t>30-40</t>
        </is>
      </c>
      <c r="E42" t="n">
        <v>10</v>
      </c>
      <c r="F42" t="n">
        <v>223113</v>
      </c>
      <c r="G42" s="43">
        <f>IF(E42&lt;&gt;0,F42/E42,0)</f>
        <v/>
      </c>
      <c r="H42" t="n">
        <v>6082</v>
      </c>
      <c r="I42" s="43">
        <f>IF(G42&lt;&gt;0,H42/$E42,0)</f>
        <v/>
      </c>
      <c r="K42" t="inlineStr">
        <is>
          <t>30-40</t>
        </is>
      </c>
      <c r="L42" t="n">
        <v>25</v>
      </c>
      <c r="M42" t="n">
        <v>99143</v>
      </c>
      <c r="N42" s="43">
        <f>IF(L42&lt;&gt;0,M42/L42,0)</f>
        <v/>
      </c>
      <c r="O42" t="n">
        <v>38</v>
      </c>
      <c r="P42" s="43">
        <f>IF(N42&lt;&gt;0,O42/$L42,0)</f>
        <v/>
      </c>
    </row>
    <row r="43">
      <c r="D43" t="inlineStr">
        <is>
          <t>40-50</t>
        </is>
      </c>
      <c r="E43" t="n">
        <v>6</v>
      </c>
      <c r="F43" t="n">
        <v>377047</v>
      </c>
      <c r="G43" s="43">
        <f>IF(E43&lt;&gt;0,F43/E43,0)</f>
        <v/>
      </c>
      <c r="H43" t="n">
        <v>38963</v>
      </c>
      <c r="I43" s="43">
        <f>IF(G43&lt;&gt;0,H43/$E43,0)</f>
        <v/>
      </c>
      <c r="K43" t="inlineStr">
        <is>
          <t>40-50</t>
        </is>
      </c>
      <c r="L43" t="n">
        <v>9</v>
      </c>
      <c r="M43" t="n">
        <v>445367</v>
      </c>
      <c r="N43" s="43">
        <f>IF(L43&lt;&gt;0,M43/L43,0)</f>
        <v/>
      </c>
      <c r="O43" t="n">
        <v>1827</v>
      </c>
      <c r="P43" s="43">
        <f>IF(N43&lt;&gt;0,O43/$L43,0)</f>
        <v/>
      </c>
    </row>
    <row r="44">
      <c r="D44" t="inlineStr">
        <is>
          <t>50-60</t>
        </is>
      </c>
      <c r="E44" t="n">
        <v>2</v>
      </c>
      <c r="F44" t="n">
        <v>2847</v>
      </c>
      <c r="G44" s="43">
        <f>IF(E44&lt;&gt;0,F44/E44,0)</f>
        <v/>
      </c>
      <c r="H44" t="n">
        <v>0</v>
      </c>
      <c r="I44" s="43">
        <f>IF(G44&lt;&gt;0,H44/$E44,0)</f>
        <v/>
      </c>
      <c r="K44" t="inlineStr">
        <is>
          <t>50-60</t>
        </is>
      </c>
      <c r="L44" t="n">
        <v>5</v>
      </c>
      <c r="M44" t="n">
        <v>21942</v>
      </c>
      <c r="N44" s="43">
        <f>IF(L44&lt;&gt;0,M44/L44,0)</f>
        <v/>
      </c>
      <c r="O44" t="n">
        <v>13</v>
      </c>
      <c r="P44" s="43">
        <f>IF(N44&lt;&gt;0,O44/$L44,0)</f>
        <v/>
      </c>
    </row>
    <row r="45">
      <c r="D45" t="inlineStr">
        <is>
          <t>60-70</t>
        </is>
      </c>
      <c r="E45" t="n">
        <v>2</v>
      </c>
      <c r="F45" t="n">
        <v>290310</v>
      </c>
      <c r="G45" s="43">
        <f>IF(E45&lt;&gt;0,F45/E45,0)</f>
        <v/>
      </c>
      <c r="H45" t="n">
        <v>1069</v>
      </c>
      <c r="I45" s="43">
        <f>IF(G45&lt;&gt;0,H45/$E45,0)</f>
        <v/>
      </c>
      <c r="K45" t="inlineStr">
        <is>
          <t>60-70</t>
        </is>
      </c>
      <c r="L45" t="n">
        <v>0</v>
      </c>
      <c r="M45" t="n">
        <v>0</v>
      </c>
      <c r="N45" s="43">
        <f>IF(L45&lt;&gt;0,M45/L45,0)</f>
        <v/>
      </c>
      <c r="O45" t="n">
        <v>0</v>
      </c>
      <c r="P45" s="43">
        <f>IF(N45&lt;&gt;0,O45/$L45,0)</f>
        <v/>
      </c>
    </row>
    <row r="46">
      <c r="D46" t="inlineStr">
        <is>
          <t>70-80</t>
        </is>
      </c>
      <c r="E46" t="n">
        <v>1</v>
      </c>
      <c r="F46" t="n">
        <v>77758</v>
      </c>
      <c r="G46" s="43">
        <f>IF(E46&lt;&gt;0,F46/E46,0)</f>
        <v/>
      </c>
      <c r="H46" t="n">
        <v>374</v>
      </c>
      <c r="I46" s="43">
        <f>IF(G46&lt;&gt;0,H46/$E46,0)</f>
        <v/>
      </c>
      <c r="K46" t="inlineStr">
        <is>
          <t>70-80</t>
        </is>
      </c>
      <c r="L46" t="n">
        <v>1</v>
      </c>
      <c r="M46" t="n">
        <v>7000</v>
      </c>
      <c r="N46" s="43">
        <f>IF(L46&lt;&gt;0,M46/L46,0)</f>
        <v/>
      </c>
      <c r="O46" t="n">
        <v>0</v>
      </c>
      <c r="P46" s="43">
        <f>IF(N46&lt;&gt;0,O46/$L46,0)</f>
        <v/>
      </c>
    </row>
    <row r="47">
      <c r="D47" t="inlineStr">
        <is>
          <t>80-90</t>
        </is>
      </c>
      <c r="E47" t="n">
        <v>0</v>
      </c>
      <c r="F47" t="n">
        <v>0</v>
      </c>
      <c r="G47" s="43">
        <f>IF(E47&lt;&gt;0,F47/E47,0)</f>
        <v/>
      </c>
      <c r="H47" t="n">
        <v>0</v>
      </c>
      <c r="I47" s="43">
        <f>IF(G47&lt;&gt;0,H47/$E47,0)</f>
        <v/>
      </c>
      <c r="K47" t="inlineStr">
        <is>
          <t>80-90</t>
        </is>
      </c>
      <c r="L47" t="n">
        <v>1</v>
      </c>
      <c r="M47" t="n">
        <v>3126</v>
      </c>
      <c r="N47" s="43">
        <f>IF(L47&lt;&gt;0,M47/L47,0)</f>
        <v/>
      </c>
      <c r="O47" t="n">
        <v>0</v>
      </c>
      <c r="P47" s="43">
        <f>IF(N47&lt;&gt;0,O47/$L47,0)</f>
        <v/>
      </c>
    </row>
    <row r="48">
      <c r="D48" t="inlineStr">
        <is>
          <t>Grand Total</t>
        </is>
      </c>
      <c r="E48" t="n">
        <v>56</v>
      </c>
      <c r="F48" s="45" t="n">
        <v>2414667</v>
      </c>
      <c r="G48" s="45">
        <f>IF(E48&lt;&gt;0,F48/E48,0)</f>
        <v/>
      </c>
      <c r="H48" s="45" t="n">
        <v>52609</v>
      </c>
      <c r="I48" s="45">
        <f>IF(G48&lt;&gt;0,H48/$E48,0)</f>
        <v/>
      </c>
      <c r="J48" s="45" t="n"/>
      <c r="K48" s="45" t="inlineStr">
        <is>
          <t>Grand Total</t>
        </is>
      </c>
      <c r="L48" s="45" t="n">
        <v>279</v>
      </c>
      <c r="M48" s="45" t="n">
        <v>3939907</v>
      </c>
      <c r="N48" s="47">
        <f>IF(L48&lt;&gt;0,M48/L48,0)</f>
        <v/>
      </c>
      <c r="O48" s="45" t="n">
        <v>9584</v>
      </c>
      <c r="P48" s="43">
        <f>IF(N48&lt;&gt;0,O48/$L48,0)</f>
        <v/>
      </c>
    </row>
    <row r="49">
      <c r="N49" s="43" t="n"/>
    </row>
    <row r="51">
      <c r="D51" t="inlineStr">
        <is>
          <t>x_electrical_power_caused</t>
        </is>
      </c>
      <c r="E51" t="inlineStr">
        <is>
          <t>Yes</t>
        </is>
      </c>
      <c r="G51" s="43" t="n"/>
      <c r="I51" s="43" t="n"/>
      <c r="K51" t="inlineStr">
        <is>
          <t>x_electrical_power_caused</t>
        </is>
      </c>
      <c r="L51" t="inlineStr">
        <is>
          <t>(blank)</t>
        </is>
      </c>
    </row>
    <row r="52">
      <c r="D52" t="inlineStr">
        <is>
          <t>cause</t>
        </is>
      </c>
      <c r="E52" t="inlineStr">
        <is>
          <t>(Multiple Items)</t>
        </is>
      </c>
      <c r="G52" s="43" t="n"/>
      <c r="I52" s="43" t="n"/>
      <c r="K52" t="inlineStr">
        <is>
          <t>cause</t>
        </is>
      </c>
      <c r="L52" t="inlineStr">
        <is>
          <t>(Multiple Items)</t>
        </is>
      </c>
    </row>
    <row r="53">
      <c r="D53" t="inlineStr">
        <is>
          <t>Ct10</t>
        </is>
      </c>
      <c r="E53" t="inlineStr">
        <is>
          <t>(Multiple Items)</t>
        </is>
      </c>
      <c r="G53" s="43" t="n"/>
      <c r="I53" s="43" t="n"/>
      <c r="K53" t="inlineStr">
        <is>
          <t>Ct10</t>
        </is>
      </c>
      <c r="L53" t="inlineStr">
        <is>
          <t>(Multiple Items)</t>
        </is>
      </c>
    </row>
    <row r="54">
      <c r="G54" s="43" t="n"/>
      <c r="I54" s="43" t="n"/>
    </row>
    <row r="55">
      <c r="D55" t="inlineStr">
        <is>
          <t>Row Labels</t>
        </is>
      </c>
      <c r="E55" t="inlineStr">
        <is>
          <t>Count of WG10</t>
        </is>
      </c>
      <c r="F55" t="inlineStr">
        <is>
          <t>Sum of acreage</t>
        </is>
      </c>
      <c r="G55" s="43" t="inlineStr">
        <is>
          <t>Acreage per Fire</t>
        </is>
      </c>
      <c r="H55" t="inlineStr">
        <is>
          <t>Structures Destroyed</t>
        </is>
      </c>
      <c r="I55" s="43" t="inlineStr">
        <is>
          <t>Structures per Fire</t>
        </is>
      </c>
      <c r="K55" t="inlineStr">
        <is>
          <t>Row Labels</t>
        </is>
      </c>
      <c r="L55" t="inlineStr">
        <is>
          <t>Count of WG10</t>
        </is>
      </c>
      <c r="M55" t="inlineStr">
        <is>
          <t>Sum of acreage</t>
        </is>
      </c>
      <c r="N55" t="inlineStr">
        <is>
          <t>Acreage per Fire</t>
        </is>
      </c>
      <c r="O55" t="inlineStr">
        <is>
          <t>Structures Destroyed</t>
        </is>
      </c>
      <c r="P55" t="inlineStr">
        <is>
          <t>Structures per Fire</t>
        </is>
      </c>
    </row>
    <row r="56">
      <c r="D56" t="inlineStr">
        <is>
          <t>0-10</t>
        </is>
      </c>
      <c r="E56" t="n">
        <v>3</v>
      </c>
      <c r="F56" t="n">
        <v>3948</v>
      </c>
      <c r="G56" s="43">
        <f>IF(E56&lt;&gt;0,F56/E56,0)</f>
        <v/>
      </c>
      <c r="H56" t="n">
        <v>213</v>
      </c>
      <c r="I56" s="43">
        <f>IF(G56&lt;&gt;0,H56/$E56,0)</f>
        <v/>
      </c>
      <c r="K56" t="inlineStr">
        <is>
          <t>0-10</t>
        </is>
      </c>
      <c r="L56" t="n">
        <v>22</v>
      </c>
      <c r="M56" t="n">
        <v>780443</v>
      </c>
      <c r="N56" s="43">
        <f>IF(L56&lt;&gt;0,M56/L56,0)</f>
        <v/>
      </c>
      <c r="O56" t="n">
        <v>417</v>
      </c>
      <c r="P56" s="43">
        <f>IF(N56&lt;&gt;0,O56/$L56,0)</f>
        <v/>
      </c>
    </row>
    <row r="57">
      <c r="D57" t="inlineStr">
        <is>
          <t>10-20</t>
        </is>
      </c>
      <c r="E57" t="n">
        <v>16</v>
      </c>
      <c r="F57" t="n">
        <v>197149</v>
      </c>
      <c r="G57" s="43">
        <f>IF(E57&lt;&gt;0,F57/E57,0)</f>
        <v/>
      </c>
      <c r="H57" t="n">
        <v>1153</v>
      </c>
      <c r="I57" s="43">
        <f>IF(G57&lt;&gt;0,H57/$E57,0)</f>
        <v/>
      </c>
      <c r="K57" t="inlineStr">
        <is>
          <t>10-20</t>
        </is>
      </c>
      <c r="L57" t="n">
        <v>130</v>
      </c>
      <c r="M57" t="n">
        <v>1420876</v>
      </c>
      <c r="N57" s="43">
        <f>IF(L57&lt;&gt;0,M57/L57,0)</f>
        <v/>
      </c>
      <c r="O57" t="n">
        <v>6121</v>
      </c>
      <c r="P57" s="43">
        <f>IF(N57&lt;&gt;0,O57/$L57,0)</f>
        <v/>
      </c>
    </row>
    <row r="58">
      <c r="D58" t="inlineStr">
        <is>
          <t>20-30</t>
        </is>
      </c>
      <c r="E58" t="n">
        <v>16</v>
      </c>
      <c r="F58" t="n">
        <v>1242495</v>
      </c>
      <c r="G58" s="43">
        <f>IF(E58&lt;&gt;0,F58/E58,0)</f>
        <v/>
      </c>
      <c r="H58" t="n">
        <v>4755</v>
      </c>
      <c r="I58" s="43">
        <f>IF(G58&lt;&gt;0,H58/$E58,0)</f>
        <v/>
      </c>
      <c r="K58" t="inlineStr">
        <is>
          <t>20-30</t>
        </is>
      </c>
      <c r="L58" t="n">
        <v>86</v>
      </c>
      <c r="M58" t="n">
        <v>1162010</v>
      </c>
      <c r="N58" s="43">
        <f>IF(L58&lt;&gt;0,M58/L58,0)</f>
        <v/>
      </c>
      <c r="O58" t="n">
        <v>1168</v>
      </c>
      <c r="P58" s="43">
        <f>IF(N58&lt;&gt;0,O58/$L58,0)</f>
        <v/>
      </c>
    </row>
    <row r="59">
      <c r="D59" t="inlineStr">
        <is>
          <t>30-40</t>
        </is>
      </c>
      <c r="E59" t="n">
        <v>10</v>
      </c>
      <c r="F59" t="n">
        <v>223113</v>
      </c>
      <c r="G59" s="43">
        <f>IF(E59&lt;&gt;0,F59/E59,0)</f>
        <v/>
      </c>
      <c r="H59" t="n">
        <v>6082</v>
      </c>
      <c r="I59" s="43">
        <f>IF(G59&lt;&gt;0,H59/$E59,0)</f>
        <v/>
      </c>
      <c r="K59" t="inlineStr">
        <is>
          <t>30-40</t>
        </is>
      </c>
      <c r="L59" t="n">
        <v>25</v>
      </c>
      <c r="M59" t="n">
        <v>99143</v>
      </c>
      <c r="N59" s="43">
        <f>IF(L59&lt;&gt;0,M59/L59,0)</f>
        <v/>
      </c>
      <c r="O59" t="n">
        <v>38</v>
      </c>
      <c r="P59" s="43">
        <f>IF(N59&lt;&gt;0,O59/$L59,0)</f>
        <v/>
      </c>
    </row>
    <row r="60">
      <c r="D60" t="inlineStr">
        <is>
          <t>40-50</t>
        </is>
      </c>
      <c r="E60" t="n">
        <v>6</v>
      </c>
      <c r="F60" t="n">
        <v>377047</v>
      </c>
      <c r="G60" s="43">
        <f>IF(E60&lt;&gt;0,F60/E60,0)</f>
        <v/>
      </c>
      <c r="H60" t="n">
        <v>38963</v>
      </c>
      <c r="I60" s="43">
        <f>IF(G60&lt;&gt;0,H60/$E60,0)</f>
        <v/>
      </c>
      <c r="K60" t="inlineStr">
        <is>
          <t>40-50</t>
        </is>
      </c>
      <c r="L60" t="n">
        <v>9</v>
      </c>
      <c r="M60" t="n">
        <v>445367</v>
      </c>
      <c r="N60" s="43">
        <f>IF(L60&lt;&gt;0,M60/L60,0)</f>
        <v/>
      </c>
      <c r="O60" t="n">
        <v>1827</v>
      </c>
      <c r="P60" s="43">
        <f>IF(N60&lt;&gt;0,O60/$L60,0)</f>
        <v/>
      </c>
    </row>
    <row r="61">
      <c r="D61" t="inlineStr">
        <is>
          <t>&gt;50</t>
        </is>
      </c>
      <c r="E61" t="n">
        <v>5</v>
      </c>
      <c r="F61">
        <f>SUM(F44:F47)</f>
        <v/>
      </c>
      <c r="G61" s="43">
        <f>IF(E61&lt;&gt;0,F61/E61,0)</f>
        <v/>
      </c>
      <c r="H61">
        <f>SUM(H44:H47)</f>
        <v/>
      </c>
      <c r="I61" s="43">
        <f>IF(G61&lt;&gt;0,H61/$E61,0)</f>
        <v/>
      </c>
      <c r="K61" t="inlineStr">
        <is>
          <t>50-60</t>
        </is>
      </c>
      <c r="L61">
        <f>SUM(L44:L47)</f>
        <v/>
      </c>
      <c r="M61">
        <f>SUM(M44:M47)</f>
        <v/>
      </c>
      <c r="N61" s="43">
        <f>IF(L61&lt;&gt;0,M61/L61,0)</f>
        <v/>
      </c>
      <c r="O61">
        <f>SUM(O44:O47)</f>
        <v/>
      </c>
      <c r="P61" s="43">
        <f>IF(N61&lt;&gt;0,O61/$L61,0)</f>
        <v/>
      </c>
    </row>
    <row r="62">
      <c r="D62" t="inlineStr">
        <is>
          <t>Grand Total</t>
        </is>
      </c>
      <c r="E62" t="n">
        <v>56</v>
      </c>
      <c r="F62" s="45" t="n">
        <v>2414667</v>
      </c>
      <c r="G62" s="45">
        <f>IF(E62&lt;&gt;0,F62/E62,0)</f>
        <v/>
      </c>
      <c r="H62" s="45" t="n">
        <v>52609</v>
      </c>
      <c r="I62" s="45">
        <f>IF(G62&lt;&gt;0,H62/$E62,0)</f>
        <v/>
      </c>
      <c r="K62" s="45" t="inlineStr">
        <is>
          <t>Grand Total</t>
        </is>
      </c>
      <c r="L62" s="45" t="n">
        <v>279</v>
      </c>
      <c r="M62" s="45" t="n">
        <v>3939907</v>
      </c>
      <c r="N62" s="47">
        <f>IF(L62&lt;&gt;0,M62/L62,0)</f>
        <v/>
      </c>
      <c r="O62" s="45" t="n">
        <v>9584</v>
      </c>
      <c r="P62" s="43">
        <f>IF(N62&lt;&gt;0,O62/$L62,0)</f>
        <v/>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2:G12"/>
  <sheetViews>
    <sheetView workbookViewId="0">
      <selection activeCell="A1" sqref="A1"/>
    </sheetView>
  </sheetViews>
  <sheetFormatPr baseColWidth="8" defaultRowHeight="15"/>
  <sheetData>
    <row r="2">
      <c r="B2" s="50" t="inlineStr">
        <is>
          <t>KS Statistic</t>
        </is>
      </c>
      <c r="C2" s="50" t="inlineStr">
        <is>
          <t>KS p-value</t>
        </is>
      </c>
    </row>
    <row r="3">
      <c r="B3" t="n">
        <v>0.2201582387340901</v>
      </c>
      <c r="C3" t="n">
        <v>0.01572328545856639</v>
      </c>
    </row>
    <row r="6">
      <c r="B6" s="50" t="inlineStr">
        <is>
          <t>Bin</t>
        </is>
      </c>
      <c r="C6" s="50" t="inlineStr">
        <is>
          <t>G-statistic</t>
        </is>
      </c>
      <c r="D6" s="50" t="inlineStr">
        <is>
          <t>GS p-value</t>
        </is>
      </c>
      <c r="E6" s="50" t="inlineStr">
        <is>
          <t>Bin</t>
        </is>
      </c>
      <c r="F6" s="50" t="inlineStr">
        <is>
          <t>Chi2-statistic</t>
        </is>
      </c>
      <c r="G6" s="50" t="inlineStr">
        <is>
          <t>Chi2 p-value</t>
        </is>
      </c>
    </row>
    <row r="7">
      <c r="B7" t="n">
        <v>1</v>
      </c>
      <c r="C7" t="n">
        <v>2.085318187133811</v>
      </c>
      <c r="D7" t="n">
        <v>0.1487212314119617</v>
      </c>
      <c r="E7" t="n">
        <v>1</v>
      </c>
      <c r="F7" t="n">
        <v>1.816305469556243</v>
      </c>
      <c r="G7" t="n">
        <v>0.1777536769129456</v>
      </c>
    </row>
    <row r="8">
      <c r="B8" t="n">
        <v>2</v>
      </c>
      <c r="C8" t="n">
        <v>2.724523218302028</v>
      </c>
      <c r="D8" t="n">
        <v>0.09881762621924396</v>
      </c>
      <c r="E8" t="n">
        <v>2</v>
      </c>
      <c r="F8" t="n">
        <v>2.481883596986019</v>
      </c>
      <c r="G8" t="n">
        <v>0.115164258841988</v>
      </c>
    </row>
    <row r="9">
      <c r="B9" t="n">
        <v>3</v>
      </c>
      <c r="C9" t="n">
        <v>2.024079950354446e-05</v>
      </c>
      <c r="D9" t="n">
        <v>0.9964103473379748</v>
      </c>
      <c r="E9" t="n">
        <v>3</v>
      </c>
      <c r="F9" t="n">
        <v>2.023513223658931e-05</v>
      </c>
      <c r="G9" t="n">
        <v>0.9964108499072256</v>
      </c>
    </row>
    <row r="10">
      <c r="B10" t="n">
        <v>4</v>
      </c>
      <c r="C10" t="n">
        <v>3.689046743261507</v>
      </c>
      <c r="D10" t="n">
        <v>0.05477091051263294</v>
      </c>
      <c r="E10" t="n">
        <v>4</v>
      </c>
      <c r="F10" t="n">
        <v>4.378962111160254</v>
      </c>
      <c r="G10" t="n">
        <v>0.03638514659403033</v>
      </c>
    </row>
    <row r="11">
      <c r="B11" t="n">
        <v>5</v>
      </c>
      <c r="C11" t="n">
        <v>3.923359878520951</v>
      </c>
      <c r="D11" t="n">
        <v>0.04761961911888263</v>
      </c>
      <c r="E11" t="n">
        <v>5</v>
      </c>
      <c r="F11" t="n">
        <v>5.087084226403111</v>
      </c>
      <c r="G11" t="n">
        <v>0.02410468693943696</v>
      </c>
    </row>
    <row r="12">
      <c r="B12" t="n">
        <v>6</v>
      </c>
      <c r="C12" t="n">
        <v>4.604325532880968</v>
      </c>
      <c r="D12" t="n">
        <v>0.0318913957278159</v>
      </c>
      <c r="E12" t="n">
        <v>6</v>
      </c>
      <c r="F12" t="n">
        <v>6.111498108015136</v>
      </c>
      <c r="G12" t="n">
        <v>0.01343052418794224</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Mitchell</dc:creator>
  <dcterms:created xsi:type="dcterms:W3CDTF">2025-04-15T20:04:43Z</dcterms:created>
  <dcterms:modified xsi:type="dcterms:W3CDTF">2025-04-29T01:11:29Z</dcterms:modified>
  <cp:lastModifiedBy>Joseph Mitchell</cp:lastModifiedBy>
</cp:coreProperties>
</file>