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2ccc072c198ec2/Documents/"/>
    </mc:Choice>
  </mc:AlternateContent>
  <xr:revisionPtr revIDLastSave="90" documentId="8_{8A9AB61E-D712-4E90-9A5A-2D0FDE88D091}" xr6:coauthVersionLast="47" xr6:coauthVersionMax="47" xr10:uidLastSave="{FC3D2D55-94C5-419C-8D83-3529BEFB8482}"/>
  <bookViews>
    <workbookView xWindow="-110" yWindow="-110" windowWidth="19420" windowHeight="10300" firstSheet="1" activeTab="4" xr2:uid="{00000000-000D-0000-FFFF-FFFF00000000}"/>
  </bookViews>
  <sheets>
    <sheet name="Outcome By Parent Category" sheetId="2" r:id="rId1"/>
    <sheet name="Outcome By Sub Category" sheetId="3" r:id="rId2"/>
    <sheet name="Outcome By Month" sheetId="7" r:id="rId3"/>
    <sheet name="Crowdfunding" sheetId="1" r:id="rId4"/>
    <sheet name="Statistical Analysis" sheetId="9" r:id="rId5"/>
    <sheet name="Outcomes vs Goal" sheetId="8" r:id="rId6"/>
  </sheets>
  <definedNames>
    <definedName name="_xlnm._FilterDatabase" localSheetId="3" hidden="1">Crowdfunding!$A$1:$T$1001</definedName>
    <definedName name="_xlnm._FilterDatabase" localSheetId="4" hidden="1">'Statistical Analysis'!$B$1:$B$2258</definedName>
  </definedNames>
  <calcPr calcId="191029"/>
  <pivotCaches>
    <pivotCache cacheId="6" r:id="rId7"/>
    <pivotCache cacheId="7" r:id="rId8"/>
  </pivotCaches>
</workbook>
</file>

<file path=xl/calcChain.xml><?xml version="1.0" encoding="utf-8"?>
<calcChain xmlns="http://schemas.openxmlformats.org/spreadsheetml/2006/main">
  <c r="I6" i="9" l="1"/>
  <c r="I7" i="9"/>
  <c r="L6" i="9"/>
  <c r="L7" i="9"/>
  <c r="L5" i="9"/>
  <c r="L4" i="9"/>
  <c r="L3" i="9"/>
  <c r="L2" i="9"/>
  <c r="I2" i="9"/>
  <c r="I5" i="9"/>
  <c r="I4" i="9"/>
  <c r="I3" i="9"/>
  <c r="D2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C2" i="8"/>
  <c r="B2" i="8"/>
  <c r="B13" i="8"/>
  <c r="B11" i="8"/>
  <c r="B9" i="8"/>
  <c r="E9" i="8" s="1"/>
  <c r="B8" i="8"/>
  <c r="E8" i="8" s="1"/>
  <c r="B7" i="8"/>
  <c r="E7" i="8" s="1"/>
  <c r="G7" i="8" s="1"/>
  <c r="B6" i="8"/>
  <c r="E6" i="8" s="1"/>
  <c r="B5" i="8"/>
  <c r="E5" i="8" s="1"/>
  <c r="B3" i="8"/>
  <c r="B4" i="8"/>
  <c r="B10" i="8"/>
  <c r="B12" i="8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3" i="1"/>
  <c r="F3" i="1"/>
  <c r="F2" i="1"/>
  <c r="F999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E4" i="8" l="1"/>
  <c r="H4" i="8" s="1"/>
  <c r="E11" i="8"/>
  <c r="F11" i="8" s="1"/>
  <c r="E3" i="8"/>
  <c r="G3" i="8" s="1"/>
  <c r="H5" i="8"/>
  <c r="H6" i="8"/>
  <c r="H7" i="8"/>
  <c r="H8" i="8"/>
  <c r="H9" i="8"/>
  <c r="G5" i="8"/>
  <c r="F12" i="8"/>
  <c r="G6" i="8"/>
  <c r="G8" i="8"/>
  <c r="G9" i="8"/>
  <c r="E2" i="8"/>
  <c r="H2" i="8" s="1"/>
  <c r="E13" i="8"/>
  <c r="F13" i="8" s="1"/>
  <c r="F9" i="8"/>
  <c r="E12" i="8"/>
  <c r="G12" i="8" s="1"/>
  <c r="F8" i="8"/>
  <c r="F7" i="8"/>
  <c r="E10" i="8"/>
  <c r="F10" i="8" s="1"/>
  <c r="F6" i="8"/>
  <c r="F5" i="8"/>
  <c r="F4" i="8"/>
  <c r="F3" i="8"/>
  <c r="F2" i="8" l="1"/>
  <c r="H11" i="8"/>
  <c r="G4" i="8"/>
  <c r="H13" i="8"/>
  <c r="H3" i="8"/>
  <c r="G11" i="8"/>
  <c r="H10" i="8"/>
  <c r="G2" i="8"/>
  <c r="H12" i="8"/>
  <c r="G13" i="8"/>
  <c r="G10" i="8"/>
</calcChain>
</file>

<file path=xl/sharedStrings.xml><?xml version="1.0" encoding="utf-8"?>
<sst xmlns="http://schemas.openxmlformats.org/spreadsheetml/2006/main" count="9069" uniqueCount="2115">
  <si>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</si>
  <si>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</si>
  <si>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</si>
  <si>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</si>
  <si>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</si>
  <si>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</si>
  <si>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</si>
  <si>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</si>
  <si>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</si>
  <si>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</si>
  <si>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</si>
  <si>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</si>
  <si>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</si>
  <si>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</si>
  <si>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</si>
  <si>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</si>
  <si>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</si>
  <si>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</si>
  <si>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</si>
  <si>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</si>
  <si>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</si>
  <si>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</si>
  <si>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</si>
  <si>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</si>
  <si>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</si>
  <si>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</si>
  <si>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</si>
  <si>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</si>
  <si>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</si>
  <si>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</si>
  <si>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</si>
  <si>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</si>
  <si>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</si>
  <si>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</si>
  <si>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</si>
  <si>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</si>
  <si>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</si>
  <si>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</si>
  <si>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</si>
  <si>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</si>
  <si>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</si>
  <si>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</si>
  <si>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</si>
  <si>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</si>
  <si>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</si>
  <si>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</si>
  <si>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</si>
  <si>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</si>
  <si>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</si>
  <si>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</si>
  <si>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</si>
  <si>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</si>
  <si>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</si>
  <si>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</si>
  <si>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</si>
  <si>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</si>
  <si>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</si>
  <si>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</si>
  <si>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</si>
  <si>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</si>
  <si>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</si>
  <si>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</si>
  <si>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</si>
  <si>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</si>
  <si>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</si>
  <si>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</si>
  <si>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</si>
  <si>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</si>
  <si>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</si>
  <si>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</si>
  <si>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</si>
  <si>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</si>
  <si>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</si>
  <si>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</si>
  <si>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</si>
  <si>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</si>
  <si>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</si>
  <si>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</si>
  <si>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</si>
  <si>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</si>
  <si>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</si>
  <si>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</si>
  <si>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</si>
  <si>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</si>
  <si>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</si>
  <si>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</si>
  <si>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</si>
  <si>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</si>
  <si>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</si>
  <si>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</si>
  <si>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</si>
  <si>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</si>
  <si>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</si>
  <si>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</si>
  <si>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</si>
  <si>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</si>
  <si>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</si>
  <si>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</si>
  <si>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</si>
  <si>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</si>
  <si>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</si>
  <si>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</si>
  <si>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</si>
  <si>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</si>
  <si>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</si>
  <si>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</si>
  <si>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</si>
  <si>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</si>
  <si>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</si>
  <si>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</si>
  <si>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</si>
  <si>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</si>
  <si>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</si>
  <si>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</si>
  <si>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</si>
  <si>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</si>
  <si>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</si>
  <si>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</si>
  <si>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</si>
  <si>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</si>
  <si>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</si>
  <si>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</si>
  <si>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</si>
  <si>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</si>
  <si>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</si>
  <si>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</si>
  <si>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</si>
  <si>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</si>
  <si>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</si>
  <si>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</si>
  <si>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</si>
  <si>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</si>
  <si>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</si>
  <si>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</si>
  <si>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</si>
  <si>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</si>
  <si>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</si>
  <si>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</si>
  <si>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</si>
  <si>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</si>
  <si>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</si>
  <si>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</si>
  <si>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</si>
  <si>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</si>
  <si>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</si>
  <si>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</si>
  <si>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</si>
  <si>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</si>
  <si>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</si>
  <si>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</si>
  <si>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</si>
  <si>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</si>
  <si>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</si>
  <si>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</si>
  <si>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</si>
  <si>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</si>
  <si>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</si>
  <si>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</si>
  <si>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</si>
  <si>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</si>
  <si>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</si>
  <si>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</si>
  <si>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</si>
  <si>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</si>
  <si>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</si>
  <si>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</si>
  <si>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</si>
  <si>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</si>
  <si>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</si>
  <si>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</si>
  <si>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</si>
  <si>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</si>
  <si>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</si>
  <si>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</si>
  <si>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</si>
  <si>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</si>
  <si>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</si>
  <si>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</si>
  <si>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</si>
  <si>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</si>
  <si>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</si>
  <si>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</si>
  <si>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</si>
  <si>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</si>
  <si>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</si>
  <si>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</si>
  <si>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</si>
  <si>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</si>
  <si>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</si>
  <si>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</si>
  <si>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</si>
  <si>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</si>
  <si>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</si>
  <si>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</si>
  <si>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</si>
  <si>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</si>
  <si>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</si>
  <si>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</si>
  <si>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</si>
  <si>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</si>
  <si>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</si>
  <si>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</si>
  <si>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</si>
  <si>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</si>
  <si>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</si>
  <si>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</si>
  <si>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</si>
  <si>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</si>
  <si>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</si>
  <si>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</si>
  <si>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</si>
  <si>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</si>
  <si>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</si>
  <si>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</si>
  <si>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</si>
  <si>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</si>
  <si>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</si>
  <si>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</si>
  <si>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</si>
  <si>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</si>
  <si>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</si>
  <si>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</si>
  <si>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</si>
  <si>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</si>
  <si>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</si>
  <si>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</si>
  <si>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</si>
  <si>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</si>
  <si>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</si>
  <si>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</si>
  <si>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</si>
  <si>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</si>
  <si>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</si>
  <si>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</si>
  <si>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</si>
  <si>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</si>
  <si>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</si>
  <si>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</si>
  <si>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</si>
  <si>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</si>
  <si>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</si>
  <si>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</si>
  <si>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</si>
  <si>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</si>
  <si>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</si>
  <si>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</si>
  <si>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</si>
  <si>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</si>
  <si>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</si>
  <si>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</si>
  <si>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</si>
  <si>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</si>
  <si>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</si>
  <si>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</si>
  <si>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</si>
  <si>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</si>
  <si>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</si>
  <si>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</si>
  <si>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</si>
  <si>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</si>
  <si>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</si>
  <si>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</si>
  <si>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</si>
  <si>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</si>
  <si>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</si>
  <si>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</si>
  <si>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</si>
  <si>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</si>
  <si>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</si>
  <si>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</si>
  <si>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</si>
  <si>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</si>
  <si>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</si>
  <si>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</si>
  <si>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</si>
  <si>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</si>
  <si>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</si>
  <si>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</si>
  <si>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</si>
  <si>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</si>
  <si>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</si>
  <si>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</si>
  <si>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</si>
  <si>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</si>
  <si>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</si>
  <si>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</si>
  <si>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</si>
  <si>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</si>
  <si>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</si>
  <si>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</si>
  <si>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</si>
  <si>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</si>
  <si>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</si>
  <si>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</si>
  <si>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</si>
  <si>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</si>
  <si>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</si>
  <si>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</si>
  <si>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</si>
  <si>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</si>
  <si>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</si>
  <si>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</si>
  <si>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</si>
  <si>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</si>
  <si>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</si>
  <si>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</si>
  <si>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</si>
  <si>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</si>
  <si>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</si>
  <si>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</si>
  <si>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</si>
  <si>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</si>
  <si>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</si>
  <si>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</si>
  <si>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</si>
  <si>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</si>
  <si>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</si>
  <si>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</si>
  <si>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</si>
  <si>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</si>
  <si>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</si>
  <si>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</si>
  <si>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</si>
  <si>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</si>
  <si>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</si>
  <si>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</si>
  <si>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</si>
  <si>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</si>
  <si>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</si>
  <si>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</si>
  <si>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</si>
  <si>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</si>
  <si>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</si>
  <si>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</si>
  <si>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</si>
  <si>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</si>
  <si>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</si>
  <si>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</si>
  <si>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</si>
  <si>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</si>
  <si>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</si>
  <si>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</si>
  <si>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</si>
  <si>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</si>
  <si>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</si>
  <si>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</si>
  <si>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</si>
  <si>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</si>
  <si>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</si>
  <si>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</si>
  <si>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</si>
  <si>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</si>
  <si>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</si>
  <si>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</si>
  <si>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</si>
  <si>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</si>
  <si>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</si>
  <si>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</si>
  <si>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</si>
  <si>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</si>
  <si>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</si>
  <si>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</si>
  <si>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</si>
  <si>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</si>
  <si>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</si>
  <si>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</si>
  <si>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</si>
  <si>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</si>
  <si>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</si>
  <si>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</si>
  <si>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</si>
  <si>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</si>
  <si>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</si>
  <si>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</si>
  <si>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</si>
  <si>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</si>
  <si>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</si>
  <si>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</si>
  <si>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</si>
  <si>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</si>
  <si>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</si>
  <si>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</si>
  <si>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</si>
  <si>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</si>
  <si>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</si>
  <si>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</si>
  <si>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</si>
  <si>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</si>
  <si>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</si>
  <si>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</si>
  <si>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</si>
  <si>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</si>
  <si>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</si>
  <si>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</si>
  <si>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</si>
  <si>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</si>
  <si>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</si>
  <si>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</si>
  <si>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</si>
  <si>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</si>
  <si>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</si>
  <si>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</si>
  <si>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</si>
  <si>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</si>
  <si>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</si>
  <si>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</si>
  <si>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</si>
  <si>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</si>
  <si>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</si>
  <si>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</si>
  <si>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</si>
  <si>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</si>
  <si>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</si>
  <si>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</si>
  <si>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</si>
  <si>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</si>
  <si>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</si>
  <si>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</si>
  <si>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</si>
  <si>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</si>
  <si>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</si>
  <si>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</si>
  <si>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</si>
  <si>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</si>
  <si>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</si>
  <si>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</si>
  <si>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</si>
  <si>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</si>
  <si>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</si>
  <si>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</si>
  <si>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</si>
  <si>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</si>
  <si>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</si>
  <si>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</si>
  <si>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</si>
  <si>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</si>
  <si>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</si>
  <si>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</si>
  <si>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</si>
  <si>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</si>
  <si>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</si>
  <si>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</si>
  <si>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</si>
  <si>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</si>
  <si>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</si>
  <si>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</si>
  <si>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</si>
  <si>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</si>
  <si>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</si>
  <si>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</si>
  <si>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</si>
  <si>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</si>
  <si>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</si>
  <si>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</si>
  <si>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</si>
  <si>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</si>
  <si>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</si>
  <si>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</si>
  <si>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</si>
  <si>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</si>
  <si>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</si>
  <si>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</si>
  <si>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</si>
  <si>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</si>
  <si>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</si>
  <si>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</si>
  <si>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</si>
  <si>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</si>
  <si>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</si>
  <si>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</si>
  <si>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</si>
  <si>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</si>
  <si>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</si>
  <si>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</si>
  <si>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</si>
  <si>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</si>
  <si>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</si>
  <si>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</si>
  <si>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</si>
  <si>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</si>
  <si>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</si>
  <si>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</si>
  <si>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</si>
  <si>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</si>
  <si>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</si>
  <si>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</si>
  <si>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</si>
  <si>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</si>
  <si>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</si>
  <si>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</si>
  <si>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</si>
  <si>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</si>
  <si>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</si>
  <si>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</si>
  <si>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</si>
  <si>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</si>
  <si>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</si>
  <si>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</si>
  <si>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</si>
  <si>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</si>
  <si>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</si>
  <si>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</si>
  <si>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</si>
  <si>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</si>
  <si>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</si>
  <si>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</si>
  <si>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</si>
  <si>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</si>
  <si>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</si>
  <si>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</si>
  <si>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</si>
  <si>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</si>
  <si>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</si>
  <si>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</si>
  <si>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</si>
  <si>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</si>
  <si>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</si>
  <si>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</si>
  <si>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</si>
  <si>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</si>
  <si>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</si>
  <si>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</si>
  <si>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</si>
  <si>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</si>
  <si>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</si>
  <si>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</si>
  <si>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</si>
  <si>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</si>
  <si>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</si>
  <si>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</si>
  <si>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</si>
  <si>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</si>
  <si>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</si>
  <si>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</si>
  <si>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</si>
  <si>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</si>
  <si>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</si>
  <si>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</si>
  <si>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</si>
  <si>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</si>
  <si>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</si>
  <si>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</si>
  <si>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</si>
  <si>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</si>
  <si>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</si>
  <si>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</si>
  <si>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</si>
  <si>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</si>
  <si>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</si>
  <si>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</si>
  <si>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</si>
  <si>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</si>
  <si>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</si>
  <si>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</si>
  <si>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</si>
  <si>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</si>
  <si>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</si>
  <si>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</si>
  <si>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</si>
  <si>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</si>
  <si>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</si>
  <si>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</si>
  <si>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</si>
  <si>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</si>
  <si>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</si>
  <si>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</si>
  <si>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</si>
  <si>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</si>
  <si>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</si>
  <si>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</si>
  <si>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</si>
  <si>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</si>
  <si>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</si>
  <si>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</si>
  <si>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</si>
  <si>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</si>
  <si>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</si>
  <si>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</si>
  <si>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</si>
  <si>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</si>
  <si>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</si>
  <si>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</si>
  <si>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</si>
  <si>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</si>
  <si>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</si>
  <si>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</si>
  <si>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</si>
  <si>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</si>
  <si>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</si>
  <si>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</si>
  <si>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</si>
  <si>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</si>
  <si>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</si>
  <si>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</si>
  <si>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</si>
  <si>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</si>
  <si>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</si>
  <si>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</si>
  <si>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</si>
  <si>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</si>
  <si>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</si>
  <si>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</si>
  <si>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</si>
  <si>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</si>
  <si>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</si>
  <si>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</si>
  <si>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</si>
  <si>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</si>
  <si>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</si>
  <si>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</si>
  <si>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</si>
  <si>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</si>
  <si>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</si>
  <si>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</si>
  <si>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</si>
  <si>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</si>
  <si>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</si>
  <si>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</si>
  <si>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</si>
  <si>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</si>
  <si>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</si>
  <si>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</si>
  <si>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</si>
  <si>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</si>
  <si>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</si>
  <si>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</si>
  <si>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</si>
  <si>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</si>
  <si>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</si>
  <si>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</si>
  <si>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</si>
  <si>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</si>
  <si>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</si>
  <si>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</si>
  <si>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</si>
  <si>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</si>
  <si>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</si>
  <si>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</si>
  <si>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</si>
  <si>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</si>
  <si>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</si>
  <si>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</si>
  <si>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</si>
  <si>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</si>
  <si>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</si>
  <si>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</si>
  <si>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</si>
  <si>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</si>
  <si>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</si>
  <si>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</si>
  <si>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</si>
  <si>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</si>
  <si>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</si>
  <si>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</si>
  <si>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</si>
  <si>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</si>
  <si>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</si>
  <si>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</si>
  <si>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</si>
  <si>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</si>
  <si>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</si>
  <si>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</si>
  <si>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</si>
  <si>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</si>
  <si>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</si>
  <si>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</si>
  <si>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</si>
  <si>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</si>
  <si>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</si>
  <si>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</si>
  <si>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</si>
  <si>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</si>
  <si>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</si>
  <si>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</si>
  <si>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</si>
  <si>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</si>
  <si>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</si>
  <si>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</si>
  <si>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</si>
  <si>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</si>
  <si>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</si>
  <si>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</si>
  <si>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</si>
  <si>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</si>
  <si>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</si>
  <si>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</si>
  <si>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</si>
  <si>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</si>
  <si>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</si>
  <si>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</si>
  <si>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</si>
  <si>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</si>
  <si>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</si>
  <si>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</si>
  <si>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</si>
  <si>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</si>
  <si>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</si>
  <si>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</si>
  <si>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</si>
  <si>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</si>
  <si>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</si>
  <si>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</si>
  <si>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</si>
  <si>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</si>
  <si>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</si>
  <si>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</si>
  <si>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</si>
  <si>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</si>
  <si>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</si>
  <si>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</si>
  <si>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</si>
  <si>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</si>
  <si>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</si>
  <si>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</si>
  <si>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</si>
  <si>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</si>
  <si>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</si>
  <si>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</si>
  <si>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</si>
  <si>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</si>
  <si>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</si>
  <si>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</si>
  <si>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</si>
  <si>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</si>
  <si>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</si>
  <si>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</si>
  <si>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</si>
  <si>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</si>
  <si>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</si>
  <si>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</si>
  <si>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</si>
  <si>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</si>
  <si>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</si>
  <si>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</si>
  <si>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</si>
  <si>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</si>
  <si>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</si>
  <si>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</si>
  <si>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</si>
  <si>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</si>
  <si>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</si>
  <si>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</si>
  <si>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</si>
  <si>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</si>
  <si>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</si>
  <si>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</si>
  <si>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</si>
  <si>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</si>
  <si>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</si>
  <si>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</si>
  <si>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</si>
  <si>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</si>
  <si>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</si>
  <si>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</si>
  <si>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</si>
  <si>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</si>
  <si>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</si>
  <si>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</si>
  <si>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</si>
  <si>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</si>
  <si>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</si>
  <si>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</si>
  <si>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</si>
  <si>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</si>
  <si>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</si>
  <si>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</si>
  <si>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</si>
  <si>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</si>
  <si>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</si>
  <si>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</si>
  <si>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</si>
  <si>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</si>
  <si>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</si>
  <si>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</si>
  <si>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</si>
  <si>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</si>
  <si>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</si>
  <si>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</si>
  <si>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</si>
  <si>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</si>
  <si>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</si>
  <si>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</si>
  <si>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</si>
  <si>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</si>
  <si>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</si>
  <si>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</si>
  <si>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</si>
  <si>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</si>
  <si>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</si>
  <si>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</si>
  <si>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</si>
  <si>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</si>
  <si>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</si>
  <si>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</si>
  <si>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</si>
  <si>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</si>
  <si>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</si>
  <si>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</si>
  <si>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</si>
  <si>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</si>
  <si>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</si>
  <si>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</si>
  <si>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</si>
  <si>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</si>
  <si>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</si>
  <si>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</si>
  <si>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</si>
  <si>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</si>
  <si>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</si>
  <si>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</si>
  <si>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</si>
  <si>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</si>
  <si>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</si>
  <si>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</si>
  <si>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</si>
  <si>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</si>
  <si>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</si>
  <si>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</si>
  <si>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</si>
  <si>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</si>
  <si>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</si>
  <si>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</si>
  <si>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</si>
  <si>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</si>
  <si>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</si>
  <si>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</si>
  <si>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</si>
  <si>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</si>
  <si>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</si>
  <si>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</si>
  <si>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</si>
  <si>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</si>
  <si>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</si>
  <si>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</si>
  <si>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</si>
  <si>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</si>
  <si>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</si>
  <si>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</si>
  <si>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</si>
  <si>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</si>
  <si>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</si>
  <si>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</si>
  <si>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</si>
  <si>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</si>
  <si>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</si>
  <si>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</si>
  <si>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</si>
  <si>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</si>
  <si>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</si>
  <si>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</si>
  <si>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</si>
  <si>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</si>
  <si>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</si>
  <si>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</si>
  <si>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</si>
  <si>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</si>
  <si>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</si>
  <si>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</si>
  <si>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</si>
  <si>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</si>
  <si>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</si>
  <si>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</si>
  <si>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</si>
  <si>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</si>
  <si>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</si>
  <si>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</si>
  <si>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</si>
  <si>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</si>
  <si>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</si>
  <si>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</si>
  <si>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</si>
  <si>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</si>
  <si>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</si>
  <si>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</si>
  <si>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</si>
  <si>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</si>
  <si>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</si>
  <si>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</si>
  <si>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</si>
  <si>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</si>
  <si>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</si>
  <si>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</si>
  <si>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</si>
  <si>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</si>
  <si>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</si>
  <si>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</si>
  <si>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</si>
  <si>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</si>
  <si>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</si>
  <si>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</si>
  <si>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</si>
  <si>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</si>
  <si>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</si>
  <si>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</si>
  <si>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</si>
  <si>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</si>
  <si>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</si>
  <si>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</si>
  <si>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</si>
  <si>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</si>
  <si>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</si>
  <si>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</si>
  <si>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</si>
  <si>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</si>
  <si>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</si>
  <si>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</si>
  <si>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</si>
  <si>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</si>
  <si>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</si>
  <si>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</si>
  <si>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</si>
  <si>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</si>
  <si>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</si>
  <si>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</si>
  <si>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</si>
  <si>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</si>
  <si>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</si>
  <si>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</si>
  <si>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</si>
  <si>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</si>
  <si>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</si>
  <si>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</si>
  <si>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</si>
  <si>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</si>
  <si>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</si>
  <si>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</si>
  <si>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</si>
  <si>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</si>
  <si>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</si>
  <si>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</si>
  <si>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</si>
  <si>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</si>
  <si>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</si>
  <si>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</si>
  <si>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</si>
  <si>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</si>
  <si>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</si>
  <si>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</si>
  <si>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</si>
  <si>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</si>
  <si>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</si>
  <si>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</si>
  <si>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</si>
  <si>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</si>
  <si>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</si>
  <si>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</si>
  <si>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</si>
  <si>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</si>
  <si>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</si>
  <si>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</si>
  <si>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</si>
  <si>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</si>
  <si>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</si>
  <si>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</si>
  <si>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</si>
  <si>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</si>
  <si>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</si>
  <si>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</si>
  <si>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</si>
  <si>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</si>
  <si>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</si>
  <si>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</si>
  <si>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</si>
  <si>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</si>
  <si>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</si>
  <si>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</si>
  <si>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</si>
  <si>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</si>
  <si>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</si>
  <si>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</si>
  <si>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</si>
  <si>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</si>
  <si>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</si>
  <si>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</si>
  <si>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</si>
  <si>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</si>
  <si>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</si>
  <si>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</si>
  <si>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</si>
  <si>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</si>
  <si>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</si>
  <si>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</si>
  <si>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</si>
  <si>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</si>
  <si>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</si>
  <si>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</si>
  <si>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</si>
  <si>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</si>
  <si>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</si>
  <si>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</si>
  <si>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</si>
  <si>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</si>
  <si>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</si>
  <si>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</si>
  <si>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</si>
  <si>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</si>
  <si>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</si>
  <si>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</si>
  <si>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</si>
  <si>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</si>
  <si>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</si>
  <si>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</si>
  <si>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</si>
  <si>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</si>
  <si>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</si>
  <si>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</si>
  <si>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</si>
  <si>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</si>
  <si>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</si>
  <si>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</si>
  <si>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</si>
  <si>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</si>
  <si>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</si>
  <si>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</si>
  <si>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</si>
  <si>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</si>
  <si>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</si>
  <si>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</si>
  <si>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</si>
  <si>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</si>
  <si>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</si>
  <si>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</si>
  <si>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</si>
  <si>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</si>
  <si>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</si>
  <si>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</si>
  <si>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</si>
  <si>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</si>
  <si>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</si>
  <si>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</si>
  <si>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</si>
  <si>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</si>
  <si>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</si>
  <si>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</si>
  <si>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</si>
  <si>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</si>
  <si>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</si>
  <si>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</si>
  <si>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</si>
  <si>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</si>
  <si>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</si>
  <si>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</si>
  <si>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</si>
  <si>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</si>
  <si>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</si>
  <si>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</si>
  <si>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</si>
  <si>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</si>
  <si>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</si>
  <si>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</si>
  <si>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</si>
  <si>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</si>
  <si>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</si>
  <si>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</si>
  <si>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</si>
  <si>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</si>
  <si>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</si>
  <si>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</si>
  <si>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</si>
  <si>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</si>
  <si>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</si>
  <si>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</si>
  <si>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</si>
  <si>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</si>
  <si>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</si>
  <si>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</si>
  <si>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</si>
  <si>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</si>
  <si>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</si>
  <si>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</si>
  <si>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</si>
  <si>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</si>
  <si>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</si>
  <si>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</si>
  <si>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</si>
  <si>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</si>
  <si>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</si>
  <si>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</si>
  <si>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</si>
  <si>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</si>
  <si>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</si>
  <si>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</si>
  <si>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</si>
  <si>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</si>
  <si>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</si>
  <si>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</si>
  <si>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</si>
  <si>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</si>
  <si>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</si>
  <si>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</si>
  <si>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</si>
  <si>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</si>
  <si>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</si>
  <si>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</si>
  <si>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</si>
  <si>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</si>
  <si>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</si>
  <si>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</si>
  <si>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</si>
  <si>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</si>
  <si>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</si>
  <si>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</si>
  <si>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</si>
  <si>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</si>
  <si>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</si>
  <si>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</si>
  <si>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</si>
  <si>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</si>
  <si>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</si>
  <si>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</si>
  <si>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</si>
  <si>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</si>
  <si>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</si>
  <si>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</si>
  <si>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</si>
  <si>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</si>
  <si>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</si>
  <si>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</si>
  <si>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</si>
  <si>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</si>
  <si>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</si>
  <si>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</si>
  <si>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</si>
  <si>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</si>
  <si>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</si>
  <si>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</si>
  <si>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</si>
  <si>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</si>
  <si>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</si>
  <si>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</si>
  <si>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</si>
  <si>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</si>
  <si>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</si>
  <si>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</si>
  <si>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</si>
  <si>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</si>
  <si>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</si>
  <si>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</si>
  <si>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</si>
  <si>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</si>
  <si>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</si>
  <si>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</si>
  <si>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</si>
  <si>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</si>
  <si>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</si>
  <si>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</si>
  <si>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</si>
  <si>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</si>
  <si>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</si>
  <si>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</si>
  <si>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</si>
  <si>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</si>
  <si>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</si>
  <si>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</si>
  <si>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</si>
  <si>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</si>
  <si>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</si>
  <si>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</si>
  <si>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</si>
  <si>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</si>
  <si>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</si>
  <si>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</si>
  <si>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</si>
  <si>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</si>
  <si>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</si>
  <si>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</si>
  <si>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</si>
  <si>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</si>
  <si>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</si>
  <si>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</si>
  <si>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</si>
  <si>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</si>
  <si>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</si>
  <si>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</si>
  <si>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</si>
  <si>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</si>
  <si>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</si>
  <si>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</si>
  <si>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</si>
  <si>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</si>
  <si>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</si>
  <si>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</si>
  <si>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</si>
  <si>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</si>
  <si>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</si>
  <si>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</si>
  <si>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</si>
  <si>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</si>
  <si>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</si>
  <si>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</si>
  <si>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</si>
  <si>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</si>
  <si>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</si>
  <si>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</si>
  <si>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</si>
  <si>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</si>
  <si>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</si>
  <si>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</si>
  <si>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</si>
  <si>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</si>
  <si>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</si>
  <si>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</si>
  <si>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</si>
  <si>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</si>
  <si>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</si>
  <si>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</si>
  <si>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</si>
  <si>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</si>
  <si>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</si>
  <si>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</si>
  <si>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</si>
  <si>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</si>
  <si>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</si>
  <si>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</si>
  <si>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</si>
  <si>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</si>
  <si>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</si>
  <si>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</si>
  <si>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</si>
  <si>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</si>
  <si>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</si>
  <si>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</si>
  <si>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</si>
  <si>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</si>
  <si>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</si>
  <si>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</si>
  <si>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</si>
  <si>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</si>
  <si>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</si>
  <si>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</si>
  <si>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</si>
  <si>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</si>
  <si>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</si>
  <si>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</si>
  <si>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</si>
  <si>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</si>
  <si>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</si>
  <si>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</si>
  <si>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</si>
  <si>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</si>
  <si>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</si>
  <si>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</si>
  <si>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</si>
  <si>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</si>
  <si>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</si>
  <si>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</si>
  <si>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</si>
  <si>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</si>
  <si>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</si>
  <si>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</si>
  <si>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</si>
  <si>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</si>
  <si>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</si>
  <si>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</si>
  <si>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</si>
  <si>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</si>
  <si>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</si>
  <si>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</si>
  <si>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</si>
  <si>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</si>
  <si>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</si>
  <si>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</si>
  <si>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</si>
  <si>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</si>
  <si>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</si>
  <si>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</si>
  <si>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</si>
  <si>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</si>
  <si>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</si>
  <si>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</si>
  <si>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</si>
  <si>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</si>
  <si>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</si>
  <si>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</si>
  <si>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</si>
  <si>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</si>
  <si>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</si>
  <si>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</si>
  <si>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</si>
  <si>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</si>
  <si>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</si>
  <si>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</si>
  <si>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</si>
  <si>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</si>
  <si>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</si>
  <si>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</si>
  <si>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</si>
  <si>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</si>
  <si>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</si>
  <si>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</si>
  <si>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</si>
  <si>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</si>
  <si>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</si>
  <si>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</si>
  <si>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</si>
  <si>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</si>
  <si>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</si>
  <si>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</si>
  <si>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</si>
  <si>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</si>
  <si>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</si>
  <si>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</si>
  <si>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</si>
  <si>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</si>
  <si>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</si>
  <si>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</si>
  <si>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</si>
  <si>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</si>
  <si>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</si>
  <si>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</si>
  <si>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</si>
  <si>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</si>
  <si>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</si>
  <si>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</si>
  <si>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</si>
  <si>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</si>
  <si>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</si>
  <si>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</si>
  <si>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</si>
  <si>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</si>
  <si>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</si>
  <si>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</si>
  <si>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</si>
  <si>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</si>
  <si>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</si>
  <si>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</si>
  <si>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</si>
  <si>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</si>
  <si>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</si>
  <si>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</si>
  <si>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</si>
  <si>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</si>
  <si>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</si>
  <si>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</si>
  <si>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</si>
  <si>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</si>
  <si>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</si>
  <si>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</si>
  <si>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</si>
  <si>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</si>
  <si>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</si>
  <si>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</si>
  <si>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</si>
  <si>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</si>
  <si>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</si>
  <si>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</si>
  <si>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</si>
  <si>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</si>
  <si>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</si>
  <si>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</si>
  <si>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</si>
  <si>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</si>
  <si>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</si>
  <si>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</si>
  <si>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</si>
  <si>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</si>
  <si>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</si>
  <si>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</si>
  <si>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</si>
  <si>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</si>
  <si>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</si>
  <si>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</si>
  <si>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</si>
  <si>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</si>
  <si>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</si>
  <si>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</si>
  <si>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</si>
  <si>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</si>
  <si>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</si>
  <si>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</si>
  <si>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</si>
  <si>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</si>
  <si>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</si>
  <si>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</si>
  <si>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</si>
  <si>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</si>
  <si>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</si>
  <si>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</si>
  <si>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</si>
  <si>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</si>
  <si>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</si>
  <si>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</si>
  <si>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</si>
  <si>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</si>
  <si>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</si>
  <si>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</si>
  <si>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</si>
  <si>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</si>
  <si>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</si>
  <si>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</si>
  <si>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</si>
  <si>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</si>
  <si>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</si>
  <si>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</si>
  <si>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</si>
  <si>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</si>
  <si>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</si>
  <si>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</si>
  <si>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</si>
  <si>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</si>
  <si>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</si>
  <si>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</si>
  <si>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</si>
  <si>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</si>
  <si>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</si>
  <si>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</si>
  <si>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</si>
  <si>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</si>
  <si>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</si>
  <si>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</si>
  <si>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</si>
  <si>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</si>
  <si>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</si>
  <si>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</si>
  <si>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</si>
  <si>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</si>
  <si>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</si>
  <si>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</si>
  <si>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</si>
  <si>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</si>
  <si>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</si>
  <si>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</si>
  <si>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</si>
  <si>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</si>
  <si>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</si>
  <si>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</si>
  <si>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</si>
  <si>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</si>
  <si>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</si>
  <si>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</si>
  <si>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</si>
  <si>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</si>
  <si>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</si>
  <si>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</si>
  <si>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</si>
  <si>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</si>
  <si>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</si>
  <si>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</si>
  <si>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</si>
  <si>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</si>
  <si>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</si>
  <si>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</si>
  <si>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</si>
  <si>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</si>
  <si>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</si>
  <si>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</si>
  <si>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</si>
  <si>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</si>
  <si>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</si>
  <si>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</si>
  <si>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</si>
  <si>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</si>
  <si>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</si>
  <si>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</si>
  <si>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</si>
  <si>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</si>
  <si>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</si>
  <si>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</si>
  <si>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</si>
  <si>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</si>
  <si>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</si>
  <si>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</si>
  <si>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</si>
  <si>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</si>
  <si>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</si>
  <si>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</si>
  <si>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</si>
  <si>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</si>
  <si>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</si>
  <si>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</si>
  <si>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</si>
  <si>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</si>
  <si>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</si>
  <si>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</si>
  <si>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</si>
  <si>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</si>
  <si>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</si>
  <si>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</si>
  <si>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</si>
  <si>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</si>
  <si>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</si>
  <si>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</si>
  <si>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</si>
  <si>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</si>
  <si>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</si>
  <si>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</si>
  <si>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</si>
  <si>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</si>
  <si>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</si>
  <si>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</si>
  <si>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</si>
  <si>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</si>
  <si>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</si>
  <si>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</si>
  <si>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</si>
  <si>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</si>
  <si>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</si>
  <si>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</si>
  <si>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</si>
  <si>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</si>
  <si>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</si>
  <si>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</si>
  <si>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</si>
  <si>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</si>
  <si>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</si>
  <si>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</si>
  <si>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</si>
  <si>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</si>
  <si>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</si>
  <si>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</si>
  <si>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</si>
  <si>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</si>
  <si>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</si>
  <si>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</si>
  <si>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</si>
  <si>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</si>
  <si>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</si>
  <si>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</si>
  <si>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</si>
  <si>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</si>
  <si>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</si>
  <si>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</si>
  <si>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</si>
  <si>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</si>
  <si>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</si>
  <si>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</si>
  <si>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</si>
  <si>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</si>
  <si>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</si>
  <si>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</si>
  <si>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</si>
  <si>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</si>
  <si>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</si>
  <si>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</si>
  <si>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</si>
  <si>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</si>
  <si>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</si>
  <si>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</si>
  <si>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</si>
  <si>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</si>
  <si>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</si>
  <si>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</si>
  <si>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</si>
  <si>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</si>
  <si>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</si>
  <si>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</si>
  <si>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</si>
  <si>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</si>
  <si>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</si>
  <si>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</si>
  <si>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</si>
  <si>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</si>
  <si>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</si>
  <si>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</si>
  <si>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</si>
  <si>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</si>
  <si>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</si>
  <si>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</si>
  <si>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</si>
  <si>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</si>
  <si>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</si>
  <si>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</si>
  <si>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</si>
  <si>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</si>
  <si>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</si>
  <si>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</si>
  <si>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</si>
  <si>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</si>
  <si>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</si>
  <si>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</si>
  <si>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</si>
  <si>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</si>
  <si>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</si>
  <si>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</si>
  <si>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</si>
  <si>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</si>
  <si>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</si>
  <si>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</si>
  <si>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</si>
  <si>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</si>
  <si>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</si>
  <si>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</si>
  <si>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</si>
  <si>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</si>
  <si>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</si>
  <si>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</si>
  <si>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</si>
  <si>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</si>
  <si>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</si>
  <si>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</si>
  <si>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</si>
  <si>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</si>
  <si>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</si>
  <si>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</si>
  <si>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</si>
  <si>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</si>
  <si>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</si>
  <si>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</si>
  <si>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</si>
  <si>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</si>
  <si>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</si>
  <si>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</si>
  <si>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</si>
  <si>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</si>
  <si>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</si>
  <si>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</si>
  <si>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</si>
  <si>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</si>
  <si>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</si>
  <si>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</si>
  <si>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</si>
  <si>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</si>
  <si>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</si>
  <si>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</si>
  <si>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</si>
  <si>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</si>
  <si>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</si>
  <si>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</si>
  <si>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</si>
  <si>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</si>
  <si>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</si>
  <si>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</si>
  <si>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</si>
  <si>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</si>
  <si>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</si>
  <si>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</si>
  <si>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</si>
  <si>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</si>
  <si>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</si>
  <si>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</si>
  <si>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</si>
  <si>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</si>
  <si>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</si>
  <si>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</si>
  <si>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</si>
  <si>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</si>
  <si>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</si>
  <si>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</si>
  <si>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</si>
  <si>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</si>
  <si>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</si>
  <si>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</si>
  <si>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</si>
  <si>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</si>
  <si>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</si>
  <si>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</si>
  <si>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</si>
  <si>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</si>
  <si>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</si>
  <si>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</si>
  <si>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</si>
  <si>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</si>
  <si>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</si>
  <si>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</si>
  <si>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</si>
  <si>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</si>
  <si>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</si>
  <si>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</si>
  <si>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</si>
  <si>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</si>
  <si>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</si>
  <si>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</si>
  <si>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</si>
  <si>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</si>
  <si>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</si>
  <si>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</si>
  <si>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</si>
  <si>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</si>
  <si>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</si>
  <si>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</si>
  <si>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</si>
  <si>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</si>
  <si>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</si>
  <si>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</si>
  <si>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</si>
  <si>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</si>
  <si>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</si>
  <si>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</si>
  <si>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</si>
  <si>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</si>
  <si>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</si>
  <si>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</si>
  <si>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</si>
  <si>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</si>
  <si>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</si>
  <si>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</si>
  <si>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</si>
  <si>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</si>
  <si>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</si>
  <si>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</si>
  <si>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</si>
  <si>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</si>
  <si>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</si>
  <si>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</si>
  <si>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</si>
  <si>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</si>
  <si>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</si>
  <si>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</si>
  <si>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</si>
  <si>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</si>
  <si>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</si>
  <si>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</si>
  <si>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</si>
  <si>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</si>
  <si>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</si>
  <si>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</si>
  <si>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</si>
  <si>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</si>
  <si>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</si>
  <si>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</si>
  <si>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</si>
  <si>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</si>
  <si>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</si>
  <si>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</si>
  <si>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</si>
  <si>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</si>
  <si>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</si>
  <si>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</si>
  <si>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</si>
  <si>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</si>
  <si>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</si>
  <si>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</si>
  <si>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</si>
  <si>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</si>
  <si>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</si>
  <si>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</si>
  <si>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</si>
  <si>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</si>
  <si>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</si>
  <si>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</si>
  <si>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</si>
  <si>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</si>
  <si>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</si>
  <si>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</si>
  <si>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</si>
  <si>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</si>
  <si>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</si>
  <si>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</si>
  <si>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</si>
  <si>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</si>
  <si>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</si>
  <si>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</si>
  <si>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</si>
  <si>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</si>
  <si>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</si>
  <si>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</si>
  <si>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</si>
  <si>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</si>
  <si>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</si>
  <si>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</si>
  <si>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</si>
  <si>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</si>
  <si>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</si>
  <si>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</si>
  <si>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</si>
  <si>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</si>
  <si>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</si>
  <si>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</si>
  <si>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</si>
  <si>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</si>
  <si>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</si>
  <si>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</si>
  <si>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</si>
  <si>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</si>
  <si>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</si>
  <si>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</si>
  <si>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</si>
  <si>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</si>
  <si>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</si>
  <si>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</si>
  <si>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</si>
  <si>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</si>
  <si>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</si>
  <si>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</si>
  <si>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</si>
  <si>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</si>
  <si>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</si>
  <si>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</si>
  <si>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</si>
  <si>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</si>
  <si>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</si>
  <si>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</si>
  <si>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</si>
  <si>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</si>
  <si>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</si>
  <si>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</si>
  <si>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</si>
  <si>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</si>
  <si>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</si>
  <si>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</si>
  <si>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</si>
  <si>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</si>
  <si>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</si>
  <si>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</si>
  <si>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</si>
  <si>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</si>
  <si>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</si>
  <si>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</si>
  <si>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</si>
  <si>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</si>
  <si>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</si>
  <si>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</si>
  <si>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</si>
  <si>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</si>
  <si>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</si>
  <si>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</si>
  <si>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</si>
  <si>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</si>
  <si>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</si>
  <si>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</si>
  <si>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</si>
  <si>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</si>
  <si>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</si>
  <si>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</si>
  <si>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</si>
  <si>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</si>
  <si>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</si>
  <si>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</si>
  <si>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</si>
  <si>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</si>
  <si>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</si>
  <si>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</si>
  <si>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</si>
  <si>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</si>
  <si>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</si>
  <si>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</si>
  <si>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</si>
  <si>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</si>
  <si>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</si>
  <si>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</si>
  <si>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</si>
  <si>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</si>
  <si>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</si>
  <si>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</si>
  <si>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</si>
  <si>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</si>
  <si>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</si>
  <si>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</si>
  <si>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</si>
  <si>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</si>
  <si>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</si>
  <si>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</si>
  <si>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</si>
  <si>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</si>
  <si>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</si>
  <si>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</si>
  <si>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</si>
  <si>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</si>
  <si>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</si>
  <si>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</si>
  <si>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</si>
  <si>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</si>
  <si>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</si>
  <si>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</si>
  <si>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</si>
  <si>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</si>
  <si>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</si>
  <si>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</si>
  <si>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</si>
  <si>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</si>
  <si>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</si>
  <si>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</si>
  <si>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</si>
  <si>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</si>
  <si>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</si>
  <si>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</si>
  <si>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</si>
  <si>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</si>
  <si>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</si>
  <si>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</si>
  <si>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</si>
  <si>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</si>
  <si>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</si>
  <si>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</si>
  <si>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</si>
  <si>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</si>
  <si>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</si>
  <si>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</si>
  <si>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</si>
  <si>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</si>
  <si>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</si>
  <si>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</si>
  <si>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</si>
  <si>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</si>
  <si>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</si>
  <si>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</si>
  <si>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</si>
  <si>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</si>
  <si>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</si>
  <si>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</si>
  <si>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</si>
  <si>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</si>
  <si>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</si>
  <si>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</si>
  <si>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</si>
  <si>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</si>
  <si>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</si>
  <si>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</si>
  <si>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</si>
  <si>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</si>
  <si>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</si>
  <si>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</si>
  <si>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</si>
  <si>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</si>
  <si>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</si>
  <si>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</si>
  <si>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</si>
  <si>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</si>
  <si>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</si>
  <si>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</si>
  <si>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</si>
  <si>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</si>
  <si>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</si>
  <si>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</si>
  <si>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</si>
  <si>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</si>
  <si>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</si>
  <si>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</si>
  <si>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</si>
  <si>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</si>
  <si>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</si>
  <si>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</si>
  <si>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</si>
  <si>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</si>
  <si>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</si>
  <si>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</si>
  <si>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</si>
  <si>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</si>
  <si>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</si>
  <si>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</si>
  <si>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</si>
  <si>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</si>
  <si>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</si>
  <si>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</si>
  <si>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</si>
  <si>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</si>
  <si>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</si>
  <si>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</si>
  <si>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</si>
  <si>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</si>
  <si>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</si>
  <si>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</si>
  <si>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</si>
  <si>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</si>
  <si>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</si>
  <si>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</si>
  <si>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</si>
  <si>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</si>
  <si>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</si>
  <si>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</si>
  <si>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</si>
  <si>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</si>
  <si>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</si>
  <si>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</si>
  <si>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</si>
  <si>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</si>
  <si>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</si>
  <si>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</si>
  <si>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</si>
  <si>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</si>
  <si>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</si>
  <si>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</si>
  <si>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</si>
  <si>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</si>
  <si>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</si>
  <si>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</si>
  <si>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</si>
  <si>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</si>
  <si>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</si>
  <si>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</si>
  <si>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</si>
  <si>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</si>
  <si>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</si>
  <si>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</si>
  <si>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</si>
  <si>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</si>
  <si>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</si>
  <si>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</si>
  <si>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</si>
  <si>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</si>
  <si>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</si>
  <si>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</si>
  <si>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</si>
  <si>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</si>
  <si>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</si>
  <si>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</si>
  <si>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</si>
  <si>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</si>
  <si>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</si>
  <si>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</si>
  <si>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</si>
  <si>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</si>
  <si>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</si>
  <si>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</si>
  <si>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</si>
  <si>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</si>
  <si>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</si>
  <si>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</si>
  <si>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</si>
  <si>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</si>
  <si>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</si>
  <si>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</si>
  <si>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</si>
  <si>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</si>
  <si>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</si>
  <si>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</si>
  <si>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</si>
  <si>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</si>
  <si>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</si>
  <si>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</si>
  <si>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</si>
  <si>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</si>
  <si>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</si>
  <si>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</si>
  <si>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</si>
  <si>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</si>
  <si>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</si>
  <si>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</si>
  <si>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</si>
  <si>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</si>
  <si>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</si>
  <si>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</si>
  <si>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</si>
  <si>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</si>
  <si>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</si>
  <si>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</si>
  <si>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</si>
  <si>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</si>
  <si>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</si>
  <si>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</si>
  <si>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</si>
  <si>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</si>
  <si>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</si>
  <si>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</si>
  <si>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</si>
  <si>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</si>
  <si>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</si>
  <si>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</si>
  <si>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</si>
  <si>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</si>
  <si>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</si>
  <si>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</si>
  <si>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</si>
  <si>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</si>
  <si>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</si>
  <si>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</si>
  <si>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</si>
  <si>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</si>
  <si>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</si>
  <si>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</si>
  <si>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</si>
  <si>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</si>
  <si>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</si>
  <si>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</si>
  <si>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</si>
  <si>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</si>
  <si>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</si>
  <si>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</si>
  <si>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</si>
  <si>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</si>
  <si>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</si>
  <si>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</si>
  <si>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</si>
  <si>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</si>
  <si>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</si>
  <si>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</si>
  <si>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</si>
  <si>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</si>
  <si>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</si>
  <si>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</si>
  <si>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</si>
  <si>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</si>
  <si>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</si>
  <si>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</si>
  <si>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</si>
  <si>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</si>
  <si>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</si>
  <si>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</si>
  <si>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</si>
  <si>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</si>
  <si>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</si>
  <si>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</si>
  <si>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</si>
  <si>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</si>
  <si>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</si>
  <si>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</si>
  <si>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</si>
  <si>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</si>
  <si>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</si>
  <si>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</si>
  <si>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</si>
  <si>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</si>
  <si>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</si>
  <si>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</si>
  <si>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</si>
  <si>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</si>
  <si>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</si>
  <si>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</si>
  <si>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</si>
  <si>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</si>
  <si>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</si>
  <si>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</si>
  <si>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</si>
  <si>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</si>
  <si>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</si>
  <si>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</si>
  <si>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Backers</t>
  </si>
  <si>
    <t>Mean</t>
  </si>
  <si>
    <t>Median</t>
  </si>
  <si>
    <t>Minimum</t>
  </si>
  <si>
    <t>Maximum</t>
  </si>
  <si>
    <t>Value</t>
  </si>
  <si>
    <t>Standard Deviation</t>
  </si>
  <si>
    <t>Variance</t>
  </si>
  <si>
    <t>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</si>
</sst>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42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[CrowdfundingBook_jw.xlsx]Outcome By Parent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5-4F44-9DF0-0F8D7C2C28C7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5-4F44-9DF0-0F8D7C2C28C7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5-4F44-9DF0-0F8D7C2C28C7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5-4F44-9DF0-0F8D7C2C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226320"/>
        <c:axId val="860375952"/>
      </c:barChart>
      <c:catAx>
        <c:axId val="579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5952"/>
        <c:crosses val="autoZero"/>
        <c:auto val="1"/>
        <c:lblAlgn val="ctr"/>
        <c:lblOffset val="100"/>
        <c:noMultiLvlLbl val="0"/>
      </c:catAx>
      <c:valAx>
        <c:axId val="860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[CrowdfundingBook_jw.xlsx]Outcome By Parent 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A-47FB-80A0-29754AF17BB0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A-47FB-80A0-29754AF17BB0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A-47FB-80A0-29754AF17BB0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A-47FB-80A0-29754AF1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403663"/>
        <c:axId val="860907167"/>
      </c:barChart>
      <c:catAx>
        <c:axId val="123840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07167"/>
        <c:crosses val="autoZero"/>
        <c:auto val="1"/>
        <c:lblAlgn val="ctr"/>
        <c:lblOffset val="100"/>
        <c:noMultiLvlLbl val="0"/>
      </c:catAx>
      <c:valAx>
        <c:axId val="8609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0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[CrowdfundingBook_jw.xlsx]Outcome By Sub 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9-416C-B2E5-0D63EAE468B9}"/>
            </c:ext>
          </c:extLst>
        </c:ser>
        <c:ser>
          <c:idx val="1"/>
          <c:order val="1"/>
          <c:tx>
            <c:strRef>
              <c:f>'Outcome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9-416C-B2E5-0D63EAE468B9}"/>
            </c:ext>
          </c:extLst>
        </c:ser>
        <c:ser>
          <c:idx val="2"/>
          <c:order val="2"/>
          <c:tx>
            <c:strRef>
              <c:f>'Outcome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9-416C-B2E5-0D63EAE468B9}"/>
            </c:ext>
          </c:extLst>
        </c:ser>
        <c:ser>
          <c:idx val="3"/>
          <c:order val="3"/>
          <c:tx>
            <c:strRef>
              <c:f>'Outcome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B9-416C-B2E5-0D63EAE4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829695"/>
        <c:axId val="1423993967"/>
      </c:barChart>
      <c:catAx>
        <c:axId val="14148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93967"/>
        <c:crosses val="autoZero"/>
        <c:auto val="1"/>
        <c:lblAlgn val="ctr"/>
        <c:lblOffset val="100"/>
        <c:noMultiLvlLbl val="0"/>
      </c:catAx>
      <c:valAx>
        <c:axId val="14239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8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[CrowdfundingBook_jw.xlsx]Outcome By Month!PivotTable5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5-41E4-8928-6AE96F996318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5-41E4-8928-6AE96F996318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5-41E4-8928-6AE96F996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167055"/>
        <c:axId val="1423997807"/>
      </c:lineChart>
      <c:catAx>
        <c:axId val="129916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97807"/>
        <c:crosses val="autoZero"/>
        <c:auto val="1"/>
        <c:lblAlgn val="ctr"/>
        <c:lblOffset val="100"/>
        <c:noMultiLvlLbl val="0"/>
      </c:catAx>
      <c:valAx>
        <c:axId val="14239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vs Goal'!$F$1</c:f>
              <c:strCache>
                <c:ptCount val="1"/>
                <c:pt idx="0">
                  <c:v>Percentage 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0.8258928571428571</c:v>
                </c:pt>
                <c:pt idx="9">
                  <c:v>0.76</c:v>
                </c:pt>
                <c:pt idx="10">
                  <c:v>0.8258928571428571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8-4DDD-9D64-296DFE45C7CB}"/>
            </c:ext>
          </c:extLst>
        </c:ser>
        <c:ser>
          <c:idx val="1"/>
          <c:order val="1"/>
          <c:tx>
            <c:strRef>
              <c:f>'Outcomes vs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0.16517857142857142</c:v>
                </c:pt>
                <c:pt idx="9">
                  <c:v>0.24</c:v>
                </c:pt>
                <c:pt idx="10">
                  <c:v>0.16517857142857142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8-4DDD-9D64-296DFE45C7CB}"/>
            </c:ext>
          </c:extLst>
        </c:ser>
        <c:ser>
          <c:idx val="2"/>
          <c:order val="2"/>
          <c:tx>
            <c:strRef>
              <c:f>'Outcomes vs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8.9285714285714281E-3</c:v>
                </c:pt>
                <c:pt idx="9">
                  <c:v>0</c:v>
                </c:pt>
                <c:pt idx="10">
                  <c:v>8.9285714285714281E-3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8-4DDD-9D64-296DFE45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226240"/>
        <c:axId val="1882801936"/>
      </c:lineChart>
      <c:catAx>
        <c:axId val="20362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01936"/>
        <c:crosses val="autoZero"/>
        <c:auto val="1"/>
        <c:lblAlgn val="ctr"/>
        <c:lblOffset val="100"/>
        <c:noMultiLvlLbl val="0"/>
      </c:catAx>
      <c:valAx>
        <c:axId val="1882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2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244475</xdr:colOff>
      <xdr:row>2</xdr:row>
      <xdr:rowOff>19050</xdr:rowOff>
    </xdr:from>
    <xdr:to>
      <xdr:col>13</xdr:col>
      <xdr:colOff>47625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95F6A-1CFC-ED9F-27DE-04ED041A3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16</xdr:row>
      <xdr:rowOff>50800</xdr:rowOff>
    </xdr:from>
    <xdr:to>
      <xdr:col>13</xdr:col>
      <xdr:colOff>82550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1BFC81-B08E-F14E-FE94-5E7858816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50800</xdr:rowOff>
    </xdr:from>
    <xdr:to>
      <xdr:col>12</xdr:col>
      <xdr:colOff>1076325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FC4A3-BB64-F4D2-4017-C4077316A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225425</xdr:colOff>
      <xdr:row>2</xdr:row>
      <xdr:rowOff>50800</xdr:rowOff>
    </xdr:from>
    <xdr:to>
      <xdr:col>15</xdr:col>
      <xdr:colOff>174625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0485-71A8-7A40-146E-DB926047F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14</xdr:row>
      <xdr:rowOff>19050</xdr:rowOff>
    </xdr:from>
    <xdr:to>
      <xdr:col>6</xdr:col>
      <xdr:colOff>228600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3176F-856A-E120-1C2A-2A91A106F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ooten" refreshedDate="45155.665643402775" createdVersion="8" refreshedVersion="8" minRefreshableVersion="3" recordCount="1001" xr:uid="{CAC23C09-79DA-4434-9D05-2A0AA0BE9F1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containsInteger="1" minValue="1" maxValue="113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ooten" refreshedDate="45157.954477314815" createdVersion="8" refreshedVersion="8" minRefreshableVersion="3" recordCount="1001" xr:uid="{D6BD6BB0-71B3-4EEB-B979-A80BEB82CEA9}">
  <cacheSource type="worksheet">
    <worksheetSource ref="G1:R1048576" sheet="Crowdfunding"/>
  </cacheSource>
  <cacheFields count="15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containsInteger="1" minValue="1" maxValue="113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4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Months (Date Created Conversion)" numFmtId="0" databaseField="0">
      <fieldGroup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m/>
    <x v="0"/>
    <x v="0"/>
    <x v="0"/>
    <s v="CAD"/>
    <x v="0"/>
    <n v="1450159200"/>
    <b v="0"/>
    <b v="0"/>
    <s v="food/food trucks"/>
  </r>
  <r>
    <n v="1"/>
    <x v="1"/>
    <s v="Managed bottom-line architecture"/>
    <n v="1400"/>
    <n v="14560"/>
    <n v="10.4"/>
    <x v="1"/>
    <n v="158"/>
    <n v="92"/>
    <x v="1"/>
    <x v="1"/>
    <x v="1"/>
    <s v="USD"/>
    <x v="1"/>
    <n v="1408597200"/>
    <b v="0"/>
    <b v="1"/>
    <s v="music/rock"/>
  </r>
  <r>
    <n v="2"/>
    <x v="2"/>
    <s v="Function-based leadingedge pricing structure"/>
    <n v="108400"/>
    <n v="142523"/>
    <n v="1.3147878228782288"/>
    <x v="1"/>
    <n v="1425"/>
    <n v="100"/>
    <x v="2"/>
    <x v="2"/>
    <x v="2"/>
    <s v="AUD"/>
    <x v="2"/>
    <n v="1384840800"/>
    <b v="0"/>
    <b v="0"/>
    <s v="technology/web"/>
  </r>
  <r>
    <n v="3"/>
    <x v="3"/>
    <s v="Vision-oriented fresh-thinking conglomeration"/>
    <n v="4200"/>
    <n v="2477"/>
    <n v="0.58976190476190471"/>
    <x v="0"/>
    <n v="24"/>
    <n v="103"/>
    <x v="1"/>
    <x v="1"/>
    <x v="1"/>
    <s v="USD"/>
    <x v="3"/>
    <n v="1568955600"/>
    <b v="0"/>
    <b v="0"/>
    <s v="music/rock"/>
  </r>
  <r>
    <n v="4"/>
    <x v="4"/>
    <s v="Proactive foreground core"/>
    <n v="7600"/>
    <n v="5265"/>
    <n v="0.69276315789473686"/>
    <x v="0"/>
    <n v="53"/>
    <n v="99"/>
    <x v="3"/>
    <x v="3"/>
    <x v="1"/>
    <s v="USD"/>
    <x v="4"/>
    <n v="1548309600"/>
    <b v="0"/>
    <b v="0"/>
    <s v="theater/plays"/>
  </r>
  <r>
    <n v="5"/>
    <x v="5"/>
    <s v="Open-source optimizing database"/>
    <n v="7600"/>
    <n v="13195"/>
    <n v="1.7361842105263159"/>
    <x v="1"/>
    <n v="174"/>
    <n v="76"/>
    <x v="3"/>
    <x v="3"/>
    <x v="3"/>
    <s v="DKK"/>
    <x v="5"/>
    <n v="1347080400"/>
    <b v="0"/>
    <b v="0"/>
    <s v="theater/plays"/>
  </r>
  <r>
    <n v="6"/>
    <x v="6"/>
    <s v="Operative upward-trending algorithm"/>
    <n v="5200"/>
    <n v="1090"/>
    <n v="0.20961538461538462"/>
    <x v="0"/>
    <n v="18"/>
    <n v="61"/>
    <x v="4"/>
    <x v="4"/>
    <x v="4"/>
    <s v="GBP"/>
    <x v="6"/>
    <n v="1505365200"/>
    <b v="0"/>
    <b v="0"/>
    <s v="film &amp; video/documentary"/>
  </r>
  <r>
    <n v="7"/>
    <x v="7"/>
    <s v="Centralized cohesive challenge"/>
    <n v="4500"/>
    <n v="14741"/>
    <n v="3.2757777777777779"/>
    <x v="1"/>
    <n v="227"/>
    <n v="65"/>
    <x v="3"/>
    <x v="3"/>
    <x v="3"/>
    <s v="DKK"/>
    <x v="7"/>
    <n v="1439614800"/>
    <b v="0"/>
    <b v="0"/>
    <s v="theater/plays"/>
  </r>
  <r>
    <n v="8"/>
    <x v="8"/>
    <s v="Exclusive attitude-oriented intranet"/>
    <n v="110100"/>
    <n v="21946"/>
    <n v="0.19932788374205268"/>
    <x v="2"/>
    <n v="708"/>
    <n v="31"/>
    <x v="3"/>
    <x v="3"/>
    <x v="3"/>
    <s v="DKK"/>
    <x v="8"/>
    <n v="1281502800"/>
    <b v="0"/>
    <b v="0"/>
    <s v="theater/plays"/>
  </r>
  <r>
    <n v="9"/>
    <x v="9"/>
    <s v="Open-source fresh-thinking model"/>
    <n v="6200"/>
    <n v="3208"/>
    <n v="0.51741935483870971"/>
    <x v="0"/>
    <n v="44"/>
    <n v="73"/>
    <x v="1"/>
    <x v="5"/>
    <x v="1"/>
    <s v="USD"/>
    <x v="9"/>
    <n v="1383804000"/>
    <b v="0"/>
    <b v="0"/>
    <s v="music/electric music"/>
  </r>
  <r>
    <n v="10"/>
    <x v="10"/>
    <s v="Monitored empowering installation"/>
    <n v="5200"/>
    <n v="13838"/>
    <n v="2.6611538461538462"/>
    <x v="1"/>
    <n v="220"/>
    <n v="63"/>
    <x v="4"/>
    <x v="6"/>
    <x v="1"/>
    <s v="USD"/>
    <x v="10"/>
    <n v="1285909200"/>
    <b v="0"/>
    <b v="0"/>
    <s v="film &amp; video/drama"/>
  </r>
  <r>
    <n v="11"/>
    <x v="11"/>
    <s v="Grass-roots zero administration system engine"/>
    <n v="6300"/>
    <n v="3030"/>
    <n v="0.48095238095238096"/>
    <x v="0"/>
    <n v="27"/>
    <n v="112"/>
    <x v="3"/>
    <x v="3"/>
    <x v="1"/>
    <s v="USD"/>
    <x v="11"/>
    <n v="1285563600"/>
    <b v="0"/>
    <b v="1"/>
    <s v="theater/plays"/>
  </r>
  <r>
    <n v="12"/>
    <x v="12"/>
    <s v="Assimilated hybrid intranet"/>
    <n v="6300"/>
    <n v="5629"/>
    <n v="0.89349206349206345"/>
    <x v="0"/>
    <n v="55"/>
    <n v="102"/>
    <x v="4"/>
    <x v="6"/>
    <x v="1"/>
    <s v="USD"/>
    <x v="12"/>
    <n v="1572411600"/>
    <b v="0"/>
    <b v="0"/>
    <s v="film &amp; video/drama"/>
  </r>
  <r>
    <n v="13"/>
    <x v="13"/>
    <s v="Multi-tiered directional open architecture"/>
    <n v="4200"/>
    <n v="10295"/>
    <n v="2.4511904761904764"/>
    <x v="1"/>
    <n v="98"/>
    <n v="105"/>
    <x v="1"/>
    <x v="7"/>
    <x v="1"/>
    <s v="USD"/>
    <x v="13"/>
    <n v="1466658000"/>
    <b v="0"/>
    <b v="0"/>
    <s v="music/indie rock"/>
  </r>
  <r>
    <n v="14"/>
    <x v="14"/>
    <s v="Cloned directional synergy"/>
    <n v="28200"/>
    <n v="18829"/>
    <n v="0.66769503546099296"/>
    <x v="0"/>
    <n v="200"/>
    <n v="94"/>
    <x v="1"/>
    <x v="7"/>
    <x v="1"/>
    <s v="USD"/>
    <x v="14"/>
    <n v="1333342800"/>
    <b v="0"/>
    <b v="0"/>
    <s v="music/indie rock"/>
  </r>
  <r>
    <n v="15"/>
    <x v="15"/>
    <s v="Extended eco-centric pricing structure"/>
    <n v="81200"/>
    <n v="38414"/>
    <n v="0.47307881773399013"/>
    <x v="0"/>
    <n v="452"/>
    <n v="85"/>
    <x v="2"/>
    <x v="8"/>
    <x v="1"/>
    <s v="USD"/>
    <x v="15"/>
    <n v="1576303200"/>
    <b v="0"/>
    <b v="0"/>
    <s v="technology/wearables"/>
  </r>
  <r>
    <n v="16"/>
    <x v="16"/>
    <s v="Cross-platform systemic adapter"/>
    <n v="1700"/>
    <n v="11041"/>
    <n v="6.4947058823529416"/>
    <x v="1"/>
    <n v="100"/>
    <n v="110"/>
    <x v="5"/>
    <x v="9"/>
    <x v="1"/>
    <s v="USD"/>
    <x v="16"/>
    <n v="1392271200"/>
    <b v="0"/>
    <b v="0"/>
    <s v="publishing/nonfiction"/>
  </r>
  <r>
    <n v="17"/>
    <x v="17"/>
    <s v="Seamless 4thgeneration methodology"/>
    <n v="84600"/>
    <n v="134845"/>
    <n v="1.5939125295508274"/>
    <x v="1"/>
    <n v="1249"/>
    <n v="108"/>
    <x v="4"/>
    <x v="10"/>
    <x v="1"/>
    <s v="USD"/>
    <x v="17"/>
    <n v="1294898400"/>
    <b v="0"/>
    <b v="0"/>
    <s v="film &amp; video/animation"/>
  </r>
  <r>
    <n v="18"/>
    <x v="18"/>
    <s v="Exclusive needs-based adapter"/>
    <n v="9100"/>
    <n v="6089"/>
    <n v="0.66912087912087914"/>
    <x v="3"/>
    <n v="135"/>
    <n v="45"/>
    <x v="3"/>
    <x v="3"/>
    <x v="1"/>
    <s v="USD"/>
    <x v="18"/>
    <n v="1537074000"/>
    <b v="0"/>
    <b v="0"/>
    <s v="theater/plays"/>
  </r>
  <r>
    <n v="19"/>
    <x v="19"/>
    <s v="Down-sized cohesive archive"/>
    <n v="62500"/>
    <n v="30331"/>
    <n v="0.48529600000000001"/>
    <x v="0"/>
    <n v="674"/>
    <n v="45"/>
    <x v="3"/>
    <x v="3"/>
    <x v="1"/>
    <s v="USD"/>
    <x v="19"/>
    <n v="1553490000"/>
    <b v="0"/>
    <b v="1"/>
    <s v="theater/plays"/>
  </r>
  <r>
    <n v="20"/>
    <x v="20"/>
    <s v="Proactive composite alliance"/>
    <n v="131800"/>
    <n v="147936"/>
    <n v="1.1224279210925645"/>
    <x v="1"/>
    <n v="1396"/>
    <n v="106"/>
    <x v="4"/>
    <x v="6"/>
    <x v="1"/>
    <s v="USD"/>
    <x v="20"/>
    <n v="1406523600"/>
    <b v="0"/>
    <b v="0"/>
    <s v="film &amp; video/drama"/>
  </r>
  <r>
    <n v="21"/>
    <x v="21"/>
    <s v="Re-engineered intangible definition"/>
    <n v="94000"/>
    <n v="38533"/>
    <n v="0.40992553191489361"/>
    <x v="0"/>
    <n v="558"/>
    <n v="69"/>
    <x v="3"/>
    <x v="3"/>
    <x v="1"/>
    <s v="USD"/>
    <x v="21"/>
    <n v="1316322000"/>
    <b v="0"/>
    <b v="0"/>
    <s v="theater/plays"/>
  </r>
  <r>
    <n v="22"/>
    <x v="22"/>
    <s v="Enhanced dynamic definition"/>
    <n v="59100"/>
    <n v="75690"/>
    <n v="1.2807106598984772"/>
    <x v="1"/>
    <n v="890"/>
    <n v="85"/>
    <x v="3"/>
    <x v="3"/>
    <x v="1"/>
    <s v="USD"/>
    <x v="22"/>
    <n v="1524027600"/>
    <b v="0"/>
    <b v="0"/>
    <s v="theater/plays"/>
  </r>
  <r>
    <n v="23"/>
    <x v="23"/>
    <s v="Devolved next generation adapter"/>
    <n v="4500"/>
    <n v="14942"/>
    <n v="3.3204444444444445"/>
    <x v="1"/>
    <n v="142"/>
    <n v="105"/>
    <x v="4"/>
    <x v="4"/>
    <x v="4"/>
    <s v="GBP"/>
    <x v="23"/>
    <n v="1554699600"/>
    <b v="0"/>
    <b v="0"/>
    <s v="film &amp; video/documentary"/>
  </r>
  <r>
    <n v="24"/>
    <x v="24"/>
    <s v="Cross-platform intermediate frame"/>
    <n v="92400"/>
    <n v="104257"/>
    <n v="1.1283225108225108"/>
    <x v="1"/>
    <n v="2673"/>
    <n v="39"/>
    <x v="2"/>
    <x v="8"/>
    <x v="1"/>
    <s v="USD"/>
    <x v="24"/>
    <n v="1403499600"/>
    <b v="0"/>
    <b v="0"/>
    <s v="technology/wearables"/>
  </r>
  <r>
    <n v="25"/>
    <x v="25"/>
    <s v="Monitored impactful analyzer"/>
    <n v="5500"/>
    <n v="11904"/>
    <n v="2.1643636363636363"/>
    <x v="1"/>
    <n v="163"/>
    <n v="73"/>
    <x v="6"/>
    <x v="11"/>
    <x v="1"/>
    <s v="USD"/>
    <x v="25"/>
    <n v="1307422800"/>
    <b v="0"/>
    <b v="1"/>
    <s v="games/video games"/>
  </r>
  <r>
    <n v="26"/>
    <x v="26"/>
    <s v="Optional responsive customer loyalty"/>
    <n v="107500"/>
    <n v="51814"/>
    <n v="0.4819906976744186"/>
    <x v="3"/>
    <n v="1480"/>
    <n v="35"/>
    <x v="3"/>
    <x v="3"/>
    <x v="1"/>
    <s v="USD"/>
    <x v="26"/>
    <n v="1535346000"/>
    <b v="0"/>
    <b v="0"/>
    <s v="theater/plays"/>
  </r>
  <r>
    <n v="27"/>
    <x v="27"/>
    <s v="Diverse transitional migration"/>
    <n v="2000"/>
    <n v="1599"/>
    <n v="0.79949999999999999"/>
    <x v="0"/>
    <n v="15"/>
    <n v="107"/>
    <x v="1"/>
    <x v="1"/>
    <x v="1"/>
    <s v="USD"/>
    <x v="27"/>
    <n v="1444539600"/>
    <b v="0"/>
    <b v="0"/>
    <s v="music/rock"/>
  </r>
  <r>
    <n v="28"/>
    <x v="28"/>
    <s v="Synchronized global task-force"/>
    <n v="130800"/>
    <n v="137635"/>
    <n v="1.0522553516819573"/>
    <x v="1"/>
    <n v="2220"/>
    <n v="62"/>
    <x v="3"/>
    <x v="3"/>
    <x v="1"/>
    <s v="USD"/>
    <x v="28"/>
    <n v="1267682400"/>
    <b v="0"/>
    <b v="1"/>
    <s v="theater/plays"/>
  </r>
  <r>
    <n v="29"/>
    <x v="29"/>
    <s v="Focused 6thgeneration forecast"/>
    <n v="45900"/>
    <n v="150965"/>
    <n v="3.2889978213507627"/>
    <x v="1"/>
    <n v="1606"/>
    <n v="94"/>
    <x v="4"/>
    <x v="12"/>
    <x v="5"/>
    <s v="CHF"/>
    <x v="29"/>
    <n v="1535518800"/>
    <b v="0"/>
    <b v="0"/>
    <s v="film &amp; video/shorts"/>
  </r>
  <r>
    <n v="30"/>
    <x v="30"/>
    <s v="Down-sized analyzing challenge"/>
    <n v="9000"/>
    <n v="14455"/>
    <n v="1.606111111111111"/>
    <x v="1"/>
    <n v="129"/>
    <n v="112"/>
    <x v="4"/>
    <x v="10"/>
    <x v="1"/>
    <s v="USD"/>
    <x v="30"/>
    <n v="1559106000"/>
    <b v="0"/>
    <b v="0"/>
    <s v="film &amp; video/animation"/>
  </r>
  <r>
    <n v="31"/>
    <x v="31"/>
    <s v="Progressive needs-based focus group"/>
    <n v="3500"/>
    <n v="10850"/>
    <n v="3.1"/>
    <x v="1"/>
    <n v="226"/>
    <n v="48"/>
    <x v="6"/>
    <x v="11"/>
    <x v="4"/>
    <s v="GBP"/>
    <x v="31"/>
    <n v="1454392800"/>
    <b v="0"/>
    <b v="0"/>
    <s v="games/video games"/>
  </r>
  <r>
    <n v="32"/>
    <x v="32"/>
    <s v="Ergonomic 6thgeneration success"/>
    <n v="101000"/>
    <n v="87676"/>
    <n v="0.86807920792079207"/>
    <x v="0"/>
    <n v="2307"/>
    <n v="38"/>
    <x v="4"/>
    <x v="4"/>
    <x v="6"/>
    <s v="EUR"/>
    <x v="32"/>
    <n v="1517896800"/>
    <b v="0"/>
    <b v="0"/>
    <s v="film &amp; video/documentary"/>
  </r>
  <r>
    <n v="33"/>
    <x v="33"/>
    <s v="Exclusive interactive approach"/>
    <n v="50200"/>
    <n v="189666"/>
    <n v="3.7782071713147412"/>
    <x v="1"/>
    <n v="5419"/>
    <n v="35"/>
    <x v="3"/>
    <x v="3"/>
    <x v="1"/>
    <s v="USD"/>
    <x v="33"/>
    <n v="1415685600"/>
    <b v="0"/>
    <b v="0"/>
    <s v="theater/plays"/>
  </r>
  <r>
    <n v="34"/>
    <x v="34"/>
    <s v="Reverse-engineered asynchronous archive"/>
    <n v="9300"/>
    <n v="14025"/>
    <n v="1.5080645161290323"/>
    <x v="1"/>
    <n v="165"/>
    <n v="85"/>
    <x v="4"/>
    <x v="4"/>
    <x v="1"/>
    <s v="USD"/>
    <x v="34"/>
    <n v="1490677200"/>
    <b v="0"/>
    <b v="0"/>
    <s v="film &amp; video/documentary"/>
  </r>
  <r>
    <n v="35"/>
    <x v="35"/>
    <s v="Synergized intangible challenge"/>
    <n v="125500"/>
    <n v="188628"/>
    <n v="1.5030119521912351"/>
    <x v="1"/>
    <n v="1965"/>
    <n v="96"/>
    <x v="4"/>
    <x v="6"/>
    <x v="3"/>
    <s v="DKK"/>
    <x v="35"/>
    <n v="1551506400"/>
    <b v="0"/>
    <b v="1"/>
    <s v="film &amp; video/drama"/>
  </r>
  <r>
    <n v="36"/>
    <x v="36"/>
    <s v="Monitored multi-state encryption"/>
    <n v="700"/>
    <n v="1101"/>
    <n v="1.572857142857143"/>
    <x v="1"/>
    <n v="16"/>
    <n v="69"/>
    <x v="3"/>
    <x v="3"/>
    <x v="1"/>
    <s v="USD"/>
    <x v="36"/>
    <n v="1300856400"/>
    <b v="0"/>
    <b v="0"/>
    <s v="theater/plays"/>
  </r>
  <r>
    <n v="37"/>
    <x v="37"/>
    <s v="Profound attitude-oriented functionalities"/>
    <n v="8100"/>
    <n v="11339"/>
    <n v="1.3998765432098765"/>
    <x v="1"/>
    <n v="107"/>
    <n v="106"/>
    <x v="5"/>
    <x v="13"/>
    <x v="1"/>
    <s v="USD"/>
    <x v="37"/>
    <n v="1573192800"/>
    <b v="0"/>
    <b v="1"/>
    <s v="publishing/fiction"/>
  </r>
  <r>
    <n v="38"/>
    <x v="38"/>
    <s v="Digitized client-driven database"/>
    <n v="3100"/>
    <n v="10085"/>
    <n v="3.2532258064516131"/>
    <x v="1"/>
    <n v="134"/>
    <n v="75"/>
    <x v="7"/>
    <x v="14"/>
    <x v="1"/>
    <s v="USD"/>
    <x v="38"/>
    <n v="1287810000"/>
    <b v="0"/>
    <b v="0"/>
    <s v="photography/photography books"/>
  </r>
  <r>
    <n v="39"/>
    <x v="39"/>
    <s v="Organized bi-directional function"/>
    <n v="9900"/>
    <n v="5027"/>
    <n v="0.50777777777777777"/>
    <x v="0"/>
    <n v="88"/>
    <n v="57"/>
    <x v="3"/>
    <x v="3"/>
    <x v="3"/>
    <s v="DKK"/>
    <x v="39"/>
    <n v="1362978000"/>
    <b v="0"/>
    <b v="0"/>
    <s v="theater/plays"/>
  </r>
  <r>
    <n v="40"/>
    <x v="40"/>
    <s v="Reduced stable middleware"/>
    <n v="8800"/>
    <n v="14878"/>
    <n v="1.6906818181818182"/>
    <x v="1"/>
    <n v="198"/>
    <n v="75"/>
    <x v="2"/>
    <x v="8"/>
    <x v="1"/>
    <s v="USD"/>
    <x v="40"/>
    <n v="1277355600"/>
    <b v="0"/>
    <b v="1"/>
    <s v="technology/wearables"/>
  </r>
  <r>
    <n v="41"/>
    <x v="41"/>
    <s v="Universal 5thgeneration neural-net"/>
    <n v="5600"/>
    <n v="11924"/>
    <n v="2.1292857142857144"/>
    <x v="1"/>
    <n v="111"/>
    <n v="107"/>
    <x v="1"/>
    <x v="1"/>
    <x v="6"/>
    <s v="EUR"/>
    <x v="41"/>
    <n v="1348981200"/>
    <b v="0"/>
    <b v="1"/>
    <s v="music/rock"/>
  </r>
  <r>
    <n v="42"/>
    <x v="42"/>
    <s v="Virtual uniform frame"/>
    <n v="1800"/>
    <n v="7991"/>
    <n v="4.4394444444444447"/>
    <x v="1"/>
    <n v="222"/>
    <n v="36"/>
    <x v="0"/>
    <x v="0"/>
    <x v="1"/>
    <s v="USD"/>
    <x v="42"/>
    <n v="1310533200"/>
    <b v="0"/>
    <b v="0"/>
    <s v="food/food trucks"/>
  </r>
  <r>
    <n v="43"/>
    <x v="43"/>
    <s v="Profound explicit paradigm"/>
    <n v="90200"/>
    <n v="167717"/>
    <n v="1.859390243902439"/>
    <x v="1"/>
    <n v="6212"/>
    <n v="27"/>
    <x v="5"/>
    <x v="15"/>
    <x v="1"/>
    <s v="USD"/>
    <x v="43"/>
    <n v="1407560400"/>
    <b v="0"/>
    <b v="0"/>
    <s v="publishing/radio &amp; podcasts"/>
  </r>
  <r>
    <n v="44"/>
    <x v="44"/>
    <s v="Visionary real-time groupware"/>
    <n v="1600"/>
    <n v="10541"/>
    <n v="6.5881249999999998"/>
    <x v="1"/>
    <n v="98"/>
    <n v="108"/>
    <x v="5"/>
    <x v="13"/>
    <x v="3"/>
    <s v="DKK"/>
    <x v="44"/>
    <n v="1552885200"/>
    <b v="0"/>
    <b v="0"/>
    <s v="publishing/fiction"/>
  </r>
  <r>
    <n v="45"/>
    <x v="45"/>
    <s v="Networked tertiary Graphical User Interface"/>
    <n v="9500"/>
    <n v="4530"/>
    <n v="0.4768421052631579"/>
    <x v="0"/>
    <n v="48"/>
    <n v="94"/>
    <x v="3"/>
    <x v="3"/>
    <x v="1"/>
    <s v="USD"/>
    <x v="45"/>
    <n v="1479362400"/>
    <b v="0"/>
    <b v="1"/>
    <s v="theater/plays"/>
  </r>
  <r>
    <n v="46"/>
    <x v="46"/>
    <s v="Virtual grid-enabled task-force"/>
    <n v="3700"/>
    <n v="4247"/>
    <n v="1.1478378378378378"/>
    <x v="1"/>
    <n v="92"/>
    <n v="46"/>
    <x v="1"/>
    <x v="1"/>
    <x v="1"/>
    <s v="USD"/>
    <x v="46"/>
    <n v="1280552400"/>
    <b v="0"/>
    <b v="0"/>
    <s v="music/rock"/>
  </r>
  <r>
    <n v="47"/>
    <x v="47"/>
    <s v="Function-based multi-state software"/>
    <n v="1500"/>
    <n v="7129"/>
    <n v="4.7526666666666664"/>
    <x v="1"/>
    <n v="149"/>
    <n v="48"/>
    <x v="3"/>
    <x v="3"/>
    <x v="1"/>
    <s v="USD"/>
    <x v="47"/>
    <n v="1398661200"/>
    <b v="0"/>
    <b v="0"/>
    <s v="theater/plays"/>
  </r>
  <r>
    <n v="48"/>
    <x v="48"/>
    <s v="Optimized leadingedge concept"/>
    <n v="33300"/>
    <n v="128862"/>
    <n v="3.86972972972973"/>
    <x v="1"/>
    <n v="2431"/>
    <n v="53"/>
    <x v="3"/>
    <x v="3"/>
    <x v="1"/>
    <s v="USD"/>
    <x v="48"/>
    <n v="1436245200"/>
    <b v="0"/>
    <b v="0"/>
    <s v="theater/plays"/>
  </r>
  <r>
    <n v="49"/>
    <x v="49"/>
    <s v="Sharable holistic interface"/>
    <n v="7200"/>
    <n v="13653"/>
    <n v="1.89625"/>
    <x v="1"/>
    <n v="303"/>
    <n v="45"/>
    <x v="1"/>
    <x v="1"/>
    <x v="1"/>
    <s v="USD"/>
    <x v="49"/>
    <n v="1575439200"/>
    <b v="0"/>
    <b v="0"/>
    <s v="music/rock"/>
  </r>
  <r>
    <n v="50"/>
    <x v="50"/>
    <s v="Down-sized system-worthy secured line"/>
    <n v="100"/>
    <n v="2"/>
    <n v="0.02"/>
    <x v="0"/>
    <n v="1"/>
    <n v="2"/>
    <x v="1"/>
    <x v="16"/>
    <x v="6"/>
    <s v="EUR"/>
    <x v="50"/>
    <n v="1377752400"/>
    <b v="0"/>
    <b v="0"/>
    <s v="music/metal"/>
  </r>
  <r>
    <n v="51"/>
    <x v="51"/>
    <s v="Inverse secondary infrastructure"/>
    <n v="158100"/>
    <n v="145243"/>
    <n v="0.91867805186590767"/>
    <x v="0"/>
    <n v="1467"/>
    <n v="99"/>
    <x v="2"/>
    <x v="8"/>
    <x v="4"/>
    <s v="GBP"/>
    <x v="51"/>
    <n v="1334206800"/>
    <b v="0"/>
    <b v="1"/>
    <s v="technology/wearables"/>
  </r>
  <r>
    <n v="52"/>
    <x v="52"/>
    <s v="Organic foreground leverage"/>
    <n v="7200"/>
    <n v="2459"/>
    <n v="0.34152777777777776"/>
    <x v="0"/>
    <n v="75"/>
    <n v="33"/>
    <x v="3"/>
    <x v="3"/>
    <x v="1"/>
    <s v="USD"/>
    <x v="52"/>
    <n v="1284872400"/>
    <b v="0"/>
    <b v="0"/>
    <s v="theater/plays"/>
  </r>
  <r>
    <n v="53"/>
    <x v="53"/>
    <s v="Reverse-engineered static concept"/>
    <n v="8800"/>
    <n v="12356"/>
    <n v="1.4040909090909091"/>
    <x v="1"/>
    <n v="209"/>
    <n v="59"/>
    <x v="4"/>
    <x v="6"/>
    <x v="1"/>
    <s v="USD"/>
    <x v="53"/>
    <n v="1403931600"/>
    <b v="0"/>
    <b v="0"/>
    <s v="film &amp; video/drama"/>
  </r>
  <r>
    <n v="54"/>
    <x v="54"/>
    <s v="Multi-channeled neutral customer loyalty"/>
    <n v="6000"/>
    <n v="5392"/>
    <n v="0.89866666666666661"/>
    <x v="0"/>
    <n v="120"/>
    <n v="45"/>
    <x v="2"/>
    <x v="8"/>
    <x v="1"/>
    <s v="USD"/>
    <x v="54"/>
    <n v="1521262800"/>
    <b v="0"/>
    <b v="0"/>
    <s v="technology/wearables"/>
  </r>
  <r>
    <n v="55"/>
    <x v="55"/>
    <s v="Reverse-engineered bifurcated strategy"/>
    <n v="6600"/>
    <n v="11746"/>
    <n v="1.7796969696969698"/>
    <x v="1"/>
    <n v="131"/>
    <n v="90"/>
    <x v="1"/>
    <x v="17"/>
    <x v="1"/>
    <s v="USD"/>
    <x v="55"/>
    <n v="1533358800"/>
    <b v="0"/>
    <b v="0"/>
    <s v="music/jazz"/>
  </r>
  <r>
    <n v="56"/>
    <x v="56"/>
    <s v="Horizontal context-sensitive knowledge user"/>
    <n v="8000"/>
    <n v="11493"/>
    <n v="1.436625"/>
    <x v="1"/>
    <n v="164"/>
    <n v="70"/>
    <x v="2"/>
    <x v="8"/>
    <x v="1"/>
    <s v="USD"/>
    <x v="56"/>
    <n v="1421474400"/>
    <b v="0"/>
    <b v="0"/>
    <s v="technology/wearables"/>
  </r>
  <r>
    <n v="57"/>
    <x v="57"/>
    <s v="Cross-group multi-state task-force"/>
    <n v="2900"/>
    <n v="6243"/>
    <n v="2.1527586206896552"/>
    <x v="1"/>
    <n v="201"/>
    <n v="31"/>
    <x v="6"/>
    <x v="11"/>
    <x v="1"/>
    <s v="USD"/>
    <x v="57"/>
    <n v="1505278800"/>
    <b v="0"/>
    <b v="0"/>
    <s v="games/video games"/>
  </r>
  <r>
    <n v="58"/>
    <x v="58"/>
    <s v="Expanded 3rdgeneration strategy"/>
    <n v="2700"/>
    <n v="6132"/>
    <n v="2.2711111111111113"/>
    <x v="1"/>
    <n v="211"/>
    <n v="29"/>
    <x v="3"/>
    <x v="3"/>
    <x v="1"/>
    <s v="USD"/>
    <x v="58"/>
    <n v="1443934800"/>
    <b v="0"/>
    <b v="0"/>
    <s v="theater/plays"/>
  </r>
  <r>
    <n v="59"/>
    <x v="59"/>
    <s v="Assimilated real-time support"/>
    <n v="1400"/>
    <n v="3851"/>
    <n v="2.7507142857142859"/>
    <x v="1"/>
    <n v="128"/>
    <n v="30"/>
    <x v="3"/>
    <x v="3"/>
    <x v="1"/>
    <s v="USD"/>
    <x v="59"/>
    <n v="1498539600"/>
    <b v="0"/>
    <b v="1"/>
    <s v="theater/plays"/>
  </r>
  <r>
    <n v="60"/>
    <x v="60"/>
    <s v="User-centric regional database"/>
    <n v="94200"/>
    <n v="135997"/>
    <n v="1.4437048832271762"/>
    <x v="1"/>
    <n v="1600"/>
    <n v="85"/>
    <x v="3"/>
    <x v="3"/>
    <x v="0"/>
    <s v="CAD"/>
    <x v="60"/>
    <n v="1342760400"/>
    <b v="0"/>
    <b v="0"/>
    <s v="theater/plays"/>
  </r>
  <r>
    <n v="61"/>
    <x v="61"/>
    <s v="Open-source zero administration complexity"/>
    <n v="199200"/>
    <n v="184750"/>
    <n v="0.92745983935742971"/>
    <x v="0"/>
    <n v="2253"/>
    <n v="82"/>
    <x v="3"/>
    <x v="3"/>
    <x v="0"/>
    <s v="CAD"/>
    <x v="61"/>
    <n v="1301720400"/>
    <b v="0"/>
    <b v="0"/>
    <s v="theater/plays"/>
  </r>
  <r>
    <n v="62"/>
    <x v="62"/>
    <s v="Organized incremental standardization"/>
    <n v="2000"/>
    <n v="14452"/>
    <n v="7.226"/>
    <x v="1"/>
    <n v="249"/>
    <n v="58"/>
    <x v="2"/>
    <x v="2"/>
    <x v="1"/>
    <s v="USD"/>
    <x v="62"/>
    <n v="1433566800"/>
    <b v="0"/>
    <b v="0"/>
    <s v="technology/web"/>
  </r>
  <r>
    <n v="63"/>
    <x v="63"/>
    <s v="Assimilated didactic open system"/>
    <n v="4700"/>
    <n v="557"/>
    <n v="0.11851063829787234"/>
    <x v="0"/>
    <n v="5"/>
    <n v="111"/>
    <x v="3"/>
    <x v="3"/>
    <x v="1"/>
    <s v="USD"/>
    <x v="63"/>
    <n v="1493874000"/>
    <b v="0"/>
    <b v="0"/>
    <s v="theater/plays"/>
  </r>
  <r>
    <n v="64"/>
    <x v="64"/>
    <s v="Vision-oriented logistical intranet"/>
    <n v="2800"/>
    <n v="2734"/>
    <n v="0.97642857142857142"/>
    <x v="0"/>
    <n v="38"/>
    <n v="72"/>
    <x v="2"/>
    <x v="2"/>
    <x v="1"/>
    <s v="USD"/>
    <x v="64"/>
    <n v="1531803600"/>
    <b v="0"/>
    <b v="1"/>
    <s v="technology/web"/>
  </r>
  <r>
    <n v="65"/>
    <x v="65"/>
    <s v="Mandatory incremental projection"/>
    <n v="6100"/>
    <n v="14405"/>
    <n v="2.3614754098360655"/>
    <x v="1"/>
    <n v="236"/>
    <n v="61"/>
    <x v="3"/>
    <x v="3"/>
    <x v="1"/>
    <s v="USD"/>
    <x v="65"/>
    <n v="1296712800"/>
    <b v="0"/>
    <b v="0"/>
    <s v="theater/plays"/>
  </r>
  <r>
    <n v="66"/>
    <x v="66"/>
    <s v="Grass-roots needs-based encryption"/>
    <n v="2900"/>
    <n v="1307"/>
    <n v="0.45068965517241377"/>
    <x v="0"/>
    <n v="12"/>
    <n v="109"/>
    <x v="3"/>
    <x v="3"/>
    <x v="1"/>
    <s v="USD"/>
    <x v="66"/>
    <n v="1428901200"/>
    <b v="0"/>
    <b v="1"/>
    <s v="theater/plays"/>
  </r>
  <r>
    <n v="67"/>
    <x v="67"/>
    <s v="Team-oriented 6thgeneration middleware"/>
    <n v="72600"/>
    <n v="117892"/>
    <n v="1.6238567493112948"/>
    <x v="1"/>
    <n v="4065"/>
    <n v="29"/>
    <x v="2"/>
    <x v="8"/>
    <x v="4"/>
    <s v="GBP"/>
    <x v="67"/>
    <n v="1264831200"/>
    <b v="0"/>
    <b v="1"/>
    <s v="technology/wearables"/>
  </r>
  <r>
    <n v="68"/>
    <x v="68"/>
    <s v="Inverse multi-tasking installation"/>
    <n v="5700"/>
    <n v="14508"/>
    <n v="2.5452631578947367"/>
    <x v="1"/>
    <n v="246"/>
    <n v="59"/>
    <x v="3"/>
    <x v="3"/>
    <x v="6"/>
    <s v="EUR"/>
    <x v="68"/>
    <n v="1505192400"/>
    <b v="0"/>
    <b v="1"/>
    <s v="theater/plays"/>
  </r>
  <r>
    <n v="69"/>
    <x v="69"/>
    <s v="Switchable disintermediate moderator"/>
    <n v="7900"/>
    <n v="1901"/>
    <n v="0.24063291139240506"/>
    <x v="3"/>
    <n v="17"/>
    <n v="112"/>
    <x v="3"/>
    <x v="3"/>
    <x v="1"/>
    <s v="USD"/>
    <x v="69"/>
    <n v="1295676000"/>
    <b v="0"/>
    <b v="0"/>
    <s v="theater/plays"/>
  </r>
  <r>
    <n v="70"/>
    <x v="70"/>
    <s v="Re-engineered 24/7 task-force"/>
    <n v="128000"/>
    <n v="158389"/>
    <n v="1.2374140625000001"/>
    <x v="1"/>
    <n v="2475"/>
    <n v="64"/>
    <x v="3"/>
    <x v="3"/>
    <x v="6"/>
    <s v="EUR"/>
    <x v="70"/>
    <n v="1292911200"/>
    <b v="0"/>
    <b v="1"/>
    <s v="theater/plays"/>
  </r>
  <r>
    <n v="71"/>
    <x v="71"/>
    <s v="Organic object-oriented budgetary management"/>
    <n v="6000"/>
    <n v="6484"/>
    <n v="1.0806666666666667"/>
    <x v="1"/>
    <n v="76"/>
    <n v="85"/>
    <x v="3"/>
    <x v="3"/>
    <x v="1"/>
    <s v="USD"/>
    <x v="71"/>
    <n v="1575439200"/>
    <b v="0"/>
    <b v="0"/>
    <s v="theater/plays"/>
  </r>
  <r>
    <n v="72"/>
    <x v="72"/>
    <s v="Seamless coherent parallelism"/>
    <n v="600"/>
    <n v="4022"/>
    <n v="6.7033333333333331"/>
    <x v="1"/>
    <n v="54"/>
    <n v="74"/>
    <x v="4"/>
    <x v="10"/>
    <x v="1"/>
    <s v="USD"/>
    <x v="72"/>
    <n v="1438837200"/>
    <b v="0"/>
    <b v="0"/>
    <s v="film &amp; video/animation"/>
  </r>
  <r>
    <n v="73"/>
    <x v="73"/>
    <s v="Cross-platform even-keeled initiative"/>
    <n v="1400"/>
    <n v="9253"/>
    <n v="6.609285714285714"/>
    <x v="1"/>
    <n v="88"/>
    <n v="105"/>
    <x v="1"/>
    <x v="17"/>
    <x v="1"/>
    <s v="USD"/>
    <x v="73"/>
    <n v="1480485600"/>
    <b v="0"/>
    <b v="0"/>
    <s v="music/jazz"/>
  </r>
  <r>
    <n v="74"/>
    <x v="74"/>
    <s v="Progressive tertiary framework"/>
    <n v="3900"/>
    <n v="4776"/>
    <n v="1.2246153846153847"/>
    <x v="1"/>
    <n v="85"/>
    <n v="56"/>
    <x v="1"/>
    <x v="16"/>
    <x v="4"/>
    <s v="GBP"/>
    <x v="74"/>
    <n v="1459141200"/>
    <b v="0"/>
    <b v="0"/>
    <s v="music/metal"/>
  </r>
  <r>
    <n v="75"/>
    <x v="75"/>
    <s v="Multi-layered dynamic protocol"/>
    <n v="9700"/>
    <n v="14606"/>
    <n v="1.5057731958762886"/>
    <x v="1"/>
    <n v="170"/>
    <n v="86"/>
    <x v="7"/>
    <x v="14"/>
    <x v="1"/>
    <s v="USD"/>
    <x v="75"/>
    <n v="1532322000"/>
    <b v="0"/>
    <b v="0"/>
    <s v="photography/photography books"/>
  </r>
  <r>
    <n v="76"/>
    <x v="76"/>
    <s v="Horizontal next generation function"/>
    <n v="122900"/>
    <n v="95993"/>
    <n v="0.78106590724165992"/>
    <x v="0"/>
    <n v="1684"/>
    <n v="57"/>
    <x v="3"/>
    <x v="3"/>
    <x v="1"/>
    <s v="USD"/>
    <x v="76"/>
    <n v="1426222800"/>
    <b v="1"/>
    <b v="1"/>
    <s v="theater/plays"/>
  </r>
  <r>
    <n v="77"/>
    <x v="77"/>
    <s v="Pre-emptive impactful model"/>
    <n v="9500"/>
    <n v="4460"/>
    <n v="0.46947368421052632"/>
    <x v="0"/>
    <n v="56"/>
    <n v="80"/>
    <x v="4"/>
    <x v="10"/>
    <x v="1"/>
    <s v="USD"/>
    <x v="77"/>
    <n v="1286773200"/>
    <b v="0"/>
    <b v="1"/>
    <s v="film &amp; video/animation"/>
  </r>
  <r>
    <n v="78"/>
    <x v="78"/>
    <s v="User-centric bifurcated knowledge user"/>
    <n v="4500"/>
    <n v="13536"/>
    <n v="3.008"/>
    <x v="1"/>
    <n v="330"/>
    <n v="41"/>
    <x v="5"/>
    <x v="18"/>
    <x v="1"/>
    <s v="USD"/>
    <x v="78"/>
    <n v="1523941200"/>
    <b v="0"/>
    <b v="0"/>
    <s v="publishing/translations"/>
  </r>
  <r>
    <n v="79"/>
    <x v="79"/>
    <s v="Triple-buffered reciprocal project"/>
    <n v="57800"/>
    <n v="40228"/>
    <n v="0.6959861591695502"/>
    <x v="0"/>
    <n v="838"/>
    <n v="48"/>
    <x v="3"/>
    <x v="3"/>
    <x v="1"/>
    <s v="USD"/>
    <x v="79"/>
    <n v="1529557200"/>
    <b v="0"/>
    <b v="0"/>
    <s v="theater/plays"/>
  </r>
  <r>
    <n v="80"/>
    <x v="80"/>
    <s v="Cross-platform needs-based approach"/>
    <n v="1100"/>
    <n v="7012"/>
    <n v="6.374545454545455"/>
    <x v="1"/>
    <n v="127"/>
    <n v="55"/>
    <x v="6"/>
    <x v="11"/>
    <x v="1"/>
    <s v="USD"/>
    <x v="80"/>
    <n v="1506574800"/>
    <b v="0"/>
    <b v="0"/>
    <s v="games/video games"/>
  </r>
  <r>
    <n v="81"/>
    <x v="81"/>
    <s v="User-friendly static contingency"/>
    <n v="16800"/>
    <n v="37857"/>
    <n v="2.253392857142857"/>
    <x v="1"/>
    <n v="411"/>
    <n v="92"/>
    <x v="1"/>
    <x v="1"/>
    <x v="1"/>
    <s v="USD"/>
    <x v="81"/>
    <n v="1513576800"/>
    <b v="0"/>
    <b v="0"/>
    <s v="music/rock"/>
  </r>
  <r>
    <n v="82"/>
    <x v="82"/>
    <s v="Reactive content-based framework"/>
    <n v="1000"/>
    <n v="14973"/>
    <n v="14.973000000000001"/>
    <x v="1"/>
    <n v="180"/>
    <n v="83"/>
    <x v="6"/>
    <x v="11"/>
    <x v="4"/>
    <s v="GBP"/>
    <x v="82"/>
    <n v="1548309600"/>
    <b v="0"/>
    <b v="1"/>
    <s v="games/video games"/>
  </r>
  <r>
    <n v="83"/>
    <x v="83"/>
    <s v="Realigned user-facing concept"/>
    <n v="106400"/>
    <n v="39996"/>
    <n v="0.37590225563909774"/>
    <x v="0"/>
    <n v="1000"/>
    <n v="40"/>
    <x v="1"/>
    <x v="5"/>
    <x v="1"/>
    <s v="USD"/>
    <x v="83"/>
    <n v="1471582800"/>
    <b v="0"/>
    <b v="0"/>
    <s v="music/electric music"/>
  </r>
  <r>
    <n v="84"/>
    <x v="84"/>
    <s v="Public-key zero tolerance orchestration"/>
    <n v="31400"/>
    <n v="41564"/>
    <n v="1.3236942675159236"/>
    <x v="1"/>
    <n v="374"/>
    <n v="111"/>
    <x v="2"/>
    <x v="8"/>
    <x v="1"/>
    <s v="USD"/>
    <x v="84"/>
    <n v="1344315600"/>
    <b v="0"/>
    <b v="0"/>
    <s v="technology/wearables"/>
  </r>
  <r>
    <n v="85"/>
    <x v="85"/>
    <s v="Multi-tiered eco-centric architecture"/>
    <n v="4900"/>
    <n v="6430"/>
    <n v="1.3122448979591836"/>
    <x v="1"/>
    <n v="71"/>
    <n v="91"/>
    <x v="1"/>
    <x v="7"/>
    <x v="2"/>
    <s v="AUD"/>
    <x v="85"/>
    <n v="1316408400"/>
    <b v="0"/>
    <b v="0"/>
    <s v="music/indie rock"/>
  </r>
  <r>
    <n v="86"/>
    <x v="86"/>
    <s v="Organic motivating firmware"/>
    <n v="7400"/>
    <n v="12405"/>
    <n v="1.6763513513513513"/>
    <x v="1"/>
    <n v="203"/>
    <n v="61"/>
    <x v="3"/>
    <x v="3"/>
    <x v="1"/>
    <s v="USD"/>
    <x v="86"/>
    <n v="1431838800"/>
    <b v="1"/>
    <b v="0"/>
    <s v="theater/plays"/>
  </r>
  <r>
    <n v="87"/>
    <x v="87"/>
    <s v="Synergized 4thgeneration conglomeration"/>
    <n v="198500"/>
    <n v="123040"/>
    <n v="0.6198488664987406"/>
    <x v="0"/>
    <n v="1482"/>
    <n v="83"/>
    <x v="1"/>
    <x v="1"/>
    <x v="2"/>
    <s v="AUD"/>
    <x v="87"/>
    <n v="1300510800"/>
    <b v="0"/>
    <b v="1"/>
    <s v="music/rock"/>
  </r>
  <r>
    <n v="88"/>
    <x v="88"/>
    <s v="Grass-roots fault-tolerant policy"/>
    <n v="4800"/>
    <n v="12516"/>
    <n v="2.6074999999999999"/>
    <x v="1"/>
    <n v="113"/>
    <n v="111"/>
    <x v="5"/>
    <x v="18"/>
    <x v="1"/>
    <s v="USD"/>
    <x v="88"/>
    <n v="1431061200"/>
    <b v="0"/>
    <b v="0"/>
    <s v="publishing/translations"/>
  </r>
  <r>
    <n v="89"/>
    <x v="89"/>
    <s v="Monitored scalable knowledgebase"/>
    <n v="3400"/>
    <n v="8588"/>
    <n v="2.5258823529411765"/>
    <x v="1"/>
    <n v="96"/>
    <n v="89"/>
    <x v="3"/>
    <x v="3"/>
    <x v="1"/>
    <s v="USD"/>
    <x v="89"/>
    <n v="1271480400"/>
    <b v="0"/>
    <b v="0"/>
    <s v="theater/plays"/>
  </r>
  <r>
    <n v="90"/>
    <x v="90"/>
    <s v="Synergistic explicit parallelism"/>
    <n v="7800"/>
    <n v="6132"/>
    <n v="0.7861538461538462"/>
    <x v="0"/>
    <n v="106"/>
    <n v="58"/>
    <x v="3"/>
    <x v="3"/>
    <x v="1"/>
    <s v="USD"/>
    <x v="90"/>
    <n v="1456380000"/>
    <b v="0"/>
    <b v="1"/>
    <s v="theater/plays"/>
  </r>
  <r>
    <n v="91"/>
    <x v="91"/>
    <s v="Enhanced systemic analyzer"/>
    <n v="154300"/>
    <n v="74688"/>
    <n v="0.48404406999351912"/>
    <x v="0"/>
    <n v="679"/>
    <n v="110"/>
    <x v="5"/>
    <x v="18"/>
    <x v="6"/>
    <s v="EUR"/>
    <x v="91"/>
    <n v="1472878800"/>
    <b v="0"/>
    <b v="0"/>
    <s v="publishing/translations"/>
  </r>
  <r>
    <n v="92"/>
    <x v="92"/>
    <s v="Object-based analyzing knowledge user"/>
    <n v="20000"/>
    <n v="51775"/>
    <n v="2.5887500000000001"/>
    <x v="1"/>
    <n v="498"/>
    <n v="104"/>
    <x v="6"/>
    <x v="11"/>
    <x v="5"/>
    <s v="CHF"/>
    <x v="92"/>
    <n v="1277355600"/>
    <b v="0"/>
    <b v="1"/>
    <s v="games/video games"/>
  </r>
  <r>
    <n v="93"/>
    <x v="93"/>
    <s v="Pre-emptive radical architecture"/>
    <n v="108800"/>
    <n v="65877"/>
    <n v="0.60548713235294116"/>
    <x v="3"/>
    <n v="610"/>
    <n v="108"/>
    <x v="3"/>
    <x v="3"/>
    <x v="1"/>
    <s v="USD"/>
    <x v="93"/>
    <n v="1351054800"/>
    <b v="0"/>
    <b v="1"/>
    <s v="theater/plays"/>
  </r>
  <r>
    <n v="94"/>
    <x v="94"/>
    <s v="Grass-roots web-enabled contingency"/>
    <n v="2900"/>
    <n v="8807"/>
    <n v="3.036896551724138"/>
    <x v="1"/>
    <n v="180"/>
    <n v="49"/>
    <x v="2"/>
    <x v="2"/>
    <x v="4"/>
    <s v="GBP"/>
    <x v="94"/>
    <n v="1555563600"/>
    <b v="0"/>
    <b v="0"/>
    <s v="technology/web"/>
  </r>
  <r>
    <n v="95"/>
    <x v="95"/>
    <s v="Stand-alone system-worthy standardization"/>
    <n v="900"/>
    <n v="1017"/>
    <n v="1.1299999999999999"/>
    <x v="1"/>
    <n v="27"/>
    <n v="38"/>
    <x v="4"/>
    <x v="4"/>
    <x v="1"/>
    <s v="USD"/>
    <x v="95"/>
    <n v="1571634000"/>
    <b v="0"/>
    <b v="0"/>
    <s v="film &amp; video/documentary"/>
  </r>
  <r>
    <n v="96"/>
    <x v="96"/>
    <s v="Down-sized systematic policy"/>
    <n v="69700"/>
    <n v="151513"/>
    <n v="2.1737876614060259"/>
    <x v="1"/>
    <n v="2331"/>
    <n v="65"/>
    <x v="3"/>
    <x v="3"/>
    <x v="1"/>
    <s v="USD"/>
    <x v="96"/>
    <n v="1300856400"/>
    <b v="0"/>
    <b v="0"/>
    <s v="theater/plays"/>
  </r>
  <r>
    <n v="97"/>
    <x v="97"/>
    <s v="Cloned bi-directional architecture"/>
    <n v="1300"/>
    <n v="12047"/>
    <n v="9.2669230769230762"/>
    <x v="1"/>
    <n v="113"/>
    <n v="107"/>
    <x v="0"/>
    <x v="0"/>
    <x v="1"/>
    <s v="USD"/>
    <x v="48"/>
    <n v="1439874000"/>
    <b v="0"/>
    <b v="0"/>
    <s v="food/food trucks"/>
  </r>
  <r>
    <n v="98"/>
    <x v="98"/>
    <s v="Seamless transitional portal"/>
    <n v="97800"/>
    <n v="32951"/>
    <n v="0.33692229038854804"/>
    <x v="0"/>
    <n v="1220"/>
    <n v="27"/>
    <x v="6"/>
    <x v="11"/>
    <x v="2"/>
    <s v="AUD"/>
    <x v="97"/>
    <n v="1438318800"/>
    <b v="0"/>
    <b v="0"/>
    <s v="games/video games"/>
  </r>
  <r>
    <n v="99"/>
    <x v="99"/>
    <s v="Fully-configurable motivating approach"/>
    <n v="7600"/>
    <n v="14951"/>
    <n v="1.9672368421052631"/>
    <x v="1"/>
    <n v="164"/>
    <n v="91"/>
    <x v="3"/>
    <x v="3"/>
    <x v="1"/>
    <s v="USD"/>
    <x v="98"/>
    <n v="1419400800"/>
    <b v="0"/>
    <b v="0"/>
    <s v="theater/plays"/>
  </r>
  <r>
    <n v="100"/>
    <x v="100"/>
    <s v="Upgradable fault-tolerant approach"/>
    <n v="100"/>
    <n v="1"/>
    <n v="0.01"/>
    <x v="0"/>
    <n v="1"/>
    <n v="1"/>
    <x v="3"/>
    <x v="3"/>
    <x v="1"/>
    <s v="USD"/>
    <x v="99"/>
    <n v="1320555600"/>
    <b v="0"/>
    <b v="0"/>
    <s v="theater/plays"/>
  </r>
  <r>
    <n v="101"/>
    <x v="101"/>
    <s v="Reduced heuristic moratorium"/>
    <n v="900"/>
    <n v="9193"/>
    <n v="10.214444444444444"/>
    <x v="1"/>
    <n v="164"/>
    <n v="56"/>
    <x v="1"/>
    <x v="5"/>
    <x v="1"/>
    <s v="USD"/>
    <x v="100"/>
    <n v="1425103200"/>
    <b v="0"/>
    <b v="1"/>
    <s v="music/electric music"/>
  </r>
  <r>
    <n v="102"/>
    <x v="102"/>
    <s v="Front-line web-enabled model"/>
    <n v="3700"/>
    <n v="10422"/>
    <n v="2.8167567567567566"/>
    <x v="1"/>
    <n v="336"/>
    <n v="31"/>
    <x v="2"/>
    <x v="8"/>
    <x v="1"/>
    <s v="USD"/>
    <x v="101"/>
    <n v="1526878800"/>
    <b v="0"/>
    <b v="1"/>
    <s v="technology/wearables"/>
  </r>
  <r>
    <n v="103"/>
    <x v="103"/>
    <s v="Polarized incremental emulation"/>
    <n v="10000"/>
    <n v="2461"/>
    <n v="0.24610000000000001"/>
    <x v="0"/>
    <n v="37"/>
    <n v="67"/>
    <x v="1"/>
    <x v="5"/>
    <x v="6"/>
    <s v="EUR"/>
    <x v="102"/>
    <n v="1288674000"/>
    <b v="0"/>
    <b v="0"/>
    <s v="music/electric music"/>
  </r>
  <r>
    <n v="104"/>
    <x v="104"/>
    <s v="Self-enabling grid-enabled initiative"/>
    <n v="119200"/>
    <n v="170623"/>
    <n v="1.4314010067114094"/>
    <x v="1"/>
    <n v="1917"/>
    <n v="89"/>
    <x v="1"/>
    <x v="7"/>
    <x v="1"/>
    <s v="USD"/>
    <x v="103"/>
    <n v="1495602000"/>
    <b v="0"/>
    <b v="0"/>
    <s v="music/indie rock"/>
  </r>
  <r>
    <n v="105"/>
    <x v="105"/>
    <s v="Total fresh-thinking system engine"/>
    <n v="6800"/>
    <n v="9829"/>
    <n v="1.4454411764705883"/>
    <x v="1"/>
    <n v="95"/>
    <n v="103"/>
    <x v="2"/>
    <x v="2"/>
    <x v="1"/>
    <s v="USD"/>
    <x v="104"/>
    <n v="1366434000"/>
    <b v="0"/>
    <b v="0"/>
    <s v="technology/web"/>
  </r>
  <r>
    <n v="106"/>
    <x v="106"/>
    <s v="Ameliorated clear-thinking circuit"/>
    <n v="3900"/>
    <n v="14006"/>
    <n v="3.5912820512820511"/>
    <x v="1"/>
    <n v="147"/>
    <n v="95"/>
    <x v="3"/>
    <x v="3"/>
    <x v="1"/>
    <s v="USD"/>
    <x v="105"/>
    <n v="1568350800"/>
    <b v="0"/>
    <b v="0"/>
    <s v="theater/plays"/>
  </r>
  <r>
    <n v="107"/>
    <x v="107"/>
    <s v="Multi-layered encompassing installation"/>
    <n v="3500"/>
    <n v="6527"/>
    <n v="1.8648571428571428"/>
    <x v="1"/>
    <n v="86"/>
    <n v="76"/>
    <x v="3"/>
    <x v="3"/>
    <x v="1"/>
    <s v="USD"/>
    <x v="106"/>
    <n v="1525928400"/>
    <b v="0"/>
    <b v="1"/>
    <s v="theater/plays"/>
  </r>
  <r>
    <n v="108"/>
    <x v="108"/>
    <s v="Universal encompassing implementation"/>
    <n v="1500"/>
    <n v="8929"/>
    <n v="5.9526666666666666"/>
    <x v="1"/>
    <n v="83"/>
    <n v="108"/>
    <x v="4"/>
    <x v="4"/>
    <x v="1"/>
    <s v="USD"/>
    <x v="107"/>
    <n v="1336885200"/>
    <b v="0"/>
    <b v="0"/>
    <s v="film &amp; video/documentary"/>
  </r>
  <r>
    <n v="109"/>
    <x v="109"/>
    <s v="Object-based client-server application"/>
    <n v="5200"/>
    <n v="3079"/>
    <n v="0.5921153846153846"/>
    <x v="0"/>
    <n v="60"/>
    <n v="51"/>
    <x v="4"/>
    <x v="19"/>
    <x v="1"/>
    <s v="USD"/>
    <x v="108"/>
    <n v="1389679200"/>
    <b v="0"/>
    <b v="0"/>
    <s v="film &amp; video/television"/>
  </r>
  <r>
    <n v="110"/>
    <x v="110"/>
    <s v="Cross-platform solution-oriented process improvement"/>
    <n v="142400"/>
    <n v="21307"/>
    <n v="0.14962780898876404"/>
    <x v="0"/>
    <n v="296"/>
    <n v="72"/>
    <x v="0"/>
    <x v="0"/>
    <x v="1"/>
    <s v="USD"/>
    <x v="109"/>
    <n v="1538283600"/>
    <b v="0"/>
    <b v="0"/>
    <s v="food/food trucks"/>
  </r>
  <r>
    <n v="111"/>
    <x v="111"/>
    <s v="Re-engineered user-facing approach"/>
    <n v="61400"/>
    <n v="73653"/>
    <n v="1.1995602605863191"/>
    <x v="1"/>
    <n v="676"/>
    <n v="109"/>
    <x v="5"/>
    <x v="15"/>
    <x v="1"/>
    <s v="USD"/>
    <x v="110"/>
    <n v="1348808400"/>
    <b v="0"/>
    <b v="0"/>
    <s v="publishing/radio &amp; podcasts"/>
  </r>
  <r>
    <n v="112"/>
    <x v="112"/>
    <s v="Re-engineered client-driven hub"/>
    <n v="4700"/>
    <n v="12635"/>
    <n v="2.6882978723404256"/>
    <x v="1"/>
    <n v="361"/>
    <n v="35"/>
    <x v="2"/>
    <x v="2"/>
    <x v="2"/>
    <s v="AUD"/>
    <x v="111"/>
    <n v="1410152400"/>
    <b v="0"/>
    <b v="0"/>
    <s v="technology/web"/>
  </r>
  <r>
    <n v="113"/>
    <x v="113"/>
    <s v="User-friendly tertiary array"/>
    <n v="3300"/>
    <n v="12437"/>
    <n v="3.7687878787878786"/>
    <x v="1"/>
    <n v="131"/>
    <n v="95"/>
    <x v="0"/>
    <x v="0"/>
    <x v="1"/>
    <s v="USD"/>
    <x v="112"/>
    <n v="1505797200"/>
    <b v="0"/>
    <b v="0"/>
    <s v="food/food trucks"/>
  </r>
  <r>
    <n v="114"/>
    <x v="114"/>
    <s v="Robust heuristic encoding"/>
    <n v="1900"/>
    <n v="13816"/>
    <n v="7.2715789473684209"/>
    <x v="1"/>
    <n v="126"/>
    <n v="110"/>
    <x v="2"/>
    <x v="8"/>
    <x v="1"/>
    <s v="USD"/>
    <x v="113"/>
    <n v="1554872400"/>
    <b v="0"/>
    <b v="1"/>
    <s v="technology/wearables"/>
  </r>
  <r>
    <n v="115"/>
    <x v="115"/>
    <s v="Team-oriented clear-thinking capacity"/>
    <n v="166700"/>
    <n v="145382"/>
    <n v="0.87211757648470301"/>
    <x v="0"/>
    <n v="3304"/>
    <n v="44"/>
    <x v="5"/>
    <x v="13"/>
    <x v="6"/>
    <s v="EUR"/>
    <x v="114"/>
    <n v="1513922400"/>
    <b v="0"/>
    <b v="0"/>
    <s v="publishing/fiction"/>
  </r>
  <r>
    <n v="116"/>
    <x v="116"/>
    <s v="De-engineered motivating standardization"/>
    <n v="7200"/>
    <n v="6336"/>
    <n v="0.88"/>
    <x v="0"/>
    <n v="73"/>
    <n v="87"/>
    <x v="3"/>
    <x v="3"/>
    <x v="1"/>
    <s v="USD"/>
    <x v="115"/>
    <n v="1442638800"/>
    <b v="0"/>
    <b v="0"/>
    <s v="theater/plays"/>
  </r>
  <r>
    <n v="117"/>
    <x v="117"/>
    <s v="Business-focused 24hour groupware"/>
    <n v="4900"/>
    <n v="8523"/>
    <n v="1.7393877551020409"/>
    <x v="1"/>
    <n v="275"/>
    <n v="31"/>
    <x v="4"/>
    <x v="19"/>
    <x v="1"/>
    <s v="USD"/>
    <x v="116"/>
    <n v="1317186000"/>
    <b v="0"/>
    <b v="0"/>
    <s v="film &amp; video/television"/>
  </r>
  <r>
    <n v="118"/>
    <x v="118"/>
    <s v="Organic next generation protocol"/>
    <n v="5400"/>
    <n v="6351"/>
    <n v="1.1761111111111111"/>
    <x v="1"/>
    <n v="67"/>
    <n v="95"/>
    <x v="7"/>
    <x v="14"/>
    <x v="1"/>
    <s v="USD"/>
    <x v="117"/>
    <n v="1391234400"/>
    <b v="0"/>
    <b v="0"/>
    <s v="photography/photography books"/>
  </r>
  <r>
    <n v="119"/>
    <x v="119"/>
    <s v="Reverse-engineered full-range Internet solution"/>
    <n v="5000"/>
    <n v="10748"/>
    <n v="2.1496"/>
    <x v="1"/>
    <n v="154"/>
    <n v="70"/>
    <x v="4"/>
    <x v="4"/>
    <x v="1"/>
    <s v="USD"/>
    <x v="118"/>
    <n v="1404363600"/>
    <b v="0"/>
    <b v="1"/>
    <s v="film &amp; video/documentary"/>
  </r>
  <r>
    <n v="120"/>
    <x v="120"/>
    <s v="Synchronized regional synergy"/>
    <n v="75100"/>
    <n v="112272"/>
    <n v="1.4949667110519307"/>
    <x v="1"/>
    <n v="1782"/>
    <n v="63"/>
    <x v="6"/>
    <x v="20"/>
    <x v="1"/>
    <s v="USD"/>
    <x v="119"/>
    <n v="1429592400"/>
    <b v="0"/>
    <b v="1"/>
    <s v="games/mobile games"/>
  </r>
  <r>
    <n v="121"/>
    <x v="121"/>
    <s v="Multi-lateral homogeneous success"/>
    <n v="45300"/>
    <n v="99361"/>
    <n v="2.1933995584988963"/>
    <x v="1"/>
    <n v="903"/>
    <n v="110"/>
    <x v="6"/>
    <x v="11"/>
    <x v="1"/>
    <s v="USD"/>
    <x v="33"/>
    <n v="1413608400"/>
    <b v="0"/>
    <b v="0"/>
    <s v="games/video games"/>
  </r>
  <r>
    <n v="122"/>
    <x v="122"/>
    <s v="Seamless zero-defect solution"/>
    <n v="136800"/>
    <n v="88055"/>
    <n v="0.64367690058479532"/>
    <x v="0"/>
    <n v="3387"/>
    <n v="26"/>
    <x v="5"/>
    <x v="13"/>
    <x v="1"/>
    <s v="USD"/>
    <x v="120"/>
    <n v="1419400800"/>
    <b v="0"/>
    <b v="0"/>
    <s v="publishing/fiction"/>
  </r>
  <r>
    <n v="123"/>
    <x v="123"/>
    <s v="Enhanced scalable concept"/>
    <n v="177700"/>
    <n v="33092"/>
    <n v="0.18622397298818233"/>
    <x v="0"/>
    <n v="662"/>
    <n v="50"/>
    <x v="3"/>
    <x v="3"/>
    <x v="0"/>
    <s v="CAD"/>
    <x v="121"/>
    <n v="1448604000"/>
    <b v="1"/>
    <b v="0"/>
    <s v="theater/plays"/>
  </r>
  <r>
    <n v="124"/>
    <x v="124"/>
    <s v="Polarized uniform software"/>
    <n v="2600"/>
    <n v="9562"/>
    <n v="3.6776923076923076"/>
    <x v="1"/>
    <n v="94"/>
    <n v="102"/>
    <x v="7"/>
    <x v="14"/>
    <x v="6"/>
    <s v="EUR"/>
    <x v="122"/>
    <n v="1562302800"/>
    <b v="0"/>
    <b v="0"/>
    <s v="photography/photography books"/>
  </r>
  <r>
    <n v="125"/>
    <x v="125"/>
    <s v="Stand-alone web-enabled moderator"/>
    <n v="5300"/>
    <n v="8475"/>
    <n v="1.5990566037735849"/>
    <x v="1"/>
    <n v="180"/>
    <n v="47"/>
    <x v="3"/>
    <x v="3"/>
    <x v="1"/>
    <s v="USD"/>
    <x v="123"/>
    <n v="1537678800"/>
    <b v="0"/>
    <b v="0"/>
    <s v="theater/plays"/>
  </r>
  <r>
    <n v="126"/>
    <x v="126"/>
    <s v="Proactive methodical benchmark"/>
    <n v="180200"/>
    <n v="69617"/>
    <n v="0.38633185349611543"/>
    <x v="0"/>
    <n v="774"/>
    <n v="90"/>
    <x v="3"/>
    <x v="3"/>
    <x v="1"/>
    <s v="USD"/>
    <x v="124"/>
    <n v="1473570000"/>
    <b v="0"/>
    <b v="1"/>
    <s v="theater/plays"/>
  </r>
  <r>
    <n v="127"/>
    <x v="127"/>
    <s v="Team-oriented 6thgeneration matrix"/>
    <n v="103200"/>
    <n v="53067"/>
    <n v="0.51421511627906979"/>
    <x v="0"/>
    <n v="672"/>
    <n v="79"/>
    <x v="3"/>
    <x v="3"/>
    <x v="0"/>
    <s v="CAD"/>
    <x v="125"/>
    <n v="1273899600"/>
    <b v="0"/>
    <b v="0"/>
    <s v="theater/plays"/>
  </r>
  <r>
    <n v="128"/>
    <x v="128"/>
    <s v="Phased human-resource core"/>
    <n v="70600"/>
    <n v="42596"/>
    <n v="0.60334277620396604"/>
    <x v="3"/>
    <n v="532"/>
    <n v="80"/>
    <x v="1"/>
    <x v="1"/>
    <x v="1"/>
    <s v="USD"/>
    <x v="126"/>
    <n v="1284008400"/>
    <b v="0"/>
    <b v="0"/>
    <s v="music/rock"/>
  </r>
  <r>
    <n v="129"/>
    <x v="129"/>
    <s v="Mandatory tertiary implementation"/>
    <n v="148500"/>
    <n v="4756"/>
    <n v="3.2026936026936029E-2"/>
    <x v="3"/>
    <n v="55"/>
    <n v="86"/>
    <x v="0"/>
    <x v="0"/>
    <x v="2"/>
    <s v="AUD"/>
    <x v="127"/>
    <n v="1425103200"/>
    <b v="0"/>
    <b v="0"/>
    <s v="food/food trucks"/>
  </r>
  <r>
    <n v="130"/>
    <x v="130"/>
    <s v="Secured directional encryption"/>
    <n v="9600"/>
    <n v="14925"/>
    <n v="1.5546875"/>
    <x v="1"/>
    <n v="533"/>
    <n v="28"/>
    <x v="4"/>
    <x v="6"/>
    <x v="3"/>
    <s v="DKK"/>
    <x v="128"/>
    <n v="1320991200"/>
    <b v="0"/>
    <b v="0"/>
    <s v="film &amp; video/drama"/>
  </r>
  <r>
    <n v="131"/>
    <x v="131"/>
    <s v="Distributed 5thgeneration implementation"/>
    <n v="164700"/>
    <n v="166116"/>
    <n v="1.0085974499089254"/>
    <x v="1"/>
    <n v="2443"/>
    <n v="68"/>
    <x v="2"/>
    <x v="2"/>
    <x v="4"/>
    <s v="GBP"/>
    <x v="129"/>
    <n v="1386828000"/>
    <b v="0"/>
    <b v="0"/>
    <s v="technology/web"/>
  </r>
  <r>
    <n v="132"/>
    <x v="132"/>
    <s v="Virtual static core"/>
    <n v="3300"/>
    <n v="3834"/>
    <n v="1.1618181818181819"/>
    <x v="1"/>
    <n v="89"/>
    <n v="43"/>
    <x v="3"/>
    <x v="3"/>
    <x v="1"/>
    <s v="USD"/>
    <x v="130"/>
    <n v="1517119200"/>
    <b v="0"/>
    <b v="1"/>
    <s v="theater/plays"/>
  </r>
  <r>
    <n v="133"/>
    <x v="133"/>
    <s v="Secured content-based product"/>
    <n v="4500"/>
    <n v="13985"/>
    <n v="3.1077777777777778"/>
    <x v="1"/>
    <n v="159"/>
    <n v="88"/>
    <x v="1"/>
    <x v="21"/>
    <x v="1"/>
    <s v="USD"/>
    <x v="131"/>
    <n v="1315026000"/>
    <b v="0"/>
    <b v="0"/>
    <s v="music/world music"/>
  </r>
  <r>
    <n v="134"/>
    <x v="134"/>
    <s v="Secured executive concept"/>
    <n v="99500"/>
    <n v="89288"/>
    <n v="0.89736683417085428"/>
    <x v="0"/>
    <n v="940"/>
    <n v="95"/>
    <x v="4"/>
    <x v="4"/>
    <x v="5"/>
    <s v="CHF"/>
    <x v="132"/>
    <n v="1312693200"/>
    <b v="0"/>
    <b v="1"/>
    <s v="film &amp; video/documentary"/>
  </r>
  <r>
    <n v="135"/>
    <x v="135"/>
    <s v="Balanced zero-defect software"/>
    <n v="7700"/>
    <n v="5488"/>
    <n v="0.71272727272727276"/>
    <x v="0"/>
    <n v="117"/>
    <n v="47"/>
    <x v="3"/>
    <x v="3"/>
    <x v="1"/>
    <s v="USD"/>
    <x v="133"/>
    <n v="1363064400"/>
    <b v="0"/>
    <b v="1"/>
    <s v="theater/plays"/>
  </r>
  <r>
    <n v="136"/>
    <x v="136"/>
    <s v="Distributed context-sensitive flexibility"/>
    <n v="82800"/>
    <n v="2721"/>
    <n v="3.2862318840579711E-2"/>
    <x v="3"/>
    <n v="58"/>
    <n v="47"/>
    <x v="4"/>
    <x v="6"/>
    <x v="1"/>
    <s v="USD"/>
    <x v="134"/>
    <n v="1403154000"/>
    <b v="0"/>
    <b v="1"/>
    <s v="film &amp; video/drama"/>
  </r>
  <r>
    <n v="137"/>
    <x v="137"/>
    <s v="Down-sized disintermediate support"/>
    <n v="1800"/>
    <n v="4712"/>
    <n v="2.617777777777778"/>
    <x v="1"/>
    <n v="50"/>
    <n v="94"/>
    <x v="5"/>
    <x v="9"/>
    <x v="1"/>
    <s v="USD"/>
    <x v="135"/>
    <n v="1286859600"/>
    <b v="0"/>
    <b v="0"/>
    <s v="publishing/nonfiction"/>
  </r>
  <r>
    <n v="138"/>
    <x v="138"/>
    <s v="Stand-alone mission-critical moratorium"/>
    <n v="9600"/>
    <n v="9216"/>
    <n v="0.96"/>
    <x v="0"/>
    <n v="115"/>
    <n v="80"/>
    <x v="6"/>
    <x v="20"/>
    <x v="1"/>
    <s v="USD"/>
    <x v="136"/>
    <n v="1349326800"/>
    <b v="0"/>
    <b v="0"/>
    <s v="games/mobile games"/>
  </r>
  <r>
    <n v="139"/>
    <x v="139"/>
    <s v="Down-sized empowering protocol"/>
    <n v="92100"/>
    <n v="19246"/>
    <n v="0.20896851248642778"/>
    <x v="0"/>
    <n v="326"/>
    <n v="59"/>
    <x v="2"/>
    <x v="8"/>
    <x v="1"/>
    <s v="USD"/>
    <x v="137"/>
    <n v="1430974800"/>
    <b v="0"/>
    <b v="1"/>
    <s v="technology/wearables"/>
  </r>
  <r>
    <n v="140"/>
    <x v="140"/>
    <s v="Fully-configurable coherent Internet solution"/>
    <n v="5500"/>
    <n v="12274"/>
    <n v="2.2316363636363636"/>
    <x v="1"/>
    <n v="186"/>
    <n v="66"/>
    <x v="4"/>
    <x v="4"/>
    <x v="1"/>
    <s v="USD"/>
    <x v="138"/>
    <n v="1519970400"/>
    <b v="0"/>
    <b v="0"/>
    <s v="film &amp; video/documentary"/>
  </r>
  <r>
    <n v="141"/>
    <x v="141"/>
    <s v="Distributed motivating algorithm"/>
    <n v="64300"/>
    <n v="65323"/>
    <n v="1.0159097978227061"/>
    <x v="1"/>
    <n v="1071"/>
    <n v="61"/>
    <x v="2"/>
    <x v="2"/>
    <x v="1"/>
    <s v="USD"/>
    <x v="139"/>
    <n v="1434603600"/>
    <b v="0"/>
    <b v="0"/>
    <s v="technology/web"/>
  </r>
  <r>
    <n v="142"/>
    <x v="142"/>
    <s v="Expanded solution-oriented benchmark"/>
    <n v="5000"/>
    <n v="11502"/>
    <n v="2.3003999999999998"/>
    <x v="1"/>
    <n v="117"/>
    <n v="98"/>
    <x v="2"/>
    <x v="2"/>
    <x v="1"/>
    <s v="USD"/>
    <x v="107"/>
    <n v="1337230800"/>
    <b v="0"/>
    <b v="0"/>
    <s v="technology/web"/>
  </r>
  <r>
    <n v="143"/>
    <x v="143"/>
    <s v="Implemented discrete secured line"/>
    <n v="5400"/>
    <n v="7322"/>
    <n v="1.355925925925926"/>
    <x v="1"/>
    <n v="70"/>
    <n v="105"/>
    <x v="1"/>
    <x v="7"/>
    <x v="1"/>
    <s v="USD"/>
    <x v="140"/>
    <n v="1279429200"/>
    <b v="0"/>
    <b v="0"/>
    <s v="music/indie rock"/>
  </r>
  <r>
    <n v="144"/>
    <x v="144"/>
    <s v="Multi-lateral actuating installation"/>
    <n v="9000"/>
    <n v="11619"/>
    <n v="1.2909999999999999"/>
    <x v="1"/>
    <n v="135"/>
    <n v="86"/>
    <x v="3"/>
    <x v="3"/>
    <x v="1"/>
    <s v="USD"/>
    <x v="141"/>
    <n v="1561438800"/>
    <b v="0"/>
    <b v="0"/>
    <s v="theater/plays"/>
  </r>
  <r>
    <n v="145"/>
    <x v="145"/>
    <s v="Secured reciprocal array"/>
    <n v="25000"/>
    <n v="59128"/>
    <n v="2.3651200000000001"/>
    <x v="1"/>
    <n v="768"/>
    <n v="77"/>
    <x v="2"/>
    <x v="8"/>
    <x v="5"/>
    <s v="CHF"/>
    <x v="142"/>
    <n v="1410498000"/>
    <b v="0"/>
    <b v="0"/>
    <s v="technology/wearables"/>
  </r>
  <r>
    <n v="146"/>
    <x v="146"/>
    <s v="Optional bandwidth-monitored middleware"/>
    <n v="8800"/>
    <n v="1518"/>
    <n v="0.17249999999999999"/>
    <x v="3"/>
    <n v="51"/>
    <n v="30"/>
    <x v="3"/>
    <x v="3"/>
    <x v="1"/>
    <s v="USD"/>
    <x v="143"/>
    <n v="1322460000"/>
    <b v="0"/>
    <b v="0"/>
    <s v="theater/plays"/>
  </r>
  <r>
    <n v="147"/>
    <x v="147"/>
    <s v="Upgradable upward-trending workforce"/>
    <n v="8300"/>
    <n v="9337"/>
    <n v="1.1249397590361445"/>
    <x v="1"/>
    <n v="199"/>
    <n v="47"/>
    <x v="3"/>
    <x v="3"/>
    <x v="1"/>
    <s v="USD"/>
    <x v="144"/>
    <n v="1466312400"/>
    <b v="0"/>
    <b v="1"/>
    <s v="theater/plays"/>
  </r>
  <r>
    <n v="148"/>
    <x v="148"/>
    <s v="Upgradable hybrid capability"/>
    <n v="9300"/>
    <n v="11255"/>
    <n v="1.2102150537634409"/>
    <x v="1"/>
    <n v="107"/>
    <n v="105"/>
    <x v="2"/>
    <x v="8"/>
    <x v="1"/>
    <s v="USD"/>
    <x v="145"/>
    <n v="1501736400"/>
    <b v="0"/>
    <b v="0"/>
    <s v="technology/wearables"/>
  </r>
  <r>
    <n v="149"/>
    <x v="149"/>
    <s v="Managed fresh-thinking flexibility"/>
    <n v="6200"/>
    <n v="13632"/>
    <n v="2.1987096774193549"/>
    <x v="1"/>
    <n v="195"/>
    <n v="70"/>
    <x v="1"/>
    <x v="7"/>
    <x v="1"/>
    <s v="USD"/>
    <x v="146"/>
    <n v="1361512800"/>
    <b v="0"/>
    <b v="0"/>
    <s v="music/indie rock"/>
  </r>
  <r>
    <n v="150"/>
    <x v="150"/>
    <s v="Networked stable workforce"/>
    <n v="100"/>
    <n v="1"/>
    <n v="0.01"/>
    <x v="0"/>
    <n v="1"/>
    <n v="1"/>
    <x v="1"/>
    <x v="1"/>
    <x v="1"/>
    <s v="USD"/>
    <x v="147"/>
    <n v="1545026400"/>
    <b v="0"/>
    <b v="0"/>
    <s v="music/rock"/>
  </r>
  <r>
    <n v="151"/>
    <x v="151"/>
    <s v="Customizable intermediate extranet"/>
    <n v="137200"/>
    <n v="88037"/>
    <n v="0.64166909620991253"/>
    <x v="0"/>
    <n v="1467"/>
    <n v="60"/>
    <x v="1"/>
    <x v="5"/>
    <x v="1"/>
    <s v="USD"/>
    <x v="148"/>
    <n v="1406696400"/>
    <b v="0"/>
    <b v="0"/>
    <s v="music/electric music"/>
  </r>
  <r>
    <n v="152"/>
    <x v="152"/>
    <s v="User-centric fault-tolerant task-force"/>
    <n v="41500"/>
    <n v="175573"/>
    <n v="4.2306746987951804"/>
    <x v="1"/>
    <n v="3376"/>
    <n v="52"/>
    <x v="1"/>
    <x v="7"/>
    <x v="1"/>
    <s v="USD"/>
    <x v="149"/>
    <n v="1487916000"/>
    <b v="0"/>
    <b v="0"/>
    <s v="music/indie rock"/>
  </r>
  <r>
    <n v="153"/>
    <x v="153"/>
    <s v="Multi-tiered radical definition"/>
    <n v="189400"/>
    <n v="176112"/>
    <n v="0.92984160506863778"/>
    <x v="0"/>
    <n v="5681"/>
    <n v="31"/>
    <x v="3"/>
    <x v="3"/>
    <x v="1"/>
    <s v="USD"/>
    <x v="150"/>
    <n v="1351141200"/>
    <b v="0"/>
    <b v="0"/>
    <s v="theater/plays"/>
  </r>
  <r>
    <n v="154"/>
    <x v="154"/>
    <s v="Devolved foreground benchmark"/>
    <n v="171300"/>
    <n v="100650"/>
    <n v="0.58756567425569173"/>
    <x v="0"/>
    <n v="1059"/>
    <n v="95"/>
    <x v="1"/>
    <x v="7"/>
    <x v="1"/>
    <s v="USD"/>
    <x v="151"/>
    <n v="1465016400"/>
    <b v="0"/>
    <b v="1"/>
    <s v="music/indie rock"/>
  </r>
  <r>
    <n v="155"/>
    <x v="155"/>
    <s v="Distributed eco-centric methodology"/>
    <n v="139500"/>
    <n v="90706"/>
    <n v="0.65022222222222226"/>
    <x v="0"/>
    <n v="1194"/>
    <n v="76"/>
    <x v="3"/>
    <x v="3"/>
    <x v="1"/>
    <s v="USD"/>
    <x v="152"/>
    <n v="1270789200"/>
    <b v="0"/>
    <b v="0"/>
    <s v="theater/plays"/>
  </r>
  <r>
    <n v="156"/>
    <x v="156"/>
    <s v="Streamlined encompassing encryption"/>
    <n v="36400"/>
    <n v="26914"/>
    <n v="0.73939560439560437"/>
    <x v="3"/>
    <n v="379"/>
    <n v="71"/>
    <x v="1"/>
    <x v="1"/>
    <x v="2"/>
    <s v="AUD"/>
    <x v="153"/>
    <n v="1572325200"/>
    <b v="0"/>
    <b v="0"/>
    <s v="music/rock"/>
  </r>
  <r>
    <n v="157"/>
    <x v="157"/>
    <s v="User-friendly reciprocal initiative"/>
    <n v="4200"/>
    <n v="2212"/>
    <n v="0.52666666666666662"/>
    <x v="0"/>
    <n v="30"/>
    <n v="74"/>
    <x v="7"/>
    <x v="14"/>
    <x v="2"/>
    <s v="AUD"/>
    <x v="154"/>
    <n v="1389420000"/>
    <b v="0"/>
    <b v="0"/>
    <s v="photography/photography books"/>
  </r>
  <r>
    <n v="158"/>
    <x v="158"/>
    <s v="Ergonomic fresh-thinking installation"/>
    <n v="2100"/>
    <n v="4640"/>
    <n v="2.2095238095238097"/>
    <x v="1"/>
    <n v="41"/>
    <n v="113"/>
    <x v="1"/>
    <x v="1"/>
    <x v="1"/>
    <s v="USD"/>
    <x v="155"/>
    <n v="1449640800"/>
    <b v="0"/>
    <b v="0"/>
    <s v="music/rock"/>
  </r>
  <r>
    <n v="159"/>
    <x v="159"/>
    <s v="Robust explicit hardware"/>
    <n v="191200"/>
    <n v="191222"/>
    <n v="1.0001150627615063"/>
    <x v="1"/>
    <n v="1821"/>
    <n v="105"/>
    <x v="3"/>
    <x v="3"/>
    <x v="1"/>
    <s v="USD"/>
    <x v="156"/>
    <n v="1555218000"/>
    <b v="0"/>
    <b v="1"/>
    <s v="theater/plays"/>
  </r>
  <r>
    <n v="160"/>
    <x v="160"/>
    <s v="Stand-alone actuating support"/>
    <n v="8000"/>
    <n v="12985"/>
    <n v="1.6231249999999999"/>
    <x v="1"/>
    <n v="164"/>
    <n v="79"/>
    <x v="2"/>
    <x v="8"/>
    <x v="1"/>
    <s v="USD"/>
    <x v="157"/>
    <n v="1557723600"/>
    <b v="0"/>
    <b v="0"/>
    <s v="technology/wearables"/>
  </r>
  <r>
    <n v="161"/>
    <x v="161"/>
    <s v="Cross-platform methodical process improvement"/>
    <n v="5500"/>
    <n v="4300"/>
    <n v="0.78181818181818186"/>
    <x v="0"/>
    <n v="75"/>
    <n v="57"/>
    <x v="2"/>
    <x v="2"/>
    <x v="1"/>
    <s v="USD"/>
    <x v="158"/>
    <n v="1443502800"/>
    <b v="0"/>
    <b v="1"/>
    <s v="technology/web"/>
  </r>
  <r>
    <n v="162"/>
    <x v="162"/>
    <s v="Extended bottom-line open architecture"/>
    <n v="6100"/>
    <n v="9134"/>
    <n v="1.4973770491803278"/>
    <x v="1"/>
    <n v="157"/>
    <n v="58"/>
    <x v="1"/>
    <x v="1"/>
    <x v="5"/>
    <s v="CHF"/>
    <x v="159"/>
    <n v="1546840800"/>
    <b v="0"/>
    <b v="0"/>
    <s v="music/rock"/>
  </r>
  <r>
    <n v="163"/>
    <x v="163"/>
    <s v="Extended reciprocal circuit"/>
    <n v="3500"/>
    <n v="8864"/>
    <n v="2.5325714285714285"/>
    <x v="1"/>
    <n v="246"/>
    <n v="36"/>
    <x v="7"/>
    <x v="14"/>
    <x v="1"/>
    <s v="USD"/>
    <x v="160"/>
    <n v="1512712800"/>
    <b v="0"/>
    <b v="1"/>
    <s v="photography/photography books"/>
  </r>
  <r>
    <n v="164"/>
    <x v="164"/>
    <s v="Polarized human-resource protocol"/>
    <n v="150500"/>
    <n v="150755"/>
    <n v="1.0016943521594683"/>
    <x v="1"/>
    <n v="1396"/>
    <n v="108"/>
    <x v="3"/>
    <x v="3"/>
    <x v="1"/>
    <s v="USD"/>
    <x v="161"/>
    <n v="1507525200"/>
    <b v="0"/>
    <b v="0"/>
    <s v="theater/plays"/>
  </r>
  <r>
    <n v="165"/>
    <x v="165"/>
    <s v="Synergized radical product"/>
    <n v="90400"/>
    <n v="110279"/>
    <n v="1.2199004424778761"/>
    <x v="1"/>
    <n v="2506"/>
    <n v="44"/>
    <x v="2"/>
    <x v="2"/>
    <x v="1"/>
    <s v="USD"/>
    <x v="162"/>
    <n v="1504328400"/>
    <b v="0"/>
    <b v="0"/>
    <s v="technology/web"/>
  </r>
  <r>
    <n v="166"/>
    <x v="166"/>
    <s v="Robust heuristic artificial intelligence"/>
    <n v="9800"/>
    <n v="13439"/>
    <n v="1.3713265306122449"/>
    <x v="1"/>
    <n v="244"/>
    <n v="55"/>
    <x v="7"/>
    <x v="14"/>
    <x v="1"/>
    <s v="USD"/>
    <x v="163"/>
    <n v="1293343200"/>
    <b v="0"/>
    <b v="0"/>
    <s v="photography/photography books"/>
  </r>
  <r>
    <n v="167"/>
    <x v="167"/>
    <s v="Robust content-based emulation"/>
    <n v="2600"/>
    <n v="10804"/>
    <n v="4.155384615384615"/>
    <x v="1"/>
    <n v="146"/>
    <n v="74"/>
    <x v="3"/>
    <x v="3"/>
    <x v="2"/>
    <s v="AUD"/>
    <x v="164"/>
    <n v="1371704400"/>
    <b v="0"/>
    <b v="0"/>
    <s v="theater/plays"/>
  </r>
  <r>
    <n v="168"/>
    <x v="168"/>
    <s v="Ergonomic uniform open system"/>
    <n v="128100"/>
    <n v="40107"/>
    <n v="0.3130913348946136"/>
    <x v="0"/>
    <n v="955"/>
    <n v="42"/>
    <x v="1"/>
    <x v="7"/>
    <x v="3"/>
    <s v="DKK"/>
    <x v="165"/>
    <n v="1552798800"/>
    <b v="0"/>
    <b v="1"/>
    <s v="music/indie rock"/>
  </r>
  <r>
    <n v="169"/>
    <x v="169"/>
    <s v="Profit-focused modular product"/>
    <n v="23300"/>
    <n v="98811"/>
    <n v="4.240815450643777"/>
    <x v="1"/>
    <n v="1267"/>
    <n v="78"/>
    <x v="4"/>
    <x v="12"/>
    <x v="1"/>
    <s v="USD"/>
    <x v="166"/>
    <n v="1342328400"/>
    <b v="0"/>
    <b v="1"/>
    <s v="film &amp; video/shorts"/>
  </r>
  <r>
    <n v="170"/>
    <x v="170"/>
    <s v="Mandatory mobile product"/>
    <n v="188100"/>
    <n v="5528"/>
    <n v="2.9388623072833599E-2"/>
    <x v="0"/>
    <n v="67"/>
    <n v="83"/>
    <x v="1"/>
    <x v="7"/>
    <x v="1"/>
    <s v="USD"/>
    <x v="167"/>
    <n v="1502341200"/>
    <b v="0"/>
    <b v="0"/>
    <s v="music/indie rock"/>
  </r>
  <r>
    <n v="171"/>
    <x v="171"/>
    <s v="Public-key 3rdgeneration budgetary management"/>
    <n v="4900"/>
    <n v="521"/>
    <n v="0.1063265306122449"/>
    <x v="0"/>
    <n v="5"/>
    <n v="104"/>
    <x v="5"/>
    <x v="18"/>
    <x v="1"/>
    <s v="USD"/>
    <x v="168"/>
    <n v="1397192400"/>
    <b v="0"/>
    <b v="0"/>
    <s v="publishing/translations"/>
  </r>
  <r>
    <n v="172"/>
    <x v="172"/>
    <s v="Centralized national firmware"/>
    <n v="800"/>
    <n v="663"/>
    <n v="0.82874999999999999"/>
    <x v="0"/>
    <n v="26"/>
    <n v="26"/>
    <x v="4"/>
    <x v="4"/>
    <x v="1"/>
    <s v="USD"/>
    <x v="169"/>
    <n v="1407042000"/>
    <b v="0"/>
    <b v="1"/>
    <s v="film &amp; video/documentary"/>
  </r>
  <r>
    <n v="173"/>
    <x v="173"/>
    <s v="Cross-group 4thgeneration middleware"/>
    <n v="96700"/>
    <n v="157635"/>
    <n v="1.6301447776628748"/>
    <x v="1"/>
    <n v="1561"/>
    <n v="101"/>
    <x v="3"/>
    <x v="3"/>
    <x v="1"/>
    <s v="USD"/>
    <x v="170"/>
    <n v="1369371600"/>
    <b v="0"/>
    <b v="0"/>
    <s v="theater/plays"/>
  </r>
  <r>
    <n v="174"/>
    <x v="174"/>
    <s v="Pre-emptive scalable access"/>
    <n v="600"/>
    <n v="5368"/>
    <n v="8.9466666666666672"/>
    <x v="1"/>
    <n v="48"/>
    <n v="112"/>
    <x v="2"/>
    <x v="8"/>
    <x v="1"/>
    <s v="USD"/>
    <x v="171"/>
    <n v="1444107600"/>
    <b v="0"/>
    <b v="1"/>
    <s v="technology/wearables"/>
  </r>
  <r>
    <n v="175"/>
    <x v="175"/>
    <s v="Sharable intangible migration"/>
    <n v="181200"/>
    <n v="47459"/>
    <n v="0.26191501103752757"/>
    <x v="0"/>
    <n v="1130"/>
    <n v="42"/>
    <x v="3"/>
    <x v="3"/>
    <x v="1"/>
    <s v="USD"/>
    <x v="172"/>
    <n v="1474261200"/>
    <b v="0"/>
    <b v="0"/>
    <s v="theater/plays"/>
  </r>
  <r>
    <n v="176"/>
    <x v="176"/>
    <s v="Proactive scalable Graphical User Interface"/>
    <n v="115000"/>
    <n v="86060"/>
    <n v="0.74834782608695649"/>
    <x v="0"/>
    <n v="782"/>
    <n v="110"/>
    <x v="3"/>
    <x v="3"/>
    <x v="1"/>
    <s v="USD"/>
    <x v="173"/>
    <n v="1473656400"/>
    <b v="0"/>
    <b v="0"/>
    <s v="theater/plays"/>
  </r>
  <r>
    <n v="177"/>
    <x v="177"/>
    <s v="Digitized solution-oriented product"/>
    <n v="38800"/>
    <n v="161593"/>
    <n v="4.1647680412371137"/>
    <x v="1"/>
    <n v="2739"/>
    <n v="59"/>
    <x v="3"/>
    <x v="3"/>
    <x v="1"/>
    <s v="USD"/>
    <x v="174"/>
    <n v="1291960800"/>
    <b v="0"/>
    <b v="0"/>
    <s v="theater/plays"/>
  </r>
  <r>
    <n v="178"/>
    <x v="178"/>
    <s v="Triple-buffered cohesive structure"/>
    <n v="7200"/>
    <n v="6927"/>
    <n v="0.96208333333333329"/>
    <x v="0"/>
    <n v="210"/>
    <n v="33"/>
    <x v="0"/>
    <x v="0"/>
    <x v="1"/>
    <s v="USD"/>
    <x v="175"/>
    <n v="1506747600"/>
    <b v="0"/>
    <b v="0"/>
    <s v="food/food trucks"/>
  </r>
  <r>
    <n v="179"/>
    <x v="179"/>
    <s v="Realigned human-resource orchestration"/>
    <n v="44500"/>
    <n v="159185"/>
    <n v="3.5771910112359548"/>
    <x v="1"/>
    <n v="3537"/>
    <n v="45"/>
    <x v="3"/>
    <x v="3"/>
    <x v="0"/>
    <s v="CAD"/>
    <x v="176"/>
    <n v="1363582800"/>
    <b v="0"/>
    <b v="1"/>
    <s v="theater/plays"/>
  </r>
  <r>
    <n v="180"/>
    <x v="180"/>
    <s v="Optional clear-thinking software"/>
    <n v="56000"/>
    <n v="172736"/>
    <n v="3.0845714285714285"/>
    <x v="1"/>
    <n v="2107"/>
    <n v="82"/>
    <x v="2"/>
    <x v="8"/>
    <x v="2"/>
    <s v="AUD"/>
    <x v="177"/>
    <n v="1269666000"/>
    <b v="0"/>
    <b v="0"/>
    <s v="technology/wearables"/>
  </r>
  <r>
    <n v="181"/>
    <x v="181"/>
    <s v="Centralized global approach"/>
    <n v="8600"/>
    <n v="5315"/>
    <n v="0.61802325581395345"/>
    <x v="0"/>
    <n v="136"/>
    <n v="39"/>
    <x v="2"/>
    <x v="2"/>
    <x v="1"/>
    <s v="USD"/>
    <x v="178"/>
    <n v="1508648400"/>
    <b v="0"/>
    <b v="0"/>
    <s v="technology/web"/>
  </r>
  <r>
    <n v="182"/>
    <x v="182"/>
    <s v="Reverse-engineered bandwidth-monitored contingency"/>
    <n v="27100"/>
    <n v="195750"/>
    <n v="7.2232472324723247"/>
    <x v="1"/>
    <n v="3318"/>
    <n v="59"/>
    <x v="3"/>
    <x v="3"/>
    <x v="3"/>
    <s v="DKK"/>
    <x v="179"/>
    <n v="1561957200"/>
    <b v="0"/>
    <b v="0"/>
    <s v="theater/plays"/>
  </r>
  <r>
    <n v="183"/>
    <x v="183"/>
    <s v="Pre-emptive bandwidth-monitored instruction set"/>
    <n v="5100"/>
    <n v="3525"/>
    <n v="0.69117647058823528"/>
    <x v="0"/>
    <n v="86"/>
    <n v="41"/>
    <x v="1"/>
    <x v="1"/>
    <x v="0"/>
    <s v="CAD"/>
    <x v="180"/>
    <n v="1285131600"/>
    <b v="0"/>
    <b v="0"/>
    <s v="music/rock"/>
  </r>
  <r>
    <n v="184"/>
    <x v="184"/>
    <s v="Adaptive asynchronous emulation"/>
    <n v="3600"/>
    <n v="10550"/>
    <n v="2.9305555555555554"/>
    <x v="1"/>
    <n v="340"/>
    <n v="31"/>
    <x v="3"/>
    <x v="3"/>
    <x v="1"/>
    <s v="USD"/>
    <x v="181"/>
    <n v="1556946000"/>
    <b v="0"/>
    <b v="0"/>
    <s v="theater/plays"/>
  </r>
  <r>
    <n v="185"/>
    <x v="185"/>
    <s v="Innovative actuating conglomeration"/>
    <n v="1000"/>
    <n v="718"/>
    <n v="0.71799999999999997"/>
    <x v="0"/>
    <n v="19"/>
    <n v="38"/>
    <x v="4"/>
    <x v="19"/>
    <x v="1"/>
    <s v="USD"/>
    <x v="182"/>
    <n v="1527138000"/>
    <b v="0"/>
    <b v="0"/>
    <s v="film &amp; video/television"/>
  </r>
  <r>
    <n v="186"/>
    <x v="186"/>
    <s v="Grass-roots foreground policy"/>
    <n v="88800"/>
    <n v="28358"/>
    <n v="0.31934684684684683"/>
    <x v="0"/>
    <n v="886"/>
    <n v="32"/>
    <x v="3"/>
    <x v="3"/>
    <x v="1"/>
    <s v="USD"/>
    <x v="183"/>
    <n v="1402117200"/>
    <b v="0"/>
    <b v="0"/>
    <s v="theater/plays"/>
  </r>
  <r>
    <n v="187"/>
    <x v="187"/>
    <s v="Horizontal transitional paradigm"/>
    <n v="60200"/>
    <n v="138384"/>
    <n v="2.2987375415282392"/>
    <x v="1"/>
    <n v="1442"/>
    <n v="96"/>
    <x v="4"/>
    <x v="12"/>
    <x v="0"/>
    <s v="CAD"/>
    <x v="184"/>
    <n v="1364014800"/>
    <b v="0"/>
    <b v="1"/>
    <s v="film &amp; video/shorts"/>
  </r>
  <r>
    <n v="188"/>
    <x v="188"/>
    <s v="Networked didactic info-mediaries"/>
    <n v="8200"/>
    <n v="2625"/>
    <n v="0.3201219512195122"/>
    <x v="0"/>
    <n v="35"/>
    <n v="75"/>
    <x v="3"/>
    <x v="3"/>
    <x v="6"/>
    <s v="EUR"/>
    <x v="185"/>
    <n v="1417586400"/>
    <b v="0"/>
    <b v="0"/>
    <s v="theater/plays"/>
  </r>
  <r>
    <n v="189"/>
    <x v="189"/>
    <s v="Switchable contextually-based access"/>
    <n v="191300"/>
    <n v="45004"/>
    <n v="0.23525352848928385"/>
    <x v="3"/>
    <n v="441"/>
    <n v="102"/>
    <x v="3"/>
    <x v="3"/>
    <x v="1"/>
    <s v="USD"/>
    <x v="186"/>
    <n v="1457071200"/>
    <b v="0"/>
    <b v="0"/>
    <s v="theater/plays"/>
  </r>
  <r>
    <n v="190"/>
    <x v="190"/>
    <s v="Up-sized dynamic throughput"/>
    <n v="3700"/>
    <n v="2538"/>
    <n v="0.68594594594594593"/>
    <x v="0"/>
    <n v="24"/>
    <n v="106"/>
    <x v="3"/>
    <x v="3"/>
    <x v="1"/>
    <s v="USD"/>
    <x v="187"/>
    <n v="1370408400"/>
    <b v="0"/>
    <b v="1"/>
    <s v="theater/plays"/>
  </r>
  <r>
    <n v="191"/>
    <x v="191"/>
    <s v="Mandatory reciprocal superstructure"/>
    <n v="8400"/>
    <n v="3188"/>
    <n v="0.37952380952380954"/>
    <x v="0"/>
    <n v="86"/>
    <n v="37"/>
    <x v="3"/>
    <x v="3"/>
    <x v="6"/>
    <s v="EUR"/>
    <x v="188"/>
    <n v="1552626000"/>
    <b v="0"/>
    <b v="0"/>
    <s v="theater/plays"/>
  </r>
  <r>
    <n v="192"/>
    <x v="192"/>
    <s v="Upgradable 4thgeneration productivity"/>
    <n v="42600"/>
    <n v="8517"/>
    <n v="0.19992957746478873"/>
    <x v="0"/>
    <n v="243"/>
    <n v="35"/>
    <x v="1"/>
    <x v="1"/>
    <x v="1"/>
    <s v="USD"/>
    <x v="189"/>
    <n v="1404190800"/>
    <b v="0"/>
    <b v="0"/>
    <s v="music/rock"/>
  </r>
  <r>
    <n v="193"/>
    <x v="193"/>
    <s v="Progressive discrete hub"/>
    <n v="6600"/>
    <n v="3012"/>
    <n v="0.45636363636363636"/>
    <x v="0"/>
    <n v="65"/>
    <n v="46"/>
    <x v="1"/>
    <x v="7"/>
    <x v="1"/>
    <s v="USD"/>
    <x v="190"/>
    <n v="1523509200"/>
    <b v="1"/>
    <b v="0"/>
    <s v="music/indie rock"/>
  </r>
  <r>
    <n v="194"/>
    <x v="194"/>
    <s v="Assimilated multi-tasking archive"/>
    <n v="7100"/>
    <n v="8716"/>
    <n v="1.227605633802817"/>
    <x v="1"/>
    <n v="126"/>
    <n v="69"/>
    <x v="1"/>
    <x v="16"/>
    <x v="1"/>
    <s v="USD"/>
    <x v="191"/>
    <n v="1443589200"/>
    <b v="0"/>
    <b v="0"/>
    <s v="music/metal"/>
  </r>
  <r>
    <n v="195"/>
    <x v="195"/>
    <s v="Upgradable high-level solution"/>
    <n v="15800"/>
    <n v="57157"/>
    <n v="3.61753164556962"/>
    <x v="1"/>
    <n v="524"/>
    <n v="109"/>
    <x v="1"/>
    <x v="5"/>
    <x v="1"/>
    <s v="USD"/>
    <x v="192"/>
    <n v="1533445200"/>
    <b v="0"/>
    <b v="0"/>
    <s v="music/electric music"/>
  </r>
  <r>
    <n v="196"/>
    <x v="196"/>
    <s v="Organic bandwidth-monitored frame"/>
    <n v="8200"/>
    <n v="5178"/>
    <n v="0.63146341463414635"/>
    <x v="0"/>
    <n v="100"/>
    <n v="52"/>
    <x v="2"/>
    <x v="8"/>
    <x v="3"/>
    <s v="DKK"/>
    <x v="173"/>
    <n v="1474520400"/>
    <b v="0"/>
    <b v="0"/>
    <s v="technology/wearables"/>
  </r>
  <r>
    <n v="197"/>
    <x v="197"/>
    <s v="Business-focused logistical framework"/>
    <n v="54700"/>
    <n v="163118"/>
    <n v="2.9820475319926874"/>
    <x v="1"/>
    <n v="1989"/>
    <n v="82"/>
    <x v="4"/>
    <x v="6"/>
    <x v="1"/>
    <s v="USD"/>
    <x v="193"/>
    <n v="1499403600"/>
    <b v="0"/>
    <b v="0"/>
    <s v="film &amp; video/drama"/>
  </r>
  <r>
    <n v="198"/>
    <x v="198"/>
    <s v="Universal multi-state capability"/>
    <n v="63200"/>
    <n v="6041"/>
    <n v="9.5585443037974685E-2"/>
    <x v="0"/>
    <n v="168"/>
    <n v="36"/>
    <x v="1"/>
    <x v="5"/>
    <x v="1"/>
    <s v="USD"/>
    <x v="194"/>
    <n v="1283576400"/>
    <b v="0"/>
    <b v="0"/>
    <s v="music/electric music"/>
  </r>
  <r>
    <n v="199"/>
    <x v="199"/>
    <s v="Digitized reciprocal infrastructure"/>
    <n v="1800"/>
    <n v="968"/>
    <n v="0.5377777777777778"/>
    <x v="0"/>
    <n v="13"/>
    <n v="74"/>
    <x v="1"/>
    <x v="1"/>
    <x v="1"/>
    <s v="USD"/>
    <x v="195"/>
    <n v="1436590800"/>
    <b v="0"/>
    <b v="0"/>
    <s v="music/rock"/>
  </r>
  <r>
    <n v="200"/>
    <x v="200"/>
    <s v="Reduced dedicated capability"/>
    <n v="100"/>
    <n v="2"/>
    <n v="0.02"/>
    <x v="0"/>
    <n v="1"/>
    <n v="2"/>
    <x v="3"/>
    <x v="3"/>
    <x v="0"/>
    <s v="CAD"/>
    <x v="152"/>
    <n v="1270443600"/>
    <b v="0"/>
    <b v="0"/>
    <s v="theater/plays"/>
  </r>
  <r>
    <n v="201"/>
    <x v="201"/>
    <s v="Cross-platform bi-directional workforce"/>
    <n v="2100"/>
    <n v="14305"/>
    <n v="6.8119047619047617"/>
    <x v="1"/>
    <n v="157"/>
    <n v="91"/>
    <x v="2"/>
    <x v="2"/>
    <x v="1"/>
    <s v="USD"/>
    <x v="196"/>
    <n v="1407819600"/>
    <b v="0"/>
    <b v="0"/>
    <s v="technology/web"/>
  </r>
  <r>
    <n v="202"/>
    <x v="202"/>
    <s v="Upgradable scalable methodology"/>
    <n v="8300"/>
    <n v="6543"/>
    <n v="0.78831325301204824"/>
    <x v="3"/>
    <n v="82"/>
    <n v="80"/>
    <x v="0"/>
    <x v="0"/>
    <x v="1"/>
    <s v="USD"/>
    <x v="197"/>
    <n v="1317877200"/>
    <b v="0"/>
    <b v="0"/>
    <s v="food/food trucks"/>
  </r>
  <r>
    <n v="203"/>
    <x v="203"/>
    <s v="Customer-focused client-server service-desk"/>
    <n v="143900"/>
    <n v="193413"/>
    <n v="1.3440792216817234"/>
    <x v="1"/>
    <n v="4498"/>
    <n v="43"/>
    <x v="3"/>
    <x v="3"/>
    <x v="2"/>
    <s v="AUD"/>
    <x v="198"/>
    <n v="1484805600"/>
    <b v="0"/>
    <b v="0"/>
    <s v="theater/plays"/>
  </r>
  <r>
    <n v="204"/>
    <x v="204"/>
    <s v="Mandatory multimedia leverage"/>
    <n v="75000"/>
    <n v="2529"/>
    <n v="3.372E-2"/>
    <x v="0"/>
    <n v="40"/>
    <n v="63"/>
    <x v="1"/>
    <x v="17"/>
    <x v="1"/>
    <s v="USD"/>
    <x v="199"/>
    <n v="1302670800"/>
    <b v="0"/>
    <b v="0"/>
    <s v="music/jazz"/>
  </r>
  <r>
    <n v="205"/>
    <x v="205"/>
    <s v="Focused analyzing circuit"/>
    <n v="1300"/>
    <n v="5614"/>
    <n v="4.3184615384615386"/>
    <x v="1"/>
    <n v="80"/>
    <n v="70"/>
    <x v="3"/>
    <x v="3"/>
    <x v="1"/>
    <s v="USD"/>
    <x v="200"/>
    <n v="1540789200"/>
    <b v="1"/>
    <b v="0"/>
    <s v="theater/plays"/>
  </r>
  <r>
    <n v="206"/>
    <x v="206"/>
    <s v="Fundamental grid-enabled strategy"/>
    <n v="9000"/>
    <n v="3496"/>
    <n v="0.38844444444444443"/>
    <x v="3"/>
    <n v="57"/>
    <n v="61"/>
    <x v="5"/>
    <x v="13"/>
    <x v="1"/>
    <s v="USD"/>
    <x v="201"/>
    <n v="1268028000"/>
    <b v="0"/>
    <b v="0"/>
    <s v="publishing/fiction"/>
  </r>
  <r>
    <n v="207"/>
    <x v="207"/>
    <s v="Digitized 5thgeneration knowledgebase"/>
    <n v="1000"/>
    <n v="4257"/>
    <n v="4.2569999999999997"/>
    <x v="1"/>
    <n v="43"/>
    <n v="99"/>
    <x v="1"/>
    <x v="1"/>
    <x v="1"/>
    <s v="USD"/>
    <x v="202"/>
    <n v="1537160400"/>
    <b v="0"/>
    <b v="1"/>
    <s v="music/rock"/>
  </r>
  <r>
    <n v="208"/>
    <x v="208"/>
    <s v="Mandatory multi-tasking encryption"/>
    <n v="196900"/>
    <n v="199110"/>
    <n v="1.0112239715591671"/>
    <x v="1"/>
    <n v="2053"/>
    <n v="97"/>
    <x v="4"/>
    <x v="4"/>
    <x v="1"/>
    <s v="USD"/>
    <x v="203"/>
    <n v="1512280800"/>
    <b v="0"/>
    <b v="0"/>
    <s v="film &amp; video/documentary"/>
  </r>
  <r>
    <n v="209"/>
    <x v="209"/>
    <s v="Distributed system-worthy application"/>
    <n v="194500"/>
    <n v="41212"/>
    <n v="0.21188688946015424"/>
    <x v="2"/>
    <n v="808"/>
    <n v="51"/>
    <x v="4"/>
    <x v="4"/>
    <x v="2"/>
    <s v="AUD"/>
    <x v="204"/>
    <n v="1463115600"/>
    <b v="0"/>
    <b v="0"/>
    <s v="film &amp; video/documentary"/>
  </r>
  <r>
    <n v="210"/>
    <x v="210"/>
    <s v="Synergistic tertiary time-frame"/>
    <n v="9400"/>
    <n v="6338"/>
    <n v="0.67425531914893622"/>
    <x v="0"/>
    <n v="226"/>
    <n v="28"/>
    <x v="4"/>
    <x v="22"/>
    <x v="3"/>
    <s v="DKK"/>
    <x v="205"/>
    <n v="1490850000"/>
    <b v="0"/>
    <b v="0"/>
    <s v="film &amp; video/science fiction"/>
  </r>
  <r>
    <n v="211"/>
    <x v="211"/>
    <s v="Customer-focused impactful benchmark"/>
    <n v="104400"/>
    <n v="99100"/>
    <n v="0.9492337164750958"/>
    <x v="0"/>
    <n v="1625"/>
    <n v="61"/>
    <x v="3"/>
    <x v="3"/>
    <x v="1"/>
    <s v="USD"/>
    <x v="206"/>
    <n v="1379653200"/>
    <b v="0"/>
    <b v="0"/>
    <s v="theater/plays"/>
  </r>
  <r>
    <n v="212"/>
    <x v="212"/>
    <s v="Profound next generation infrastructure"/>
    <n v="8100"/>
    <n v="12300"/>
    <n v="1.5185185185185186"/>
    <x v="1"/>
    <n v="168"/>
    <n v="73"/>
    <x v="3"/>
    <x v="3"/>
    <x v="1"/>
    <s v="USD"/>
    <x v="207"/>
    <n v="1580364000"/>
    <b v="0"/>
    <b v="0"/>
    <s v="theater/plays"/>
  </r>
  <r>
    <n v="213"/>
    <x v="213"/>
    <s v="Face-to-face encompassing info-mediaries"/>
    <n v="87900"/>
    <n v="171549"/>
    <n v="1.9516382252559727"/>
    <x v="1"/>
    <n v="4289"/>
    <n v="40"/>
    <x v="1"/>
    <x v="7"/>
    <x v="1"/>
    <s v="USD"/>
    <x v="208"/>
    <n v="1289714400"/>
    <b v="0"/>
    <b v="1"/>
    <s v="music/indie rock"/>
  </r>
  <r>
    <n v="214"/>
    <x v="214"/>
    <s v="Open-source fresh-thinking policy"/>
    <n v="1400"/>
    <n v="14324"/>
    <n v="10.231428571428571"/>
    <x v="1"/>
    <n v="165"/>
    <n v="87"/>
    <x v="1"/>
    <x v="1"/>
    <x v="1"/>
    <s v="USD"/>
    <x v="209"/>
    <n v="1282712400"/>
    <b v="0"/>
    <b v="0"/>
    <s v="music/rock"/>
  </r>
  <r>
    <n v="215"/>
    <x v="215"/>
    <s v="Extended 24/7 implementation"/>
    <n v="156800"/>
    <n v="6024"/>
    <n v="3.8418367346938778E-2"/>
    <x v="0"/>
    <n v="143"/>
    <n v="42"/>
    <x v="3"/>
    <x v="3"/>
    <x v="1"/>
    <s v="USD"/>
    <x v="210"/>
    <n v="1550210400"/>
    <b v="0"/>
    <b v="0"/>
    <s v="theater/plays"/>
  </r>
  <r>
    <n v="216"/>
    <x v="216"/>
    <s v="Organic dynamic algorithm"/>
    <n v="121700"/>
    <n v="188721"/>
    <n v="1.5507066557107643"/>
    <x v="1"/>
    <n v="1815"/>
    <n v="104"/>
    <x v="3"/>
    <x v="3"/>
    <x v="1"/>
    <s v="USD"/>
    <x v="211"/>
    <n v="1322114400"/>
    <b v="0"/>
    <b v="0"/>
    <s v="theater/plays"/>
  </r>
  <r>
    <n v="217"/>
    <x v="217"/>
    <s v="Organic multi-tasking focus group"/>
    <n v="129400"/>
    <n v="57911"/>
    <n v="0.44753477588871715"/>
    <x v="0"/>
    <n v="934"/>
    <n v="62"/>
    <x v="4"/>
    <x v="22"/>
    <x v="1"/>
    <s v="USD"/>
    <x v="212"/>
    <n v="1557205200"/>
    <b v="0"/>
    <b v="0"/>
    <s v="film &amp; video/science fiction"/>
  </r>
  <r>
    <n v="218"/>
    <x v="218"/>
    <s v="Adaptive logistical initiative"/>
    <n v="5700"/>
    <n v="12309"/>
    <n v="2.1594736842105262"/>
    <x v="1"/>
    <n v="397"/>
    <n v="31"/>
    <x v="4"/>
    <x v="12"/>
    <x v="4"/>
    <s v="GBP"/>
    <x v="213"/>
    <n v="1323928800"/>
    <b v="0"/>
    <b v="1"/>
    <s v="film &amp; video/shorts"/>
  </r>
  <r>
    <n v="219"/>
    <x v="219"/>
    <s v="Stand-alone mobile customer loyalty"/>
    <n v="41700"/>
    <n v="138497"/>
    <n v="3.3212709832134291"/>
    <x v="1"/>
    <n v="1539"/>
    <n v="90"/>
    <x v="4"/>
    <x v="10"/>
    <x v="1"/>
    <s v="USD"/>
    <x v="214"/>
    <n v="1346130000"/>
    <b v="0"/>
    <b v="0"/>
    <s v="film &amp; video/animation"/>
  </r>
  <r>
    <n v="220"/>
    <x v="220"/>
    <s v="Focused composite approach"/>
    <n v="7900"/>
    <n v="667"/>
    <n v="8.4430379746835441E-2"/>
    <x v="0"/>
    <n v="17"/>
    <n v="39"/>
    <x v="3"/>
    <x v="3"/>
    <x v="1"/>
    <s v="USD"/>
    <x v="215"/>
    <n v="1311051600"/>
    <b v="1"/>
    <b v="0"/>
    <s v="theater/plays"/>
  </r>
  <r>
    <n v="221"/>
    <x v="221"/>
    <s v="Face-to-face clear-thinking Local Area Network"/>
    <n v="121500"/>
    <n v="119830"/>
    <n v="0.9862551440329218"/>
    <x v="0"/>
    <n v="2179"/>
    <n v="55"/>
    <x v="0"/>
    <x v="0"/>
    <x v="1"/>
    <s v="USD"/>
    <x v="216"/>
    <n v="1340427600"/>
    <b v="1"/>
    <b v="0"/>
    <s v="food/food trucks"/>
  </r>
  <r>
    <n v="222"/>
    <x v="222"/>
    <s v="Cross-group cohesive circuit"/>
    <n v="4800"/>
    <n v="6623"/>
    <n v="1.3797916666666667"/>
    <x v="1"/>
    <n v="138"/>
    <n v="48"/>
    <x v="7"/>
    <x v="14"/>
    <x v="1"/>
    <s v="USD"/>
    <x v="217"/>
    <n v="1412312400"/>
    <b v="0"/>
    <b v="0"/>
    <s v="photography/photography books"/>
  </r>
  <r>
    <n v="223"/>
    <x v="223"/>
    <s v="Synergistic explicit capability"/>
    <n v="87300"/>
    <n v="81897"/>
    <n v="0.93810996563573879"/>
    <x v="0"/>
    <n v="931"/>
    <n v="88"/>
    <x v="3"/>
    <x v="3"/>
    <x v="1"/>
    <s v="USD"/>
    <x v="218"/>
    <n v="1459314000"/>
    <b v="0"/>
    <b v="0"/>
    <s v="theater/plays"/>
  </r>
  <r>
    <n v="224"/>
    <x v="224"/>
    <s v="Diverse analyzing definition"/>
    <n v="46300"/>
    <n v="186885"/>
    <n v="4.0363930885529156"/>
    <x v="1"/>
    <n v="3594"/>
    <n v="52"/>
    <x v="4"/>
    <x v="22"/>
    <x v="1"/>
    <s v="USD"/>
    <x v="219"/>
    <n v="1415426400"/>
    <b v="0"/>
    <b v="0"/>
    <s v="film &amp; video/science fiction"/>
  </r>
  <r>
    <n v="225"/>
    <x v="225"/>
    <s v="Enterprise-wide reciprocal success"/>
    <n v="67800"/>
    <n v="176398"/>
    <n v="2.6017404129793511"/>
    <x v="1"/>
    <n v="5880"/>
    <n v="30"/>
    <x v="1"/>
    <x v="1"/>
    <x v="1"/>
    <s v="USD"/>
    <x v="220"/>
    <n v="1399093200"/>
    <b v="1"/>
    <b v="0"/>
    <s v="music/rock"/>
  </r>
  <r>
    <n v="226"/>
    <x v="102"/>
    <s v="Progressive neutral middleware"/>
    <n v="3000"/>
    <n v="10999"/>
    <n v="3.6663333333333332"/>
    <x v="1"/>
    <n v="112"/>
    <n v="98"/>
    <x v="7"/>
    <x v="14"/>
    <x v="1"/>
    <s v="USD"/>
    <x v="221"/>
    <n v="1273899600"/>
    <b v="0"/>
    <b v="0"/>
    <s v="photography/photography books"/>
  </r>
  <r>
    <n v="227"/>
    <x v="226"/>
    <s v="Intuitive exuding process improvement"/>
    <n v="60900"/>
    <n v="102751"/>
    <n v="1.687208538587849"/>
    <x v="1"/>
    <n v="943"/>
    <n v="109"/>
    <x v="6"/>
    <x v="20"/>
    <x v="1"/>
    <s v="USD"/>
    <x v="222"/>
    <n v="1432184400"/>
    <b v="0"/>
    <b v="0"/>
    <s v="games/mobile games"/>
  </r>
  <r>
    <n v="228"/>
    <x v="227"/>
    <s v="Exclusive real-time protocol"/>
    <n v="137900"/>
    <n v="165352"/>
    <n v="1.1990717911530093"/>
    <x v="1"/>
    <n v="2468"/>
    <n v="67"/>
    <x v="4"/>
    <x v="10"/>
    <x v="1"/>
    <s v="USD"/>
    <x v="172"/>
    <n v="1474779600"/>
    <b v="0"/>
    <b v="0"/>
    <s v="film &amp; video/animation"/>
  </r>
  <r>
    <n v="229"/>
    <x v="228"/>
    <s v="Extended encompassing application"/>
    <n v="85600"/>
    <n v="165798"/>
    <n v="1.936892523364486"/>
    <x v="1"/>
    <n v="2551"/>
    <n v="65"/>
    <x v="6"/>
    <x v="20"/>
    <x v="1"/>
    <s v="USD"/>
    <x v="223"/>
    <n v="1500440400"/>
    <b v="0"/>
    <b v="1"/>
    <s v="games/mobile games"/>
  </r>
  <r>
    <n v="230"/>
    <x v="229"/>
    <s v="Progressive value-added ability"/>
    <n v="2400"/>
    <n v="10084"/>
    <n v="4.2016666666666671"/>
    <x v="1"/>
    <n v="101"/>
    <n v="100"/>
    <x v="6"/>
    <x v="11"/>
    <x v="1"/>
    <s v="USD"/>
    <x v="224"/>
    <n v="1575612000"/>
    <b v="0"/>
    <b v="0"/>
    <s v="games/video games"/>
  </r>
  <r>
    <n v="231"/>
    <x v="230"/>
    <s v="Cross-platform uniform hardware"/>
    <n v="7200"/>
    <n v="5523"/>
    <n v="0.76708333333333334"/>
    <x v="3"/>
    <n v="67"/>
    <n v="82"/>
    <x v="3"/>
    <x v="3"/>
    <x v="1"/>
    <s v="USD"/>
    <x v="225"/>
    <n v="1374123600"/>
    <b v="0"/>
    <b v="0"/>
    <s v="theater/plays"/>
  </r>
  <r>
    <n v="232"/>
    <x v="231"/>
    <s v="Progressive secondary portal"/>
    <n v="3400"/>
    <n v="5823"/>
    <n v="1.7126470588235294"/>
    <x v="1"/>
    <n v="92"/>
    <n v="63"/>
    <x v="3"/>
    <x v="3"/>
    <x v="1"/>
    <s v="USD"/>
    <x v="226"/>
    <n v="1469509200"/>
    <b v="0"/>
    <b v="0"/>
    <s v="theater/plays"/>
  </r>
  <r>
    <n v="233"/>
    <x v="232"/>
    <s v="Multi-lateral national adapter"/>
    <n v="3800"/>
    <n v="6000"/>
    <n v="1.5789473684210527"/>
    <x v="1"/>
    <n v="62"/>
    <n v="97"/>
    <x v="4"/>
    <x v="10"/>
    <x v="1"/>
    <s v="USD"/>
    <x v="227"/>
    <n v="1309237200"/>
    <b v="0"/>
    <b v="0"/>
    <s v="film &amp; video/animation"/>
  </r>
  <r>
    <n v="234"/>
    <x v="233"/>
    <s v="Enterprise-wide motivating matrices"/>
    <n v="7500"/>
    <n v="8181"/>
    <n v="1.0908"/>
    <x v="1"/>
    <n v="149"/>
    <n v="55"/>
    <x v="6"/>
    <x v="11"/>
    <x v="6"/>
    <s v="EUR"/>
    <x v="228"/>
    <n v="1503982800"/>
    <b v="0"/>
    <b v="1"/>
    <s v="games/video games"/>
  </r>
  <r>
    <n v="235"/>
    <x v="234"/>
    <s v="Polarized upward-trending Local Area Network"/>
    <n v="8600"/>
    <n v="3589"/>
    <n v="0.41732558139534881"/>
    <x v="0"/>
    <n v="92"/>
    <n v="39"/>
    <x v="4"/>
    <x v="10"/>
    <x v="1"/>
    <s v="USD"/>
    <x v="229"/>
    <n v="1487397600"/>
    <b v="0"/>
    <b v="0"/>
    <s v="film &amp; video/animation"/>
  </r>
  <r>
    <n v="236"/>
    <x v="235"/>
    <s v="Object-based directional function"/>
    <n v="39500"/>
    <n v="4323"/>
    <n v="0.10944303797468355"/>
    <x v="0"/>
    <n v="57"/>
    <n v="76"/>
    <x v="1"/>
    <x v="1"/>
    <x v="2"/>
    <s v="AUD"/>
    <x v="230"/>
    <n v="1562043600"/>
    <b v="0"/>
    <b v="1"/>
    <s v="music/rock"/>
  </r>
  <r>
    <n v="237"/>
    <x v="236"/>
    <s v="Re-contextualized tangible open architecture"/>
    <n v="9300"/>
    <n v="14822"/>
    <n v="1.593763440860215"/>
    <x v="1"/>
    <n v="329"/>
    <n v="45"/>
    <x v="4"/>
    <x v="10"/>
    <x v="1"/>
    <s v="USD"/>
    <x v="231"/>
    <n v="1398574800"/>
    <b v="0"/>
    <b v="0"/>
    <s v="film &amp; video/animation"/>
  </r>
  <r>
    <n v="238"/>
    <x v="237"/>
    <s v="Distributed systemic adapter"/>
    <n v="2400"/>
    <n v="10138"/>
    <n v="4.2241666666666671"/>
    <x v="1"/>
    <n v="97"/>
    <n v="105"/>
    <x v="3"/>
    <x v="3"/>
    <x v="3"/>
    <s v="DKK"/>
    <x v="232"/>
    <n v="1515391200"/>
    <b v="0"/>
    <b v="1"/>
    <s v="theater/plays"/>
  </r>
  <r>
    <n v="239"/>
    <x v="238"/>
    <s v="Networked web-enabled instruction set"/>
    <n v="3200"/>
    <n v="3127"/>
    <n v="0.97718749999999999"/>
    <x v="0"/>
    <n v="41"/>
    <n v="76"/>
    <x v="2"/>
    <x v="8"/>
    <x v="1"/>
    <s v="USD"/>
    <x v="233"/>
    <n v="1441170000"/>
    <b v="0"/>
    <b v="0"/>
    <s v="technology/wearables"/>
  </r>
  <r>
    <n v="240"/>
    <x v="239"/>
    <s v="Vision-oriented dynamic service-desk"/>
    <n v="29400"/>
    <n v="123124"/>
    <n v="4.1878911564625847"/>
    <x v="1"/>
    <n v="1784"/>
    <n v="69"/>
    <x v="3"/>
    <x v="3"/>
    <x v="1"/>
    <s v="USD"/>
    <x v="194"/>
    <n v="1281157200"/>
    <b v="0"/>
    <b v="0"/>
    <s v="theater/plays"/>
  </r>
  <r>
    <n v="241"/>
    <x v="240"/>
    <s v="Vision-oriented actuating open system"/>
    <n v="168500"/>
    <n v="171729"/>
    <n v="1.0191632047477746"/>
    <x v="1"/>
    <n v="1684"/>
    <n v="102"/>
    <x v="5"/>
    <x v="9"/>
    <x v="2"/>
    <s v="AUD"/>
    <x v="234"/>
    <n v="1398229200"/>
    <b v="0"/>
    <b v="1"/>
    <s v="publishing/nonfiction"/>
  </r>
  <r>
    <n v="242"/>
    <x v="241"/>
    <s v="Sharable scalable core"/>
    <n v="8400"/>
    <n v="10729"/>
    <n v="1.2772619047619047"/>
    <x v="1"/>
    <n v="250"/>
    <n v="43"/>
    <x v="1"/>
    <x v="1"/>
    <x v="1"/>
    <s v="USD"/>
    <x v="235"/>
    <n v="1495256400"/>
    <b v="0"/>
    <b v="1"/>
    <s v="music/rock"/>
  </r>
  <r>
    <n v="243"/>
    <x v="242"/>
    <s v="Customer-focused attitude-oriented function"/>
    <n v="2300"/>
    <n v="10240"/>
    <n v="4.4521739130434783"/>
    <x v="1"/>
    <n v="238"/>
    <n v="43"/>
    <x v="3"/>
    <x v="3"/>
    <x v="1"/>
    <s v="USD"/>
    <x v="236"/>
    <n v="1520402400"/>
    <b v="0"/>
    <b v="0"/>
    <s v="theater/plays"/>
  </r>
  <r>
    <n v="244"/>
    <x v="243"/>
    <s v="Reverse-engineered system-worthy extranet"/>
    <n v="700"/>
    <n v="3988"/>
    <n v="5.6971428571428575"/>
    <x v="1"/>
    <n v="53"/>
    <n v="75"/>
    <x v="3"/>
    <x v="3"/>
    <x v="1"/>
    <s v="USD"/>
    <x v="237"/>
    <n v="1409806800"/>
    <b v="0"/>
    <b v="0"/>
    <s v="theater/plays"/>
  </r>
  <r>
    <n v="245"/>
    <x v="244"/>
    <s v="Re-engineered systematic monitoring"/>
    <n v="2900"/>
    <n v="14771"/>
    <n v="5.0934482758620687"/>
    <x v="1"/>
    <n v="214"/>
    <n v="69"/>
    <x v="3"/>
    <x v="3"/>
    <x v="1"/>
    <s v="USD"/>
    <x v="238"/>
    <n v="1396933200"/>
    <b v="0"/>
    <b v="0"/>
    <s v="theater/plays"/>
  </r>
  <r>
    <n v="246"/>
    <x v="245"/>
    <s v="Seamless value-added standardization"/>
    <n v="4500"/>
    <n v="14649"/>
    <n v="3.2553333333333332"/>
    <x v="1"/>
    <n v="222"/>
    <n v="66"/>
    <x v="2"/>
    <x v="2"/>
    <x v="1"/>
    <s v="USD"/>
    <x v="239"/>
    <n v="1376024400"/>
    <b v="0"/>
    <b v="0"/>
    <s v="technology/web"/>
  </r>
  <r>
    <n v="247"/>
    <x v="246"/>
    <s v="Triple-buffered fresh-thinking frame"/>
    <n v="19800"/>
    <n v="184658"/>
    <n v="9.3261616161616168"/>
    <x v="1"/>
    <n v="1884"/>
    <n v="98"/>
    <x v="5"/>
    <x v="13"/>
    <x v="1"/>
    <s v="USD"/>
    <x v="240"/>
    <n v="1483682400"/>
    <b v="0"/>
    <b v="1"/>
    <s v="publishing/fiction"/>
  </r>
  <r>
    <n v="248"/>
    <x v="247"/>
    <s v="Streamlined holistic knowledgebase"/>
    <n v="6200"/>
    <n v="13103"/>
    <n v="2.1133870967741935"/>
    <x v="1"/>
    <n v="218"/>
    <n v="60"/>
    <x v="6"/>
    <x v="20"/>
    <x v="2"/>
    <s v="AUD"/>
    <x v="241"/>
    <n v="1420437600"/>
    <b v="0"/>
    <b v="0"/>
    <s v="games/mobile games"/>
  </r>
  <r>
    <n v="249"/>
    <x v="248"/>
    <s v="Up-sized intermediate website"/>
    <n v="61500"/>
    <n v="168095"/>
    <n v="2.7332520325203253"/>
    <x v="1"/>
    <n v="6465"/>
    <n v="26"/>
    <x v="5"/>
    <x v="18"/>
    <x v="1"/>
    <s v="USD"/>
    <x v="242"/>
    <n v="1420783200"/>
    <b v="0"/>
    <b v="0"/>
    <s v="publishing/translations"/>
  </r>
  <r>
    <n v="250"/>
    <x v="249"/>
    <s v="Future-proofed directional synergy"/>
    <n v="100"/>
    <n v="3"/>
    <n v="0.03"/>
    <x v="0"/>
    <n v="1"/>
    <n v="3"/>
    <x v="1"/>
    <x v="1"/>
    <x v="1"/>
    <s v="USD"/>
    <x v="67"/>
    <n v="1267423200"/>
    <b v="0"/>
    <b v="0"/>
    <s v="music/rock"/>
  </r>
  <r>
    <n v="251"/>
    <x v="250"/>
    <s v="Enhanced user-facing function"/>
    <n v="7100"/>
    <n v="3840"/>
    <n v="0.54084507042253516"/>
    <x v="0"/>
    <n v="101"/>
    <n v="38"/>
    <x v="3"/>
    <x v="3"/>
    <x v="1"/>
    <s v="USD"/>
    <x v="243"/>
    <n v="1355205600"/>
    <b v="0"/>
    <b v="0"/>
    <s v="theater/plays"/>
  </r>
  <r>
    <n v="252"/>
    <x v="251"/>
    <s v="Operative bandwidth-monitored interface"/>
    <n v="1000"/>
    <n v="6263"/>
    <n v="6.2629999999999999"/>
    <x v="1"/>
    <n v="59"/>
    <n v="106"/>
    <x v="3"/>
    <x v="3"/>
    <x v="1"/>
    <s v="USD"/>
    <x v="244"/>
    <n v="1383109200"/>
    <b v="0"/>
    <b v="0"/>
    <s v="theater/plays"/>
  </r>
  <r>
    <n v="253"/>
    <x v="252"/>
    <s v="Upgradable multi-state instruction set"/>
    <n v="121500"/>
    <n v="108161"/>
    <n v="0.8902139917695473"/>
    <x v="0"/>
    <n v="1335"/>
    <n v="81"/>
    <x v="4"/>
    <x v="6"/>
    <x v="0"/>
    <s v="CAD"/>
    <x v="245"/>
    <n v="1303275600"/>
    <b v="0"/>
    <b v="0"/>
    <s v="film &amp; video/drama"/>
  </r>
  <r>
    <n v="254"/>
    <x v="253"/>
    <s v="De-engineered static Local Area Network"/>
    <n v="4600"/>
    <n v="8505"/>
    <n v="1.8489130434782608"/>
    <x v="1"/>
    <n v="88"/>
    <n v="97"/>
    <x v="5"/>
    <x v="9"/>
    <x v="1"/>
    <s v="USD"/>
    <x v="246"/>
    <n v="1487829600"/>
    <b v="0"/>
    <b v="0"/>
    <s v="publishing/nonfiction"/>
  </r>
  <r>
    <n v="255"/>
    <x v="254"/>
    <s v="Upgradable grid-enabled superstructure"/>
    <n v="80500"/>
    <n v="96735"/>
    <n v="1.2016770186335404"/>
    <x v="1"/>
    <n v="1697"/>
    <n v="57"/>
    <x v="1"/>
    <x v="1"/>
    <x v="1"/>
    <s v="USD"/>
    <x v="247"/>
    <n v="1298268000"/>
    <b v="0"/>
    <b v="1"/>
    <s v="music/rock"/>
  </r>
  <r>
    <n v="256"/>
    <x v="255"/>
    <s v="Optimized actuating toolset"/>
    <n v="4100"/>
    <n v="959"/>
    <n v="0.23390243902439026"/>
    <x v="0"/>
    <n v="15"/>
    <n v="64"/>
    <x v="1"/>
    <x v="1"/>
    <x v="4"/>
    <s v="GBP"/>
    <x v="248"/>
    <n v="1456812000"/>
    <b v="0"/>
    <b v="0"/>
    <s v="music/rock"/>
  </r>
  <r>
    <n v="257"/>
    <x v="256"/>
    <s v="Decentralized exuding strategy"/>
    <n v="5700"/>
    <n v="8322"/>
    <n v="1.46"/>
    <x v="1"/>
    <n v="92"/>
    <n v="90"/>
    <x v="3"/>
    <x v="3"/>
    <x v="1"/>
    <s v="USD"/>
    <x v="249"/>
    <n v="1363669200"/>
    <b v="0"/>
    <b v="0"/>
    <s v="theater/plays"/>
  </r>
  <r>
    <n v="258"/>
    <x v="257"/>
    <s v="Assimilated coherent hardware"/>
    <n v="5000"/>
    <n v="13424"/>
    <n v="2.6848000000000001"/>
    <x v="1"/>
    <n v="186"/>
    <n v="72"/>
    <x v="3"/>
    <x v="3"/>
    <x v="1"/>
    <s v="USD"/>
    <x v="250"/>
    <n v="1482904800"/>
    <b v="0"/>
    <b v="1"/>
    <s v="theater/plays"/>
  </r>
  <r>
    <n v="259"/>
    <x v="258"/>
    <s v="Multi-channeled responsive implementation"/>
    <n v="1800"/>
    <n v="10755"/>
    <n v="5.9749999999999996"/>
    <x v="1"/>
    <n v="138"/>
    <n v="78"/>
    <x v="7"/>
    <x v="14"/>
    <x v="1"/>
    <s v="USD"/>
    <x v="251"/>
    <n v="1356588000"/>
    <b v="1"/>
    <b v="0"/>
    <s v="photography/photography books"/>
  </r>
  <r>
    <n v="260"/>
    <x v="259"/>
    <s v="Centralized modular initiative"/>
    <n v="6300"/>
    <n v="9935"/>
    <n v="1.5769841269841269"/>
    <x v="1"/>
    <n v="261"/>
    <n v="38"/>
    <x v="1"/>
    <x v="1"/>
    <x v="1"/>
    <s v="USD"/>
    <x v="136"/>
    <n v="1349845200"/>
    <b v="0"/>
    <b v="0"/>
    <s v="music/rock"/>
  </r>
  <r>
    <n v="261"/>
    <x v="260"/>
    <s v="Reverse-engineered cohesive migration"/>
    <n v="84300"/>
    <n v="26303"/>
    <n v="0.31201660735468567"/>
    <x v="0"/>
    <n v="454"/>
    <n v="58"/>
    <x v="1"/>
    <x v="1"/>
    <x v="1"/>
    <s v="USD"/>
    <x v="252"/>
    <n v="1283058000"/>
    <b v="0"/>
    <b v="1"/>
    <s v="music/rock"/>
  </r>
  <r>
    <n v="262"/>
    <x v="261"/>
    <s v="Compatible multimedia hub"/>
    <n v="1700"/>
    <n v="5328"/>
    <n v="3.1341176470588237"/>
    <x v="1"/>
    <n v="107"/>
    <n v="50"/>
    <x v="1"/>
    <x v="7"/>
    <x v="1"/>
    <s v="USD"/>
    <x v="253"/>
    <n v="1304226000"/>
    <b v="0"/>
    <b v="1"/>
    <s v="music/indie rock"/>
  </r>
  <r>
    <n v="263"/>
    <x v="262"/>
    <s v="Organic eco-centric success"/>
    <n v="2900"/>
    <n v="10756"/>
    <n v="3.7089655172413791"/>
    <x v="1"/>
    <n v="199"/>
    <n v="54"/>
    <x v="7"/>
    <x v="14"/>
    <x v="1"/>
    <s v="USD"/>
    <x v="254"/>
    <n v="1263016800"/>
    <b v="0"/>
    <b v="0"/>
    <s v="photography/photography books"/>
  </r>
  <r>
    <n v="264"/>
    <x v="263"/>
    <s v="Virtual reciprocal policy"/>
    <n v="45600"/>
    <n v="165375"/>
    <n v="3.6266447368421053"/>
    <x v="1"/>
    <n v="5512"/>
    <n v="30"/>
    <x v="3"/>
    <x v="3"/>
    <x v="1"/>
    <s v="USD"/>
    <x v="255"/>
    <n v="1362031200"/>
    <b v="0"/>
    <b v="0"/>
    <s v="theater/plays"/>
  </r>
  <r>
    <n v="265"/>
    <x v="264"/>
    <s v="Persevering interactive emulation"/>
    <n v="4900"/>
    <n v="6031"/>
    <n v="1.2308163265306122"/>
    <x v="1"/>
    <n v="86"/>
    <n v="70"/>
    <x v="3"/>
    <x v="3"/>
    <x v="1"/>
    <s v="USD"/>
    <x v="256"/>
    <n v="1455602400"/>
    <b v="0"/>
    <b v="0"/>
    <s v="theater/plays"/>
  </r>
  <r>
    <n v="266"/>
    <x v="265"/>
    <s v="Proactive responsive emulation"/>
    <n v="111900"/>
    <n v="85902"/>
    <n v="0.76766756032171579"/>
    <x v="0"/>
    <n v="3182"/>
    <n v="27"/>
    <x v="1"/>
    <x v="17"/>
    <x v="6"/>
    <s v="EUR"/>
    <x v="257"/>
    <n v="1418191200"/>
    <b v="0"/>
    <b v="1"/>
    <s v="music/jazz"/>
  </r>
  <r>
    <n v="267"/>
    <x v="266"/>
    <s v="Extended eco-centric function"/>
    <n v="61600"/>
    <n v="143910"/>
    <n v="2.3362012987012988"/>
    <x v="1"/>
    <n v="2768"/>
    <n v="52"/>
    <x v="3"/>
    <x v="3"/>
    <x v="2"/>
    <s v="AUD"/>
    <x v="258"/>
    <n v="1352440800"/>
    <b v="0"/>
    <b v="0"/>
    <s v="theater/plays"/>
  </r>
  <r>
    <n v="268"/>
    <x v="267"/>
    <s v="Networked optimal productivity"/>
    <n v="1500"/>
    <n v="2708"/>
    <n v="1.8053333333333332"/>
    <x v="1"/>
    <n v="48"/>
    <n v="56"/>
    <x v="4"/>
    <x v="4"/>
    <x v="1"/>
    <s v="USD"/>
    <x v="259"/>
    <n v="1353304800"/>
    <b v="0"/>
    <b v="0"/>
    <s v="film &amp; video/documentary"/>
  </r>
  <r>
    <n v="269"/>
    <x v="268"/>
    <s v="Persistent attitude-oriented approach"/>
    <n v="3500"/>
    <n v="8842"/>
    <n v="2.5262857142857142"/>
    <x v="1"/>
    <n v="87"/>
    <n v="102"/>
    <x v="4"/>
    <x v="19"/>
    <x v="1"/>
    <s v="USD"/>
    <x v="260"/>
    <n v="1550728800"/>
    <b v="0"/>
    <b v="0"/>
    <s v="film &amp; video/television"/>
  </r>
  <r>
    <n v="270"/>
    <x v="269"/>
    <s v="Triple-buffered 4thgeneration toolset"/>
    <n v="173900"/>
    <n v="47260"/>
    <n v="0.27176538240368026"/>
    <x v="3"/>
    <n v="1890"/>
    <n v="25"/>
    <x v="6"/>
    <x v="11"/>
    <x v="1"/>
    <s v="USD"/>
    <x v="261"/>
    <n v="1291442400"/>
    <b v="0"/>
    <b v="0"/>
    <s v="games/video games"/>
  </r>
  <r>
    <n v="271"/>
    <x v="270"/>
    <s v="Progressive zero administration leverage"/>
    <n v="153700"/>
    <n v="1953"/>
    <n v="1.2706571242680547E-2"/>
    <x v="2"/>
    <n v="61"/>
    <n v="32"/>
    <x v="7"/>
    <x v="14"/>
    <x v="1"/>
    <s v="USD"/>
    <x v="262"/>
    <n v="1452146400"/>
    <b v="0"/>
    <b v="0"/>
    <s v="photography/photography books"/>
  </r>
  <r>
    <n v="272"/>
    <x v="271"/>
    <s v="Networked radical neural-net"/>
    <n v="51100"/>
    <n v="155349"/>
    <n v="3.0400978473581213"/>
    <x v="1"/>
    <n v="1894"/>
    <n v="82"/>
    <x v="3"/>
    <x v="3"/>
    <x v="1"/>
    <s v="USD"/>
    <x v="263"/>
    <n v="1564894800"/>
    <b v="0"/>
    <b v="1"/>
    <s v="theater/plays"/>
  </r>
  <r>
    <n v="273"/>
    <x v="272"/>
    <s v="Re-engineered heuristic forecast"/>
    <n v="7800"/>
    <n v="10704"/>
    <n v="1.3723076923076922"/>
    <x v="1"/>
    <n v="282"/>
    <n v="38"/>
    <x v="3"/>
    <x v="3"/>
    <x v="0"/>
    <s v="CAD"/>
    <x v="264"/>
    <n v="1505883600"/>
    <b v="0"/>
    <b v="0"/>
    <s v="theater/plays"/>
  </r>
  <r>
    <n v="274"/>
    <x v="273"/>
    <s v="Fully-configurable background algorithm"/>
    <n v="2400"/>
    <n v="773"/>
    <n v="0.32208333333333333"/>
    <x v="0"/>
    <n v="15"/>
    <n v="52"/>
    <x v="3"/>
    <x v="3"/>
    <x v="1"/>
    <s v="USD"/>
    <x v="265"/>
    <n v="1510380000"/>
    <b v="0"/>
    <b v="0"/>
    <s v="theater/plays"/>
  </r>
  <r>
    <n v="275"/>
    <x v="274"/>
    <s v="Stand-alone discrete Graphical User Interface"/>
    <n v="3900"/>
    <n v="9419"/>
    <n v="2.4151282051282053"/>
    <x v="1"/>
    <n v="116"/>
    <n v="81"/>
    <x v="5"/>
    <x v="18"/>
    <x v="1"/>
    <s v="USD"/>
    <x v="266"/>
    <n v="1555218000"/>
    <b v="0"/>
    <b v="0"/>
    <s v="publishing/translations"/>
  </r>
  <r>
    <n v="276"/>
    <x v="275"/>
    <s v="Front-line foreground project"/>
    <n v="5500"/>
    <n v="5324"/>
    <n v="0.96799999999999997"/>
    <x v="0"/>
    <n v="133"/>
    <n v="40"/>
    <x v="6"/>
    <x v="11"/>
    <x v="1"/>
    <s v="USD"/>
    <x v="267"/>
    <n v="1335243600"/>
    <b v="0"/>
    <b v="1"/>
    <s v="games/video games"/>
  </r>
  <r>
    <n v="277"/>
    <x v="276"/>
    <s v="Persevering system-worthy info-mediaries"/>
    <n v="700"/>
    <n v="7465"/>
    <n v="10.664285714285715"/>
    <x v="1"/>
    <n v="83"/>
    <n v="90"/>
    <x v="3"/>
    <x v="3"/>
    <x v="1"/>
    <s v="USD"/>
    <x v="268"/>
    <n v="1279688400"/>
    <b v="0"/>
    <b v="0"/>
    <s v="theater/plays"/>
  </r>
  <r>
    <n v="278"/>
    <x v="277"/>
    <s v="Distributed multi-tasking strategy"/>
    <n v="2700"/>
    <n v="8799"/>
    <n v="3.2588888888888889"/>
    <x v="1"/>
    <n v="91"/>
    <n v="97"/>
    <x v="2"/>
    <x v="2"/>
    <x v="1"/>
    <s v="USD"/>
    <x v="269"/>
    <n v="1356069600"/>
    <b v="0"/>
    <b v="0"/>
    <s v="technology/web"/>
  </r>
  <r>
    <n v="279"/>
    <x v="278"/>
    <s v="Vision-oriented methodical application"/>
    <n v="8000"/>
    <n v="13656"/>
    <n v="1.7070000000000001"/>
    <x v="1"/>
    <n v="546"/>
    <n v="25"/>
    <x v="3"/>
    <x v="3"/>
    <x v="1"/>
    <s v="USD"/>
    <x v="270"/>
    <n v="1536210000"/>
    <b v="0"/>
    <b v="0"/>
    <s v="theater/plays"/>
  </r>
  <r>
    <n v="280"/>
    <x v="279"/>
    <s v="Function-based high-level infrastructure"/>
    <n v="2500"/>
    <n v="14536"/>
    <n v="5.8144"/>
    <x v="1"/>
    <n v="393"/>
    <n v="37"/>
    <x v="4"/>
    <x v="10"/>
    <x v="1"/>
    <s v="USD"/>
    <x v="271"/>
    <n v="1511762400"/>
    <b v="0"/>
    <b v="0"/>
    <s v="film &amp; video/animation"/>
  </r>
  <r>
    <n v="281"/>
    <x v="280"/>
    <s v="Profound object-oriented paradigm"/>
    <n v="164500"/>
    <n v="150552"/>
    <n v="0.91520972644376897"/>
    <x v="0"/>
    <n v="2062"/>
    <n v="73"/>
    <x v="3"/>
    <x v="3"/>
    <x v="1"/>
    <s v="USD"/>
    <x v="272"/>
    <n v="1333256400"/>
    <b v="0"/>
    <b v="1"/>
    <s v="theater/plays"/>
  </r>
  <r>
    <n v="282"/>
    <x v="281"/>
    <s v="Virtual contextually-based circuit"/>
    <n v="8400"/>
    <n v="9076"/>
    <n v="1.0804761904761904"/>
    <x v="1"/>
    <n v="133"/>
    <n v="68"/>
    <x v="4"/>
    <x v="19"/>
    <x v="1"/>
    <s v="USD"/>
    <x v="73"/>
    <n v="1480744800"/>
    <b v="0"/>
    <b v="1"/>
    <s v="film &amp; video/television"/>
  </r>
  <r>
    <n v="283"/>
    <x v="282"/>
    <s v="Business-focused dynamic instruction set"/>
    <n v="8100"/>
    <n v="1517"/>
    <n v="0.18728395061728395"/>
    <x v="0"/>
    <n v="29"/>
    <n v="52"/>
    <x v="1"/>
    <x v="1"/>
    <x v="3"/>
    <s v="DKK"/>
    <x v="273"/>
    <n v="1465016400"/>
    <b v="0"/>
    <b v="0"/>
    <s v="music/rock"/>
  </r>
  <r>
    <n v="284"/>
    <x v="283"/>
    <s v="Ameliorated fresh-thinking protocol"/>
    <n v="9800"/>
    <n v="8153"/>
    <n v="0.83193877551020412"/>
    <x v="0"/>
    <n v="132"/>
    <n v="62"/>
    <x v="2"/>
    <x v="2"/>
    <x v="1"/>
    <s v="USD"/>
    <x v="274"/>
    <n v="1336280400"/>
    <b v="0"/>
    <b v="0"/>
    <s v="technology/web"/>
  </r>
  <r>
    <n v="285"/>
    <x v="284"/>
    <s v="Front-line optimizing emulation"/>
    <n v="900"/>
    <n v="6357"/>
    <n v="7.0633333333333335"/>
    <x v="1"/>
    <n v="254"/>
    <n v="25"/>
    <x v="3"/>
    <x v="3"/>
    <x v="1"/>
    <s v="USD"/>
    <x v="275"/>
    <n v="1476766800"/>
    <b v="0"/>
    <b v="0"/>
    <s v="theater/plays"/>
  </r>
  <r>
    <n v="286"/>
    <x v="285"/>
    <s v="Devolved uniform complexity"/>
    <n v="112100"/>
    <n v="19557"/>
    <n v="0.17446030330062445"/>
    <x v="3"/>
    <n v="184"/>
    <n v="106"/>
    <x v="3"/>
    <x v="3"/>
    <x v="1"/>
    <s v="USD"/>
    <x v="276"/>
    <n v="1480485600"/>
    <b v="0"/>
    <b v="0"/>
    <s v="theater/plays"/>
  </r>
  <r>
    <n v="287"/>
    <x v="286"/>
    <s v="Public-key intangible superstructure"/>
    <n v="6300"/>
    <n v="13213"/>
    <n v="2.0973015873015872"/>
    <x v="1"/>
    <n v="176"/>
    <n v="75"/>
    <x v="1"/>
    <x v="5"/>
    <x v="1"/>
    <s v="USD"/>
    <x v="277"/>
    <n v="1430197200"/>
    <b v="0"/>
    <b v="0"/>
    <s v="music/electric music"/>
  </r>
  <r>
    <n v="288"/>
    <x v="287"/>
    <s v="Secured global success"/>
    <n v="5600"/>
    <n v="5476"/>
    <n v="0.97785714285714287"/>
    <x v="0"/>
    <n v="137"/>
    <n v="40"/>
    <x v="1"/>
    <x v="16"/>
    <x v="3"/>
    <s v="DKK"/>
    <x v="278"/>
    <n v="1331787600"/>
    <b v="0"/>
    <b v="1"/>
    <s v="music/metal"/>
  </r>
  <r>
    <n v="289"/>
    <x v="288"/>
    <s v="Grass-roots mission-critical capability"/>
    <n v="800"/>
    <n v="13474"/>
    <n v="16.842500000000001"/>
    <x v="1"/>
    <n v="337"/>
    <n v="40"/>
    <x v="3"/>
    <x v="3"/>
    <x v="0"/>
    <s v="CAD"/>
    <x v="279"/>
    <n v="1438837200"/>
    <b v="0"/>
    <b v="0"/>
    <s v="theater/plays"/>
  </r>
  <r>
    <n v="290"/>
    <x v="289"/>
    <s v="Advanced global data-warehouse"/>
    <n v="168600"/>
    <n v="91722"/>
    <n v="0.54402135231316728"/>
    <x v="0"/>
    <n v="908"/>
    <n v="101"/>
    <x v="4"/>
    <x v="4"/>
    <x v="1"/>
    <s v="USD"/>
    <x v="280"/>
    <n v="1370926800"/>
    <b v="0"/>
    <b v="1"/>
    <s v="film &amp; video/documentary"/>
  </r>
  <r>
    <n v="291"/>
    <x v="290"/>
    <s v="Self-enabling uniform complexity"/>
    <n v="1800"/>
    <n v="8219"/>
    <n v="4.5661111111111108"/>
    <x v="1"/>
    <n v="107"/>
    <n v="77"/>
    <x v="2"/>
    <x v="2"/>
    <x v="1"/>
    <s v="USD"/>
    <x v="281"/>
    <n v="1319000400"/>
    <b v="1"/>
    <b v="0"/>
    <s v="technology/web"/>
  </r>
  <r>
    <n v="292"/>
    <x v="291"/>
    <s v="Versatile cohesive encoding"/>
    <n v="7300"/>
    <n v="717"/>
    <n v="9.8219178082191785E-2"/>
    <x v="0"/>
    <n v="10"/>
    <n v="72"/>
    <x v="0"/>
    <x v="0"/>
    <x v="1"/>
    <s v="USD"/>
    <x v="282"/>
    <n v="1333429200"/>
    <b v="0"/>
    <b v="0"/>
    <s v="food/food trucks"/>
  </r>
  <r>
    <n v="293"/>
    <x v="292"/>
    <s v="Organized executive solution"/>
    <n v="6500"/>
    <n v="1065"/>
    <n v="0.16384615384615384"/>
    <x v="3"/>
    <n v="32"/>
    <n v="33"/>
    <x v="3"/>
    <x v="3"/>
    <x v="6"/>
    <s v="EUR"/>
    <x v="283"/>
    <n v="1287032400"/>
    <b v="0"/>
    <b v="0"/>
    <s v="theater/plays"/>
  </r>
  <r>
    <n v="294"/>
    <x v="293"/>
    <s v="Automated local emulation"/>
    <n v="600"/>
    <n v="8038"/>
    <n v="13.396666666666667"/>
    <x v="1"/>
    <n v="183"/>
    <n v="44"/>
    <x v="3"/>
    <x v="3"/>
    <x v="1"/>
    <s v="USD"/>
    <x v="284"/>
    <n v="1541570400"/>
    <b v="0"/>
    <b v="0"/>
    <s v="theater/plays"/>
  </r>
  <r>
    <n v="295"/>
    <x v="294"/>
    <s v="Enterprise-wide intermediate middleware"/>
    <n v="192900"/>
    <n v="68769"/>
    <n v="0.35650077760497667"/>
    <x v="0"/>
    <n v="1910"/>
    <n v="36"/>
    <x v="3"/>
    <x v="3"/>
    <x v="5"/>
    <s v="CHF"/>
    <x v="285"/>
    <n v="1383976800"/>
    <b v="0"/>
    <b v="0"/>
    <s v="theater/plays"/>
  </r>
  <r>
    <n v="296"/>
    <x v="295"/>
    <s v="Grass-roots real-time Local Area Network"/>
    <n v="6100"/>
    <n v="3352"/>
    <n v="0.54950819672131146"/>
    <x v="0"/>
    <n v="38"/>
    <n v="88"/>
    <x v="3"/>
    <x v="3"/>
    <x v="2"/>
    <s v="AUD"/>
    <x v="286"/>
    <n v="1550556000"/>
    <b v="0"/>
    <b v="0"/>
    <s v="theater/plays"/>
  </r>
  <r>
    <n v="297"/>
    <x v="296"/>
    <s v="Organized client-driven capacity"/>
    <n v="7200"/>
    <n v="6785"/>
    <n v="0.94236111111111109"/>
    <x v="0"/>
    <n v="104"/>
    <n v="65"/>
    <x v="3"/>
    <x v="3"/>
    <x v="2"/>
    <s v="AUD"/>
    <x v="287"/>
    <n v="1390456800"/>
    <b v="0"/>
    <b v="1"/>
    <s v="theater/plays"/>
  </r>
  <r>
    <n v="298"/>
    <x v="297"/>
    <s v="Adaptive intangible database"/>
    <n v="3500"/>
    <n v="5037"/>
    <n v="1.4391428571428571"/>
    <x v="1"/>
    <n v="72"/>
    <n v="70"/>
    <x v="1"/>
    <x v="1"/>
    <x v="1"/>
    <s v="USD"/>
    <x v="288"/>
    <n v="1458018000"/>
    <b v="0"/>
    <b v="1"/>
    <s v="music/rock"/>
  </r>
  <r>
    <n v="299"/>
    <x v="298"/>
    <s v="Grass-roots contextually-based algorithm"/>
    <n v="3800"/>
    <n v="1954"/>
    <n v="0.51421052631578945"/>
    <x v="0"/>
    <n v="49"/>
    <n v="40"/>
    <x v="0"/>
    <x v="0"/>
    <x v="1"/>
    <s v="USD"/>
    <x v="289"/>
    <n v="1461819600"/>
    <b v="0"/>
    <b v="0"/>
    <s v="food/food trucks"/>
  </r>
  <r>
    <n v="300"/>
    <x v="299"/>
    <s v="Focused executive core"/>
    <n v="100"/>
    <n v="5"/>
    <n v="0.05"/>
    <x v="0"/>
    <n v="1"/>
    <n v="5"/>
    <x v="5"/>
    <x v="9"/>
    <x v="3"/>
    <s v="DKK"/>
    <x v="290"/>
    <n v="1504155600"/>
    <b v="0"/>
    <b v="1"/>
    <s v="publishing/nonfiction"/>
  </r>
  <r>
    <n v="301"/>
    <x v="300"/>
    <s v="Multi-channeled disintermediate policy"/>
    <n v="900"/>
    <n v="12102"/>
    <n v="13.446666666666667"/>
    <x v="1"/>
    <n v="295"/>
    <n v="41"/>
    <x v="4"/>
    <x v="4"/>
    <x v="1"/>
    <s v="USD"/>
    <x v="291"/>
    <n v="1426395600"/>
    <b v="0"/>
    <b v="0"/>
    <s v="film &amp; video/documentary"/>
  </r>
  <r>
    <n v="302"/>
    <x v="301"/>
    <s v="Customizable bi-directional hardware"/>
    <n v="76100"/>
    <n v="24234"/>
    <n v="0.31844940867279897"/>
    <x v="0"/>
    <n v="245"/>
    <n v="99"/>
    <x v="3"/>
    <x v="3"/>
    <x v="1"/>
    <s v="USD"/>
    <x v="292"/>
    <n v="1537074000"/>
    <b v="0"/>
    <b v="0"/>
    <s v="theater/plays"/>
  </r>
  <r>
    <n v="303"/>
    <x v="302"/>
    <s v="Networked optimal architecture"/>
    <n v="3400"/>
    <n v="2809"/>
    <n v="0.82617647058823529"/>
    <x v="0"/>
    <n v="32"/>
    <n v="88"/>
    <x v="1"/>
    <x v="7"/>
    <x v="1"/>
    <s v="USD"/>
    <x v="293"/>
    <n v="1452578400"/>
    <b v="0"/>
    <b v="0"/>
    <s v="music/indie rock"/>
  </r>
  <r>
    <n v="304"/>
    <x v="303"/>
    <s v="User-friendly discrete benchmark"/>
    <n v="2100"/>
    <n v="11469"/>
    <n v="5.4614285714285717"/>
    <x v="1"/>
    <n v="142"/>
    <n v="81"/>
    <x v="4"/>
    <x v="4"/>
    <x v="1"/>
    <s v="USD"/>
    <x v="294"/>
    <n v="1474088400"/>
    <b v="0"/>
    <b v="0"/>
    <s v="film &amp; video/documentary"/>
  </r>
  <r>
    <n v="305"/>
    <x v="304"/>
    <s v="Grass-roots actuating policy"/>
    <n v="2800"/>
    <n v="8014"/>
    <n v="2.8621428571428571"/>
    <x v="1"/>
    <n v="85"/>
    <n v="94"/>
    <x v="3"/>
    <x v="3"/>
    <x v="1"/>
    <s v="USD"/>
    <x v="295"/>
    <n v="1461906000"/>
    <b v="0"/>
    <b v="0"/>
    <s v="theater/plays"/>
  </r>
  <r>
    <n v="306"/>
    <x v="305"/>
    <s v="Enterprise-wide 3rdgeneration knowledge user"/>
    <n v="6500"/>
    <n v="514"/>
    <n v="7.9076923076923072E-2"/>
    <x v="0"/>
    <n v="7"/>
    <n v="73"/>
    <x v="3"/>
    <x v="3"/>
    <x v="1"/>
    <s v="USD"/>
    <x v="296"/>
    <n v="1500267600"/>
    <b v="0"/>
    <b v="1"/>
    <s v="theater/plays"/>
  </r>
  <r>
    <n v="307"/>
    <x v="306"/>
    <s v="Face-to-face zero tolerance moderator"/>
    <n v="32900"/>
    <n v="43473"/>
    <n v="1.3213677811550153"/>
    <x v="1"/>
    <n v="659"/>
    <n v="66"/>
    <x v="5"/>
    <x v="13"/>
    <x v="3"/>
    <s v="DKK"/>
    <x v="297"/>
    <n v="1340686800"/>
    <b v="0"/>
    <b v="1"/>
    <s v="publishing/fiction"/>
  </r>
  <r>
    <n v="308"/>
    <x v="307"/>
    <s v="Grass-roots optimizing projection"/>
    <n v="118200"/>
    <n v="87560"/>
    <n v="0.74077834179357027"/>
    <x v="0"/>
    <n v="803"/>
    <n v="109"/>
    <x v="3"/>
    <x v="3"/>
    <x v="1"/>
    <s v="USD"/>
    <x v="298"/>
    <n v="1303189200"/>
    <b v="0"/>
    <b v="0"/>
    <s v="theater/plays"/>
  </r>
  <r>
    <n v="309"/>
    <x v="308"/>
    <s v="User-centric 6thgeneration attitude"/>
    <n v="4100"/>
    <n v="3087"/>
    <n v="0.75292682926829269"/>
    <x v="3"/>
    <n v="75"/>
    <n v="41"/>
    <x v="1"/>
    <x v="7"/>
    <x v="1"/>
    <s v="USD"/>
    <x v="299"/>
    <n v="1318309200"/>
    <b v="0"/>
    <b v="1"/>
    <s v="music/indie rock"/>
  </r>
  <r>
    <n v="310"/>
    <x v="309"/>
    <s v="Switchable zero tolerance website"/>
    <n v="7800"/>
    <n v="1586"/>
    <n v="0.20333333333333334"/>
    <x v="0"/>
    <n v="16"/>
    <n v="99"/>
    <x v="6"/>
    <x v="11"/>
    <x v="1"/>
    <s v="USD"/>
    <x v="300"/>
    <n v="1272171600"/>
    <b v="0"/>
    <b v="0"/>
    <s v="games/video games"/>
  </r>
  <r>
    <n v="311"/>
    <x v="310"/>
    <s v="Focused real-time help-desk"/>
    <n v="6300"/>
    <n v="12812"/>
    <n v="2.0336507936507937"/>
    <x v="1"/>
    <n v="121"/>
    <n v="106"/>
    <x v="3"/>
    <x v="3"/>
    <x v="1"/>
    <s v="USD"/>
    <x v="247"/>
    <n v="1298872800"/>
    <b v="0"/>
    <b v="0"/>
    <s v="theater/plays"/>
  </r>
  <r>
    <n v="312"/>
    <x v="311"/>
    <s v="Robust impactful approach"/>
    <n v="59100"/>
    <n v="183345"/>
    <n v="3.1022842639593908"/>
    <x v="1"/>
    <n v="3742"/>
    <n v="49"/>
    <x v="3"/>
    <x v="3"/>
    <x v="1"/>
    <s v="USD"/>
    <x v="244"/>
    <n v="1383282000"/>
    <b v="0"/>
    <b v="0"/>
    <s v="theater/plays"/>
  </r>
  <r>
    <n v="313"/>
    <x v="312"/>
    <s v="Secured maximized policy"/>
    <n v="2200"/>
    <n v="8697"/>
    <n v="3.9531818181818181"/>
    <x v="1"/>
    <n v="223"/>
    <n v="39"/>
    <x v="1"/>
    <x v="1"/>
    <x v="1"/>
    <s v="USD"/>
    <x v="301"/>
    <n v="1330495200"/>
    <b v="0"/>
    <b v="0"/>
    <s v="music/rock"/>
  </r>
  <r>
    <n v="314"/>
    <x v="313"/>
    <s v="Realigned upward-trending strategy"/>
    <n v="1400"/>
    <n v="4126"/>
    <n v="2.9471428571428571"/>
    <x v="1"/>
    <n v="133"/>
    <n v="31"/>
    <x v="4"/>
    <x v="4"/>
    <x v="1"/>
    <s v="USD"/>
    <x v="188"/>
    <n v="1552798800"/>
    <b v="0"/>
    <b v="1"/>
    <s v="film &amp; video/documentary"/>
  </r>
  <r>
    <n v="315"/>
    <x v="314"/>
    <s v="Open-source interactive knowledge user"/>
    <n v="9500"/>
    <n v="3220"/>
    <n v="0.33894736842105261"/>
    <x v="0"/>
    <n v="31"/>
    <n v="104"/>
    <x v="3"/>
    <x v="3"/>
    <x v="1"/>
    <s v="USD"/>
    <x v="302"/>
    <n v="1403413200"/>
    <b v="0"/>
    <b v="0"/>
    <s v="theater/plays"/>
  </r>
  <r>
    <n v="316"/>
    <x v="315"/>
    <s v="Configurable demand-driven matrix"/>
    <n v="9600"/>
    <n v="6401"/>
    <n v="0.66677083333333331"/>
    <x v="0"/>
    <n v="108"/>
    <n v="59"/>
    <x v="0"/>
    <x v="0"/>
    <x v="6"/>
    <s v="EUR"/>
    <x v="303"/>
    <n v="1574229600"/>
    <b v="0"/>
    <b v="1"/>
    <s v="food/food trucks"/>
  </r>
  <r>
    <n v="317"/>
    <x v="316"/>
    <s v="Cross-group coherent hierarchy"/>
    <n v="6600"/>
    <n v="1269"/>
    <n v="0.19227272727272726"/>
    <x v="0"/>
    <n v="30"/>
    <n v="42"/>
    <x v="3"/>
    <x v="3"/>
    <x v="1"/>
    <s v="USD"/>
    <x v="304"/>
    <n v="1495861200"/>
    <b v="0"/>
    <b v="0"/>
    <s v="theater/plays"/>
  </r>
  <r>
    <n v="318"/>
    <x v="317"/>
    <s v="Decentralized demand-driven open system"/>
    <n v="5700"/>
    <n v="903"/>
    <n v="0.15842105263157893"/>
    <x v="0"/>
    <n v="17"/>
    <n v="53"/>
    <x v="1"/>
    <x v="1"/>
    <x v="1"/>
    <s v="USD"/>
    <x v="305"/>
    <n v="1392530400"/>
    <b v="0"/>
    <b v="0"/>
    <s v="music/rock"/>
  </r>
  <r>
    <n v="319"/>
    <x v="318"/>
    <s v="Advanced empowering matrix"/>
    <n v="8400"/>
    <n v="3251"/>
    <n v="0.38702380952380955"/>
    <x v="3"/>
    <n v="64"/>
    <n v="51"/>
    <x v="2"/>
    <x v="2"/>
    <x v="1"/>
    <s v="USD"/>
    <x v="306"/>
    <n v="1283662800"/>
    <b v="0"/>
    <b v="0"/>
    <s v="technology/web"/>
  </r>
  <r>
    <n v="320"/>
    <x v="319"/>
    <s v="Phased holistic implementation"/>
    <n v="84400"/>
    <n v="8092"/>
    <n v="9.5876777251184833E-2"/>
    <x v="0"/>
    <n v="80"/>
    <n v="101"/>
    <x v="5"/>
    <x v="13"/>
    <x v="1"/>
    <s v="USD"/>
    <x v="307"/>
    <n v="1305781200"/>
    <b v="0"/>
    <b v="0"/>
    <s v="publishing/fiction"/>
  </r>
  <r>
    <n v="321"/>
    <x v="320"/>
    <s v="Proactive attitude-oriented knowledge user"/>
    <n v="170400"/>
    <n v="160422"/>
    <n v="0.94144366197183094"/>
    <x v="0"/>
    <n v="2468"/>
    <n v="65"/>
    <x v="4"/>
    <x v="12"/>
    <x v="1"/>
    <s v="USD"/>
    <x v="308"/>
    <n v="1302325200"/>
    <b v="0"/>
    <b v="0"/>
    <s v="film &amp; video/shorts"/>
  </r>
  <r>
    <n v="322"/>
    <x v="321"/>
    <s v="Visionary asymmetric Graphical User Interface"/>
    <n v="117900"/>
    <n v="196377"/>
    <n v="1.6656234096692113"/>
    <x v="1"/>
    <n v="5168"/>
    <n v="38"/>
    <x v="3"/>
    <x v="3"/>
    <x v="1"/>
    <s v="USD"/>
    <x v="309"/>
    <n v="1291788000"/>
    <b v="0"/>
    <b v="0"/>
    <s v="theater/plays"/>
  </r>
  <r>
    <n v="323"/>
    <x v="322"/>
    <s v="Integrated zero-defect help-desk"/>
    <n v="8900"/>
    <n v="2148"/>
    <n v="0.24134831460674158"/>
    <x v="0"/>
    <n v="26"/>
    <n v="83"/>
    <x v="4"/>
    <x v="4"/>
    <x v="4"/>
    <s v="GBP"/>
    <x v="310"/>
    <n v="1396069200"/>
    <b v="0"/>
    <b v="0"/>
    <s v="film &amp; video/documentary"/>
  </r>
  <r>
    <n v="324"/>
    <x v="323"/>
    <s v="Inverse analyzing matrices"/>
    <n v="7100"/>
    <n v="11648"/>
    <n v="1.6405633802816901"/>
    <x v="1"/>
    <n v="307"/>
    <n v="38"/>
    <x v="3"/>
    <x v="3"/>
    <x v="1"/>
    <s v="USD"/>
    <x v="311"/>
    <n v="1435899600"/>
    <b v="0"/>
    <b v="1"/>
    <s v="theater/plays"/>
  </r>
  <r>
    <n v="325"/>
    <x v="324"/>
    <s v="Programmable systemic implementation"/>
    <n v="6500"/>
    <n v="5897"/>
    <n v="0.90723076923076929"/>
    <x v="0"/>
    <n v="73"/>
    <n v="81"/>
    <x v="3"/>
    <x v="3"/>
    <x v="1"/>
    <s v="USD"/>
    <x v="79"/>
    <n v="1531112400"/>
    <b v="0"/>
    <b v="1"/>
    <s v="theater/plays"/>
  </r>
  <r>
    <n v="326"/>
    <x v="325"/>
    <s v="Multi-channeled next generation architecture"/>
    <n v="7200"/>
    <n v="3326"/>
    <n v="0.46194444444444444"/>
    <x v="0"/>
    <n v="128"/>
    <n v="26"/>
    <x v="4"/>
    <x v="10"/>
    <x v="1"/>
    <s v="USD"/>
    <x v="312"/>
    <n v="1451628000"/>
    <b v="0"/>
    <b v="0"/>
    <s v="film &amp; video/animation"/>
  </r>
  <r>
    <n v="327"/>
    <x v="326"/>
    <s v="Digitized 3rdgeneration encoding"/>
    <n v="2600"/>
    <n v="1002"/>
    <n v="0.38538461538461538"/>
    <x v="0"/>
    <n v="33"/>
    <n v="30"/>
    <x v="3"/>
    <x v="3"/>
    <x v="1"/>
    <s v="USD"/>
    <x v="313"/>
    <n v="1567314000"/>
    <b v="0"/>
    <b v="1"/>
    <s v="theater/plays"/>
  </r>
  <r>
    <n v="328"/>
    <x v="327"/>
    <s v="Innovative well-modulated functionalities"/>
    <n v="98700"/>
    <n v="131826"/>
    <n v="1.3356231003039514"/>
    <x v="1"/>
    <n v="2441"/>
    <n v="54"/>
    <x v="1"/>
    <x v="1"/>
    <x v="1"/>
    <s v="USD"/>
    <x v="314"/>
    <n v="1544508000"/>
    <b v="0"/>
    <b v="0"/>
    <s v="music/rock"/>
  </r>
  <r>
    <n v="329"/>
    <x v="328"/>
    <s v="Fundamental incremental database"/>
    <n v="93800"/>
    <n v="21477"/>
    <n v="0.22896588486140726"/>
    <x v="2"/>
    <n v="211"/>
    <n v="102"/>
    <x v="6"/>
    <x v="11"/>
    <x v="1"/>
    <s v="USD"/>
    <x v="315"/>
    <n v="1482472800"/>
    <b v="0"/>
    <b v="0"/>
    <s v="games/video games"/>
  </r>
  <r>
    <n v="330"/>
    <x v="329"/>
    <s v="Expanded encompassing open architecture"/>
    <n v="33700"/>
    <n v="62330"/>
    <n v="1.8495548961424333"/>
    <x v="1"/>
    <n v="1385"/>
    <n v="45"/>
    <x v="4"/>
    <x v="4"/>
    <x v="4"/>
    <s v="GBP"/>
    <x v="316"/>
    <n v="1512799200"/>
    <b v="0"/>
    <b v="0"/>
    <s v="film &amp; video/documentary"/>
  </r>
  <r>
    <n v="331"/>
    <x v="330"/>
    <s v="Intuitive static portal"/>
    <n v="3300"/>
    <n v="14643"/>
    <n v="4.4372727272727275"/>
    <x v="1"/>
    <n v="190"/>
    <n v="77"/>
    <x v="0"/>
    <x v="0"/>
    <x v="1"/>
    <s v="USD"/>
    <x v="317"/>
    <n v="1324360800"/>
    <b v="0"/>
    <b v="0"/>
    <s v="food/food trucks"/>
  </r>
  <r>
    <n v="332"/>
    <x v="331"/>
    <s v="Optional bandwidth-monitored definition"/>
    <n v="20700"/>
    <n v="41396"/>
    <n v="1.999806763285024"/>
    <x v="1"/>
    <n v="470"/>
    <n v="88"/>
    <x v="2"/>
    <x v="8"/>
    <x v="1"/>
    <s v="USD"/>
    <x v="318"/>
    <n v="1364533200"/>
    <b v="0"/>
    <b v="0"/>
    <s v="technology/wearables"/>
  </r>
  <r>
    <n v="333"/>
    <x v="332"/>
    <s v="Persistent well-modulated synergy"/>
    <n v="9600"/>
    <n v="11900"/>
    <n v="1.2395833333333333"/>
    <x v="1"/>
    <n v="253"/>
    <n v="47"/>
    <x v="3"/>
    <x v="3"/>
    <x v="1"/>
    <s v="USD"/>
    <x v="319"/>
    <n v="1545112800"/>
    <b v="0"/>
    <b v="0"/>
    <s v="theater/plays"/>
  </r>
  <r>
    <n v="334"/>
    <x v="333"/>
    <s v="Assimilated discrete algorithm"/>
    <n v="66200"/>
    <n v="123538"/>
    <n v="1.8661329305135952"/>
    <x v="1"/>
    <n v="1113"/>
    <n v="111"/>
    <x v="1"/>
    <x v="1"/>
    <x v="1"/>
    <s v="USD"/>
    <x v="32"/>
    <n v="1516168800"/>
    <b v="0"/>
    <b v="0"/>
    <s v="music/rock"/>
  </r>
  <r>
    <n v="335"/>
    <x v="334"/>
    <s v="Operative uniform hub"/>
    <n v="173800"/>
    <n v="198628"/>
    <n v="1.1428538550057536"/>
    <x v="1"/>
    <n v="2283"/>
    <n v="87"/>
    <x v="1"/>
    <x v="1"/>
    <x v="1"/>
    <s v="USD"/>
    <x v="320"/>
    <n v="1574920800"/>
    <b v="0"/>
    <b v="0"/>
    <s v="music/rock"/>
  </r>
  <r>
    <n v="336"/>
    <x v="335"/>
    <s v="Customizable intangible capability"/>
    <n v="70700"/>
    <n v="68602"/>
    <n v="0.97032531824611035"/>
    <x v="0"/>
    <n v="1072"/>
    <n v="64"/>
    <x v="1"/>
    <x v="1"/>
    <x v="1"/>
    <s v="USD"/>
    <x v="321"/>
    <n v="1292479200"/>
    <b v="0"/>
    <b v="1"/>
    <s v="music/rock"/>
  </r>
  <r>
    <n v="337"/>
    <x v="336"/>
    <s v="Innovative didactic analyzer"/>
    <n v="94500"/>
    <n v="116064"/>
    <n v="1.2281904761904763"/>
    <x v="1"/>
    <n v="1095"/>
    <n v="106"/>
    <x v="3"/>
    <x v="3"/>
    <x v="1"/>
    <s v="USD"/>
    <x v="322"/>
    <n v="1573538400"/>
    <b v="0"/>
    <b v="0"/>
    <s v="theater/plays"/>
  </r>
  <r>
    <n v="338"/>
    <x v="337"/>
    <s v="Decentralized intangible encoding"/>
    <n v="69800"/>
    <n v="125042"/>
    <n v="1.7914326647564469"/>
    <x v="1"/>
    <n v="1690"/>
    <n v="74"/>
    <x v="3"/>
    <x v="3"/>
    <x v="1"/>
    <s v="USD"/>
    <x v="323"/>
    <n v="1320382800"/>
    <b v="0"/>
    <b v="0"/>
    <s v="theater/plays"/>
  </r>
  <r>
    <n v="339"/>
    <x v="338"/>
    <s v="Front-line transitional algorithm"/>
    <n v="136300"/>
    <n v="108974"/>
    <n v="0.79951577402787966"/>
    <x v="3"/>
    <n v="1297"/>
    <n v="84"/>
    <x v="3"/>
    <x v="3"/>
    <x v="0"/>
    <s v="CAD"/>
    <x v="324"/>
    <n v="1502859600"/>
    <b v="0"/>
    <b v="0"/>
    <s v="theater/plays"/>
  </r>
  <r>
    <n v="340"/>
    <x v="339"/>
    <s v="Switchable didactic matrices"/>
    <n v="37100"/>
    <n v="34964"/>
    <n v="0.94242587601078165"/>
    <x v="0"/>
    <n v="393"/>
    <n v="89"/>
    <x v="7"/>
    <x v="14"/>
    <x v="1"/>
    <s v="USD"/>
    <x v="325"/>
    <n v="1323756000"/>
    <b v="0"/>
    <b v="0"/>
    <s v="photography/photography books"/>
  </r>
  <r>
    <n v="341"/>
    <x v="340"/>
    <s v="Ameliorated disintermediate utilization"/>
    <n v="114300"/>
    <n v="96777"/>
    <n v="0.84669291338582675"/>
    <x v="0"/>
    <n v="1257"/>
    <n v="77"/>
    <x v="1"/>
    <x v="7"/>
    <x v="1"/>
    <s v="USD"/>
    <x v="326"/>
    <n v="1441342800"/>
    <b v="0"/>
    <b v="0"/>
    <s v="music/indie rock"/>
  </r>
  <r>
    <n v="342"/>
    <x v="341"/>
    <s v="Visionary foreground middleware"/>
    <n v="47900"/>
    <n v="31864"/>
    <n v="0.66521920668058454"/>
    <x v="0"/>
    <n v="328"/>
    <n v="97"/>
    <x v="3"/>
    <x v="3"/>
    <x v="1"/>
    <s v="USD"/>
    <x v="327"/>
    <n v="1375333200"/>
    <b v="0"/>
    <b v="0"/>
    <s v="theater/plays"/>
  </r>
  <r>
    <n v="343"/>
    <x v="342"/>
    <s v="Optional zero-defect task-force"/>
    <n v="9000"/>
    <n v="4853"/>
    <n v="0.53922222222222227"/>
    <x v="0"/>
    <n v="147"/>
    <n v="33"/>
    <x v="3"/>
    <x v="3"/>
    <x v="1"/>
    <s v="USD"/>
    <x v="328"/>
    <n v="1389420000"/>
    <b v="0"/>
    <b v="0"/>
    <s v="theater/plays"/>
  </r>
  <r>
    <n v="344"/>
    <x v="343"/>
    <s v="Devolved exuding emulation"/>
    <n v="197600"/>
    <n v="82959"/>
    <n v="0.41983299595141699"/>
    <x v="0"/>
    <n v="830"/>
    <n v="100"/>
    <x v="6"/>
    <x v="11"/>
    <x v="1"/>
    <s v="USD"/>
    <x v="329"/>
    <n v="1520056800"/>
    <b v="0"/>
    <b v="0"/>
    <s v="games/video games"/>
  </r>
  <r>
    <n v="345"/>
    <x v="344"/>
    <s v="Open-source neutral task-force"/>
    <n v="157600"/>
    <n v="23159"/>
    <n v="0.14694796954314721"/>
    <x v="0"/>
    <n v="331"/>
    <n v="70"/>
    <x v="4"/>
    <x v="6"/>
    <x v="4"/>
    <s v="GBP"/>
    <x v="330"/>
    <n v="1436504400"/>
    <b v="0"/>
    <b v="0"/>
    <s v="film &amp; video/drama"/>
  </r>
  <r>
    <n v="346"/>
    <x v="345"/>
    <s v="Virtual attitude-oriented migration"/>
    <n v="8000"/>
    <n v="2758"/>
    <n v="0.34475"/>
    <x v="0"/>
    <n v="25"/>
    <n v="110"/>
    <x v="1"/>
    <x v="7"/>
    <x v="1"/>
    <s v="USD"/>
    <x v="331"/>
    <n v="1508302800"/>
    <b v="0"/>
    <b v="1"/>
    <s v="music/indie rock"/>
  </r>
  <r>
    <n v="347"/>
    <x v="346"/>
    <s v="Open-source full-range portal"/>
    <n v="900"/>
    <n v="12607"/>
    <n v="14.007777777777777"/>
    <x v="1"/>
    <n v="191"/>
    <n v="66"/>
    <x v="2"/>
    <x v="2"/>
    <x v="1"/>
    <s v="USD"/>
    <x v="332"/>
    <n v="1425708000"/>
    <b v="0"/>
    <b v="0"/>
    <s v="technology/web"/>
  </r>
  <r>
    <n v="348"/>
    <x v="347"/>
    <s v="Versatile cohesive open system"/>
    <n v="199000"/>
    <n v="142823"/>
    <n v="0.71770351758793971"/>
    <x v="0"/>
    <n v="3483"/>
    <n v="41"/>
    <x v="0"/>
    <x v="0"/>
    <x v="1"/>
    <s v="USD"/>
    <x v="333"/>
    <n v="1488348000"/>
    <b v="0"/>
    <b v="0"/>
    <s v="food/food trucks"/>
  </r>
  <r>
    <n v="349"/>
    <x v="348"/>
    <s v="Multi-layered bottom-line frame"/>
    <n v="180800"/>
    <n v="95958"/>
    <n v="0.53074115044247783"/>
    <x v="0"/>
    <n v="923"/>
    <n v="104"/>
    <x v="3"/>
    <x v="3"/>
    <x v="1"/>
    <s v="USD"/>
    <x v="296"/>
    <n v="1502600400"/>
    <b v="0"/>
    <b v="0"/>
    <s v="theater/plays"/>
  </r>
  <r>
    <n v="350"/>
    <x v="349"/>
    <s v="Pre-emptive neutral capacity"/>
    <n v="100"/>
    <n v="5"/>
    <n v="0.05"/>
    <x v="0"/>
    <n v="1"/>
    <n v="5"/>
    <x v="1"/>
    <x v="17"/>
    <x v="1"/>
    <s v="USD"/>
    <x v="334"/>
    <n v="1433653200"/>
    <b v="0"/>
    <b v="1"/>
    <s v="music/jazz"/>
  </r>
  <r>
    <n v="351"/>
    <x v="350"/>
    <s v="Universal maximized methodology"/>
    <n v="74100"/>
    <n v="94631"/>
    <n v="1.2770715249662619"/>
    <x v="1"/>
    <n v="2013"/>
    <n v="47"/>
    <x v="1"/>
    <x v="1"/>
    <x v="1"/>
    <s v="USD"/>
    <x v="335"/>
    <n v="1441602000"/>
    <b v="0"/>
    <b v="0"/>
    <s v="music/rock"/>
  </r>
  <r>
    <n v="352"/>
    <x v="351"/>
    <s v="Expanded hybrid hardware"/>
    <n v="2800"/>
    <n v="977"/>
    <n v="0.34892857142857142"/>
    <x v="0"/>
    <n v="33"/>
    <n v="30"/>
    <x v="3"/>
    <x v="3"/>
    <x v="0"/>
    <s v="CAD"/>
    <x v="336"/>
    <n v="1447567200"/>
    <b v="0"/>
    <b v="0"/>
    <s v="theater/plays"/>
  </r>
  <r>
    <n v="353"/>
    <x v="352"/>
    <s v="Profit-focused multi-tasking access"/>
    <n v="33600"/>
    <n v="137961"/>
    <n v="4.105982142857143"/>
    <x v="1"/>
    <n v="1703"/>
    <n v="81"/>
    <x v="3"/>
    <x v="3"/>
    <x v="1"/>
    <s v="USD"/>
    <x v="337"/>
    <n v="1562389200"/>
    <b v="0"/>
    <b v="0"/>
    <s v="theater/plays"/>
  </r>
  <r>
    <n v="354"/>
    <x v="353"/>
    <s v="Profit-focused transitional capability"/>
    <n v="6100"/>
    <n v="7548"/>
    <n v="1.2373770491803278"/>
    <x v="1"/>
    <n v="80"/>
    <n v="94"/>
    <x v="4"/>
    <x v="4"/>
    <x v="3"/>
    <s v="DKK"/>
    <x v="338"/>
    <n v="1378789200"/>
    <b v="0"/>
    <b v="0"/>
    <s v="film &amp; video/documentary"/>
  </r>
  <r>
    <n v="355"/>
    <x v="354"/>
    <s v="Front-line scalable definition"/>
    <n v="3800"/>
    <n v="2241"/>
    <n v="0.58973684210526311"/>
    <x v="2"/>
    <n v="86"/>
    <n v="26"/>
    <x v="2"/>
    <x v="8"/>
    <x v="1"/>
    <s v="USD"/>
    <x v="339"/>
    <n v="1488520800"/>
    <b v="0"/>
    <b v="0"/>
    <s v="technology/wearables"/>
  </r>
  <r>
    <n v="356"/>
    <x v="355"/>
    <s v="Open-source systematic protocol"/>
    <n v="9300"/>
    <n v="3431"/>
    <n v="0.36892473118279567"/>
    <x v="0"/>
    <n v="40"/>
    <n v="86"/>
    <x v="3"/>
    <x v="3"/>
    <x v="6"/>
    <s v="EUR"/>
    <x v="340"/>
    <n v="1327298400"/>
    <b v="0"/>
    <b v="0"/>
    <s v="theater/plays"/>
  </r>
  <r>
    <n v="357"/>
    <x v="356"/>
    <s v="Implemented tangible algorithm"/>
    <n v="2300"/>
    <n v="4253"/>
    <n v="1.8491304347826087"/>
    <x v="1"/>
    <n v="41"/>
    <n v="104"/>
    <x v="6"/>
    <x v="11"/>
    <x v="1"/>
    <s v="USD"/>
    <x v="341"/>
    <n v="1443416400"/>
    <b v="0"/>
    <b v="0"/>
    <s v="games/video games"/>
  </r>
  <r>
    <n v="358"/>
    <x v="357"/>
    <s v="Profit-focused 3rdgeneration circuit"/>
    <n v="9700"/>
    <n v="1146"/>
    <n v="0.11814432989690722"/>
    <x v="0"/>
    <n v="23"/>
    <n v="50"/>
    <x v="7"/>
    <x v="14"/>
    <x v="0"/>
    <s v="CAD"/>
    <x v="342"/>
    <n v="1534136400"/>
    <b v="1"/>
    <b v="0"/>
    <s v="photography/photography books"/>
  </r>
  <r>
    <n v="359"/>
    <x v="358"/>
    <s v="Compatible needs-based architecture"/>
    <n v="4000"/>
    <n v="11948"/>
    <n v="2.9870000000000001"/>
    <x v="1"/>
    <n v="187"/>
    <n v="64"/>
    <x v="4"/>
    <x v="10"/>
    <x v="1"/>
    <s v="USD"/>
    <x v="343"/>
    <n v="1315026000"/>
    <b v="0"/>
    <b v="0"/>
    <s v="film &amp; video/animation"/>
  </r>
  <r>
    <n v="360"/>
    <x v="359"/>
    <s v="Right-sized zero tolerance migration"/>
    <n v="59700"/>
    <n v="135132"/>
    <n v="2.2635175879396985"/>
    <x v="1"/>
    <n v="2875"/>
    <n v="47"/>
    <x v="3"/>
    <x v="3"/>
    <x v="4"/>
    <s v="GBP"/>
    <x v="344"/>
    <n v="1295071200"/>
    <b v="0"/>
    <b v="1"/>
    <s v="theater/plays"/>
  </r>
  <r>
    <n v="361"/>
    <x v="360"/>
    <s v="Quality-focused reciprocal structure"/>
    <n v="5500"/>
    <n v="9546"/>
    <n v="1.7356363636363636"/>
    <x v="1"/>
    <n v="88"/>
    <n v="108"/>
    <x v="3"/>
    <x v="3"/>
    <x v="1"/>
    <s v="USD"/>
    <x v="345"/>
    <n v="1509426000"/>
    <b v="0"/>
    <b v="0"/>
    <s v="theater/plays"/>
  </r>
  <r>
    <n v="362"/>
    <x v="361"/>
    <s v="Automated actuating conglomeration"/>
    <n v="3700"/>
    <n v="13755"/>
    <n v="3.7175675675675675"/>
    <x v="1"/>
    <n v="191"/>
    <n v="72"/>
    <x v="1"/>
    <x v="1"/>
    <x v="1"/>
    <s v="USD"/>
    <x v="65"/>
    <n v="1299391200"/>
    <b v="0"/>
    <b v="0"/>
    <s v="music/rock"/>
  </r>
  <r>
    <n v="363"/>
    <x v="362"/>
    <s v="Re-contextualized local initiative"/>
    <n v="5200"/>
    <n v="8330"/>
    <n v="1.601923076923077"/>
    <x v="1"/>
    <n v="139"/>
    <n v="60"/>
    <x v="1"/>
    <x v="1"/>
    <x v="1"/>
    <s v="USD"/>
    <x v="346"/>
    <n v="1325052000"/>
    <b v="0"/>
    <b v="0"/>
    <s v="music/rock"/>
  </r>
  <r>
    <n v="364"/>
    <x v="363"/>
    <s v="Switchable intangible definition"/>
    <n v="900"/>
    <n v="14547"/>
    <n v="16.163333333333334"/>
    <x v="1"/>
    <n v="186"/>
    <n v="78"/>
    <x v="1"/>
    <x v="7"/>
    <x v="1"/>
    <s v="USD"/>
    <x v="347"/>
    <n v="1522818000"/>
    <b v="0"/>
    <b v="0"/>
    <s v="music/indie rock"/>
  </r>
  <r>
    <n v="365"/>
    <x v="364"/>
    <s v="Networked bottom-line initiative"/>
    <n v="1600"/>
    <n v="11735"/>
    <n v="7.3343749999999996"/>
    <x v="1"/>
    <n v="112"/>
    <n v="105"/>
    <x v="3"/>
    <x v="3"/>
    <x v="2"/>
    <s v="AUD"/>
    <x v="348"/>
    <n v="1485324000"/>
    <b v="0"/>
    <b v="0"/>
    <s v="theater/plays"/>
  </r>
  <r>
    <n v="366"/>
    <x v="365"/>
    <s v="Robust directional system engine"/>
    <n v="1800"/>
    <n v="10658"/>
    <n v="5.9211111111111112"/>
    <x v="1"/>
    <n v="101"/>
    <n v="106"/>
    <x v="3"/>
    <x v="3"/>
    <x v="1"/>
    <s v="USD"/>
    <x v="349"/>
    <n v="1294120800"/>
    <b v="0"/>
    <b v="1"/>
    <s v="theater/plays"/>
  </r>
  <r>
    <n v="367"/>
    <x v="366"/>
    <s v="Triple-buffered explicit methodology"/>
    <n v="9900"/>
    <n v="1870"/>
    <n v="0.18888888888888888"/>
    <x v="0"/>
    <n v="75"/>
    <n v="25"/>
    <x v="3"/>
    <x v="3"/>
    <x v="1"/>
    <s v="USD"/>
    <x v="350"/>
    <n v="1415685600"/>
    <b v="0"/>
    <b v="1"/>
    <s v="theater/plays"/>
  </r>
  <r>
    <n v="368"/>
    <x v="367"/>
    <s v="Reactive directional capacity"/>
    <n v="5200"/>
    <n v="14394"/>
    <n v="2.7680769230769231"/>
    <x v="1"/>
    <n v="206"/>
    <n v="70"/>
    <x v="4"/>
    <x v="4"/>
    <x v="4"/>
    <s v="GBP"/>
    <x v="351"/>
    <n v="1288933200"/>
    <b v="0"/>
    <b v="1"/>
    <s v="film &amp; video/documentary"/>
  </r>
  <r>
    <n v="369"/>
    <x v="368"/>
    <s v="Polarized needs-based approach"/>
    <n v="5400"/>
    <n v="14743"/>
    <n v="2.730185185185185"/>
    <x v="1"/>
    <n v="154"/>
    <n v="96"/>
    <x v="4"/>
    <x v="19"/>
    <x v="1"/>
    <s v="USD"/>
    <x v="352"/>
    <n v="1363237200"/>
    <b v="0"/>
    <b v="1"/>
    <s v="film &amp; video/television"/>
  </r>
  <r>
    <n v="370"/>
    <x v="369"/>
    <s v="Intuitive well-modulated middleware"/>
    <n v="112300"/>
    <n v="178965"/>
    <n v="1.593633125556545"/>
    <x v="1"/>
    <n v="5966"/>
    <n v="30"/>
    <x v="3"/>
    <x v="3"/>
    <x v="1"/>
    <s v="USD"/>
    <x v="353"/>
    <n v="1555822800"/>
    <b v="0"/>
    <b v="0"/>
    <s v="theater/plays"/>
  </r>
  <r>
    <n v="371"/>
    <x v="370"/>
    <s v="Multi-channeled logistical matrices"/>
    <n v="189200"/>
    <n v="128410"/>
    <n v="0.67869978858350954"/>
    <x v="0"/>
    <n v="2176"/>
    <n v="59"/>
    <x v="3"/>
    <x v="3"/>
    <x v="1"/>
    <s v="USD"/>
    <x v="354"/>
    <n v="1427778000"/>
    <b v="0"/>
    <b v="0"/>
    <s v="theater/plays"/>
  </r>
  <r>
    <n v="372"/>
    <x v="371"/>
    <s v="Pre-emptive bifurcated artificial intelligence"/>
    <n v="900"/>
    <n v="14324"/>
    <n v="15.915555555555555"/>
    <x v="1"/>
    <n v="169"/>
    <n v="85"/>
    <x v="4"/>
    <x v="4"/>
    <x v="1"/>
    <s v="USD"/>
    <x v="355"/>
    <n v="1422424800"/>
    <b v="0"/>
    <b v="1"/>
    <s v="film &amp; video/documentary"/>
  </r>
  <r>
    <n v="373"/>
    <x v="372"/>
    <s v="Down-sized coherent toolset"/>
    <n v="22500"/>
    <n v="164291"/>
    <n v="7.3018222222222224"/>
    <x v="1"/>
    <n v="2106"/>
    <n v="78"/>
    <x v="3"/>
    <x v="3"/>
    <x v="1"/>
    <s v="USD"/>
    <x v="356"/>
    <n v="1503637200"/>
    <b v="0"/>
    <b v="0"/>
    <s v="theater/plays"/>
  </r>
  <r>
    <n v="374"/>
    <x v="373"/>
    <s v="Open-source multi-tasking data-warehouse"/>
    <n v="167400"/>
    <n v="22073"/>
    <n v="0.13185782556750297"/>
    <x v="0"/>
    <n v="441"/>
    <n v="50"/>
    <x v="4"/>
    <x v="4"/>
    <x v="1"/>
    <s v="USD"/>
    <x v="357"/>
    <n v="1547618400"/>
    <b v="0"/>
    <b v="1"/>
    <s v="film &amp; video/documentary"/>
  </r>
  <r>
    <n v="375"/>
    <x v="374"/>
    <s v="Future-proofed upward-trending contingency"/>
    <n v="2700"/>
    <n v="1479"/>
    <n v="0.54777777777777781"/>
    <x v="0"/>
    <n v="25"/>
    <n v="59"/>
    <x v="1"/>
    <x v="7"/>
    <x v="1"/>
    <s v="USD"/>
    <x v="358"/>
    <n v="1449900000"/>
    <b v="0"/>
    <b v="0"/>
    <s v="music/indie rock"/>
  </r>
  <r>
    <n v="376"/>
    <x v="375"/>
    <s v="Mandatory uniform matrix"/>
    <n v="3400"/>
    <n v="12275"/>
    <n v="3.6102941176470589"/>
    <x v="1"/>
    <n v="131"/>
    <n v="94"/>
    <x v="1"/>
    <x v="1"/>
    <x v="1"/>
    <s v="USD"/>
    <x v="359"/>
    <n v="1405141200"/>
    <b v="0"/>
    <b v="0"/>
    <s v="music/rock"/>
  </r>
  <r>
    <n v="377"/>
    <x v="376"/>
    <s v="Phased methodical initiative"/>
    <n v="49700"/>
    <n v="5098"/>
    <n v="0.10257545271629778"/>
    <x v="0"/>
    <n v="127"/>
    <n v="40"/>
    <x v="3"/>
    <x v="3"/>
    <x v="1"/>
    <s v="USD"/>
    <x v="12"/>
    <n v="1572933600"/>
    <b v="0"/>
    <b v="0"/>
    <s v="theater/plays"/>
  </r>
  <r>
    <n v="378"/>
    <x v="377"/>
    <s v="Managed stable function"/>
    <n v="178200"/>
    <n v="24882"/>
    <n v="0.13962962962962963"/>
    <x v="0"/>
    <n v="355"/>
    <n v="70"/>
    <x v="4"/>
    <x v="4"/>
    <x v="1"/>
    <s v="USD"/>
    <x v="360"/>
    <n v="1530162000"/>
    <b v="0"/>
    <b v="0"/>
    <s v="film &amp; video/documentary"/>
  </r>
  <r>
    <n v="379"/>
    <x v="378"/>
    <s v="Realigned clear-thinking migration"/>
    <n v="7200"/>
    <n v="2912"/>
    <n v="0.40444444444444444"/>
    <x v="0"/>
    <n v="44"/>
    <n v="66"/>
    <x v="3"/>
    <x v="3"/>
    <x v="4"/>
    <s v="GBP"/>
    <x v="361"/>
    <n v="1320904800"/>
    <b v="0"/>
    <b v="0"/>
    <s v="theater/plays"/>
  </r>
  <r>
    <n v="380"/>
    <x v="379"/>
    <s v="Optional clear-thinking process improvement"/>
    <n v="2500"/>
    <n v="4008"/>
    <n v="1.6032"/>
    <x v="1"/>
    <n v="84"/>
    <n v="48"/>
    <x v="3"/>
    <x v="3"/>
    <x v="1"/>
    <s v="USD"/>
    <x v="362"/>
    <n v="1372395600"/>
    <b v="0"/>
    <b v="0"/>
    <s v="theater/plays"/>
  </r>
  <r>
    <n v="381"/>
    <x v="380"/>
    <s v="Cross-group global moratorium"/>
    <n v="5300"/>
    <n v="9749"/>
    <n v="1.8394339622641509"/>
    <x v="1"/>
    <n v="155"/>
    <n v="63"/>
    <x v="3"/>
    <x v="3"/>
    <x v="1"/>
    <s v="USD"/>
    <x v="363"/>
    <n v="1437714000"/>
    <b v="0"/>
    <b v="0"/>
    <s v="theater/plays"/>
  </r>
  <r>
    <n v="382"/>
    <x v="381"/>
    <s v="Visionary systemic process improvement"/>
    <n v="9100"/>
    <n v="5803"/>
    <n v="0.63769230769230767"/>
    <x v="0"/>
    <n v="67"/>
    <n v="87"/>
    <x v="7"/>
    <x v="14"/>
    <x v="1"/>
    <s v="USD"/>
    <x v="364"/>
    <n v="1509771600"/>
    <b v="0"/>
    <b v="0"/>
    <s v="photography/photography books"/>
  </r>
  <r>
    <n v="383"/>
    <x v="382"/>
    <s v="Progressive intangible flexibility"/>
    <n v="6300"/>
    <n v="14199"/>
    <n v="2.2538095238095237"/>
    <x v="1"/>
    <n v="189"/>
    <n v="75"/>
    <x v="0"/>
    <x v="0"/>
    <x v="1"/>
    <s v="USD"/>
    <x v="210"/>
    <n v="1550556000"/>
    <b v="0"/>
    <b v="1"/>
    <s v="food/food trucks"/>
  </r>
  <r>
    <n v="384"/>
    <x v="383"/>
    <s v="Reactive real-time software"/>
    <n v="114400"/>
    <n v="196779"/>
    <n v="1.7200961538461539"/>
    <x v="1"/>
    <n v="4799"/>
    <n v="41"/>
    <x v="4"/>
    <x v="4"/>
    <x v="1"/>
    <s v="USD"/>
    <x v="365"/>
    <n v="1489039200"/>
    <b v="1"/>
    <b v="1"/>
    <s v="film &amp; video/documentary"/>
  </r>
  <r>
    <n v="385"/>
    <x v="384"/>
    <s v="Programmable incremental knowledge user"/>
    <n v="38900"/>
    <n v="56859"/>
    <n v="1.4616709511568124"/>
    <x v="1"/>
    <n v="1137"/>
    <n v="50"/>
    <x v="5"/>
    <x v="9"/>
    <x v="1"/>
    <s v="USD"/>
    <x v="366"/>
    <n v="1556600400"/>
    <b v="0"/>
    <b v="0"/>
    <s v="publishing/nonfiction"/>
  </r>
  <r>
    <n v="386"/>
    <x v="385"/>
    <s v="Progressive 5thgeneration customer loyalty"/>
    <n v="135500"/>
    <n v="103554"/>
    <n v="0.76423616236162362"/>
    <x v="0"/>
    <n v="1068"/>
    <n v="97"/>
    <x v="3"/>
    <x v="3"/>
    <x v="1"/>
    <s v="USD"/>
    <x v="367"/>
    <n v="1278565200"/>
    <b v="0"/>
    <b v="0"/>
    <s v="theater/plays"/>
  </r>
  <r>
    <n v="387"/>
    <x v="386"/>
    <s v="Triple-buffered logistical frame"/>
    <n v="109000"/>
    <n v="42795"/>
    <n v="0.39261467889908258"/>
    <x v="0"/>
    <n v="424"/>
    <n v="101"/>
    <x v="2"/>
    <x v="8"/>
    <x v="1"/>
    <s v="USD"/>
    <x v="368"/>
    <n v="1339909200"/>
    <b v="0"/>
    <b v="0"/>
    <s v="technology/wearables"/>
  </r>
  <r>
    <n v="388"/>
    <x v="387"/>
    <s v="Exclusive dynamic adapter"/>
    <n v="114800"/>
    <n v="12938"/>
    <n v="0.11270034843205574"/>
    <x v="3"/>
    <n v="145"/>
    <n v="89"/>
    <x v="1"/>
    <x v="7"/>
    <x v="5"/>
    <s v="CHF"/>
    <x v="369"/>
    <n v="1325829600"/>
    <b v="0"/>
    <b v="0"/>
    <s v="music/indie rock"/>
  </r>
  <r>
    <n v="389"/>
    <x v="388"/>
    <s v="Automated systemic hierarchy"/>
    <n v="83000"/>
    <n v="101352"/>
    <n v="1.2211084337349398"/>
    <x v="1"/>
    <n v="1152"/>
    <n v="88"/>
    <x v="3"/>
    <x v="3"/>
    <x v="1"/>
    <s v="USD"/>
    <x v="370"/>
    <n v="1290578400"/>
    <b v="0"/>
    <b v="0"/>
    <s v="theater/plays"/>
  </r>
  <r>
    <n v="390"/>
    <x v="389"/>
    <s v="Digitized eco-centric core"/>
    <n v="2400"/>
    <n v="4477"/>
    <n v="1.8654166666666667"/>
    <x v="1"/>
    <n v="50"/>
    <n v="90"/>
    <x v="7"/>
    <x v="14"/>
    <x v="1"/>
    <s v="USD"/>
    <x v="371"/>
    <n v="1380344400"/>
    <b v="0"/>
    <b v="0"/>
    <s v="photography/photography books"/>
  </r>
  <r>
    <n v="391"/>
    <x v="390"/>
    <s v="Mandatory uniform strategy"/>
    <n v="60400"/>
    <n v="4393"/>
    <n v="7.27317880794702E-2"/>
    <x v="0"/>
    <n v="151"/>
    <n v="29"/>
    <x v="5"/>
    <x v="9"/>
    <x v="1"/>
    <s v="USD"/>
    <x v="287"/>
    <n v="1389852000"/>
    <b v="0"/>
    <b v="0"/>
    <s v="publishing/nonfiction"/>
  </r>
  <r>
    <n v="392"/>
    <x v="391"/>
    <s v="Profit-focused zero administration forecast"/>
    <n v="102900"/>
    <n v="67546"/>
    <n v="0.65642371234207963"/>
    <x v="0"/>
    <n v="1608"/>
    <n v="42"/>
    <x v="2"/>
    <x v="8"/>
    <x v="1"/>
    <s v="USD"/>
    <x v="372"/>
    <n v="1294466400"/>
    <b v="0"/>
    <b v="0"/>
    <s v="technology/wearables"/>
  </r>
  <r>
    <n v="393"/>
    <x v="392"/>
    <s v="De-engineered static orchestration"/>
    <n v="62800"/>
    <n v="143788"/>
    <n v="2.2896178343949045"/>
    <x v="1"/>
    <n v="3059"/>
    <n v="47"/>
    <x v="1"/>
    <x v="17"/>
    <x v="0"/>
    <s v="CAD"/>
    <x v="373"/>
    <n v="1500354000"/>
    <b v="0"/>
    <b v="0"/>
    <s v="music/jazz"/>
  </r>
  <r>
    <n v="394"/>
    <x v="393"/>
    <s v="Customizable dynamic info-mediaries"/>
    <n v="800"/>
    <n v="3755"/>
    <n v="4.6937499999999996"/>
    <x v="1"/>
    <n v="34"/>
    <n v="110"/>
    <x v="4"/>
    <x v="4"/>
    <x v="1"/>
    <s v="USD"/>
    <x v="374"/>
    <n v="1375938000"/>
    <b v="0"/>
    <b v="1"/>
    <s v="film &amp; video/documentary"/>
  </r>
  <r>
    <n v="395"/>
    <x v="122"/>
    <s v="Enhanced incremental budgetary management"/>
    <n v="7100"/>
    <n v="9238"/>
    <n v="1.3011267605633803"/>
    <x v="1"/>
    <n v="220"/>
    <n v="42"/>
    <x v="3"/>
    <x v="3"/>
    <x v="1"/>
    <s v="USD"/>
    <x v="375"/>
    <n v="1323410400"/>
    <b v="1"/>
    <b v="0"/>
    <s v="theater/plays"/>
  </r>
  <r>
    <n v="396"/>
    <x v="394"/>
    <s v="Digitized local info-mediaries"/>
    <n v="46100"/>
    <n v="77012"/>
    <n v="1.6705422993492407"/>
    <x v="1"/>
    <n v="1604"/>
    <n v="48"/>
    <x v="4"/>
    <x v="6"/>
    <x v="2"/>
    <s v="AUD"/>
    <x v="376"/>
    <n v="1539406800"/>
    <b v="0"/>
    <b v="0"/>
    <s v="film &amp; video/drama"/>
  </r>
  <r>
    <n v="397"/>
    <x v="395"/>
    <s v="Virtual systematic monitoring"/>
    <n v="8100"/>
    <n v="14083"/>
    <n v="1.738641975308642"/>
    <x v="1"/>
    <n v="454"/>
    <n v="31"/>
    <x v="1"/>
    <x v="1"/>
    <x v="1"/>
    <s v="USD"/>
    <x v="377"/>
    <n v="1369803600"/>
    <b v="0"/>
    <b v="0"/>
    <s v="music/rock"/>
  </r>
  <r>
    <n v="398"/>
    <x v="396"/>
    <s v="Reactive bottom-line open architecture"/>
    <n v="1700"/>
    <n v="12202"/>
    <n v="7.1776470588235295"/>
    <x v="1"/>
    <n v="123"/>
    <n v="99"/>
    <x v="4"/>
    <x v="10"/>
    <x v="6"/>
    <s v="EUR"/>
    <x v="378"/>
    <n v="1525928400"/>
    <b v="0"/>
    <b v="1"/>
    <s v="film &amp; video/animation"/>
  </r>
  <r>
    <n v="399"/>
    <x v="397"/>
    <s v="Pre-emptive interactive model"/>
    <n v="97300"/>
    <n v="62127"/>
    <n v="0.63850976361767731"/>
    <x v="0"/>
    <n v="941"/>
    <n v="66"/>
    <x v="1"/>
    <x v="7"/>
    <x v="1"/>
    <s v="USD"/>
    <x v="379"/>
    <n v="1297231200"/>
    <b v="0"/>
    <b v="0"/>
    <s v="music/indie rock"/>
  </r>
  <r>
    <n v="400"/>
    <x v="398"/>
    <s v="Ergonomic eco-centric open architecture"/>
    <n v="100"/>
    <n v="2"/>
    <n v="0.02"/>
    <x v="0"/>
    <n v="1"/>
    <n v="2"/>
    <x v="7"/>
    <x v="14"/>
    <x v="1"/>
    <s v="USD"/>
    <x v="380"/>
    <n v="1378530000"/>
    <b v="0"/>
    <b v="1"/>
    <s v="photography/photography books"/>
  </r>
  <r>
    <n v="401"/>
    <x v="399"/>
    <s v="Inverse radical hierarchy"/>
    <n v="900"/>
    <n v="13772"/>
    <n v="15.302222222222222"/>
    <x v="1"/>
    <n v="299"/>
    <n v="46"/>
    <x v="3"/>
    <x v="3"/>
    <x v="1"/>
    <s v="USD"/>
    <x v="381"/>
    <n v="1572152400"/>
    <b v="0"/>
    <b v="0"/>
    <s v="theater/plays"/>
  </r>
  <r>
    <n v="402"/>
    <x v="400"/>
    <s v="Team-oriented static interface"/>
    <n v="7300"/>
    <n v="2946"/>
    <n v="0.40356164383561643"/>
    <x v="0"/>
    <n v="40"/>
    <n v="74"/>
    <x v="4"/>
    <x v="12"/>
    <x v="1"/>
    <s v="USD"/>
    <x v="382"/>
    <n v="1329890400"/>
    <b v="0"/>
    <b v="1"/>
    <s v="film &amp; video/shorts"/>
  </r>
  <r>
    <n v="403"/>
    <x v="401"/>
    <s v="Virtual foreground throughput"/>
    <n v="195800"/>
    <n v="168820"/>
    <n v="0.86220633299284988"/>
    <x v="0"/>
    <n v="3015"/>
    <n v="56"/>
    <x v="3"/>
    <x v="3"/>
    <x v="0"/>
    <s v="CAD"/>
    <x v="125"/>
    <n v="1276750800"/>
    <b v="0"/>
    <b v="1"/>
    <s v="theater/plays"/>
  </r>
  <r>
    <n v="404"/>
    <x v="402"/>
    <s v="Visionary exuding Internet solution"/>
    <n v="48900"/>
    <n v="154321"/>
    <n v="3.1558486707566464"/>
    <x v="1"/>
    <n v="2237"/>
    <n v="69"/>
    <x v="3"/>
    <x v="3"/>
    <x v="1"/>
    <s v="USD"/>
    <x v="383"/>
    <n v="1510898400"/>
    <b v="0"/>
    <b v="0"/>
    <s v="theater/plays"/>
  </r>
  <r>
    <n v="405"/>
    <x v="403"/>
    <s v="Synchronized secondary analyzer"/>
    <n v="29600"/>
    <n v="26527"/>
    <n v="0.89618243243243245"/>
    <x v="0"/>
    <n v="435"/>
    <n v="61"/>
    <x v="3"/>
    <x v="3"/>
    <x v="1"/>
    <s v="USD"/>
    <x v="384"/>
    <n v="1532408400"/>
    <b v="0"/>
    <b v="0"/>
    <s v="theater/plays"/>
  </r>
  <r>
    <n v="406"/>
    <x v="404"/>
    <s v="Balanced attitude-oriented parallelism"/>
    <n v="39300"/>
    <n v="71583"/>
    <n v="1.8214503816793892"/>
    <x v="1"/>
    <n v="645"/>
    <n v="111"/>
    <x v="4"/>
    <x v="4"/>
    <x v="1"/>
    <s v="USD"/>
    <x v="385"/>
    <n v="1360562400"/>
    <b v="1"/>
    <b v="0"/>
    <s v="film &amp; video/documentary"/>
  </r>
  <r>
    <n v="407"/>
    <x v="405"/>
    <s v="Organized bandwidth-monitored core"/>
    <n v="3400"/>
    <n v="12100"/>
    <n v="3.5588235294117645"/>
    <x v="1"/>
    <n v="484"/>
    <n v="25"/>
    <x v="3"/>
    <x v="3"/>
    <x v="3"/>
    <s v="DKK"/>
    <x v="386"/>
    <n v="1571547600"/>
    <b v="0"/>
    <b v="0"/>
    <s v="theater/plays"/>
  </r>
  <r>
    <n v="408"/>
    <x v="406"/>
    <s v="Cloned leadingedge utilization"/>
    <n v="9200"/>
    <n v="12129"/>
    <n v="1.3183695652173912"/>
    <x v="1"/>
    <n v="154"/>
    <n v="79"/>
    <x v="4"/>
    <x v="4"/>
    <x v="0"/>
    <s v="CAD"/>
    <x v="387"/>
    <n v="1468126800"/>
    <b v="0"/>
    <b v="0"/>
    <s v="film &amp; video/documentary"/>
  </r>
  <r>
    <n v="409"/>
    <x v="97"/>
    <s v="Secured asymmetric projection"/>
    <n v="135600"/>
    <n v="62804"/>
    <n v="0.46315634218289087"/>
    <x v="0"/>
    <n v="714"/>
    <n v="88"/>
    <x v="1"/>
    <x v="1"/>
    <x v="1"/>
    <s v="USD"/>
    <x v="388"/>
    <n v="1492837200"/>
    <b v="0"/>
    <b v="0"/>
    <s v="music/rock"/>
  </r>
  <r>
    <n v="410"/>
    <x v="407"/>
    <s v="Advanced cohesive Graphic Interface"/>
    <n v="153700"/>
    <n v="55536"/>
    <n v="0.36132726089785294"/>
    <x v="2"/>
    <n v="1111"/>
    <n v="50"/>
    <x v="6"/>
    <x v="20"/>
    <x v="1"/>
    <s v="USD"/>
    <x v="277"/>
    <n v="1430197200"/>
    <b v="0"/>
    <b v="0"/>
    <s v="games/mobile games"/>
  </r>
  <r>
    <n v="411"/>
    <x v="408"/>
    <s v="Down-sized maximized function"/>
    <n v="7800"/>
    <n v="8161"/>
    <n v="1.0462820512820512"/>
    <x v="1"/>
    <n v="82"/>
    <n v="100"/>
    <x v="3"/>
    <x v="3"/>
    <x v="1"/>
    <s v="USD"/>
    <x v="389"/>
    <n v="1496206800"/>
    <b v="0"/>
    <b v="0"/>
    <s v="theater/plays"/>
  </r>
  <r>
    <n v="412"/>
    <x v="409"/>
    <s v="Realigned zero tolerance software"/>
    <n v="2100"/>
    <n v="14046"/>
    <n v="6.6885714285714286"/>
    <x v="1"/>
    <n v="134"/>
    <n v="105"/>
    <x v="5"/>
    <x v="13"/>
    <x v="1"/>
    <s v="USD"/>
    <x v="390"/>
    <n v="1389592800"/>
    <b v="0"/>
    <b v="0"/>
    <s v="publishing/fiction"/>
  </r>
  <r>
    <n v="413"/>
    <x v="410"/>
    <s v="Persevering analyzing extranet"/>
    <n v="189500"/>
    <n v="117628"/>
    <n v="0.62072823218997364"/>
    <x v="2"/>
    <n v="1089"/>
    <n v="108"/>
    <x v="4"/>
    <x v="10"/>
    <x v="1"/>
    <s v="USD"/>
    <x v="391"/>
    <n v="1545631200"/>
    <b v="0"/>
    <b v="0"/>
    <s v="film &amp; video/animation"/>
  </r>
  <r>
    <n v="414"/>
    <x v="411"/>
    <s v="Innovative human-resource migration"/>
    <n v="188200"/>
    <n v="159405"/>
    <n v="0.84699787460148779"/>
    <x v="0"/>
    <n v="5497"/>
    <n v="29"/>
    <x v="0"/>
    <x v="0"/>
    <x v="1"/>
    <s v="USD"/>
    <x v="392"/>
    <n v="1272430800"/>
    <b v="0"/>
    <b v="1"/>
    <s v="food/food trucks"/>
  </r>
  <r>
    <n v="415"/>
    <x v="412"/>
    <s v="Intuitive needs-based monitoring"/>
    <n v="113500"/>
    <n v="12552"/>
    <n v="0.11059030837004405"/>
    <x v="0"/>
    <n v="418"/>
    <n v="30"/>
    <x v="3"/>
    <x v="3"/>
    <x v="1"/>
    <s v="USD"/>
    <x v="393"/>
    <n v="1327903200"/>
    <b v="0"/>
    <b v="0"/>
    <s v="theater/plays"/>
  </r>
  <r>
    <n v="416"/>
    <x v="413"/>
    <s v="Customer-focused disintermediate toolset"/>
    <n v="134600"/>
    <n v="59007"/>
    <n v="0.43838781575037145"/>
    <x v="0"/>
    <n v="1439"/>
    <n v="41"/>
    <x v="4"/>
    <x v="4"/>
    <x v="1"/>
    <s v="USD"/>
    <x v="394"/>
    <n v="1296021600"/>
    <b v="0"/>
    <b v="1"/>
    <s v="film &amp; video/documentary"/>
  </r>
  <r>
    <n v="417"/>
    <x v="414"/>
    <s v="Upgradable 24/7 emulation"/>
    <n v="1700"/>
    <n v="943"/>
    <n v="0.55470588235294116"/>
    <x v="0"/>
    <n v="15"/>
    <n v="63"/>
    <x v="3"/>
    <x v="3"/>
    <x v="1"/>
    <s v="USD"/>
    <x v="395"/>
    <n v="1543298400"/>
    <b v="0"/>
    <b v="0"/>
    <s v="theater/plays"/>
  </r>
  <r>
    <n v="418"/>
    <x v="32"/>
    <s v="Quality-focused client-server core"/>
    <n v="163700"/>
    <n v="93963"/>
    <n v="0.57399511301160655"/>
    <x v="0"/>
    <n v="1999"/>
    <n v="47"/>
    <x v="4"/>
    <x v="4"/>
    <x v="0"/>
    <s v="CAD"/>
    <x v="396"/>
    <n v="1336366800"/>
    <b v="0"/>
    <b v="0"/>
    <s v="film &amp; video/documentary"/>
  </r>
  <r>
    <n v="419"/>
    <x v="415"/>
    <s v="Upgradable maximized protocol"/>
    <n v="113800"/>
    <n v="140469"/>
    <n v="1.2343497363796134"/>
    <x v="1"/>
    <n v="5203"/>
    <n v="27"/>
    <x v="2"/>
    <x v="2"/>
    <x v="1"/>
    <s v="USD"/>
    <x v="397"/>
    <n v="1325052000"/>
    <b v="0"/>
    <b v="0"/>
    <s v="technology/web"/>
  </r>
  <r>
    <n v="420"/>
    <x v="416"/>
    <s v="Cross-platform interactive synergy"/>
    <n v="5000"/>
    <n v="6423"/>
    <n v="1.2846"/>
    <x v="1"/>
    <n v="94"/>
    <n v="68"/>
    <x v="3"/>
    <x v="3"/>
    <x v="1"/>
    <s v="USD"/>
    <x v="398"/>
    <n v="1499576400"/>
    <b v="0"/>
    <b v="0"/>
    <s v="theater/plays"/>
  </r>
  <r>
    <n v="421"/>
    <x v="417"/>
    <s v="User-centric fault-tolerant archive"/>
    <n v="9400"/>
    <n v="6015"/>
    <n v="0.63989361702127656"/>
    <x v="0"/>
    <n v="118"/>
    <n v="51"/>
    <x v="2"/>
    <x v="8"/>
    <x v="1"/>
    <s v="USD"/>
    <x v="399"/>
    <n v="1501304400"/>
    <b v="0"/>
    <b v="1"/>
    <s v="technology/wearables"/>
  </r>
  <r>
    <n v="422"/>
    <x v="418"/>
    <s v="Reverse-engineered regional knowledge user"/>
    <n v="8700"/>
    <n v="11075"/>
    <n v="1.2729885057471264"/>
    <x v="1"/>
    <n v="205"/>
    <n v="54"/>
    <x v="3"/>
    <x v="3"/>
    <x v="1"/>
    <s v="USD"/>
    <x v="400"/>
    <n v="1273208400"/>
    <b v="0"/>
    <b v="1"/>
    <s v="theater/plays"/>
  </r>
  <r>
    <n v="423"/>
    <x v="419"/>
    <s v="Self-enabling real-time definition"/>
    <n v="147800"/>
    <n v="15723"/>
    <n v="0.10638024357239513"/>
    <x v="0"/>
    <n v="162"/>
    <n v="97"/>
    <x v="0"/>
    <x v="0"/>
    <x v="1"/>
    <s v="USD"/>
    <x v="116"/>
    <n v="1316840400"/>
    <b v="0"/>
    <b v="1"/>
    <s v="food/food trucks"/>
  </r>
  <r>
    <n v="424"/>
    <x v="420"/>
    <s v="User-centric impactful projection"/>
    <n v="5100"/>
    <n v="2064"/>
    <n v="0.40470588235294119"/>
    <x v="0"/>
    <n v="83"/>
    <n v="25"/>
    <x v="1"/>
    <x v="7"/>
    <x v="1"/>
    <s v="USD"/>
    <x v="401"/>
    <n v="1524546000"/>
    <b v="0"/>
    <b v="0"/>
    <s v="music/indie rock"/>
  </r>
  <r>
    <n v="425"/>
    <x v="421"/>
    <s v="Vision-oriented actuating hardware"/>
    <n v="2700"/>
    <n v="7767"/>
    <n v="2.8766666666666665"/>
    <x v="1"/>
    <n v="92"/>
    <n v="84"/>
    <x v="7"/>
    <x v="14"/>
    <x v="1"/>
    <s v="USD"/>
    <x v="402"/>
    <n v="1438578000"/>
    <b v="0"/>
    <b v="0"/>
    <s v="photography/photography books"/>
  </r>
  <r>
    <n v="426"/>
    <x v="422"/>
    <s v="Virtual leadingedge framework"/>
    <n v="1800"/>
    <n v="10313"/>
    <n v="5.7294444444444448"/>
    <x v="1"/>
    <n v="219"/>
    <n v="47"/>
    <x v="3"/>
    <x v="3"/>
    <x v="1"/>
    <s v="USD"/>
    <x v="403"/>
    <n v="1362549600"/>
    <b v="0"/>
    <b v="0"/>
    <s v="theater/plays"/>
  </r>
  <r>
    <n v="427"/>
    <x v="423"/>
    <s v="Managed discrete framework"/>
    <n v="174500"/>
    <n v="197018"/>
    <n v="1.1290429799426933"/>
    <x v="1"/>
    <n v="2526"/>
    <n v="78"/>
    <x v="3"/>
    <x v="3"/>
    <x v="1"/>
    <s v="USD"/>
    <x v="404"/>
    <n v="1413349200"/>
    <b v="0"/>
    <b v="1"/>
    <s v="theater/plays"/>
  </r>
  <r>
    <n v="428"/>
    <x v="424"/>
    <s v="Progressive zero-defect capability"/>
    <n v="101400"/>
    <n v="47037"/>
    <n v="0.46387573964497042"/>
    <x v="0"/>
    <n v="747"/>
    <n v="63"/>
    <x v="4"/>
    <x v="10"/>
    <x v="1"/>
    <s v="USD"/>
    <x v="405"/>
    <n v="1298008800"/>
    <b v="0"/>
    <b v="0"/>
    <s v="film &amp; video/animation"/>
  </r>
  <r>
    <n v="429"/>
    <x v="425"/>
    <s v="Right-sized demand-driven adapter"/>
    <n v="191000"/>
    <n v="173191"/>
    <n v="0.90675916230366493"/>
    <x v="3"/>
    <n v="2138"/>
    <n v="81"/>
    <x v="7"/>
    <x v="14"/>
    <x v="1"/>
    <s v="USD"/>
    <x v="406"/>
    <n v="1394427600"/>
    <b v="0"/>
    <b v="1"/>
    <s v="photography/photography books"/>
  </r>
  <r>
    <n v="430"/>
    <x v="426"/>
    <s v="Re-engineered attitude-oriented frame"/>
    <n v="8100"/>
    <n v="5487"/>
    <n v="0.67740740740740746"/>
    <x v="0"/>
    <n v="84"/>
    <n v="65"/>
    <x v="3"/>
    <x v="3"/>
    <x v="1"/>
    <s v="USD"/>
    <x v="407"/>
    <n v="1572670800"/>
    <b v="0"/>
    <b v="0"/>
    <s v="theater/plays"/>
  </r>
  <r>
    <n v="431"/>
    <x v="427"/>
    <s v="Compatible multimedia utilization"/>
    <n v="5100"/>
    <n v="9817"/>
    <n v="1.9249019607843136"/>
    <x v="1"/>
    <n v="94"/>
    <n v="104"/>
    <x v="3"/>
    <x v="3"/>
    <x v="1"/>
    <s v="USD"/>
    <x v="408"/>
    <n v="1531112400"/>
    <b v="1"/>
    <b v="0"/>
    <s v="theater/plays"/>
  </r>
  <r>
    <n v="432"/>
    <x v="428"/>
    <s v="Re-contextualized dedicated hardware"/>
    <n v="7700"/>
    <n v="6369"/>
    <n v="0.82714285714285718"/>
    <x v="0"/>
    <n v="91"/>
    <n v="70"/>
    <x v="3"/>
    <x v="3"/>
    <x v="1"/>
    <s v="USD"/>
    <x v="409"/>
    <n v="1400734800"/>
    <b v="0"/>
    <b v="0"/>
    <s v="theater/plays"/>
  </r>
  <r>
    <n v="433"/>
    <x v="429"/>
    <s v="Decentralized composite paradigm"/>
    <n v="121400"/>
    <n v="65755"/>
    <n v="0.54163920922570019"/>
    <x v="0"/>
    <n v="792"/>
    <n v="83"/>
    <x v="4"/>
    <x v="4"/>
    <x v="1"/>
    <s v="USD"/>
    <x v="410"/>
    <n v="1386741600"/>
    <b v="0"/>
    <b v="1"/>
    <s v="film &amp; video/documentary"/>
  </r>
  <r>
    <n v="434"/>
    <x v="430"/>
    <s v="Cloned transitional hierarchy"/>
    <n v="5400"/>
    <n v="903"/>
    <n v="0.16722222222222222"/>
    <x v="3"/>
    <n v="10"/>
    <n v="90"/>
    <x v="3"/>
    <x v="3"/>
    <x v="0"/>
    <s v="CAD"/>
    <x v="411"/>
    <n v="1481781600"/>
    <b v="1"/>
    <b v="0"/>
    <s v="theater/plays"/>
  </r>
  <r>
    <n v="435"/>
    <x v="431"/>
    <s v="Advanced discrete leverage"/>
    <n v="152400"/>
    <n v="178120"/>
    <n v="1.168766404199475"/>
    <x v="1"/>
    <n v="1713"/>
    <n v="104"/>
    <x v="3"/>
    <x v="3"/>
    <x v="6"/>
    <s v="EUR"/>
    <x v="412"/>
    <n v="1419660000"/>
    <b v="0"/>
    <b v="1"/>
    <s v="theater/plays"/>
  </r>
  <r>
    <n v="436"/>
    <x v="432"/>
    <s v="Open-source incremental throughput"/>
    <n v="1300"/>
    <n v="13678"/>
    <n v="10.521538461538462"/>
    <x v="1"/>
    <n v="249"/>
    <n v="55"/>
    <x v="1"/>
    <x v="17"/>
    <x v="1"/>
    <s v="USD"/>
    <x v="413"/>
    <n v="1555822800"/>
    <b v="0"/>
    <b v="0"/>
    <s v="music/jazz"/>
  </r>
  <r>
    <n v="437"/>
    <x v="433"/>
    <s v="Centralized regional interface"/>
    <n v="8100"/>
    <n v="9969"/>
    <n v="1.2307407407407407"/>
    <x v="1"/>
    <n v="192"/>
    <n v="52"/>
    <x v="4"/>
    <x v="10"/>
    <x v="1"/>
    <s v="USD"/>
    <x v="414"/>
    <n v="1442379600"/>
    <b v="0"/>
    <b v="1"/>
    <s v="film &amp; video/animation"/>
  </r>
  <r>
    <n v="438"/>
    <x v="434"/>
    <s v="Streamlined web-enabled knowledgebase"/>
    <n v="8300"/>
    <n v="14827"/>
    <n v="1.7863855421686747"/>
    <x v="1"/>
    <n v="247"/>
    <n v="60"/>
    <x v="3"/>
    <x v="3"/>
    <x v="1"/>
    <s v="USD"/>
    <x v="415"/>
    <n v="1364965200"/>
    <b v="0"/>
    <b v="0"/>
    <s v="theater/plays"/>
  </r>
  <r>
    <n v="439"/>
    <x v="435"/>
    <s v="Digitized transitional monitoring"/>
    <n v="28400"/>
    <n v="100900"/>
    <n v="3.5528169014084505"/>
    <x v="1"/>
    <n v="2293"/>
    <n v="44"/>
    <x v="4"/>
    <x v="22"/>
    <x v="1"/>
    <s v="USD"/>
    <x v="416"/>
    <n v="1479016800"/>
    <b v="0"/>
    <b v="0"/>
    <s v="film &amp; video/science fiction"/>
  </r>
  <r>
    <n v="440"/>
    <x v="436"/>
    <s v="Networked optimal adapter"/>
    <n v="102500"/>
    <n v="165954"/>
    <n v="1.6190634146341463"/>
    <x v="1"/>
    <n v="3131"/>
    <n v="53"/>
    <x v="4"/>
    <x v="19"/>
    <x v="1"/>
    <s v="USD"/>
    <x v="417"/>
    <n v="1499662800"/>
    <b v="0"/>
    <b v="0"/>
    <s v="film &amp; video/television"/>
  </r>
  <r>
    <n v="441"/>
    <x v="437"/>
    <s v="Automated optimal function"/>
    <n v="7000"/>
    <n v="1744"/>
    <n v="0.24914285714285714"/>
    <x v="0"/>
    <n v="32"/>
    <n v="55"/>
    <x v="2"/>
    <x v="8"/>
    <x v="1"/>
    <s v="USD"/>
    <x v="418"/>
    <n v="1337835600"/>
    <b v="0"/>
    <b v="0"/>
    <s v="technology/wearables"/>
  </r>
  <r>
    <n v="442"/>
    <x v="438"/>
    <s v="Devolved system-worthy framework"/>
    <n v="5400"/>
    <n v="10731"/>
    <n v="1.9872222222222222"/>
    <x v="1"/>
    <n v="143"/>
    <n v="75"/>
    <x v="3"/>
    <x v="3"/>
    <x v="6"/>
    <s v="EUR"/>
    <x v="419"/>
    <n v="1505710800"/>
    <b v="0"/>
    <b v="0"/>
    <s v="theater/plays"/>
  </r>
  <r>
    <n v="443"/>
    <x v="439"/>
    <s v="Stand-alone user-facing service-desk"/>
    <n v="9300"/>
    <n v="3232"/>
    <n v="0.34752688172043011"/>
    <x v="3"/>
    <n v="90"/>
    <n v="36"/>
    <x v="3"/>
    <x v="3"/>
    <x v="1"/>
    <s v="USD"/>
    <x v="420"/>
    <n v="1287464400"/>
    <b v="0"/>
    <b v="0"/>
    <s v="theater/plays"/>
  </r>
  <r>
    <n v="444"/>
    <x v="347"/>
    <s v="Versatile global attitude"/>
    <n v="6200"/>
    <n v="10938"/>
    <n v="1.7641935483870967"/>
    <x v="1"/>
    <n v="296"/>
    <n v="37"/>
    <x v="1"/>
    <x v="7"/>
    <x v="1"/>
    <s v="USD"/>
    <x v="421"/>
    <n v="1311656400"/>
    <b v="0"/>
    <b v="1"/>
    <s v="music/indie rock"/>
  </r>
  <r>
    <n v="445"/>
    <x v="440"/>
    <s v="Intuitive demand-driven Local Area Network"/>
    <n v="2100"/>
    <n v="10739"/>
    <n v="5.1138095238095236"/>
    <x v="1"/>
    <n v="170"/>
    <n v="63"/>
    <x v="3"/>
    <x v="3"/>
    <x v="1"/>
    <s v="USD"/>
    <x v="422"/>
    <n v="1293170400"/>
    <b v="0"/>
    <b v="1"/>
    <s v="theater/plays"/>
  </r>
  <r>
    <n v="446"/>
    <x v="441"/>
    <s v="Assimilated uniform methodology"/>
    <n v="6800"/>
    <n v="5579"/>
    <n v="0.82044117647058823"/>
    <x v="0"/>
    <n v="186"/>
    <n v="30"/>
    <x v="2"/>
    <x v="8"/>
    <x v="1"/>
    <s v="USD"/>
    <x v="423"/>
    <n v="1355983200"/>
    <b v="0"/>
    <b v="0"/>
    <s v="technology/wearables"/>
  </r>
  <r>
    <n v="447"/>
    <x v="442"/>
    <s v="Self-enabling next generation algorithm"/>
    <n v="155200"/>
    <n v="37754"/>
    <n v="0.24326030927835052"/>
    <x v="3"/>
    <n v="439"/>
    <n v="86"/>
    <x v="4"/>
    <x v="19"/>
    <x v="4"/>
    <s v="GBP"/>
    <x v="424"/>
    <n v="1515045600"/>
    <b v="0"/>
    <b v="0"/>
    <s v="film &amp; video/television"/>
  </r>
  <r>
    <n v="448"/>
    <x v="443"/>
    <s v="Object-based demand-driven strategy"/>
    <n v="89900"/>
    <n v="45384"/>
    <n v="0.50482758620689661"/>
    <x v="0"/>
    <n v="605"/>
    <n v="75"/>
    <x v="6"/>
    <x v="11"/>
    <x v="1"/>
    <s v="USD"/>
    <x v="425"/>
    <n v="1366088400"/>
    <b v="0"/>
    <b v="1"/>
    <s v="games/video games"/>
  </r>
  <r>
    <n v="449"/>
    <x v="444"/>
    <s v="Public-key coherent ability"/>
    <n v="900"/>
    <n v="8703"/>
    <n v="9.67"/>
    <x v="1"/>
    <n v="86"/>
    <n v="101"/>
    <x v="6"/>
    <x v="11"/>
    <x v="3"/>
    <s v="DKK"/>
    <x v="426"/>
    <n v="1553317200"/>
    <b v="0"/>
    <b v="0"/>
    <s v="games/video games"/>
  </r>
  <r>
    <n v="450"/>
    <x v="445"/>
    <s v="Up-sized composite success"/>
    <n v="100"/>
    <n v="4"/>
    <n v="0.04"/>
    <x v="0"/>
    <n v="1"/>
    <n v="4"/>
    <x v="4"/>
    <x v="10"/>
    <x v="0"/>
    <s v="CAD"/>
    <x v="427"/>
    <n v="1542088800"/>
    <b v="0"/>
    <b v="0"/>
    <s v="film &amp; video/animation"/>
  </r>
  <r>
    <n v="451"/>
    <x v="446"/>
    <s v="Innovative exuding matrix"/>
    <n v="148400"/>
    <n v="182302"/>
    <n v="1.2284501347708894"/>
    <x v="1"/>
    <n v="6286"/>
    <n v="29"/>
    <x v="1"/>
    <x v="1"/>
    <x v="1"/>
    <s v="USD"/>
    <x v="428"/>
    <n v="1503118800"/>
    <b v="0"/>
    <b v="0"/>
    <s v="music/rock"/>
  </r>
  <r>
    <n v="452"/>
    <x v="447"/>
    <s v="Realigned impactful artificial intelligence"/>
    <n v="4800"/>
    <n v="3045"/>
    <n v="0.63437500000000002"/>
    <x v="0"/>
    <n v="31"/>
    <n v="98"/>
    <x v="4"/>
    <x v="6"/>
    <x v="1"/>
    <s v="USD"/>
    <x v="429"/>
    <n v="1278478800"/>
    <b v="0"/>
    <b v="0"/>
    <s v="film &amp; video/drama"/>
  </r>
  <r>
    <n v="453"/>
    <x v="448"/>
    <s v="Multi-layered multi-tasking secured line"/>
    <n v="182400"/>
    <n v="102749"/>
    <n v="0.56331688596491225"/>
    <x v="0"/>
    <n v="1181"/>
    <n v="87"/>
    <x v="4"/>
    <x v="22"/>
    <x v="1"/>
    <s v="USD"/>
    <x v="411"/>
    <n v="1484114400"/>
    <b v="0"/>
    <b v="0"/>
    <s v="film &amp; video/science fiction"/>
  </r>
  <r>
    <n v="454"/>
    <x v="449"/>
    <s v="Upgradable upward-trending portal"/>
    <n v="4000"/>
    <n v="1763"/>
    <n v="0.44074999999999998"/>
    <x v="0"/>
    <n v="39"/>
    <n v="45"/>
    <x v="4"/>
    <x v="6"/>
    <x v="1"/>
    <s v="USD"/>
    <x v="430"/>
    <n v="1385445600"/>
    <b v="0"/>
    <b v="1"/>
    <s v="film &amp; video/drama"/>
  </r>
  <r>
    <n v="455"/>
    <x v="450"/>
    <s v="Profit-focused global product"/>
    <n v="116500"/>
    <n v="137904"/>
    <n v="1.1837253218884121"/>
    <x v="1"/>
    <n v="3727"/>
    <n v="37"/>
    <x v="3"/>
    <x v="3"/>
    <x v="1"/>
    <s v="USD"/>
    <x v="431"/>
    <n v="1318741200"/>
    <b v="0"/>
    <b v="0"/>
    <s v="theater/plays"/>
  </r>
  <r>
    <n v="456"/>
    <x v="451"/>
    <s v="Operative well-modulated data-warehouse"/>
    <n v="146400"/>
    <n v="152438"/>
    <n v="1.041243169398907"/>
    <x v="1"/>
    <n v="1605"/>
    <n v="95"/>
    <x v="1"/>
    <x v="7"/>
    <x v="1"/>
    <s v="USD"/>
    <x v="432"/>
    <n v="1518242400"/>
    <b v="0"/>
    <b v="1"/>
    <s v="music/indie rock"/>
  </r>
  <r>
    <n v="457"/>
    <x v="452"/>
    <s v="Cloned asymmetric functionalities"/>
    <n v="5000"/>
    <n v="1332"/>
    <n v="0.26640000000000003"/>
    <x v="0"/>
    <n v="46"/>
    <n v="29"/>
    <x v="3"/>
    <x v="3"/>
    <x v="1"/>
    <s v="USD"/>
    <x v="433"/>
    <n v="1476594000"/>
    <b v="0"/>
    <b v="0"/>
    <s v="theater/plays"/>
  </r>
  <r>
    <n v="458"/>
    <x v="453"/>
    <s v="Pre-emptive neutral portal"/>
    <n v="33800"/>
    <n v="118706"/>
    <n v="3.5120118343195266"/>
    <x v="1"/>
    <n v="2120"/>
    <n v="56"/>
    <x v="3"/>
    <x v="3"/>
    <x v="1"/>
    <s v="USD"/>
    <x v="434"/>
    <n v="1273554000"/>
    <b v="0"/>
    <b v="0"/>
    <s v="theater/plays"/>
  </r>
  <r>
    <n v="459"/>
    <x v="454"/>
    <s v="Switchable demand-driven help-desk"/>
    <n v="6300"/>
    <n v="5674"/>
    <n v="0.90063492063492068"/>
    <x v="0"/>
    <n v="105"/>
    <n v="54"/>
    <x v="4"/>
    <x v="4"/>
    <x v="1"/>
    <s v="USD"/>
    <x v="435"/>
    <n v="1421906400"/>
    <b v="0"/>
    <b v="0"/>
    <s v="film &amp; video/documentary"/>
  </r>
  <r>
    <n v="460"/>
    <x v="455"/>
    <s v="Business-focused static ability"/>
    <n v="2400"/>
    <n v="4119"/>
    <n v="1.7162500000000001"/>
    <x v="1"/>
    <n v="50"/>
    <n v="82"/>
    <x v="3"/>
    <x v="3"/>
    <x v="1"/>
    <s v="USD"/>
    <x v="8"/>
    <n v="1281589200"/>
    <b v="0"/>
    <b v="0"/>
    <s v="theater/plays"/>
  </r>
  <r>
    <n v="461"/>
    <x v="456"/>
    <s v="Networked secondary structure"/>
    <n v="98800"/>
    <n v="139354"/>
    <n v="1.4104655870445344"/>
    <x v="1"/>
    <n v="2080"/>
    <n v="67"/>
    <x v="4"/>
    <x v="6"/>
    <x v="1"/>
    <s v="USD"/>
    <x v="436"/>
    <n v="1400389200"/>
    <b v="0"/>
    <b v="0"/>
    <s v="film &amp; video/drama"/>
  </r>
  <r>
    <n v="462"/>
    <x v="457"/>
    <s v="Total multimedia website"/>
    <n v="188800"/>
    <n v="57734"/>
    <n v="0.30579449152542371"/>
    <x v="0"/>
    <n v="535"/>
    <n v="108"/>
    <x v="6"/>
    <x v="20"/>
    <x v="1"/>
    <s v="USD"/>
    <x v="385"/>
    <n v="1362808800"/>
    <b v="0"/>
    <b v="0"/>
    <s v="games/mobile games"/>
  </r>
  <r>
    <n v="463"/>
    <x v="458"/>
    <s v="Cross-platform upward-trending parallelism"/>
    <n v="134300"/>
    <n v="145265"/>
    <n v="1.0816455696202532"/>
    <x v="1"/>
    <n v="2105"/>
    <n v="69"/>
    <x v="4"/>
    <x v="10"/>
    <x v="1"/>
    <s v="USD"/>
    <x v="437"/>
    <n v="1388815200"/>
    <b v="0"/>
    <b v="0"/>
    <s v="film &amp; video/animation"/>
  </r>
  <r>
    <n v="464"/>
    <x v="459"/>
    <s v="Pre-emptive mission-critical hardware"/>
    <n v="71200"/>
    <n v="95020"/>
    <n v="1.3345505617977529"/>
    <x v="1"/>
    <n v="2436"/>
    <n v="39"/>
    <x v="3"/>
    <x v="3"/>
    <x v="1"/>
    <s v="USD"/>
    <x v="438"/>
    <n v="1519538400"/>
    <b v="0"/>
    <b v="0"/>
    <s v="theater/plays"/>
  </r>
  <r>
    <n v="465"/>
    <x v="460"/>
    <s v="Up-sized responsive protocol"/>
    <n v="4700"/>
    <n v="8829"/>
    <n v="1.8785106382978722"/>
    <x v="1"/>
    <n v="80"/>
    <n v="110"/>
    <x v="5"/>
    <x v="18"/>
    <x v="1"/>
    <s v="USD"/>
    <x v="439"/>
    <n v="1517810400"/>
    <b v="0"/>
    <b v="0"/>
    <s v="publishing/translations"/>
  </r>
  <r>
    <n v="466"/>
    <x v="461"/>
    <s v="Pre-emptive transitional frame"/>
    <n v="1200"/>
    <n v="3984"/>
    <n v="3.32"/>
    <x v="1"/>
    <n v="42"/>
    <n v="95"/>
    <x v="2"/>
    <x v="8"/>
    <x v="1"/>
    <s v="USD"/>
    <x v="440"/>
    <n v="1370581200"/>
    <b v="0"/>
    <b v="1"/>
    <s v="technology/wearables"/>
  </r>
  <r>
    <n v="467"/>
    <x v="462"/>
    <s v="Profit-focused content-based application"/>
    <n v="1400"/>
    <n v="8053"/>
    <n v="5.7521428571428572"/>
    <x v="1"/>
    <n v="139"/>
    <n v="58"/>
    <x v="2"/>
    <x v="2"/>
    <x v="0"/>
    <s v="CAD"/>
    <x v="441"/>
    <n v="1448863200"/>
    <b v="0"/>
    <b v="1"/>
    <s v="technology/web"/>
  </r>
  <r>
    <n v="468"/>
    <x v="463"/>
    <s v="Streamlined neutral analyzer"/>
    <n v="4000"/>
    <n v="1620"/>
    <n v="0.40500000000000003"/>
    <x v="0"/>
    <n v="16"/>
    <n v="101"/>
    <x v="3"/>
    <x v="3"/>
    <x v="1"/>
    <s v="USD"/>
    <x v="442"/>
    <n v="1556600400"/>
    <b v="0"/>
    <b v="0"/>
    <s v="theater/plays"/>
  </r>
  <r>
    <n v="469"/>
    <x v="464"/>
    <s v="Assimilated neutral utilization"/>
    <n v="5600"/>
    <n v="10328"/>
    <n v="1.8442857142857143"/>
    <x v="1"/>
    <n v="159"/>
    <n v="65"/>
    <x v="4"/>
    <x v="6"/>
    <x v="1"/>
    <s v="USD"/>
    <x v="443"/>
    <n v="1432098000"/>
    <b v="0"/>
    <b v="0"/>
    <s v="film &amp; video/drama"/>
  </r>
  <r>
    <n v="470"/>
    <x v="465"/>
    <s v="Extended dedicated archive"/>
    <n v="3600"/>
    <n v="10289"/>
    <n v="2.8580555555555556"/>
    <x v="1"/>
    <n v="381"/>
    <n v="27"/>
    <x v="2"/>
    <x v="8"/>
    <x v="1"/>
    <s v="USD"/>
    <x v="315"/>
    <n v="1482127200"/>
    <b v="0"/>
    <b v="0"/>
    <s v="technology/wearables"/>
  </r>
  <r>
    <n v="471"/>
    <x v="197"/>
    <s v="Configurable static help-desk"/>
    <n v="3100"/>
    <n v="9889"/>
    <n v="3.19"/>
    <x v="1"/>
    <n v="194"/>
    <n v="51"/>
    <x v="0"/>
    <x v="0"/>
    <x v="4"/>
    <s v="GBP"/>
    <x v="444"/>
    <n v="1335934800"/>
    <b v="0"/>
    <b v="1"/>
    <s v="food/food trucks"/>
  </r>
  <r>
    <n v="472"/>
    <x v="466"/>
    <s v="Self-enabling clear-thinking framework"/>
    <n v="153800"/>
    <n v="60342"/>
    <n v="0.39234070221066319"/>
    <x v="0"/>
    <n v="575"/>
    <n v="105"/>
    <x v="1"/>
    <x v="1"/>
    <x v="1"/>
    <s v="USD"/>
    <x v="445"/>
    <n v="1556946000"/>
    <b v="0"/>
    <b v="0"/>
    <s v="music/rock"/>
  </r>
  <r>
    <n v="473"/>
    <x v="467"/>
    <s v="Assimilated fault-tolerant capacity"/>
    <n v="5000"/>
    <n v="8907"/>
    <n v="1.7814000000000001"/>
    <x v="1"/>
    <n v="106"/>
    <n v="84"/>
    <x v="1"/>
    <x v="5"/>
    <x v="1"/>
    <s v="USD"/>
    <x v="446"/>
    <n v="1530075600"/>
    <b v="0"/>
    <b v="0"/>
    <s v="music/electric music"/>
  </r>
  <r>
    <n v="474"/>
    <x v="468"/>
    <s v="Enhanced neutral ability"/>
    <n v="4000"/>
    <n v="14606"/>
    <n v="3.6515"/>
    <x v="1"/>
    <n v="142"/>
    <n v="103"/>
    <x v="4"/>
    <x v="19"/>
    <x v="1"/>
    <s v="USD"/>
    <x v="447"/>
    <n v="1418796000"/>
    <b v="0"/>
    <b v="0"/>
    <s v="film &amp; video/television"/>
  </r>
  <r>
    <n v="475"/>
    <x v="469"/>
    <s v="Function-based attitude-oriented groupware"/>
    <n v="7400"/>
    <n v="8432"/>
    <n v="1.1394594594594594"/>
    <x v="1"/>
    <n v="211"/>
    <n v="40"/>
    <x v="5"/>
    <x v="18"/>
    <x v="1"/>
    <s v="USD"/>
    <x v="448"/>
    <n v="1372482000"/>
    <b v="0"/>
    <b v="1"/>
    <s v="publishing/translations"/>
  </r>
  <r>
    <n v="476"/>
    <x v="470"/>
    <s v="Optional solution-oriented instruction set"/>
    <n v="191500"/>
    <n v="57122"/>
    <n v="0.29828720626631855"/>
    <x v="0"/>
    <n v="1120"/>
    <n v="51"/>
    <x v="5"/>
    <x v="13"/>
    <x v="1"/>
    <s v="USD"/>
    <x v="342"/>
    <n v="1534395600"/>
    <b v="0"/>
    <b v="0"/>
    <s v="publishing/fiction"/>
  </r>
  <r>
    <n v="477"/>
    <x v="471"/>
    <s v="Organic object-oriented core"/>
    <n v="8500"/>
    <n v="4613"/>
    <n v="0.54270588235294115"/>
    <x v="0"/>
    <n v="113"/>
    <n v="41"/>
    <x v="4"/>
    <x v="22"/>
    <x v="1"/>
    <s v="USD"/>
    <x v="449"/>
    <n v="1311397200"/>
    <b v="0"/>
    <b v="0"/>
    <s v="film &amp; video/science fiction"/>
  </r>
  <r>
    <n v="478"/>
    <x v="472"/>
    <s v="Balanced impactful circuit"/>
    <n v="68800"/>
    <n v="162603"/>
    <n v="2.3634156976744185"/>
    <x v="1"/>
    <n v="2756"/>
    <n v="59"/>
    <x v="2"/>
    <x v="8"/>
    <x v="1"/>
    <s v="USD"/>
    <x v="450"/>
    <n v="1426914000"/>
    <b v="0"/>
    <b v="0"/>
    <s v="technology/wearables"/>
  </r>
  <r>
    <n v="479"/>
    <x v="473"/>
    <s v="Future-proofed heuristic encryption"/>
    <n v="2400"/>
    <n v="12310"/>
    <n v="5.1291666666666664"/>
    <x v="1"/>
    <n v="173"/>
    <n v="71"/>
    <x v="0"/>
    <x v="0"/>
    <x v="4"/>
    <s v="GBP"/>
    <x v="451"/>
    <n v="1501477200"/>
    <b v="0"/>
    <b v="0"/>
    <s v="food/food trucks"/>
  </r>
  <r>
    <n v="480"/>
    <x v="474"/>
    <s v="Balanced bifurcated leverage"/>
    <n v="8600"/>
    <n v="8656"/>
    <n v="1.0065116279069768"/>
    <x v="1"/>
    <n v="87"/>
    <n v="99"/>
    <x v="7"/>
    <x v="14"/>
    <x v="1"/>
    <s v="USD"/>
    <x v="452"/>
    <n v="1269061200"/>
    <b v="0"/>
    <b v="1"/>
    <s v="photography/photography books"/>
  </r>
  <r>
    <n v="481"/>
    <x v="475"/>
    <s v="Sharable discrete budgetary management"/>
    <n v="196600"/>
    <n v="159931"/>
    <n v="0.81348423194303154"/>
    <x v="0"/>
    <n v="1538"/>
    <n v="104"/>
    <x v="3"/>
    <x v="3"/>
    <x v="1"/>
    <s v="USD"/>
    <x v="453"/>
    <n v="1415772000"/>
    <b v="0"/>
    <b v="1"/>
    <s v="theater/plays"/>
  </r>
  <r>
    <n v="482"/>
    <x v="476"/>
    <s v="Focused solution-oriented instruction set"/>
    <n v="4200"/>
    <n v="689"/>
    <n v="0.16404761904761905"/>
    <x v="0"/>
    <n v="9"/>
    <n v="77"/>
    <x v="5"/>
    <x v="13"/>
    <x v="1"/>
    <s v="USD"/>
    <x v="454"/>
    <n v="1331013600"/>
    <b v="0"/>
    <b v="1"/>
    <s v="publishing/fiction"/>
  </r>
  <r>
    <n v="483"/>
    <x v="477"/>
    <s v="Down-sized actuating infrastructure"/>
    <n v="91400"/>
    <n v="48236"/>
    <n v="0.52774617067833696"/>
    <x v="0"/>
    <n v="554"/>
    <n v="87"/>
    <x v="3"/>
    <x v="3"/>
    <x v="1"/>
    <s v="USD"/>
    <x v="455"/>
    <n v="1576735200"/>
    <b v="0"/>
    <b v="0"/>
    <s v="theater/plays"/>
  </r>
  <r>
    <n v="484"/>
    <x v="478"/>
    <s v="Synergistic cohesive adapter"/>
    <n v="29600"/>
    <n v="77021"/>
    <n v="2.6020608108108108"/>
    <x v="1"/>
    <n v="1572"/>
    <n v="49"/>
    <x v="0"/>
    <x v="0"/>
    <x v="4"/>
    <s v="GBP"/>
    <x v="456"/>
    <n v="1411362000"/>
    <b v="0"/>
    <b v="1"/>
    <s v="food/food trucks"/>
  </r>
  <r>
    <n v="485"/>
    <x v="479"/>
    <s v="Quality-focused mission-critical structure"/>
    <n v="90600"/>
    <n v="27844"/>
    <n v="0.30732891832229581"/>
    <x v="0"/>
    <n v="648"/>
    <n v="43"/>
    <x v="3"/>
    <x v="3"/>
    <x v="4"/>
    <s v="GBP"/>
    <x v="457"/>
    <n v="1563685200"/>
    <b v="0"/>
    <b v="0"/>
    <s v="theater/plays"/>
  </r>
  <r>
    <n v="486"/>
    <x v="480"/>
    <s v="Compatible exuding Graphical User Interface"/>
    <n v="5200"/>
    <n v="702"/>
    <n v="0.13500000000000001"/>
    <x v="0"/>
    <n v="21"/>
    <n v="33"/>
    <x v="5"/>
    <x v="18"/>
    <x v="4"/>
    <s v="GBP"/>
    <x v="458"/>
    <n v="1521867600"/>
    <b v="0"/>
    <b v="1"/>
    <s v="publishing/translations"/>
  </r>
  <r>
    <n v="487"/>
    <x v="481"/>
    <s v="Monitored 24/7 time-frame"/>
    <n v="110300"/>
    <n v="197024"/>
    <n v="1.7862556663644606"/>
    <x v="1"/>
    <n v="2346"/>
    <n v="84"/>
    <x v="3"/>
    <x v="3"/>
    <x v="1"/>
    <s v="USD"/>
    <x v="459"/>
    <n v="1495515600"/>
    <b v="0"/>
    <b v="0"/>
    <s v="theater/plays"/>
  </r>
  <r>
    <n v="488"/>
    <x v="482"/>
    <s v="Virtual secondary open architecture"/>
    <n v="5300"/>
    <n v="11663"/>
    <n v="2.2005660377358489"/>
    <x v="1"/>
    <n v="115"/>
    <n v="101"/>
    <x v="3"/>
    <x v="3"/>
    <x v="1"/>
    <s v="USD"/>
    <x v="460"/>
    <n v="1455948000"/>
    <b v="0"/>
    <b v="0"/>
    <s v="theater/plays"/>
  </r>
  <r>
    <n v="489"/>
    <x v="483"/>
    <s v="Down-sized mobile time-frame"/>
    <n v="9200"/>
    <n v="9339"/>
    <n v="1.015108695652174"/>
    <x v="1"/>
    <n v="85"/>
    <n v="110"/>
    <x v="2"/>
    <x v="8"/>
    <x v="6"/>
    <s v="EUR"/>
    <x v="461"/>
    <n v="1282366800"/>
    <b v="0"/>
    <b v="0"/>
    <s v="technology/wearables"/>
  </r>
  <r>
    <n v="490"/>
    <x v="484"/>
    <s v="Innovative disintermediate encryption"/>
    <n v="2400"/>
    <n v="4596"/>
    <n v="1.915"/>
    <x v="1"/>
    <n v="144"/>
    <n v="32"/>
    <x v="8"/>
    <x v="23"/>
    <x v="1"/>
    <s v="USD"/>
    <x v="462"/>
    <n v="1574575200"/>
    <b v="0"/>
    <b v="0"/>
    <s v="journalism/audio"/>
  </r>
  <r>
    <n v="491"/>
    <x v="485"/>
    <s v="Universal contextually-based knowledgebase"/>
    <n v="56800"/>
    <n v="173437"/>
    <n v="3.0534683098591549"/>
    <x v="1"/>
    <n v="2443"/>
    <n v="71"/>
    <x v="0"/>
    <x v="0"/>
    <x v="1"/>
    <s v="USD"/>
    <x v="463"/>
    <n v="1374901200"/>
    <b v="0"/>
    <b v="1"/>
    <s v="food/food trucks"/>
  </r>
  <r>
    <n v="492"/>
    <x v="486"/>
    <s v="Persevering interactive matrix"/>
    <n v="191000"/>
    <n v="45831"/>
    <n v="0.23995287958115183"/>
    <x v="3"/>
    <n v="595"/>
    <n v="77"/>
    <x v="4"/>
    <x v="12"/>
    <x v="1"/>
    <s v="USD"/>
    <x v="464"/>
    <n v="1278910800"/>
    <b v="1"/>
    <b v="1"/>
    <s v="film &amp; video/shorts"/>
  </r>
  <r>
    <n v="493"/>
    <x v="487"/>
    <s v="Seamless background framework"/>
    <n v="900"/>
    <n v="6514"/>
    <n v="7.2377777777777776"/>
    <x v="1"/>
    <n v="64"/>
    <n v="102"/>
    <x v="7"/>
    <x v="14"/>
    <x v="1"/>
    <s v="USD"/>
    <x v="465"/>
    <n v="1562907600"/>
    <b v="0"/>
    <b v="0"/>
    <s v="photography/photography books"/>
  </r>
  <r>
    <n v="494"/>
    <x v="488"/>
    <s v="Balanced upward-trending productivity"/>
    <n v="2500"/>
    <n v="13684"/>
    <n v="5.4736000000000002"/>
    <x v="1"/>
    <n v="268"/>
    <n v="51"/>
    <x v="2"/>
    <x v="8"/>
    <x v="1"/>
    <s v="USD"/>
    <x v="466"/>
    <n v="1332478800"/>
    <b v="0"/>
    <b v="0"/>
    <s v="technology/wearables"/>
  </r>
  <r>
    <n v="495"/>
    <x v="489"/>
    <s v="Centralized clear-thinking solution"/>
    <n v="3200"/>
    <n v="13264"/>
    <n v="4.1449999999999996"/>
    <x v="1"/>
    <n v="195"/>
    <n v="68"/>
    <x v="3"/>
    <x v="3"/>
    <x v="3"/>
    <s v="DKK"/>
    <x v="467"/>
    <n v="1402722000"/>
    <b v="0"/>
    <b v="0"/>
    <s v="theater/plays"/>
  </r>
  <r>
    <n v="496"/>
    <x v="490"/>
    <s v="Optimized bi-directional extranet"/>
    <n v="183800"/>
    <n v="1667"/>
    <n v="9.0696409140369975E-3"/>
    <x v="0"/>
    <n v="54"/>
    <n v="31"/>
    <x v="4"/>
    <x v="10"/>
    <x v="1"/>
    <s v="USD"/>
    <x v="468"/>
    <n v="1496811600"/>
    <b v="0"/>
    <b v="0"/>
    <s v="film &amp; video/animation"/>
  </r>
  <r>
    <n v="497"/>
    <x v="491"/>
    <s v="Intuitive actuating benchmark"/>
    <n v="9800"/>
    <n v="3349"/>
    <n v="0.34173469387755101"/>
    <x v="0"/>
    <n v="120"/>
    <n v="28"/>
    <x v="2"/>
    <x v="8"/>
    <x v="1"/>
    <s v="USD"/>
    <x v="469"/>
    <n v="1482213600"/>
    <b v="0"/>
    <b v="1"/>
    <s v="technology/wearables"/>
  </r>
  <r>
    <n v="498"/>
    <x v="492"/>
    <s v="Devolved background project"/>
    <n v="193400"/>
    <n v="46317"/>
    <n v="0.239488107549121"/>
    <x v="0"/>
    <n v="579"/>
    <n v="80"/>
    <x v="2"/>
    <x v="2"/>
    <x v="3"/>
    <s v="DKK"/>
    <x v="470"/>
    <n v="1420264800"/>
    <b v="0"/>
    <b v="0"/>
    <s v="technology/web"/>
  </r>
  <r>
    <n v="499"/>
    <x v="493"/>
    <s v="Reverse-engineered executive emulation"/>
    <n v="163800"/>
    <n v="78743"/>
    <n v="0.48072649572649573"/>
    <x v="0"/>
    <n v="2072"/>
    <n v="38"/>
    <x v="4"/>
    <x v="4"/>
    <x v="1"/>
    <s v="USD"/>
    <x v="471"/>
    <n v="1458450000"/>
    <b v="0"/>
    <b v="1"/>
    <s v="film &amp; video/documentary"/>
  </r>
  <r>
    <n v="500"/>
    <x v="494"/>
    <s v="Team-oriented clear-thinking matrix"/>
    <n v="100"/>
    <n v="0"/>
    <n v="0"/>
    <x v="0"/>
    <n v="0"/>
    <e v="#DIV/0!"/>
    <x v="3"/>
    <x v="3"/>
    <x v="1"/>
    <s v="USD"/>
    <x v="472"/>
    <n v="1369803600"/>
    <b v="0"/>
    <b v="1"/>
    <s v="theater/plays"/>
  </r>
  <r>
    <n v="501"/>
    <x v="495"/>
    <s v="Focused coherent methodology"/>
    <n v="153600"/>
    <n v="107743"/>
    <n v="0.70145182291666663"/>
    <x v="0"/>
    <n v="1796"/>
    <n v="60"/>
    <x v="4"/>
    <x v="4"/>
    <x v="1"/>
    <s v="USD"/>
    <x v="473"/>
    <n v="1363237200"/>
    <b v="0"/>
    <b v="0"/>
    <s v="film &amp; video/documentary"/>
  </r>
  <r>
    <n v="502"/>
    <x v="212"/>
    <s v="Reduced context-sensitive complexity"/>
    <n v="1300"/>
    <n v="6889"/>
    <n v="5.2992307692307694"/>
    <x v="1"/>
    <n v="186"/>
    <n v="37"/>
    <x v="6"/>
    <x v="11"/>
    <x v="2"/>
    <s v="AUD"/>
    <x v="474"/>
    <n v="1345870800"/>
    <b v="0"/>
    <b v="1"/>
    <s v="games/video games"/>
  </r>
  <r>
    <n v="503"/>
    <x v="496"/>
    <s v="Decentralized 4thgeneration time-frame"/>
    <n v="25500"/>
    <n v="45983"/>
    <n v="1.8032549019607844"/>
    <x v="1"/>
    <n v="460"/>
    <n v="100"/>
    <x v="4"/>
    <x v="6"/>
    <x v="1"/>
    <s v="USD"/>
    <x v="72"/>
    <n v="1437454800"/>
    <b v="0"/>
    <b v="0"/>
    <s v="film &amp; video/drama"/>
  </r>
  <r>
    <n v="504"/>
    <x v="497"/>
    <s v="De-engineered cohesive moderator"/>
    <n v="7500"/>
    <n v="6924"/>
    <n v="0.92320000000000002"/>
    <x v="0"/>
    <n v="62"/>
    <n v="112"/>
    <x v="1"/>
    <x v="1"/>
    <x v="6"/>
    <s v="EUR"/>
    <x v="443"/>
    <n v="1432011600"/>
    <b v="0"/>
    <b v="0"/>
    <s v="music/rock"/>
  </r>
  <r>
    <n v="505"/>
    <x v="498"/>
    <s v="Ameliorated explicit parallelism"/>
    <n v="89900"/>
    <n v="12497"/>
    <n v="0.13901001112347053"/>
    <x v="0"/>
    <n v="347"/>
    <n v="36"/>
    <x v="5"/>
    <x v="15"/>
    <x v="1"/>
    <s v="USD"/>
    <x v="475"/>
    <n v="1366347600"/>
    <b v="0"/>
    <b v="1"/>
    <s v="publishing/radio &amp; podcasts"/>
  </r>
  <r>
    <n v="506"/>
    <x v="499"/>
    <s v="Customizable background monitoring"/>
    <n v="18000"/>
    <n v="166874"/>
    <n v="9.2707777777777771"/>
    <x v="1"/>
    <n v="2528"/>
    <n v="66"/>
    <x v="3"/>
    <x v="3"/>
    <x v="1"/>
    <s v="USD"/>
    <x v="81"/>
    <n v="1512885600"/>
    <b v="0"/>
    <b v="1"/>
    <s v="theater/plays"/>
  </r>
  <r>
    <n v="507"/>
    <x v="500"/>
    <s v="Compatible well-modulated budgetary management"/>
    <n v="2100"/>
    <n v="837"/>
    <n v="0.39857142857142858"/>
    <x v="0"/>
    <n v="19"/>
    <n v="44"/>
    <x v="2"/>
    <x v="2"/>
    <x v="1"/>
    <s v="USD"/>
    <x v="476"/>
    <n v="1369717200"/>
    <b v="0"/>
    <b v="1"/>
    <s v="technology/web"/>
  </r>
  <r>
    <n v="508"/>
    <x v="501"/>
    <s v="Up-sized radical pricing structure"/>
    <n v="172700"/>
    <n v="193820"/>
    <n v="1.1222929936305732"/>
    <x v="1"/>
    <n v="3657"/>
    <n v="53"/>
    <x v="3"/>
    <x v="3"/>
    <x v="1"/>
    <s v="USD"/>
    <x v="192"/>
    <n v="1534654800"/>
    <b v="0"/>
    <b v="0"/>
    <s v="theater/plays"/>
  </r>
  <r>
    <n v="509"/>
    <x v="173"/>
    <s v="Robust zero-defect project"/>
    <n v="168500"/>
    <n v="119510"/>
    <n v="0.70925816023738875"/>
    <x v="0"/>
    <n v="1258"/>
    <n v="95"/>
    <x v="3"/>
    <x v="3"/>
    <x v="1"/>
    <s v="USD"/>
    <x v="477"/>
    <n v="1337058000"/>
    <b v="0"/>
    <b v="0"/>
    <s v="theater/plays"/>
  </r>
  <r>
    <n v="510"/>
    <x v="502"/>
    <s v="Re-engineered mobile task-force"/>
    <n v="7800"/>
    <n v="9289"/>
    <n v="1.1908974358974358"/>
    <x v="1"/>
    <n v="131"/>
    <n v="71"/>
    <x v="4"/>
    <x v="6"/>
    <x v="2"/>
    <s v="AUD"/>
    <x v="478"/>
    <n v="1529816400"/>
    <b v="0"/>
    <b v="0"/>
    <s v="film &amp; video/drama"/>
  </r>
  <r>
    <n v="511"/>
    <x v="503"/>
    <s v="User-centric intangible neural-net"/>
    <n v="147800"/>
    <n v="35498"/>
    <n v="0.24017591339648173"/>
    <x v="0"/>
    <n v="362"/>
    <n v="98"/>
    <x v="3"/>
    <x v="3"/>
    <x v="1"/>
    <s v="USD"/>
    <x v="479"/>
    <n v="1564894800"/>
    <b v="0"/>
    <b v="0"/>
    <s v="theater/plays"/>
  </r>
  <r>
    <n v="512"/>
    <x v="504"/>
    <s v="Organized explicit core"/>
    <n v="9100"/>
    <n v="12678"/>
    <n v="1.3931868131868133"/>
    <x v="1"/>
    <n v="239"/>
    <n v="53"/>
    <x v="6"/>
    <x v="11"/>
    <x v="1"/>
    <s v="USD"/>
    <x v="480"/>
    <n v="1404622800"/>
    <b v="0"/>
    <b v="1"/>
    <s v="games/video games"/>
  </r>
  <r>
    <n v="513"/>
    <x v="505"/>
    <s v="Synchronized 6thgeneration adapter"/>
    <n v="8300"/>
    <n v="3260"/>
    <n v="0.39277108433734942"/>
    <x v="3"/>
    <n v="35"/>
    <n v="93"/>
    <x v="4"/>
    <x v="19"/>
    <x v="1"/>
    <s v="USD"/>
    <x v="180"/>
    <n v="1284181200"/>
    <b v="0"/>
    <b v="0"/>
    <s v="film &amp; video/television"/>
  </r>
  <r>
    <n v="514"/>
    <x v="506"/>
    <s v="Centralized motivating capacity"/>
    <n v="138700"/>
    <n v="31123"/>
    <n v="0.22439077144917088"/>
    <x v="3"/>
    <n v="528"/>
    <n v="59"/>
    <x v="1"/>
    <x v="1"/>
    <x v="5"/>
    <s v="CHF"/>
    <x v="481"/>
    <n v="1386741600"/>
    <b v="0"/>
    <b v="1"/>
    <s v="music/rock"/>
  </r>
  <r>
    <n v="515"/>
    <x v="507"/>
    <s v="Phased 24hour flexibility"/>
    <n v="8600"/>
    <n v="4797"/>
    <n v="0.55779069767441858"/>
    <x v="0"/>
    <n v="133"/>
    <n v="36"/>
    <x v="3"/>
    <x v="3"/>
    <x v="0"/>
    <s v="CAD"/>
    <x v="482"/>
    <n v="1324792800"/>
    <b v="0"/>
    <b v="1"/>
    <s v="theater/plays"/>
  </r>
  <r>
    <n v="516"/>
    <x v="508"/>
    <s v="Exclusive 5thgeneration structure"/>
    <n v="125400"/>
    <n v="53324"/>
    <n v="0.42523125996810207"/>
    <x v="0"/>
    <n v="846"/>
    <n v="63"/>
    <x v="5"/>
    <x v="9"/>
    <x v="1"/>
    <s v="USD"/>
    <x v="194"/>
    <n v="1284354000"/>
    <b v="0"/>
    <b v="0"/>
    <s v="publishing/nonfiction"/>
  </r>
  <r>
    <n v="517"/>
    <x v="509"/>
    <s v="Multi-tiered maximized orchestration"/>
    <n v="5900"/>
    <n v="6608"/>
    <n v="1.1200000000000001"/>
    <x v="1"/>
    <n v="78"/>
    <n v="85"/>
    <x v="0"/>
    <x v="0"/>
    <x v="1"/>
    <s v="USD"/>
    <x v="483"/>
    <n v="1494392400"/>
    <b v="0"/>
    <b v="0"/>
    <s v="food/food trucks"/>
  </r>
  <r>
    <n v="518"/>
    <x v="510"/>
    <s v="Open-architected uniform instruction set"/>
    <n v="8800"/>
    <n v="622"/>
    <n v="7.0681818181818179E-2"/>
    <x v="0"/>
    <n v="10"/>
    <n v="62"/>
    <x v="4"/>
    <x v="10"/>
    <x v="1"/>
    <s v="USD"/>
    <x v="484"/>
    <n v="1519538400"/>
    <b v="0"/>
    <b v="1"/>
    <s v="film &amp; video/animation"/>
  </r>
  <r>
    <n v="519"/>
    <x v="511"/>
    <s v="Exclusive asymmetric analyzer"/>
    <n v="177700"/>
    <n v="180802"/>
    <n v="1.0174563871693867"/>
    <x v="1"/>
    <n v="1773"/>
    <n v="102"/>
    <x v="1"/>
    <x v="1"/>
    <x v="1"/>
    <s v="USD"/>
    <x v="355"/>
    <n v="1421906400"/>
    <b v="0"/>
    <b v="1"/>
    <s v="music/rock"/>
  </r>
  <r>
    <n v="520"/>
    <x v="512"/>
    <s v="Organic radical collaboration"/>
    <n v="800"/>
    <n v="3406"/>
    <n v="4.2575000000000003"/>
    <x v="1"/>
    <n v="32"/>
    <n v="106"/>
    <x v="3"/>
    <x v="3"/>
    <x v="1"/>
    <s v="USD"/>
    <x v="485"/>
    <n v="1555909200"/>
    <b v="0"/>
    <b v="0"/>
    <s v="theater/plays"/>
  </r>
  <r>
    <n v="521"/>
    <x v="513"/>
    <s v="Function-based multi-state software"/>
    <n v="7600"/>
    <n v="11061"/>
    <n v="1.4553947368421052"/>
    <x v="1"/>
    <n v="369"/>
    <n v="30"/>
    <x v="4"/>
    <x v="6"/>
    <x v="1"/>
    <s v="USD"/>
    <x v="486"/>
    <n v="1472446800"/>
    <b v="0"/>
    <b v="1"/>
    <s v="film &amp; video/drama"/>
  </r>
  <r>
    <n v="522"/>
    <x v="514"/>
    <s v="Innovative static budgetary management"/>
    <n v="50500"/>
    <n v="16389"/>
    <n v="0.32453465346534655"/>
    <x v="0"/>
    <n v="191"/>
    <n v="86"/>
    <x v="4"/>
    <x v="12"/>
    <x v="1"/>
    <s v="USD"/>
    <x v="487"/>
    <n v="1342328400"/>
    <b v="0"/>
    <b v="0"/>
    <s v="film &amp; video/shorts"/>
  </r>
  <r>
    <n v="523"/>
    <x v="515"/>
    <s v="Triple-buffered holistic ability"/>
    <n v="900"/>
    <n v="6303"/>
    <n v="7.003333333333333"/>
    <x v="1"/>
    <n v="89"/>
    <n v="71"/>
    <x v="4"/>
    <x v="12"/>
    <x v="1"/>
    <s v="USD"/>
    <x v="488"/>
    <n v="1268114400"/>
    <b v="0"/>
    <b v="0"/>
    <s v="film &amp; video/shorts"/>
  </r>
  <r>
    <n v="524"/>
    <x v="516"/>
    <s v="Diverse scalable superstructure"/>
    <n v="96700"/>
    <n v="81136"/>
    <n v="0.83904860392967939"/>
    <x v="0"/>
    <n v="1979"/>
    <n v="41"/>
    <x v="3"/>
    <x v="3"/>
    <x v="1"/>
    <s v="USD"/>
    <x v="489"/>
    <n v="1273381200"/>
    <b v="0"/>
    <b v="0"/>
    <s v="theater/plays"/>
  </r>
  <r>
    <n v="525"/>
    <x v="517"/>
    <s v="Balanced leadingedge data-warehouse"/>
    <n v="2100"/>
    <n v="1768"/>
    <n v="0.84190476190476193"/>
    <x v="0"/>
    <n v="63"/>
    <n v="28"/>
    <x v="2"/>
    <x v="8"/>
    <x v="1"/>
    <s v="USD"/>
    <x v="490"/>
    <n v="1290837600"/>
    <b v="0"/>
    <b v="0"/>
    <s v="technology/wearables"/>
  </r>
  <r>
    <n v="526"/>
    <x v="518"/>
    <s v="Digitized bandwidth-monitored open architecture"/>
    <n v="8300"/>
    <n v="12944"/>
    <n v="1.5595180722891566"/>
    <x v="1"/>
    <n v="147"/>
    <n v="88"/>
    <x v="3"/>
    <x v="3"/>
    <x v="1"/>
    <s v="USD"/>
    <x v="312"/>
    <n v="1454306400"/>
    <b v="0"/>
    <b v="1"/>
    <s v="theater/plays"/>
  </r>
  <r>
    <n v="527"/>
    <x v="519"/>
    <s v="Enterprise-wide intermediate portal"/>
    <n v="189200"/>
    <n v="188480"/>
    <n v="0.99619450317124736"/>
    <x v="0"/>
    <n v="6080"/>
    <n v="31"/>
    <x v="4"/>
    <x v="10"/>
    <x v="0"/>
    <s v="CAD"/>
    <x v="491"/>
    <n v="1457762400"/>
    <b v="0"/>
    <b v="0"/>
    <s v="film &amp; video/animation"/>
  </r>
  <r>
    <n v="528"/>
    <x v="520"/>
    <s v="Focused leadingedge matrix"/>
    <n v="9000"/>
    <n v="7227"/>
    <n v="0.80300000000000005"/>
    <x v="0"/>
    <n v="80"/>
    <n v="90"/>
    <x v="1"/>
    <x v="7"/>
    <x v="4"/>
    <s v="GBP"/>
    <x v="492"/>
    <n v="1389074400"/>
    <b v="0"/>
    <b v="0"/>
    <s v="music/indie rock"/>
  </r>
  <r>
    <n v="529"/>
    <x v="521"/>
    <s v="Seamless logistical encryption"/>
    <n v="5100"/>
    <n v="574"/>
    <n v="0.11254901960784314"/>
    <x v="0"/>
    <n v="9"/>
    <n v="64"/>
    <x v="6"/>
    <x v="11"/>
    <x v="1"/>
    <s v="USD"/>
    <x v="493"/>
    <n v="1402117200"/>
    <b v="0"/>
    <b v="0"/>
    <s v="games/video games"/>
  </r>
  <r>
    <n v="530"/>
    <x v="522"/>
    <s v="Stand-alone human-resource workforce"/>
    <n v="105000"/>
    <n v="96328"/>
    <n v="0.91740952380952379"/>
    <x v="0"/>
    <n v="1784"/>
    <n v="54"/>
    <x v="5"/>
    <x v="13"/>
    <x v="1"/>
    <s v="USD"/>
    <x v="494"/>
    <n v="1284440400"/>
    <b v="0"/>
    <b v="1"/>
    <s v="publishing/fiction"/>
  </r>
  <r>
    <n v="531"/>
    <x v="523"/>
    <s v="Automated zero tolerance implementation"/>
    <n v="186700"/>
    <n v="178338"/>
    <n v="0.95521156936261387"/>
    <x v="2"/>
    <n v="3640"/>
    <n v="49"/>
    <x v="6"/>
    <x v="11"/>
    <x v="5"/>
    <s v="CHF"/>
    <x v="495"/>
    <n v="1388988000"/>
    <b v="0"/>
    <b v="0"/>
    <s v="games/video games"/>
  </r>
  <r>
    <n v="532"/>
    <x v="524"/>
    <s v="Pre-emptive grid-enabled contingency"/>
    <n v="1600"/>
    <n v="8046"/>
    <n v="5.0287499999999996"/>
    <x v="1"/>
    <n v="126"/>
    <n v="64"/>
    <x v="3"/>
    <x v="3"/>
    <x v="0"/>
    <s v="CAD"/>
    <x v="496"/>
    <n v="1516946400"/>
    <b v="0"/>
    <b v="0"/>
    <s v="theater/plays"/>
  </r>
  <r>
    <n v="533"/>
    <x v="525"/>
    <s v="Multi-lateral didactic encoding"/>
    <n v="115600"/>
    <n v="184086"/>
    <n v="1.5924394463667819"/>
    <x v="1"/>
    <n v="2218"/>
    <n v="83"/>
    <x v="1"/>
    <x v="7"/>
    <x v="4"/>
    <s v="GBP"/>
    <x v="497"/>
    <n v="1377752400"/>
    <b v="0"/>
    <b v="0"/>
    <s v="music/indie rock"/>
  </r>
  <r>
    <n v="534"/>
    <x v="526"/>
    <s v="Self-enabling didactic orchestration"/>
    <n v="89100"/>
    <n v="13385"/>
    <n v="0.15022446689113356"/>
    <x v="0"/>
    <n v="243"/>
    <n v="55"/>
    <x v="4"/>
    <x v="6"/>
    <x v="1"/>
    <s v="USD"/>
    <x v="498"/>
    <n v="1534568400"/>
    <b v="0"/>
    <b v="1"/>
    <s v="film &amp; video/drama"/>
  </r>
  <r>
    <n v="535"/>
    <x v="527"/>
    <s v="Profit-focused 24/7 data-warehouse"/>
    <n v="2600"/>
    <n v="12533"/>
    <n v="4.820384615384615"/>
    <x v="1"/>
    <n v="202"/>
    <n v="62"/>
    <x v="3"/>
    <x v="3"/>
    <x v="6"/>
    <s v="EUR"/>
    <x v="499"/>
    <n v="1528606800"/>
    <b v="0"/>
    <b v="1"/>
    <s v="theater/plays"/>
  </r>
  <r>
    <n v="536"/>
    <x v="528"/>
    <s v="Enhanced methodical middleware"/>
    <n v="9800"/>
    <n v="14697"/>
    <n v="1.4996938775510205"/>
    <x v="1"/>
    <n v="140"/>
    <n v="105"/>
    <x v="5"/>
    <x v="13"/>
    <x v="6"/>
    <s v="EUR"/>
    <x v="500"/>
    <n v="1284872400"/>
    <b v="0"/>
    <b v="0"/>
    <s v="publishing/fiction"/>
  </r>
  <r>
    <n v="537"/>
    <x v="529"/>
    <s v="Synchronized client-driven projection"/>
    <n v="84400"/>
    <n v="98935"/>
    <n v="1.1722156398104266"/>
    <x v="1"/>
    <n v="1052"/>
    <n v="94"/>
    <x v="4"/>
    <x v="4"/>
    <x v="3"/>
    <s v="DKK"/>
    <x v="501"/>
    <n v="1537592400"/>
    <b v="1"/>
    <b v="1"/>
    <s v="film &amp; video/documentary"/>
  </r>
  <r>
    <n v="538"/>
    <x v="530"/>
    <s v="Networked didactic time-frame"/>
    <n v="151300"/>
    <n v="57034"/>
    <n v="0.37695968274950431"/>
    <x v="0"/>
    <n v="1296"/>
    <n v="44"/>
    <x v="6"/>
    <x v="20"/>
    <x v="1"/>
    <s v="USD"/>
    <x v="502"/>
    <n v="1381208400"/>
    <b v="0"/>
    <b v="0"/>
    <s v="games/mobile games"/>
  </r>
  <r>
    <n v="539"/>
    <x v="531"/>
    <s v="Assimilated exuding toolset"/>
    <n v="9800"/>
    <n v="7120"/>
    <n v="0.72653061224489801"/>
    <x v="0"/>
    <n v="77"/>
    <n v="92"/>
    <x v="0"/>
    <x v="0"/>
    <x v="1"/>
    <s v="USD"/>
    <x v="503"/>
    <n v="1562475600"/>
    <b v="0"/>
    <b v="1"/>
    <s v="food/food trucks"/>
  </r>
  <r>
    <n v="540"/>
    <x v="532"/>
    <s v="Front-line client-server secured line"/>
    <n v="5300"/>
    <n v="14097"/>
    <n v="2.6598113207547169"/>
    <x v="1"/>
    <n v="247"/>
    <n v="57"/>
    <x v="7"/>
    <x v="14"/>
    <x v="1"/>
    <s v="USD"/>
    <x v="504"/>
    <n v="1527397200"/>
    <b v="0"/>
    <b v="0"/>
    <s v="photography/photography books"/>
  </r>
  <r>
    <n v="541"/>
    <x v="533"/>
    <s v="Polarized systemic Internet solution"/>
    <n v="178000"/>
    <n v="43086"/>
    <n v="0.24205617977528091"/>
    <x v="0"/>
    <n v="395"/>
    <n v="109"/>
    <x v="6"/>
    <x v="20"/>
    <x v="6"/>
    <s v="EUR"/>
    <x v="505"/>
    <n v="1436158800"/>
    <b v="0"/>
    <b v="0"/>
    <s v="games/mobile games"/>
  </r>
  <r>
    <n v="542"/>
    <x v="534"/>
    <s v="Profit-focused exuding moderator"/>
    <n v="77000"/>
    <n v="1930"/>
    <n v="2.5064935064935064E-2"/>
    <x v="0"/>
    <n v="49"/>
    <n v="39"/>
    <x v="1"/>
    <x v="7"/>
    <x v="4"/>
    <s v="GBP"/>
    <x v="506"/>
    <n v="1456034400"/>
    <b v="0"/>
    <b v="0"/>
    <s v="music/indie rock"/>
  </r>
  <r>
    <n v="543"/>
    <x v="535"/>
    <s v="Cross-group high-level moderator"/>
    <n v="84900"/>
    <n v="13864"/>
    <n v="0.1632979976442874"/>
    <x v="0"/>
    <n v="180"/>
    <n v="77"/>
    <x v="6"/>
    <x v="11"/>
    <x v="1"/>
    <s v="USD"/>
    <x v="507"/>
    <n v="1380171600"/>
    <b v="0"/>
    <b v="0"/>
    <s v="games/video games"/>
  </r>
  <r>
    <n v="544"/>
    <x v="536"/>
    <s v="Public-key 3rdgeneration system engine"/>
    <n v="2800"/>
    <n v="7742"/>
    <n v="2.7650000000000001"/>
    <x v="1"/>
    <n v="84"/>
    <n v="92"/>
    <x v="1"/>
    <x v="1"/>
    <x v="1"/>
    <s v="USD"/>
    <x v="508"/>
    <n v="1453356000"/>
    <b v="0"/>
    <b v="0"/>
    <s v="music/rock"/>
  </r>
  <r>
    <n v="545"/>
    <x v="537"/>
    <s v="Organized value-added access"/>
    <n v="184800"/>
    <n v="164109"/>
    <n v="0.88803571428571426"/>
    <x v="0"/>
    <n v="2690"/>
    <n v="61"/>
    <x v="3"/>
    <x v="3"/>
    <x v="1"/>
    <s v="USD"/>
    <x v="509"/>
    <n v="1578981600"/>
    <b v="0"/>
    <b v="0"/>
    <s v="theater/plays"/>
  </r>
  <r>
    <n v="546"/>
    <x v="538"/>
    <s v="Cloned global Graphical User Interface"/>
    <n v="4200"/>
    <n v="6870"/>
    <n v="1.6357142857142857"/>
    <x v="1"/>
    <n v="88"/>
    <n v="78"/>
    <x v="3"/>
    <x v="3"/>
    <x v="1"/>
    <s v="USD"/>
    <x v="510"/>
    <n v="1537419600"/>
    <b v="0"/>
    <b v="1"/>
    <s v="theater/plays"/>
  </r>
  <r>
    <n v="547"/>
    <x v="539"/>
    <s v="Focused solution-oriented matrix"/>
    <n v="1300"/>
    <n v="12597"/>
    <n v="9.69"/>
    <x v="1"/>
    <n v="156"/>
    <n v="81"/>
    <x v="4"/>
    <x v="6"/>
    <x v="1"/>
    <s v="USD"/>
    <x v="511"/>
    <n v="1423202400"/>
    <b v="0"/>
    <b v="0"/>
    <s v="film &amp; video/drama"/>
  </r>
  <r>
    <n v="548"/>
    <x v="540"/>
    <s v="Monitored discrete toolset"/>
    <n v="66100"/>
    <n v="179074"/>
    <n v="2.7091376701966716"/>
    <x v="1"/>
    <n v="2985"/>
    <n v="60"/>
    <x v="3"/>
    <x v="3"/>
    <x v="1"/>
    <s v="USD"/>
    <x v="512"/>
    <n v="1460610000"/>
    <b v="0"/>
    <b v="0"/>
    <s v="theater/plays"/>
  </r>
  <r>
    <n v="549"/>
    <x v="541"/>
    <s v="Business-focused intermediate system engine"/>
    <n v="29500"/>
    <n v="83843"/>
    <n v="2.8421355932203389"/>
    <x v="1"/>
    <n v="762"/>
    <n v="110"/>
    <x v="2"/>
    <x v="8"/>
    <x v="1"/>
    <s v="USD"/>
    <x v="513"/>
    <n v="1370494800"/>
    <b v="0"/>
    <b v="0"/>
    <s v="technology/wearables"/>
  </r>
  <r>
    <n v="550"/>
    <x v="542"/>
    <s v="De-engineered disintermediate encoding"/>
    <n v="100"/>
    <n v="4"/>
    <n v="0.04"/>
    <x v="3"/>
    <n v="1"/>
    <n v="4"/>
    <x v="1"/>
    <x v="7"/>
    <x v="5"/>
    <s v="CHF"/>
    <x v="514"/>
    <n v="1332306000"/>
    <b v="0"/>
    <b v="0"/>
    <s v="music/indie rock"/>
  </r>
  <r>
    <n v="551"/>
    <x v="543"/>
    <s v="Streamlined upward-trending analyzer"/>
    <n v="180100"/>
    <n v="105598"/>
    <n v="0.58632981676846196"/>
    <x v="0"/>
    <n v="2779"/>
    <n v="38"/>
    <x v="2"/>
    <x v="2"/>
    <x v="2"/>
    <s v="AUD"/>
    <x v="515"/>
    <n v="1422511200"/>
    <b v="0"/>
    <b v="1"/>
    <s v="technology/web"/>
  </r>
  <r>
    <n v="552"/>
    <x v="544"/>
    <s v="Distributed human-resource policy"/>
    <n v="9000"/>
    <n v="8866"/>
    <n v="0.98511111111111116"/>
    <x v="0"/>
    <n v="92"/>
    <n v="96"/>
    <x v="3"/>
    <x v="3"/>
    <x v="1"/>
    <s v="USD"/>
    <x v="516"/>
    <n v="1480312800"/>
    <b v="0"/>
    <b v="0"/>
    <s v="theater/plays"/>
  </r>
  <r>
    <n v="553"/>
    <x v="545"/>
    <s v="De-engineered 5thgeneration contingency"/>
    <n v="170600"/>
    <n v="75022"/>
    <n v="0.43975381008206332"/>
    <x v="0"/>
    <n v="1028"/>
    <n v="73"/>
    <x v="1"/>
    <x v="1"/>
    <x v="1"/>
    <s v="USD"/>
    <x v="517"/>
    <n v="1294034400"/>
    <b v="0"/>
    <b v="0"/>
    <s v="music/rock"/>
  </r>
  <r>
    <n v="554"/>
    <x v="546"/>
    <s v="Multi-channeled upward-trending application"/>
    <n v="9500"/>
    <n v="14408"/>
    <n v="1.5166315789473683"/>
    <x v="1"/>
    <n v="554"/>
    <n v="26"/>
    <x v="1"/>
    <x v="7"/>
    <x v="0"/>
    <s v="CAD"/>
    <x v="518"/>
    <n v="1482645600"/>
    <b v="0"/>
    <b v="0"/>
    <s v="music/indie rock"/>
  </r>
  <r>
    <n v="555"/>
    <x v="547"/>
    <s v="Organic maximized database"/>
    <n v="6300"/>
    <n v="14089"/>
    <n v="2.2363492063492063"/>
    <x v="1"/>
    <n v="135"/>
    <n v="104"/>
    <x v="1"/>
    <x v="1"/>
    <x v="3"/>
    <s v="DKK"/>
    <x v="519"/>
    <n v="1399093200"/>
    <b v="0"/>
    <b v="0"/>
    <s v="music/rock"/>
  </r>
  <r>
    <n v="556"/>
    <x v="195"/>
    <s v="Grass-roots 24/7 attitude"/>
    <n v="5200"/>
    <n v="12467"/>
    <n v="2.3975"/>
    <x v="1"/>
    <n v="122"/>
    <n v="102"/>
    <x v="5"/>
    <x v="18"/>
    <x v="1"/>
    <s v="USD"/>
    <x v="520"/>
    <n v="1315890000"/>
    <b v="0"/>
    <b v="1"/>
    <s v="publishing/translations"/>
  </r>
  <r>
    <n v="557"/>
    <x v="548"/>
    <s v="Team-oriented global strategy"/>
    <n v="6000"/>
    <n v="11960"/>
    <n v="1.9933333333333334"/>
    <x v="1"/>
    <n v="221"/>
    <n v="54"/>
    <x v="4"/>
    <x v="22"/>
    <x v="1"/>
    <s v="USD"/>
    <x v="521"/>
    <n v="1444021200"/>
    <b v="0"/>
    <b v="1"/>
    <s v="film &amp; video/science fiction"/>
  </r>
  <r>
    <n v="558"/>
    <x v="549"/>
    <s v="Enhanced client-driven capacity"/>
    <n v="5800"/>
    <n v="7966"/>
    <n v="1.373448275862069"/>
    <x v="1"/>
    <n v="126"/>
    <n v="63"/>
    <x v="3"/>
    <x v="3"/>
    <x v="1"/>
    <s v="USD"/>
    <x v="522"/>
    <n v="1460005200"/>
    <b v="0"/>
    <b v="0"/>
    <s v="theater/plays"/>
  </r>
  <r>
    <n v="559"/>
    <x v="550"/>
    <s v="Exclusive systematic productivity"/>
    <n v="105300"/>
    <n v="106321"/>
    <n v="1.009696106362773"/>
    <x v="1"/>
    <n v="1022"/>
    <n v="104"/>
    <x v="3"/>
    <x v="3"/>
    <x v="1"/>
    <s v="USD"/>
    <x v="523"/>
    <n v="1470718800"/>
    <b v="0"/>
    <b v="0"/>
    <s v="theater/plays"/>
  </r>
  <r>
    <n v="560"/>
    <x v="551"/>
    <s v="Re-engineered radical policy"/>
    <n v="20000"/>
    <n v="158832"/>
    <n v="7.9416000000000002"/>
    <x v="1"/>
    <n v="3177"/>
    <n v="50"/>
    <x v="4"/>
    <x v="10"/>
    <x v="1"/>
    <s v="USD"/>
    <x v="524"/>
    <n v="1325052000"/>
    <b v="0"/>
    <b v="0"/>
    <s v="film &amp; video/animation"/>
  </r>
  <r>
    <n v="561"/>
    <x v="552"/>
    <s v="Down-sized logistical adapter"/>
    <n v="3000"/>
    <n v="11091"/>
    <n v="3.6970000000000001"/>
    <x v="1"/>
    <n v="198"/>
    <n v="56"/>
    <x v="3"/>
    <x v="3"/>
    <x v="5"/>
    <s v="CHF"/>
    <x v="525"/>
    <n v="1319000400"/>
    <b v="0"/>
    <b v="0"/>
    <s v="theater/plays"/>
  </r>
  <r>
    <n v="562"/>
    <x v="553"/>
    <s v="Configurable bandwidth-monitored throughput"/>
    <n v="9900"/>
    <n v="1269"/>
    <n v="0.12818181818181817"/>
    <x v="0"/>
    <n v="26"/>
    <n v="49"/>
    <x v="1"/>
    <x v="1"/>
    <x v="5"/>
    <s v="CHF"/>
    <x v="188"/>
    <n v="1552539600"/>
    <b v="0"/>
    <b v="0"/>
    <s v="music/rock"/>
  </r>
  <r>
    <n v="563"/>
    <x v="554"/>
    <s v="Optional tangible pricing structure"/>
    <n v="3700"/>
    <n v="5107"/>
    <n v="1.3802702702702703"/>
    <x v="1"/>
    <n v="85"/>
    <n v="60"/>
    <x v="4"/>
    <x v="4"/>
    <x v="2"/>
    <s v="AUD"/>
    <x v="526"/>
    <n v="1543816800"/>
    <b v="0"/>
    <b v="0"/>
    <s v="film &amp; video/documentary"/>
  </r>
  <r>
    <n v="564"/>
    <x v="555"/>
    <s v="Organic high-level implementation"/>
    <n v="168700"/>
    <n v="141393"/>
    <n v="0.83813278008298753"/>
    <x v="0"/>
    <n v="1790"/>
    <n v="79"/>
    <x v="3"/>
    <x v="3"/>
    <x v="1"/>
    <s v="USD"/>
    <x v="527"/>
    <n v="1427086800"/>
    <b v="0"/>
    <b v="0"/>
    <s v="theater/plays"/>
  </r>
  <r>
    <n v="565"/>
    <x v="556"/>
    <s v="Decentralized logistical collaboration"/>
    <n v="94900"/>
    <n v="194166"/>
    <n v="2.0460063224446787"/>
    <x v="1"/>
    <n v="3596"/>
    <n v="54"/>
    <x v="3"/>
    <x v="3"/>
    <x v="1"/>
    <s v="USD"/>
    <x v="528"/>
    <n v="1323064800"/>
    <b v="0"/>
    <b v="0"/>
    <s v="theater/plays"/>
  </r>
  <r>
    <n v="566"/>
    <x v="557"/>
    <s v="Advanced content-based installation"/>
    <n v="9300"/>
    <n v="4124"/>
    <n v="0.44344086021505374"/>
    <x v="0"/>
    <n v="37"/>
    <n v="111"/>
    <x v="1"/>
    <x v="5"/>
    <x v="1"/>
    <s v="USD"/>
    <x v="522"/>
    <n v="1458277200"/>
    <b v="0"/>
    <b v="1"/>
    <s v="music/electric music"/>
  </r>
  <r>
    <n v="567"/>
    <x v="558"/>
    <s v="Distributed high-level open architecture"/>
    <n v="6800"/>
    <n v="14865"/>
    <n v="2.1860294117647059"/>
    <x v="1"/>
    <n v="244"/>
    <n v="61"/>
    <x v="1"/>
    <x v="1"/>
    <x v="1"/>
    <s v="USD"/>
    <x v="529"/>
    <n v="1405141200"/>
    <b v="0"/>
    <b v="0"/>
    <s v="music/rock"/>
  </r>
  <r>
    <n v="568"/>
    <x v="559"/>
    <s v="Synergized zero tolerance help-desk"/>
    <n v="72400"/>
    <n v="134688"/>
    <n v="1.8603314917127072"/>
    <x v="1"/>
    <n v="5180"/>
    <n v="26"/>
    <x v="3"/>
    <x v="3"/>
    <x v="1"/>
    <s v="USD"/>
    <x v="530"/>
    <n v="1283058000"/>
    <b v="0"/>
    <b v="0"/>
    <s v="theater/plays"/>
  </r>
  <r>
    <n v="569"/>
    <x v="560"/>
    <s v="Extended multi-tasking definition"/>
    <n v="20100"/>
    <n v="47705"/>
    <n v="2.3733830845771142"/>
    <x v="1"/>
    <n v="589"/>
    <n v="81"/>
    <x v="4"/>
    <x v="10"/>
    <x v="6"/>
    <s v="EUR"/>
    <x v="531"/>
    <n v="1295762400"/>
    <b v="0"/>
    <b v="0"/>
    <s v="film &amp; video/animation"/>
  </r>
  <r>
    <n v="570"/>
    <x v="561"/>
    <s v="Realigned uniform knowledge user"/>
    <n v="31200"/>
    <n v="95364"/>
    <n v="3.0565384615384614"/>
    <x v="1"/>
    <n v="2725"/>
    <n v="35"/>
    <x v="1"/>
    <x v="1"/>
    <x v="1"/>
    <s v="USD"/>
    <x v="515"/>
    <n v="1419573600"/>
    <b v="0"/>
    <b v="1"/>
    <s v="music/rock"/>
  </r>
  <r>
    <n v="571"/>
    <x v="562"/>
    <s v="Monitored grid-enabled model"/>
    <n v="3500"/>
    <n v="3295"/>
    <n v="0.94142857142857139"/>
    <x v="0"/>
    <n v="35"/>
    <n v="94"/>
    <x v="4"/>
    <x v="12"/>
    <x v="6"/>
    <s v="EUR"/>
    <x v="532"/>
    <n v="1438750800"/>
    <b v="0"/>
    <b v="0"/>
    <s v="film &amp; video/shorts"/>
  </r>
  <r>
    <n v="572"/>
    <x v="563"/>
    <s v="Assimilated actuating policy"/>
    <n v="9000"/>
    <n v="4896"/>
    <n v="0.54400000000000004"/>
    <x v="3"/>
    <n v="94"/>
    <n v="52"/>
    <x v="1"/>
    <x v="1"/>
    <x v="1"/>
    <s v="USD"/>
    <x v="533"/>
    <n v="1444798800"/>
    <b v="0"/>
    <b v="1"/>
    <s v="music/rock"/>
  </r>
  <r>
    <n v="573"/>
    <x v="564"/>
    <s v="Total incremental productivity"/>
    <n v="6700"/>
    <n v="7496"/>
    <n v="1.1188059701492536"/>
    <x v="1"/>
    <n v="300"/>
    <n v="25"/>
    <x v="8"/>
    <x v="23"/>
    <x v="1"/>
    <s v="USD"/>
    <x v="409"/>
    <n v="1399179600"/>
    <b v="0"/>
    <b v="0"/>
    <s v="journalism/audio"/>
  </r>
  <r>
    <n v="574"/>
    <x v="565"/>
    <s v="Adaptive local task-force"/>
    <n v="2700"/>
    <n v="9967"/>
    <n v="3.6914814814814814"/>
    <x v="1"/>
    <n v="144"/>
    <n v="69"/>
    <x v="0"/>
    <x v="0"/>
    <x v="1"/>
    <s v="USD"/>
    <x v="534"/>
    <n v="1576562400"/>
    <b v="0"/>
    <b v="1"/>
    <s v="food/food trucks"/>
  </r>
  <r>
    <n v="575"/>
    <x v="566"/>
    <s v="Universal zero-defect concept"/>
    <n v="83300"/>
    <n v="52421"/>
    <n v="0.62930372148859548"/>
    <x v="0"/>
    <n v="558"/>
    <n v="94"/>
    <x v="3"/>
    <x v="3"/>
    <x v="1"/>
    <s v="USD"/>
    <x v="53"/>
    <n v="1400821200"/>
    <b v="0"/>
    <b v="1"/>
    <s v="theater/plays"/>
  </r>
  <r>
    <n v="576"/>
    <x v="567"/>
    <s v="Object-based bottom-line superstructure"/>
    <n v="9700"/>
    <n v="6298"/>
    <n v="0.6492783505154639"/>
    <x v="0"/>
    <n v="64"/>
    <n v="98"/>
    <x v="3"/>
    <x v="3"/>
    <x v="1"/>
    <s v="USD"/>
    <x v="535"/>
    <n v="1510984800"/>
    <b v="0"/>
    <b v="0"/>
    <s v="theater/plays"/>
  </r>
  <r>
    <n v="577"/>
    <x v="568"/>
    <s v="Adaptive 24hour projection"/>
    <n v="8200"/>
    <n v="1546"/>
    <n v="0.18853658536585366"/>
    <x v="3"/>
    <n v="37"/>
    <n v="42"/>
    <x v="1"/>
    <x v="17"/>
    <x v="1"/>
    <s v="USD"/>
    <x v="536"/>
    <n v="1302066000"/>
    <b v="0"/>
    <b v="0"/>
    <s v="music/jazz"/>
  </r>
  <r>
    <n v="578"/>
    <x v="569"/>
    <s v="Sharable radical toolset"/>
    <n v="96500"/>
    <n v="16168"/>
    <n v="0.1675440414507772"/>
    <x v="0"/>
    <n v="245"/>
    <n v="66"/>
    <x v="4"/>
    <x v="22"/>
    <x v="1"/>
    <s v="USD"/>
    <x v="537"/>
    <n v="1322978400"/>
    <b v="0"/>
    <b v="0"/>
    <s v="film &amp; video/science fiction"/>
  </r>
  <r>
    <n v="579"/>
    <x v="570"/>
    <s v="Focused multimedia knowledgebase"/>
    <n v="6200"/>
    <n v="6269"/>
    <n v="1.0111290322580646"/>
    <x v="1"/>
    <n v="87"/>
    <n v="72"/>
    <x v="1"/>
    <x v="17"/>
    <x v="1"/>
    <s v="USD"/>
    <x v="538"/>
    <n v="1313730000"/>
    <b v="0"/>
    <b v="0"/>
    <s v="music/jazz"/>
  </r>
  <r>
    <n v="580"/>
    <x v="251"/>
    <s v="Seamless 6thgeneration extranet"/>
    <n v="43800"/>
    <n v="149578"/>
    <n v="3.4150228310502282"/>
    <x v="1"/>
    <n v="3116"/>
    <n v="48"/>
    <x v="3"/>
    <x v="3"/>
    <x v="1"/>
    <s v="USD"/>
    <x v="539"/>
    <n v="1394085600"/>
    <b v="0"/>
    <b v="0"/>
    <s v="theater/plays"/>
  </r>
  <r>
    <n v="581"/>
    <x v="571"/>
    <s v="Sharable mobile knowledgebase"/>
    <n v="6000"/>
    <n v="3841"/>
    <n v="0.64016666666666666"/>
    <x v="0"/>
    <n v="71"/>
    <n v="54"/>
    <x v="2"/>
    <x v="2"/>
    <x v="1"/>
    <s v="USD"/>
    <x v="540"/>
    <n v="1305349200"/>
    <b v="0"/>
    <b v="0"/>
    <s v="technology/web"/>
  </r>
  <r>
    <n v="582"/>
    <x v="572"/>
    <s v="Cross-group global system engine"/>
    <n v="8700"/>
    <n v="4531"/>
    <n v="0.5208045977011494"/>
    <x v="0"/>
    <n v="42"/>
    <n v="108"/>
    <x v="6"/>
    <x v="11"/>
    <x v="1"/>
    <s v="USD"/>
    <x v="505"/>
    <n v="1434344400"/>
    <b v="0"/>
    <b v="1"/>
    <s v="games/video games"/>
  </r>
  <r>
    <n v="583"/>
    <x v="573"/>
    <s v="Centralized clear-thinking conglomeration"/>
    <n v="18900"/>
    <n v="60934"/>
    <n v="3.2240211640211642"/>
    <x v="1"/>
    <n v="909"/>
    <n v="67"/>
    <x v="4"/>
    <x v="4"/>
    <x v="1"/>
    <s v="USD"/>
    <x v="541"/>
    <n v="1331186400"/>
    <b v="0"/>
    <b v="0"/>
    <s v="film &amp; video/documentary"/>
  </r>
  <r>
    <n v="584"/>
    <x v="8"/>
    <s v="De-engineered cohesive system engine"/>
    <n v="86400"/>
    <n v="103255"/>
    <n v="1.1950810185185186"/>
    <x v="1"/>
    <n v="1613"/>
    <n v="64"/>
    <x v="2"/>
    <x v="2"/>
    <x v="1"/>
    <s v="USD"/>
    <x v="542"/>
    <n v="1336539600"/>
    <b v="0"/>
    <b v="0"/>
    <s v="technology/web"/>
  </r>
  <r>
    <n v="585"/>
    <x v="574"/>
    <s v="Reactive analyzing function"/>
    <n v="8900"/>
    <n v="13065"/>
    <n v="1.4679775280898877"/>
    <x v="1"/>
    <n v="136"/>
    <n v="96"/>
    <x v="5"/>
    <x v="18"/>
    <x v="1"/>
    <s v="USD"/>
    <x v="543"/>
    <n v="1269752400"/>
    <b v="0"/>
    <b v="0"/>
    <s v="publishing/translations"/>
  </r>
  <r>
    <n v="586"/>
    <x v="575"/>
    <s v="Robust hybrid budgetary management"/>
    <n v="700"/>
    <n v="6654"/>
    <n v="9.5057142857142853"/>
    <x v="1"/>
    <n v="130"/>
    <n v="51"/>
    <x v="1"/>
    <x v="1"/>
    <x v="1"/>
    <s v="USD"/>
    <x v="544"/>
    <n v="1291615200"/>
    <b v="0"/>
    <b v="0"/>
    <s v="music/rock"/>
  </r>
  <r>
    <n v="587"/>
    <x v="576"/>
    <s v="Open-source analyzing monitoring"/>
    <n v="9400"/>
    <n v="6852"/>
    <n v="0.72893617021276591"/>
    <x v="0"/>
    <n v="156"/>
    <n v="44"/>
    <x v="0"/>
    <x v="0"/>
    <x v="0"/>
    <s v="CAD"/>
    <x v="35"/>
    <n v="1552366800"/>
    <b v="0"/>
    <b v="1"/>
    <s v="food/food trucks"/>
  </r>
  <r>
    <n v="588"/>
    <x v="577"/>
    <s v="Up-sized discrete firmware"/>
    <n v="157600"/>
    <n v="124517"/>
    <n v="0.7900824873096447"/>
    <x v="0"/>
    <n v="1368"/>
    <n v="91"/>
    <x v="3"/>
    <x v="3"/>
    <x v="4"/>
    <s v="GBP"/>
    <x v="152"/>
    <n v="1272171600"/>
    <b v="0"/>
    <b v="0"/>
    <s v="theater/plays"/>
  </r>
  <r>
    <n v="589"/>
    <x v="578"/>
    <s v="Exclusive intangible extranet"/>
    <n v="7900"/>
    <n v="5113"/>
    <n v="0.64721518987341775"/>
    <x v="0"/>
    <n v="102"/>
    <n v="50"/>
    <x v="4"/>
    <x v="4"/>
    <x v="1"/>
    <s v="USD"/>
    <x v="545"/>
    <n v="1436677200"/>
    <b v="0"/>
    <b v="0"/>
    <s v="film &amp; video/documentary"/>
  </r>
  <r>
    <n v="590"/>
    <x v="579"/>
    <s v="Synergized analyzing process improvement"/>
    <n v="7100"/>
    <n v="5824"/>
    <n v="0.82028169014084507"/>
    <x v="0"/>
    <n v="86"/>
    <n v="68"/>
    <x v="5"/>
    <x v="15"/>
    <x v="2"/>
    <s v="AUD"/>
    <x v="546"/>
    <n v="1420092000"/>
    <b v="0"/>
    <b v="0"/>
    <s v="publishing/radio &amp; podcasts"/>
  </r>
  <r>
    <n v="591"/>
    <x v="580"/>
    <s v="Realigned dedicated system engine"/>
    <n v="600"/>
    <n v="6226"/>
    <n v="10.376666666666667"/>
    <x v="1"/>
    <n v="102"/>
    <n v="61"/>
    <x v="6"/>
    <x v="11"/>
    <x v="1"/>
    <s v="USD"/>
    <x v="547"/>
    <n v="1279947600"/>
    <b v="0"/>
    <b v="0"/>
    <s v="games/video games"/>
  </r>
  <r>
    <n v="592"/>
    <x v="581"/>
    <s v="Object-based bandwidth-monitored concept"/>
    <n v="156800"/>
    <n v="20243"/>
    <n v="0.12910076530612244"/>
    <x v="0"/>
    <n v="253"/>
    <n v="80"/>
    <x v="3"/>
    <x v="3"/>
    <x v="1"/>
    <s v="USD"/>
    <x v="548"/>
    <n v="1402203600"/>
    <b v="0"/>
    <b v="0"/>
    <s v="theater/plays"/>
  </r>
  <r>
    <n v="593"/>
    <x v="582"/>
    <s v="Ameliorated client-driven open system"/>
    <n v="121600"/>
    <n v="188288"/>
    <n v="1.5484210526315789"/>
    <x v="1"/>
    <n v="4006"/>
    <n v="47"/>
    <x v="4"/>
    <x v="10"/>
    <x v="1"/>
    <s v="USD"/>
    <x v="549"/>
    <n v="1396933200"/>
    <b v="0"/>
    <b v="0"/>
    <s v="film &amp; video/animation"/>
  </r>
  <r>
    <n v="594"/>
    <x v="583"/>
    <s v="Upgradable leadingedge Local Area Network"/>
    <n v="157300"/>
    <n v="11167"/>
    <n v="7.0991735537190084E-2"/>
    <x v="0"/>
    <n v="157"/>
    <n v="71"/>
    <x v="3"/>
    <x v="3"/>
    <x v="1"/>
    <s v="USD"/>
    <x v="550"/>
    <n v="1467262800"/>
    <b v="0"/>
    <b v="1"/>
    <s v="theater/plays"/>
  </r>
  <r>
    <n v="595"/>
    <x v="584"/>
    <s v="Customizable intermediate data-warehouse"/>
    <n v="70300"/>
    <n v="146595"/>
    <n v="2.0852773826458035"/>
    <x v="1"/>
    <n v="1629"/>
    <n v="90"/>
    <x v="3"/>
    <x v="3"/>
    <x v="1"/>
    <s v="USD"/>
    <x v="551"/>
    <n v="1270530000"/>
    <b v="0"/>
    <b v="1"/>
    <s v="theater/plays"/>
  </r>
  <r>
    <n v="596"/>
    <x v="585"/>
    <s v="Managed optimizing archive"/>
    <n v="7900"/>
    <n v="7875"/>
    <n v="0.99683544303797467"/>
    <x v="0"/>
    <n v="183"/>
    <n v="43"/>
    <x v="4"/>
    <x v="6"/>
    <x v="1"/>
    <s v="USD"/>
    <x v="552"/>
    <n v="1457762400"/>
    <b v="0"/>
    <b v="1"/>
    <s v="film &amp; video/drama"/>
  </r>
  <r>
    <n v="597"/>
    <x v="586"/>
    <s v="Diverse systematic projection"/>
    <n v="73800"/>
    <n v="148779"/>
    <n v="2.0159756097560977"/>
    <x v="1"/>
    <n v="2188"/>
    <n v="68"/>
    <x v="3"/>
    <x v="3"/>
    <x v="1"/>
    <s v="USD"/>
    <x v="462"/>
    <n v="1575525600"/>
    <b v="0"/>
    <b v="0"/>
    <s v="theater/plays"/>
  </r>
  <r>
    <n v="598"/>
    <x v="587"/>
    <s v="Up-sized web-enabled info-mediaries"/>
    <n v="108500"/>
    <n v="175868"/>
    <n v="1.6209032258064515"/>
    <x v="1"/>
    <n v="2409"/>
    <n v="73"/>
    <x v="1"/>
    <x v="1"/>
    <x v="6"/>
    <s v="EUR"/>
    <x v="553"/>
    <n v="1279083600"/>
    <b v="0"/>
    <b v="0"/>
    <s v="music/rock"/>
  </r>
  <r>
    <n v="599"/>
    <x v="588"/>
    <s v="Persevering optimizing Graphical User Interface"/>
    <n v="140300"/>
    <n v="5112"/>
    <n v="3.6436208125445471E-2"/>
    <x v="0"/>
    <n v="82"/>
    <n v="62"/>
    <x v="4"/>
    <x v="4"/>
    <x v="3"/>
    <s v="DKK"/>
    <x v="554"/>
    <n v="1424412000"/>
    <b v="0"/>
    <b v="0"/>
    <s v="film &amp; video/documentary"/>
  </r>
  <r>
    <n v="600"/>
    <x v="589"/>
    <s v="Cross-platform tertiary array"/>
    <n v="100"/>
    <n v="5"/>
    <n v="0.05"/>
    <x v="0"/>
    <n v="1"/>
    <n v="5"/>
    <x v="0"/>
    <x v="0"/>
    <x v="4"/>
    <s v="GBP"/>
    <x v="555"/>
    <n v="1376197200"/>
    <b v="0"/>
    <b v="0"/>
    <s v="food/food trucks"/>
  </r>
  <r>
    <n v="601"/>
    <x v="590"/>
    <s v="Inverse neutral structure"/>
    <n v="6300"/>
    <n v="13018"/>
    <n v="2.0663492063492064"/>
    <x v="1"/>
    <n v="194"/>
    <n v="67"/>
    <x v="2"/>
    <x v="8"/>
    <x v="1"/>
    <s v="USD"/>
    <x v="548"/>
    <n v="1402894800"/>
    <b v="1"/>
    <b v="0"/>
    <s v="technology/wearables"/>
  </r>
  <r>
    <n v="602"/>
    <x v="591"/>
    <s v="Quality-focused system-worthy support"/>
    <n v="71100"/>
    <n v="91176"/>
    <n v="1.2823628691983122"/>
    <x v="1"/>
    <n v="1140"/>
    <n v="80"/>
    <x v="3"/>
    <x v="3"/>
    <x v="1"/>
    <s v="USD"/>
    <x v="62"/>
    <n v="1434430800"/>
    <b v="0"/>
    <b v="0"/>
    <s v="theater/plays"/>
  </r>
  <r>
    <n v="603"/>
    <x v="592"/>
    <s v="Vision-oriented 5thgeneration array"/>
    <n v="5300"/>
    <n v="6342"/>
    <n v="1.1966037735849056"/>
    <x v="1"/>
    <n v="102"/>
    <n v="62"/>
    <x v="3"/>
    <x v="3"/>
    <x v="1"/>
    <s v="USD"/>
    <x v="556"/>
    <n v="1557896400"/>
    <b v="0"/>
    <b v="0"/>
    <s v="theater/plays"/>
  </r>
  <r>
    <n v="604"/>
    <x v="593"/>
    <s v="Cross-platform logistical circuit"/>
    <n v="88700"/>
    <n v="151438"/>
    <n v="1.7073055242390078"/>
    <x v="1"/>
    <n v="2857"/>
    <n v="53"/>
    <x v="3"/>
    <x v="3"/>
    <x v="1"/>
    <s v="USD"/>
    <x v="557"/>
    <n v="1297490400"/>
    <b v="0"/>
    <b v="0"/>
    <s v="theater/plays"/>
  </r>
  <r>
    <n v="605"/>
    <x v="594"/>
    <s v="Profound solution-oriented matrix"/>
    <n v="3300"/>
    <n v="6178"/>
    <n v="1.8721212121212121"/>
    <x v="1"/>
    <n v="107"/>
    <n v="58"/>
    <x v="5"/>
    <x v="9"/>
    <x v="1"/>
    <s v="USD"/>
    <x v="27"/>
    <n v="1447394400"/>
    <b v="0"/>
    <b v="0"/>
    <s v="publishing/nonfiction"/>
  </r>
  <r>
    <n v="606"/>
    <x v="595"/>
    <s v="Extended asynchronous initiative"/>
    <n v="3400"/>
    <n v="6405"/>
    <n v="1.8838235294117647"/>
    <x v="1"/>
    <n v="160"/>
    <n v="40"/>
    <x v="1"/>
    <x v="1"/>
    <x v="4"/>
    <s v="GBP"/>
    <x v="558"/>
    <n v="1458277200"/>
    <b v="0"/>
    <b v="0"/>
    <s v="music/rock"/>
  </r>
  <r>
    <n v="607"/>
    <x v="596"/>
    <s v="Fundamental needs-based frame"/>
    <n v="137600"/>
    <n v="180667"/>
    <n v="1.3129869186046512"/>
    <x v="1"/>
    <n v="2230"/>
    <n v="81"/>
    <x v="0"/>
    <x v="0"/>
    <x v="1"/>
    <s v="USD"/>
    <x v="559"/>
    <n v="1395723600"/>
    <b v="0"/>
    <b v="0"/>
    <s v="food/food trucks"/>
  </r>
  <r>
    <n v="608"/>
    <x v="597"/>
    <s v="Compatible full-range leverage"/>
    <n v="3900"/>
    <n v="11075"/>
    <n v="2.8397435897435899"/>
    <x v="1"/>
    <n v="316"/>
    <n v="35"/>
    <x v="1"/>
    <x v="17"/>
    <x v="1"/>
    <s v="USD"/>
    <x v="426"/>
    <n v="1552197600"/>
    <b v="0"/>
    <b v="1"/>
    <s v="music/jazz"/>
  </r>
  <r>
    <n v="609"/>
    <x v="598"/>
    <s v="Upgradable holistic system engine"/>
    <n v="10000"/>
    <n v="12042"/>
    <n v="1.2041999999999999"/>
    <x v="1"/>
    <n v="117"/>
    <n v="103"/>
    <x v="4"/>
    <x v="22"/>
    <x v="1"/>
    <s v="USD"/>
    <x v="560"/>
    <n v="1549087200"/>
    <b v="0"/>
    <b v="0"/>
    <s v="film &amp; video/science fiction"/>
  </r>
  <r>
    <n v="610"/>
    <x v="599"/>
    <s v="Stand-alone multi-state data-warehouse"/>
    <n v="42800"/>
    <n v="179356"/>
    <n v="4.1905607476635511"/>
    <x v="1"/>
    <n v="6406"/>
    <n v="28"/>
    <x v="3"/>
    <x v="3"/>
    <x v="1"/>
    <s v="USD"/>
    <x v="561"/>
    <n v="1356847200"/>
    <b v="0"/>
    <b v="0"/>
    <s v="theater/plays"/>
  </r>
  <r>
    <n v="611"/>
    <x v="600"/>
    <s v="Multi-lateral maximized core"/>
    <n v="8200"/>
    <n v="1136"/>
    <n v="0.13853658536585367"/>
    <x v="3"/>
    <n v="15"/>
    <n v="76"/>
    <x v="3"/>
    <x v="3"/>
    <x v="1"/>
    <s v="USD"/>
    <x v="562"/>
    <n v="1375765200"/>
    <b v="0"/>
    <b v="0"/>
    <s v="theater/plays"/>
  </r>
  <r>
    <n v="612"/>
    <x v="601"/>
    <s v="Innovative holistic hub"/>
    <n v="6200"/>
    <n v="8645"/>
    <n v="1.3943548387096774"/>
    <x v="1"/>
    <n v="192"/>
    <n v="45"/>
    <x v="1"/>
    <x v="5"/>
    <x v="1"/>
    <s v="USD"/>
    <x v="563"/>
    <n v="1289800800"/>
    <b v="0"/>
    <b v="0"/>
    <s v="music/electric music"/>
  </r>
  <r>
    <n v="613"/>
    <x v="602"/>
    <s v="Reverse-engineered 24/7 methodology"/>
    <n v="1100"/>
    <n v="1914"/>
    <n v="1.74"/>
    <x v="1"/>
    <n v="26"/>
    <n v="74"/>
    <x v="3"/>
    <x v="3"/>
    <x v="0"/>
    <s v="CAD"/>
    <x v="564"/>
    <n v="1504501200"/>
    <b v="0"/>
    <b v="0"/>
    <s v="theater/plays"/>
  </r>
  <r>
    <n v="614"/>
    <x v="603"/>
    <s v="Business-focused dynamic info-mediaries"/>
    <n v="26500"/>
    <n v="41205"/>
    <n v="1.5549056603773586"/>
    <x v="1"/>
    <n v="723"/>
    <n v="57"/>
    <x v="3"/>
    <x v="3"/>
    <x v="1"/>
    <s v="USD"/>
    <x v="565"/>
    <n v="1485669600"/>
    <b v="0"/>
    <b v="0"/>
    <s v="theater/plays"/>
  </r>
  <r>
    <n v="615"/>
    <x v="604"/>
    <s v="Digitized clear-thinking installation"/>
    <n v="8500"/>
    <n v="14488"/>
    <n v="1.7044705882352942"/>
    <x v="1"/>
    <n v="170"/>
    <n v="85"/>
    <x v="3"/>
    <x v="3"/>
    <x v="6"/>
    <s v="EUR"/>
    <x v="566"/>
    <n v="1462770000"/>
    <b v="0"/>
    <b v="0"/>
    <s v="theater/plays"/>
  </r>
  <r>
    <n v="616"/>
    <x v="605"/>
    <s v="Quality-focused 24/7 superstructure"/>
    <n v="6400"/>
    <n v="12129"/>
    <n v="1.8951562500000001"/>
    <x v="1"/>
    <n v="238"/>
    <n v="51"/>
    <x v="1"/>
    <x v="7"/>
    <x v="4"/>
    <s v="GBP"/>
    <x v="567"/>
    <n v="1379739600"/>
    <b v="0"/>
    <b v="1"/>
    <s v="music/indie rock"/>
  </r>
  <r>
    <n v="617"/>
    <x v="606"/>
    <s v="Multi-channeled local intranet"/>
    <n v="1400"/>
    <n v="3496"/>
    <n v="2.4971428571428573"/>
    <x v="1"/>
    <n v="55"/>
    <n v="64"/>
    <x v="3"/>
    <x v="3"/>
    <x v="1"/>
    <s v="USD"/>
    <x v="568"/>
    <n v="1402722000"/>
    <b v="0"/>
    <b v="0"/>
    <s v="theater/plays"/>
  </r>
  <r>
    <n v="618"/>
    <x v="607"/>
    <s v="Open-architected mobile emulation"/>
    <n v="198600"/>
    <n v="97037"/>
    <n v="0.48860523665659616"/>
    <x v="0"/>
    <n v="1198"/>
    <n v="81"/>
    <x v="5"/>
    <x v="9"/>
    <x v="1"/>
    <s v="USD"/>
    <x v="569"/>
    <n v="1369285200"/>
    <b v="0"/>
    <b v="0"/>
    <s v="publishing/nonfiction"/>
  </r>
  <r>
    <n v="619"/>
    <x v="608"/>
    <s v="Ameliorated foreground methodology"/>
    <n v="195900"/>
    <n v="55757"/>
    <n v="0.28461970393057684"/>
    <x v="0"/>
    <n v="648"/>
    <n v="86"/>
    <x v="3"/>
    <x v="3"/>
    <x v="1"/>
    <s v="USD"/>
    <x v="570"/>
    <n v="1304744400"/>
    <b v="1"/>
    <b v="1"/>
    <s v="theater/plays"/>
  </r>
  <r>
    <n v="620"/>
    <x v="609"/>
    <s v="Synergized well-modulated project"/>
    <n v="4300"/>
    <n v="11525"/>
    <n v="2.6802325581395348"/>
    <x v="1"/>
    <n v="128"/>
    <n v="90"/>
    <x v="7"/>
    <x v="14"/>
    <x v="2"/>
    <s v="AUD"/>
    <x v="571"/>
    <n v="1468299600"/>
    <b v="0"/>
    <b v="0"/>
    <s v="photography/photography books"/>
  </r>
  <r>
    <n v="621"/>
    <x v="610"/>
    <s v="Extended context-sensitive forecast"/>
    <n v="25600"/>
    <n v="158669"/>
    <n v="6.1980078125000002"/>
    <x v="1"/>
    <n v="2144"/>
    <n v="74"/>
    <x v="3"/>
    <x v="3"/>
    <x v="1"/>
    <s v="USD"/>
    <x v="572"/>
    <n v="1474174800"/>
    <b v="0"/>
    <b v="0"/>
    <s v="theater/plays"/>
  </r>
  <r>
    <n v="622"/>
    <x v="611"/>
    <s v="Total leadingedge neural-net"/>
    <n v="189000"/>
    <n v="5916"/>
    <n v="3.1301587301587303E-2"/>
    <x v="0"/>
    <n v="64"/>
    <n v="92"/>
    <x v="1"/>
    <x v="7"/>
    <x v="1"/>
    <s v="USD"/>
    <x v="573"/>
    <n v="1526014800"/>
    <b v="0"/>
    <b v="0"/>
    <s v="music/indie rock"/>
  </r>
  <r>
    <n v="623"/>
    <x v="612"/>
    <s v="Organic actuating protocol"/>
    <n v="94300"/>
    <n v="150806"/>
    <n v="1.5992152704135738"/>
    <x v="1"/>
    <n v="2693"/>
    <n v="56"/>
    <x v="3"/>
    <x v="3"/>
    <x v="4"/>
    <s v="GBP"/>
    <x v="574"/>
    <n v="1437454800"/>
    <b v="0"/>
    <b v="0"/>
    <s v="theater/plays"/>
  </r>
  <r>
    <n v="624"/>
    <x v="613"/>
    <s v="Down-sized national software"/>
    <n v="5100"/>
    <n v="14249"/>
    <n v="2.793921568627451"/>
    <x v="1"/>
    <n v="432"/>
    <n v="33"/>
    <x v="7"/>
    <x v="14"/>
    <x v="1"/>
    <s v="USD"/>
    <x v="511"/>
    <n v="1422684000"/>
    <b v="0"/>
    <b v="0"/>
    <s v="photography/photography books"/>
  </r>
  <r>
    <n v="625"/>
    <x v="614"/>
    <s v="Organic upward-trending Graphical User Interface"/>
    <n v="7500"/>
    <n v="5803"/>
    <n v="0.77373333333333338"/>
    <x v="0"/>
    <n v="62"/>
    <n v="94"/>
    <x v="3"/>
    <x v="3"/>
    <x v="1"/>
    <s v="USD"/>
    <x v="575"/>
    <n v="1581314400"/>
    <b v="0"/>
    <b v="0"/>
    <s v="theater/plays"/>
  </r>
  <r>
    <n v="626"/>
    <x v="615"/>
    <s v="Synergistic tertiary budgetary management"/>
    <n v="6400"/>
    <n v="13205"/>
    <n v="2.0632812500000002"/>
    <x v="1"/>
    <n v="189"/>
    <n v="70"/>
    <x v="3"/>
    <x v="3"/>
    <x v="1"/>
    <s v="USD"/>
    <x v="576"/>
    <n v="1286427600"/>
    <b v="0"/>
    <b v="1"/>
    <s v="theater/plays"/>
  </r>
  <r>
    <n v="627"/>
    <x v="616"/>
    <s v="Open-architected incremental ability"/>
    <n v="1600"/>
    <n v="11108"/>
    <n v="6.9424999999999999"/>
    <x v="1"/>
    <n v="154"/>
    <n v="72"/>
    <x v="0"/>
    <x v="0"/>
    <x v="4"/>
    <s v="GBP"/>
    <x v="577"/>
    <n v="1278738000"/>
    <b v="1"/>
    <b v="0"/>
    <s v="food/food trucks"/>
  </r>
  <r>
    <n v="628"/>
    <x v="617"/>
    <s v="Intuitive object-oriented task-force"/>
    <n v="1900"/>
    <n v="2884"/>
    <n v="1.5178947368421052"/>
    <x v="1"/>
    <n v="96"/>
    <n v="30"/>
    <x v="1"/>
    <x v="7"/>
    <x v="1"/>
    <s v="USD"/>
    <x v="578"/>
    <n v="1286427600"/>
    <b v="0"/>
    <b v="0"/>
    <s v="music/indie rock"/>
  </r>
  <r>
    <n v="629"/>
    <x v="618"/>
    <s v="Multi-tiered executive toolset"/>
    <n v="85900"/>
    <n v="55476"/>
    <n v="0.64582072176949945"/>
    <x v="0"/>
    <n v="750"/>
    <n v="74"/>
    <x v="3"/>
    <x v="3"/>
    <x v="1"/>
    <s v="USD"/>
    <x v="579"/>
    <n v="1467954000"/>
    <b v="0"/>
    <b v="1"/>
    <s v="theater/plays"/>
  </r>
  <r>
    <n v="630"/>
    <x v="619"/>
    <s v="Grass-roots directional workforce"/>
    <n v="9500"/>
    <n v="5973"/>
    <n v="0.62873684210526315"/>
    <x v="3"/>
    <n v="87"/>
    <n v="69"/>
    <x v="3"/>
    <x v="3"/>
    <x v="1"/>
    <s v="USD"/>
    <x v="580"/>
    <n v="1557637200"/>
    <b v="0"/>
    <b v="1"/>
    <s v="theater/plays"/>
  </r>
  <r>
    <n v="631"/>
    <x v="620"/>
    <s v="Quality-focused real-time solution"/>
    <n v="59200"/>
    <n v="183756"/>
    <n v="3.1039864864864866"/>
    <x v="1"/>
    <n v="3063"/>
    <n v="60"/>
    <x v="3"/>
    <x v="3"/>
    <x v="1"/>
    <s v="USD"/>
    <x v="581"/>
    <n v="1553922000"/>
    <b v="0"/>
    <b v="0"/>
    <s v="theater/plays"/>
  </r>
  <r>
    <n v="632"/>
    <x v="621"/>
    <s v="Reduced interactive matrix"/>
    <n v="72100"/>
    <n v="30902"/>
    <n v="0.42859916782246882"/>
    <x v="2"/>
    <n v="278"/>
    <n v="111"/>
    <x v="3"/>
    <x v="3"/>
    <x v="1"/>
    <s v="USD"/>
    <x v="582"/>
    <n v="1416463200"/>
    <b v="0"/>
    <b v="0"/>
    <s v="theater/plays"/>
  </r>
  <r>
    <n v="633"/>
    <x v="622"/>
    <s v="Adaptive context-sensitive architecture"/>
    <n v="6700"/>
    <n v="5569"/>
    <n v="0.83119402985074631"/>
    <x v="0"/>
    <n v="105"/>
    <n v="53"/>
    <x v="4"/>
    <x v="10"/>
    <x v="1"/>
    <s v="USD"/>
    <x v="336"/>
    <n v="1447221600"/>
    <b v="0"/>
    <b v="0"/>
    <s v="film &amp; video/animation"/>
  </r>
  <r>
    <n v="634"/>
    <x v="623"/>
    <s v="Polarized incremental portal"/>
    <n v="118200"/>
    <n v="92824"/>
    <n v="0.78531302876480547"/>
    <x v="3"/>
    <n v="1658"/>
    <n v="56"/>
    <x v="4"/>
    <x v="19"/>
    <x v="1"/>
    <s v="USD"/>
    <x v="583"/>
    <n v="1491627600"/>
    <b v="0"/>
    <b v="0"/>
    <s v="film &amp; video/television"/>
  </r>
  <r>
    <n v="635"/>
    <x v="624"/>
    <s v="Reactive regional access"/>
    <n v="139000"/>
    <n v="158590"/>
    <n v="1.1409352517985611"/>
    <x v="1"/>
    <n v="2266"/>
    <n v="70"/>
    <x v="4"/>
    <x v="19"/>
    <x v="1"/>
    <s v="USD"/>
    <x v="584"/>
    <n v="1363150800"/>
    <b v="0"/>
    <b v="0"/>
    <s v="film &amp; video/television"/>
  </r>
  <r>
    <n v="636"/>
    <x v="625"/>
    <s v="Stand-alone reciprocal frame"/>
    <n v="197700"/>
    <n v="127591"/>
    <n v="0.64537683358624176"/>
    <x v="0"/>
    <n v="2604"/>
    <n v="49"/>
    <x v="4"/>
    <x v="10"/>
    <x v="3"/>
    <s v="DKK"/>
    <x v="585"/>
    <n v="1330754400"/>
    <b v="0"/>
    <b v="1"/>
    <s v="film &amp; video/animation"/>
  </r>
  <r>
    <n v="637"/>
    <x v="626"/>
    <s v="Open-architected 24/7 throughput"/>
    <n v="8500"/>
    <n v="6750"/>
    <n v="0.79411764705882348"/>
    <x v="0"/>
    <n v="65"/>
    <n v="104"/>
    <x v="3"/>
    <x v="3"/>
    <x v="1"/>
    <s v="USD"/>
    <x v="586"/>
    <n v="1479794400"/>
    <b v="0"/>
    <b v="0"/>
    <s v="theater/plays"/>
  </r>
  <r>
    <n v="638"/>
    <x v="627"/>
    <s v="Monitored 24/7 approach"/>
    <n v="81600"/>
    <n v="9318"/>
    <n v="0.11419117647058824"/>
    <x v="0"/>
    <n v="94"/>
    <n v="99"/>
    <x v="3"/>
    <x v="3"/>
    <x v="1"/>
    <s v="USD"/>
    <x v="587"/>
    <n v="1281243600"/>
    <b v="0"/>
    <b v="1"/>
    <s v="theater/plays"/>
  </r>
  <r>
    <n v="639"/>
    <x v="628"/>
    <s v="Upgradable explicit forecast"/>
    <n v="8600"/>
    <n v="4832"/>
    <n v="0.56186046511627907"/>
    <x v="2"/>
    <n v="45"/>
    <n v="107"/>
    <x v="4"/>
    <x v="6"/>
    <x v="1"/>
    <s v="USD"/>
    <x v="588"/>
    <n v="1532754000"/>
    <b v="0"/>
    <b v="1"/>
    <s v="film &amp; video/drama"/>
  </r>
  <r>
    <n v="640"/>
    <x v="629"/>
    <s v="Pre-emptive context-sensitive support"/>
    <n v="119800"/>
    <n v="19769"/>
    <n v="0.16501669449081802"/>
    <x v="0"/>
    <n v="257"/>
    <n v="77"/>
    <x v="3"/>
    <x v="3"/>
    <x v="1"/>
    <s v="USD"/>
    <x v="589"/>
    <n v="1453356000"/>
    <b v="0"/>
    <b v="0"/>
    <s v="theater/plays"/>
  </r>
  <r>
    <n v="641"/>
    <x v="630"/>
    <s v="Business-focused leadingedge instruction set"/>
    <n v="9400"/>
    <n v="11277"/>
    <n v="1.1996808510638297"/>
    <x v="1"/>
    <n v="194"/>
    <n v="58"/>
    <x v="3"/>
    <x v="3"/>
    <x v="5"/>
    <s v="CHF"/>
    <x v="590"/>
    <n v="1489986000"/>
    <b v="0"/>
    <b v="0"/>
    <s v="theater/plays"/>
  </r>
  <r>
    <n v="642"/>
    <x v="631"/>
    <s v="Extended multi-state knowledge user"/>
    <n v="9200"/>
    <n v="13382"/>
    <n v="1.4545652173913044"/>
    <x v="1"/>
    <n v="129"/>
    <n v="104"/>
    <x v="2"/>
    <x v="8"/>
    <x v="0"/>
    <s v="CAD"/>
    <x v="591"/>
    <n v="1545804000"/>
    <b v="0"/>
    <b v="0"/>
    <s v="technology/wearables"/>
  </r>
  <r>
    <n v="643"/>
    <x v="632"/>
    <s v="Future-proofed modular groupware"/>
    <n v="14900"/>
    <n v="32986"/>
    <n v="2.2138255033557046"/>
    <x v="1"/>
    <n v="375"/>
    <n v="88"/>
    <x v="3"/>
    <x v="3"/>
    <x v="1"/>
    <s v="USD"/>
    <x v="592"/>
    <n v="1489899600"/>
    <b v="0"/>
    <b v="0"/>
    <s v="theater/plays"/>
  </r>
  <r>
    <n v="644"/>
    <x v="633"/>
    <s v="Distributed real-time algorithm"/>
    <n v="169400"/>
    <n v="81984"/>
    <n v="0.48396694214876035"/>
    <x v="0"/>
    <n v="2928"/>
    <n v="28"/>
    <x v="3"/>
    <x v="3"/>
    <x v="0"/>
    <s v="CAD"/>
    <x v="593"/>
    <n v="1546495200"/>
    <b v="0"/>
    <b v="0"/>
    <s v="theater/plays"/>
  </r>
  <r>
    <n v="645"/>
    <x v="634"/>
    <s v="Multi-lateral heuristic throughput"/>
    <n v="192100"/>
    <n v="178483"/>
    <n v="0.92911504424778757"/>
    <x v="0"/>
    <n v="4697"/>
    <n v="38"/>
    <x v="1"/>
    <x v="1"/>
    <x v="1"/>
    <s v="USD"/>
    <x v="594"/>
    <n v="1539752400"/>
    <b v="0"/>
    <b v="1"/>
    <s v="music/rock"/>
  </r>
  <r>
    <n v="646"/>
    <x v="635"/>
    <s v="Switchable reciprocal middleware"/>
    <n v="98700"/>
    <n v="87448"/>
    <n v="0.88599797365754818"/>
    <x v="0"/>
    <n v="2915"/>
    <n v="30"/>
    <x v="6"/>
    <x v="11"/>
    <x v="1"/>
    <s v="USD"/>
    <x v="595"/>
    <n v="1364101200"/>
    <b v="0"/>
    <b v="0"/>
    <s v="games/video games"/>
  </r>
  <r>
    <n v="647"/>
    <x v="636"/>
    <s v="Inverse multimedia Graphic Interface"/>
    <n v="4500"/>
    <n v="1863"/>
    <n v="0.41399999999999998"/>
    <x v="0"/>
    <n v="18"/>
    <n v="104"/>
    <x v="5"/>
    <x v="18"/>
    <x v="1"/>
    <s v="USD"/>
    <x v="596"/>
    <n v="1525323600"/>
    <b v="0"/>
    <b v="0"/>
    <s v="publishing/translations"/>
  </r>
  <r>
    <n v="648"/>
    <x v="637"/>
    <s v="Vision-oriented local contingency"/>
    <n v="98600"/>
    <n v="62174"/>
    <n v="0.63056795131845844"/>
    <x v="3"/>
    <n v="723"/>
    <n v="86"/>
    <x v="0"/>
    <x v="0"/>
    <x v="1"/>
    <s v="USD"/>
    <x v="597"/>
    <n v="1500872400"/>
    <b v="1"/>
    <b v="0"/>
    <s v="food/food trucks"/>
  </r>
  <r>
    <n v="649"/>
    <x v="638"/>
    <s v="Reactive 6thgeneration hub"/>
    <n v="121700"/>
    <n v="59003"/>
    <n v="0.48482333607230893"/>
    <x v="0"/>
    <n v="602"/>
    <n v="98"/>
    <x v="3"/>
    <x v="3"/>
    <x v="5"/>
    <s v="CHF"/>
    <x v="598"/>
    <n v="1288501200"/>
    <b v="1"/>
    <b v="1"/>
    <s v="theater/plays"/>
  </r>
  <r>
    <n v="650"/>
    <x v="639"/>
    <s v="Optional asymmetric success"/>
    <n v="100"/>
    <n v="2"/>
    <n v="0.02"/>
    <x v="0"/>
    <n v="1"/>
    <n v="2"/>
    <x v="1"/>
    <x v="17"/>
    <x v="1"/>
    <s v="USD"/>
    <x v="599"/>
    <n v="1407128400"/>
    <b v="0"/>
    <b v="0"/>
    <s v="music/jazz"/>
  </r>
  <r>
    <n v="651"/>
    <x v="640"/>
    <s v="Digitized analyzing capacity"/>
    <n v="196700"/>
    <n v="174039"/>
    <n v="0.88479410269445857"/>
    <x v="0"/>
    <n v="3868"/>
    <n v="45"/>
    <x v="4"/>
    <x v="12"/>
    <x v="6"/>
    <s v="EUR"/>
    <x v="600"/>
    <n v="1394344800"/>
    <b v="0"/>
    <b v="0"/>
    <s v="film &amp; video/shorts"/>
  </r>
  <r>
    <n v="652"/>
    <x v="641"/>
    <s v="Vision-oriented regional hub"/>
    <n v="10000"/>
    <n v="12684"/>
    <n v="1.2684"/>
    <x v="1"/>
    <n v="409"/>
    <n v="31"/>
    <x v="2"/>
    <x v="2"/>
    <x v="1"/>
    <s v="USD"/>
    <x v="601"/>
    <n v="1474088400"/>
    <b v="0"/>
    <b v="0"/>
    <s v="technology/web"/>
  </r>
  <r>
    <n v="653"/>
    <x v="642"/>
    <s v="Monitored incremental info-mediaries"/>
    <n v="600"/>
    <n v="14033"/>
    <n v="23.388333333333332"/>
    <x v="1"/>
    <n v="234"/>
    <n v="60"/>
    <x v="2"/>
    <x v="2"/>
    <x v="1"/>
    <s v="USD"/>
    <x v="602"/>
    <n v="1460264400"/>
    <b v="0"/>
    <b v="0"/>
    <s v="technology/web"/>
  </r>
  <r>
    <n v="654"/>
    <x v="643"/>
    <s v="Programmable static middleware"/>
    <n v="35000"/>
    <n v="177936"/>
    <n v="5.0838857142857146"/>
    <x v="1"/>
    <n v="3016"/>
    <n v="59"/>
    <x v="1"/>
    <x v="16"/>
    <x v="1"/>
    <s v="USD"/>
    <x v="335"/>
    <n v="1440824400"/>
    <b v="0"/>
    <b v="0"/>
    <s v="music/metal"/>
  </r>
  <r>
    <n v="655"/>
    <x v="644"/>
    <s v="Multi-layered bottom-line encryption"/>
    <n v="6900"/>
    <n v="13212"/>
    <n v="1.9147826086956521"/>
    <x v="1"/>
    <n v="264"/>
    <n v="50"/>
    <x v="7"/>
    <x v="14"/>
    <x v="1"/>
    <s v="USD"/>
    <x v="603"/>
    <n v="1489554000"/>
    <b v="1"/>
    <b v="0"/>
    <s v="photography/photography books"/>
  </r>
  <r>
    <n v="656"/>
    <x v="645"/>
    <s v="Vision-oriented systematic Graphical User Interface"/>
    <n v="118400"/>
    <n v="49879"/>
    <n v="0.42127533783783783"/>
    <x v="0"/>
    <n v="504"/>
    <n v="99"/>
    <x v="0"/>
    <x v="0"/>
    <x v="2"/>
    <s v="AUD"/>
    <x v="604"/>
    <n v="1514872800"/>
    <b v="0"/>
    <b v="0"/>
    <s v="food/food trucks"/>
  </r>
  <r>
    <n v="657"/>
    <x v="646"/>
    <s v="Balanced optimal hardware"/>
    <n v="10000"/>
    <n v="824"/>
    <n v="8.2400000000000001E-2"/>
    <x v="0"/>
    <n v="14"/>
    <n v="59"/>
    <x v="4"/>
    <x v="22"/>
    <x v="1"/>
    <s v="USD"/>
    <x v="605"/>
    <n v="1515736800"/>
    <b v="0"/>
    <b v="0"/>
    <s v="film &amp; video/science fiction"/>
  </r>
  <r>
    <n v="658"/>
    <x v="647"/>
    <s v="Self-enabling mission-critical success"/>
    <n v="52600"/>
    <n v="31594"/>
    <n v="0.60064638783269964"/>
    <x v="3"/>
    <n v="390"/>
    <n v="81"/>
    <x v="1"/>
    <x v="1"/>
    <x v="1"/>
    <s v="USD"/>
    <x v="606"/>
    <n v="1442898000"/>
    <b v="0"/>
    <b v="0"/>
    <s v="music/rock"/>
  </r>
  <r>
    <n v="659"/>
    <x v="648"/>
    <s v="Grass-roots dynamic emulation"/>
    <n v="120700"/>
    <n v="57010"/>
    <n v="0.47232808616404309"/>
    <x v="0"/>
    <n v="750"/>
    <n v="76"/>
    <x v="4"/>
    <x v="4"/>
    <x v="4"/>
    <s v="GBP"/>
    <x v="65"/>
    <n v="1296194400"/>
    <b v="0"/>
    <b v="0"/>
    <s v="film &amp; video/documentary"/>
  </r>
  <r>
    <n v="660"/>
    <x v="649"/>
    <s v="Fundamental disintermediate matrix"/>
    <n v="9100"/>
    <n v="7438"/>
    <n v="0.81736263736263737"/>
    <x v="0"/>
    <n v="77"/>
    <n v="97"/>
    <x v="3"/>
    <x v="3"/>
    <x v="1"/>
    <s v="USD"/>
    <x v="607"/>
    <n v="1440910800"/>
    <b v="1"/>
    <b v="0"/>
    <s v="theater/plays"/>
  </r>
  <r>
    <n v="661"/>
    <x v="650"/>
    <s v="Right-sized secondary challenge"/>
    <n v="106800"/>
    <n v="57872"/>
    <n v="0.54187265917603"/>
    <x v="0"/>
    <n v="752"/>
    <n v="77"/>
    <x v="1"/>
    <x v="17"/>
    <x v="3"/>
    <s v="DKK"/>
    <x v="608"/>
    <n v="1335502800"/>
    <b v="0"/>
    <b v="0"/>
    <s v="music/jazz"/>
  </r>
  <r>
    <n v="662"/>
    <x v="651"/>
    <s v="Implemented exuding software"/>
    <n v="9100"/>
    <n v="8906"/>
    <n v="0.97868131868131869"/>
    <x v="0"/>
    <n v="131"/>
    <n v="68"/>
    <x v="3"/>
    <x v="3"/>
    <x v="1"/>
    <s v="USD"/>
    <x v="609"/>
    <n v="1544680800"/>
    <b v="0"/>
    <b v="0"/>
    <s v="theater/plays"/>
  </r>
  <r>
    <n v="663"/>
    <x v="652"/>
    <s v="Total optimizing software"/>
    <n v="10000"/>
    <n v="7724"/>
    <n v="0.77239999999999998"/>
    <x v="0"/>
    <n v="87"/>
    <n v="89"/>
    <x v="3"/>
    <x v="3"/>
    <x v="1"/>
    <s v="USD"/>
    <x v="610"/>
    <n v="1288414800"/>
    <b v="0"/>
    <b v="0"/>
    <s v="theater/plays"/>
  </r>
  <r>
    <n v="664"/>
    <x v="327"/>
    <s v="Optional maximized attitude"/>
    <n v="79400"/>
    <n v="26571"/>
    <n v="0.33464735516372796"/>
    <x v="0"/>
    <n v="1063"/>
    <n v="25"/>
    <x v="1"/>
    <x v="17"/>
    <x v="1"/>
    <s v="USD"/>
    <x v="541"/>
    <n v="1330581600"/>
    <b v="0"/>
    <b v="0"/>
    <s v="music/jazz"/>
  </r>
  <r>
    <n v="665"/>
    <x v="653"/>
    <s v="Customer-focused impactful extranet"/>
    <n v="5100"/>
    <n v="12219"/>
    <n v="2.3958823529411766"/>
    <x v="1"/>
    <n v="272"/>
    <n v="45"/>
    <x v="4"/>
    <x v="4"/>
    <x v="1"/>
    <s v="USD"/>
    <x v="611"/>
    <n v="1311397200"/>
    <b v="0"/>
    <b v="1"/>
    <s v="film &amp; video/documentary"/>
  </r>
  <r>
    <n v="666"/>
    <x v="654"/>
    <s v="Cloned bottom-line success"/>
    <n v="3100"/>
    <n v="1985"/>
    <n v="0.64032258064516134"/>
    <x v="3"/>
    <n v="25"/>
    <n v="79"/>
    <x v="3"/>
    <x v="3"/>
    <x v="1"/>
    <s v="USD"/>
    <x v="612"/>
    <n v="1378357200"/>
    <b v="0"/>
    <b v="1"/>
    <s v="theater/plays"/>
  </r>
  <r>
    <n v="667"/>
    <x v="655"/>
    <s v="Decentralized bandwidth-monitored ability"/>
    <n v="6900"/>
    <n v="12155"/>
    <n v="1.7615942028985507"/>
    <x v="1"/>
    <n v="419"/>
    <n v="29"/>
    <x v="8"/>
    <x v="23"/>
    <x v="1"/>
    <s v="USD"/>
    <x v="613"/>
    <n v="1411102800"/>
    <b v="0"/>
    <b v="0"/>
    <s v="journalism/audio"/>
  </r>
  <r>
    <n v="668"/>
    <x v="656"/>
    <s v="Programmable leadingedge budgetary management"/>
    <n v="27500"/>
    <n v="5593"/>
    <n v="0.20338181818181819"/>
    <x v="0"/>
    <n v="76"/>
    <n v="74"/>
    <x v="3"/>
    <x v="3"/>
    <x v="1"/>
    <s v="USD"/>
    <x v="614"/>
    <n v="1344834000"/>
    <b v="0"/>
    <b v="0"/>
    <s v="theater/plays"/>
  </r>
  <r>
    <n v="669"/>
    <x v="657"/>
    <s v="Upgradable bi-directional concept"/>
    <n v="48800"/>
    <n v="175020"/>
    <n v="3.5864754098360656"/>
    <x v="1"/>
    <n v="1621"/>
    <n v="108"/>
    <x v="3"/>
    <x v="3"/>
    <x v="6"/>
    <s v="EUR"/>
    <x v="615"/>
    <n v="1499230800"/>
    <b v="0"/>
    <b v="0"/>
    <s v="theater/plays"/>
  </r>
  <r>
    <n v="670"/>
    <x v="635"/>
    <s v="Re-contextualized homogeneous flexibility"/>
    <n v="16200"/>
    <n v="75955"/>
    <n v="4.6885802469135802"/>
    <x v="1"/>
    <n v="1101"/>
    <n v="69"/>
    <x v="1"/>
    <x v="7"/>
    <x v="1"/>
    <s v="USD"/>
    <x v="90"/>
    <n v="1457416800"/>
    <b v="0"/>
    <b v="0"/>
    <s v="music/indie rock"/>
  </r>
  <r>
    <n v="671"/>
    <x v="658"/>
    <s v="Monitored bi-directional standardization"/>
    <n v="97600"/>
    <n v="119127"/>
    <n v="1.220563524590164"/>
    <x v="1"/>
    <n v="1073"/>
    <n v="111"/>
    <x v="3"/>
    <x v="3"/>
    <x v="1"/>
    <s v="USD"/>
    <x v="616"/>
    <n v="1280898000"/>
    <b v="0"/>
    <b v="1"/>
    <s v="theater/plays"/>
  </r>
  <r>
    <n v="672"/>
    <x v="659"/>
    <s v="Stand-alone grid-enabled leverage"/>
    <n v="197900"/>
    <n v="110689"/>
    <n v="0.55931783729156137"/>
    <x v="0"/>
    <n v="4428"/>
    <n v="25"/>
    <x v="3"/>
    <x v="3"/>
    <x v="2"/>
    <s v="AUD"/>
    <x v="617"/>
    <n v="1522472400"/>
    <b v="0"/>
    <b v="0"/>
    <s v="theater/plays"/>
  </r>
  <r>
    <n v="673"/>
    <x v="660"/>
    <s v="Assimilated regional groupware"/>
    <n v="5600"/>
    <n v="2445"/>
    <n v="0.43660714285714286"/>
    <x v="0"/>
    <n v="58"/>
    <n v="42"/>
    <x v="1"/>
    <x v="7"/>
    <x v="6"/>
    <s v="EUR"/>
    <x v="618"/>
    <n v="1462510800"/>
    <b v="0"/>
    <b v="0"/>
    <s v="music/indie rock"/>
  </r>
  <r>
    <n v="674"/>
    <x v="661"/>
    <s v="Up-sized 24hour instruction set"/>
    <n v="170700"/>
    <n v="57250"/>
    <n v="0.33538371411833628"/>
    <x v="3"/>
    <n v="1218"/>
    <n v="47"/>
    <x v="7"/>
    <x v="14"/>
    <x v="1"/>
    <s v="USD"/>
    <x v="619"/>
    <n v="1317790800"/>
    <b v="0"/>
    <b v="0"/>
    <s v="photography/photography books"/>
  </r>
  <r>
    <n v="675"/>
    <x v="662"/>
    <s v="Right-sized web-enabled intranet"/>
    <n v="9700"/>
    <n v="11929"/>
    <n v="1.2297938144329896"/>
    <x v="1"/>
    <n v="331"/>
    <n v="36"/>
    <x v="8"/>
    <x v="23"/>
    <x v="1"/>
    <s v="USD"/>
    <x v="620"/>
    <n v="1568782800"/>
    <b v="0"/>
    <b v="0"/>
    <s v="journalism/audio"/>
  </r>
  <r>
    <n v="676"/>
    <x v="663"/>
    <s v="Expanded needs-based orchestration"/>
    <n v="62300"/>
    <n v="118214"/>
    <n v="1.8974959871589085"/>
    <x v="1"/>
    <n v="1170"/>
    <n v="101"/>
    <x v="7"/>
    <x v="14"/>
    <x v="1"/>
    <s v="USD"/>
    <x v="621"/>
    <n v="1349413200"/>
    <b v="0"/>
    <b v="0"/>
    <s v="photography/photography books"/>
  </r>
  <r>
    <n v="677"/>
    <x v="664"/>
    <s v="Organic system-worthy orchestration"/>
    <n v="5300"/>
    <n v="4432"/>
    <n v="0.83622641509433959"/>
    <x v="0"/>
    <n v="111"/>
    <n v="40"/>
    <x v="5"/>
    <x v="13"/>
    <x v="1"/>
    <s v="USD"/>
    <x v="622"/>
    <n v="1472446800"/>
    <b v="0"/>
    <b v="0"/>
    <s v="publishing/fiction"/>
  </r>
  <r>
    <n v="678"/>
    <x v="665"/>
    <s v="Inverse static standardization"/>
    <n v="99500"/>
    <n v="17879"/>
    <n v="0.17968844221105529"/>
    <x v="3"/>
    <n v="215"/>
    <n v="83"/>
    <x v="4"/>
    <x v="6"/>
    <x v="1"/>
    <s v="USD"/>
    <x v="35"/>
    <n v="1548050400"/>
    <b v="0"/>
    <b v="0"/>
    <s v="film &amp; video/drama"/>
  </r>
  <r>
    <n v="679"/>
    <x v="307"/>
    <s v="Synchronized motivating solution"/>
    <n v="1400"/>
    <n v="14511"/>
    <n v="10.365"/>
    <x v="1"/>
    <n v="363"/>
    <n v="40"/>
    <x v="0"/>
    <x v="0"/>
    <x v="1"/>
    <s v="USD"/>
    <x v="623"/>
    <n v="1571806800"/>
    <b v="0"/>
    <b v="1"/>
    <s v="food/food trucks"/>
  </r>
  <r>
    <n v="680"/>
    <x v="666"/>
    <s v="Open-source 4thgeneration open system"/>
    <n v="145600"/>
    <n v="141822"/>
    <n v="0.97405219780219776"/>
    <x v="0"/>
    <n v="2955"/>
    <n v="48"/>
    <x v="6"/>
    <x v="20"/>
    <x v="1"/>
    <s v="USD"/>
    <x v="624"/>
    <n v="1576476000"/>
    <b v="0"/>
    <b v="1"/>
    <s v="games/mobile games"/>
  </r>
  <r>
    <n v="681"/>
    <x v="667"/>
    <s v="Decentralized context-sensitive superstructure"/>
    <n v="184100"/>
    <n v="159037"/>
    <n v="0.86386203150461705"/>
    <x v="0"/>
    <n v="1657"/>
    <n v="96"/>
    <x v="3"/>
    <x v="3"/>
    <x v="1"/>
    <s v="USD"/>
    <x v="625"/>
    <n v="1324965600"/>
    <b v="0"/>
    <b v="0"/>
    <s v="theater/plays"/>
  </r>
  <r>
    <n v="682"/>
    <x v="668"/>
    <s v="Compatible 5thgeneration concept"/>
    <n v="5400"/>
    <n v="8109"/>
    <n v="1.5016666666666667"/>
    <x v="1"/>
    <n v="103"/>
    <n v="79"/>
    <x v="3"/>
    <x v="3"/>
    <x v="1"/>
    <s v="USD"/>
    <x v="626"/>
    <n v="1387519200"/>
    <b v="0"/>
    <b v="0"/>
    <s v="theater/plays"/>
  </r>
  <r>
    <n v="683"/>
    <x v="669"/>
    <s v="Virtual systemic intranet"/>
    <n v="2300"/>
    <n v="8244"/>
    <n v="3.5843478260869563"/>
    <x v="1"/>
    <n v="147"/>
    <n v="56"/>
    <x v="3"/>
    <x v="3"/>
    <x v="1"/>
    <s v="USD"/>
    <x v="627"/>
    <n v="1537246800"/>
    <b v="0"/>
    <b v="0"/>
    <s v="theater/plays"/>
  </r>
  <r>
    <n v="684"/>
    <x v="670"/>
    <s v="Optimized systemic algorithm"/>
    <n v="1400"/>
    <n v="7600"/>
    <n v="5.4285714285714288"/>
    <x v="1"/>
    <n v="110"/>
    <n v="69"/>
    <x v="5"/>
    <x v="9"/>
    <x v="0"/>
    <s v="CAD"/>
    <x v="628"/>
    <n v="1279515600"/>
    <b v="0"/>
    <b v="0"/>
    <s v="publishing/nonfiction"/>
  </r>
  <r>
    <n v="685"/>
    <x v="671"/>
    <s v="Customizable homogeneous firmware"/>
    <n v="140000"/>
    <n v="94501"/>
    <n v="0.67500714285714281"/>
    <x v="0"/>
    <n v="926"/>
    <n v="102"/>
    <x v="3"/>
    <x v="3"/>
    <x v="0"/>
    <s v="CAD"/>
    <x v="629"/>
    <n v="1442379600"/>
    <b v="0"/>
    <b v="0"/>
    <s v="theater/plays"/>
  </r>
  <r>
    <n v="686"/>
    <x v="672"/>
    <s v="Front-line cohesive extranet"/>
    <n v="7500"/>
    <n v="14381"/>
    <n v="1.9174666666666667"/>
    <x v="1"/>
    <n v="134"/>
    <n v="107"/>
    <x v="2"/>
    <x v="8"/>
    <x v="1"/>
    <s v="USD"/>
    <x v="630"/>
    <n v="1523077200"/>
    <b v="0"/>
    <b v="0"/>
    <s v="technology/wearables"/>
  </r>
  <r>
    <n v="687"/>
    <x v="673"/>
    <s v="Distributed holistic neural-net"/>
    <n v="1500"/>
    <n v="13980"/>
    <n v="9.32"/>
    <x v="1"/>
    <n v="269"/>
    <n v="52"/>
    <x v="3"/>
    <x v="3"/>
    <x v="1"/>
    <s v="USD"/>
    <x v="631"/>
    <n v="1489554000"/>
    <b v="0"/>
    <b v="0"/>
    <s v="theater/plays"/>
  </r>
  <r>
    <n v="688"/>
    <x v="674"/>
    <s v="Devolved client-server monitoring"/>
    <n v="2900"/>
    <n v="12449"/>
    <n v="4.2927586206896553"/>
    <x v="1"/>
    <n v="175"/>
    <n v="71"/>
    <x v="4"/>
    <x v="19"/>
    <x v="1"/>
    <s v="USD"/>
    <x v="632"/>
    <n v="1548482400"/>
    <b v="0"/>
    <b v="1"/>
    <s v="film &amp; video/television"/>
  </r>
  <r>
    <n v="689"/>
    <x v="675"/>
    <s v="Seamless directional capacity"/>
    <n v="7300"/>
    <n v="7348"/>
    <n v="1.0065753424657535"/>
    <x v="1"/>
    <n v="69"/>
    <n v="106"/>
    <x v="2"/>
    <x v="2"/>
    <x v="1"/>
    <s v="USD"/>
    <x v="633"/>
    <n v="1384063200"/>
    <b v="0"/>
    <b v="0"/>
    <s v="technology/web"/>
  </r>
  <r>
    <n v="690"/>
    <x v="676"/>
    <s v="Polarized actuating implementation"/>
    <n v="3600"/>
    <n v="8158"/>
    <n v="2.266111111111111"/>
    <x v="1"/>
    <n v="190"/>
    <n v="43"/>
    <x v="4"/>
    <x v="4"/>
    <x v="1"/>
    <s v="USD"/>
    <x v="634"/>
    <n v="1322892000"/>
    <b v="0"/>
    <b v="1"/>
    <s v="film &amp; video/documentary"/>
  </r>
  <r>
    <n v="691"/>
    <x v="677"/>
    <s v="Front-line disintermediate hub"/>
    <n v="5000"/>
    <n v="7119"/>
    <n v="1.4238"/>
    <x v="1"/>
    <n v="237"/>
    <n v="30"/>
    <x v="4"/>
    <x v="4"/>
    <x v="1"/>
    <s v="USD"/>
    <x v="635"/>
    <n v="1350709200"/>
    <b v="1"/>
    <b v="1"/>
    <s v="film &amp; video/documentary"/>
  </r>
  <r>
    <n v="692"/>
    <x v="678"/>
    <s v="Decentralized 4thgeneration challenge"/>
    <n v="6000"/>
    <n v="5438"/>
    <n v="0.90633333333333332"/>
    <x v="0"/>
    <n v="77"/>
    <n v="71"/>
    <x v="1"/>
    <x v="1"/>
    <x v="4"/>
    <s v="GBP"/>
    <x v="636"/>
    <n v="1564203600"/>
    <b v="0"/>
    <b v="0"/>
    <s v="music/rock"/>
  </r>
  <r>
    <n v="693"/>
    <x v="679"/>
    <s v="Reverse-engineered composite hierarchy"/>
    <n v="180400"/>
    <n v="115396"/>
    <n v="0.63966740576496672"/>
    <x v="0"/>
    <n v="1748"/>
    <n v="66"/>
    <x v="3"/>
    <x v="3"/>
    <x v="1"/>
    <s v="USD"/>
    <x v="637"/>
    <n v="1509685200"/>
    <b v="0"/>
    <b v="0"/>
    <s v="theater/plays"/>
  </r>
  <r>
    <n v="694"/>
    <x v="680"/>
    <s v="Programmable tangible ability"/>
    <n v="9100"/>
    <n v="7656"/>
    <n v="0.84131868131868137"/>
    <x v="0"/>
    <n v="79"/>
    <n v="97"/>
    <x v="3"/>
    <x v="3"/>
    <x v="1"/>
    <s v="USD"/>
    <x v="638"/>
    <n v="1514959200"/>
    <b v="0"/>
    <b v="0"/>
    <s v="theater/plays"/>
  </r>
  <r>
    <n v="695"/>
    <x v="681"/>
    <s v="Configurable full-range emulation"/>
    <n v="9200"/>
    <n v="12322"/>
    <n v="1.3393478260869565"/>
    <x v="1"/>
    <n v="196"/>
    <n v="63"/>
    <x v="1"/>
    <x v="1"/>
    <x v="6"/>
    <s v="EUR"/>
    <x v="639"/>
    <n v="1448863200"/>
    <b v="1"/>
    <b v="0"/>
    <s v="music/rock"/>
  </r>
  <r>
    <n v="696"/>
    <x v="682"/>
    <s v="Total real-time hardware"/>
    <n v="164100"/>
    <n v="96888"/>
    <n v="0.59042047531992692"/>
    <x v="0"/>
    <n v="889"/>
    <n v="109"/>
    <x v="3"/>
    <x v="3"/>
    <x v="1"/>
    <s v="USD"/>
    <x v="640"/>
    <n v="1429592400"/>
    <b v="0"/>
    <b v="1"/>
    <s v="theater/plays"/>
  </r>
  <r>
    <n v="697"/>
    <x v="683"/>
    <s v="Profound system-worthy functionalities"/>
    <n v="128900"/>
    <n v="196960"/>
    <n v="1.5280062063615205"/>
    <x v="1"/>
    <n v="7295"/>
    <n v="27"/>
    <x v="1"/>
    <x v="5"/>
    <x v="1"/>
    <s v="USD"/>
    <x v="641"/>
    <n v="1522645200"/>
    <b v="0"/>
    <b v="0"/>
    <s v="music/electric music"/>
  </r>
  <r>
    <n v="698"/>
    <x v="684"/>
    <s v="Cloned hybrid focus group"/>
    <n v="42100"/>
    <n v="188057"/>
    <n v="4.466912114014252"/>
    <x v="1"/>
    <n v="2893"/>
    <n v="65"/>
    <x v="2"/>
    <x v="8"/>
    <x v="0"/>
    <s v="CAD"/>
    <x v="642"/>
    <n v="1323324000"/>
    <b v="0"/>
    <b v="0"/>
    <s v="technology/wearables"/>
  </r>
  <r>
    <n v="699"/>
    <x v="196"/>
    <s v="Ergonomic dedicated focus group"/>
    <n v="7400"/>
    <n v="6245"/>
    <n v="0.8439189189189189"/>
    <x v="0"/>
    <n v="56"/>
    <n v="112"/>
    <x v="4"/>
    <x v="6"/>
    <x v="1"/>
    <s v="USD"/>
    <x v="230"/>
    <n v="1561525200"/>
    <b v="0"/>
    <b v="0"/>
    <s v="film &amp; video/drama"/>
  </r>
  <r>
    <n v="700"/>
    <x v="685"/>
    <s v="Realigned zero administration paradigm"/>
    <n v="100"/>
    <n v="3"/>
    <n v="0.03"/>
    <x v="0"/>
    <n v="1"/>
    <n v="3"/>
    <x v="2"/>
    <x v="8"/>
    <x v="1"/>
    <s v="USD"/>
    <x v="67"/>
    <n v="1265695200"/>
    <b v="0"/>
    <b v="0"/>
    <s v="technology/wearables"/>
  </r>
  <r>
    <n v="701"/>
    <x v="686"/>
    <s v="Open-source multi-tasking methodology"/>
    <n v="52000"/>
    <n v="91014"/>
    <n v="1.7502692307692307"/>
    <x v="1"/>
    <n v="820"/>
    <n v="111"/>
    <x v="3"/>
    <x v="3"/>
    <x v="1"/>
    <s v="USD"/>
    <x v="643"/>
    <n v="1301806800"/>
    <b v="1"/>
    <b v="0"/>
    <s v="theater/plays"/>
  </r>
  <r>
    <n v="702"/>
    <x v="687"/>
    <s v="Object-based attitude-oriented analyzer"/>
    <n v="8700"/>
    <n v="4710"/>
    <n v="0.54137931034482756"/>
    <x v="0"/>
    <n v="83"/>
    <n v="57"/>
    <x v="2"/>
    <x v="8"/>
    <x v="1"/>
    <s v="USD"/>
    <x v="644"/>
    <n v="1374901200"/>
    <b v="0"/>
    <b v="0"/>
    <s v="technology/wearables"/>
  </r>
  <r>
    <n v="703"/>
    <x v="688"/>
    <s v="Cross-platform tertiary hub"/>
    <n v="63400"/>
    <n v="197728"/>
    <n v="3.1187381703470032"/>
    <x v="1"/>
    <n v="2038"/>
    <n v="97"/>
    <x v="5"/>
    <x v="18"/>
    <x v="1"/>
    <s v="USD"/>
    <x v="645"/>
    <n v="1336453200"/>
    <b v="1"/>
    <b v="1"/>
    <s v="publishing/translations"/>
  </r>
  <r>
    <n v="704"/>
    <x v="689"/>
    <s v="Seamless clear-thinking artificial intelligence"/>
    <n v="8700"/>
    <n v="10682"/>
    <n v="1.2278160919540231"/>
    <x v="1"/>
    <n v="116"/>
    <n v="92"/>
    <x v="4"/>
    <x v="10"/>
    <x v="1"/>
    <s v="USD"/>
    <x v="646"/>
    <n v="1468904400"/>
    <b v="0"/>
    <b v="0"/>
    <s v="film &amp; video/animation"/>
  </r>
  <r>
    <n v="705"/>
    <x v="690"/>
    <s v="Centralized tangible success"/>
    <n v="169700"/>
    <n v="168048"/>
    <n v="0.99026517383618151"/>
    <x v="0"/>
    <n v="2025"/>
    <n v="83"/>
    <x v="5"/>
    <x v="9"/>
    <x v="4"/>
    <s v="GBP"/>
    <x v="626"/>
    <n v="1387087200"/>
    <b v="0"/>
    <b v="0"/>
    <s v="publishing/nonfiction"/>
  </r>
  <r>
    <n v="706"/>
    <x v="691"/>
    <s v="Customer-focused multimedia methodology"/>
    <n v="108400"/>
    <n v="138586"/>
    <n v="1.278468634686347"/>
    <x v="1"/>
    <n v="1345"/>
    <n v="103"/>
    <x v="2"/>
    <x v="2"/>
    <x v="2"/>
    <s v="AUD"/>
    <x v="647"/>
    <n v="1547445600"/>
    <b v="0"/>
    <b v="1"/>
    <s v="technology/web"/>
  </r>
  <r>
    <n v="707"/>
    <x v="692"/>
    <s v="Visionary maximized Local Area Network"/>
    <n v="7300"/>
    <n v="11579"/>
    <n v="1.5861643835616439"/>
    <x v="1"/>
    <n v="168"/>
    <n v="69"/>
    <x v="4"/>
    <x v="6"/>
    <x v="1"/>
    <s v="USD"/>
    <x v="159"/>
    <n v="1547359200"/>
    <b v="0"/>
    <b v="0"/>
    <s v="film &amp; video/drama"/>
  </r>
  <r>
    <n v="708"/>
    <x v="693"/>
    <s v="Secured bifurcated intranet"/>
    <n v="1700"/>
    <n v="12020"/>
    <n v="7.0705882352941174"/>
    <x v="1"/>
    <n v="137"/>
    <n v="88"/>
    <x v="3"/>
    <x v="3"/>
    <x v="5"/>
    <s v="CHF"/>
    <x v="648"/>
    <n v="1496293200"/>
    <b v="0"/>
    <b v="0"/>
    <s v="theater/plays"/>
  </r>
  <r>
    <n v="709"/>
    <x v="694"/>
    <s v="Grass-roots 4thgeneration product"/>
    <n v="9800"/>
    <n v="13954"/>
    <n v="1.4238775510204082"/>
    <x v="1"/>
    <n v="186"/>
    <n v="75"/>
    <x v="3"/>
    <x v="3"/>
    <x v="6"/>
    <s v="EUR"/>
    <x v="267"/>
    <n v="1335416400"/>
    <b v="0"/>
    <b v="0"/>
    <s v="theater/plays"/>
  </r>
  <r>
    <n v="710"/>
    <x v="695"/>
    <s v="Reduced next generation info-mediaries"/>
    <n v="4300"/>
    <n v="6358"/>
    <n v="1.4786046511627906"/>
    <x v="1"/>
    <n v="125"/>
    <n v="51"/>
    <x v="3"/>
    <x v="3"/>
    <x v="1"/>
    <s v="USD"/>
    <x v="649"/>
    <n v="1532149200"/>
    <b v="0"/>
    <b v="1"/>
    <s v="theater/plays"/>
  </r>
  <r>
    <n v="711"/>
    <x v="696"/>
    <s v="Customizable full-range artificial intelligence"/>
    <n v="6200"/>
    <n v="1260"/>
    <n v="0.20322580645161289"/>
    <x v="0"/>
    <n v="14"/>
    <n v="90"/>
    <x v="3"/>
    <x v="3"/>
    <x v="6"/>
    <s v="EUR"/>
    <x v="248"/>
    <n v="1453788000"/>
    <b v="1"/>
    <b v="1"/>
    <s v="theater/plays"/>
  </r>
  <r>
    <n v="712"/>
    <x v="697"/>
    <s v="Programmable leadingedge contingency"/>
    <n v="800"/>
    <n v="14725"/>
    <n v="18.40625"/>
    <x v="1"/>
    <n v="202"/>
    <n v="73"/>
    <x v="3"/>
    <x v="3"/>
    <x v="1"/>
    <s v="USD"/>
    <x v="571"/>
    <n v="1471496400"/>
    <b v="0"/>
    <b v="0"/>
    <s v="theater/plays"/>
  </r>
  <r>
    <n v="713"/>
    <x v="698"/>
    <s v="Multi-layered global groupware"/>
    <n v="6900"/>
    <n v="11174"/>
    <n v="1.6194202898550725"/>
    <x v="1"/>
    <n v="103"/>
    <n v="108"/>
    <x v="5"/>
    <x v="15"/>
    <x v="1"/>
    <s v="USD"/>
    <x v="650"/>
    <n v="1472878800"/>
    <b v="0"/>
    <b v="0"/>
    <s v="publishing/radio &amp; podcasts"/>
  </r>
  <r>
    <n v="714"/>
    <x v="699"/>
    <s v="Switchable methodical superstructure"/>
    <n v="38500"/>
    <n v="182036"/>
    <n v="4.7282077922077921"/>
    <x v="1"/>
    <n v="1785"/>
    <n v="102"/>
    <x v="1"/>
    <x v="1"/>
    <x v="1"/>
    <s v="USD"/>
    <x v="1"/>
    <n v="1408510800"/>
    <b v="0"/>
    <b v="0"/>
    <s v="music/rock"/>
  </r>
  <r>
    <n v="715"/>
    <x v="700"/>
    <s v="Expanded even-keeled portal"/>
    <n v="118000"/>
    <n v="28870"/>
    <n v="0.24466101694915254"/>
    <x v="0"/>
    <n v="656"/>
    <n v="44"/>
    <x v="6"/>
    <x v="20"/>
    <x v="1"/>
    <s v="USD"/>
    <x v="651"/>
    <n v="1281589200"/>
    <b v="0"/>
    <b v="0"/>
    <s v="games/mobile games"/>
  </r>
  <r>
    <n v="716"/>
    <x v="701"/>
    <s v="Advanced modular moderator"/>
    <n v="2000"/>
    <n v="10353"/>
    <n v="5.1764999999999999"/>
    <x v="1"/>
    <n v="157"/>
    <n v="66"/>
    <x v="3"/>
    <x v="3"/>
    <x v="1"/>
    <s v="USD"/>
    <x v="652"/>
    <n v="1375851600"/>
    <b v="0"/>
    <b v="1"/>
    <s v="theater/plays"/>
  </r>
  <r>
    <n v="717"/>
    <x v="702"/>
    <s v="Reverse-engineered well-modulated ability"/>
    <n v="5600"/>
    <n v="13868"/>
    <n v="2.4764285714285714"/>
    <x v="1"/>
    <n v="555"/>
    <n v="25"/>
    <x v="4"/>
    <x v="4"/>
    <x v="1"/>
    <s v="USD"/>
    <x v="653"/>
    <n v="1315803600"/>
    <b v="0"/>
    <b v="0"/>
    <s v="film &amp; video/documentary"/>
  </r>
  <r>
    <n v="718"/>
    <x v="703"/>
    <s v="Expanded optimal pricing structure"/>
    <n v="8300"/>
    <n v="8317"/>
    <n v="1.0020481927710843"/>
    <x v="1"/>
    <n v="297"/>
    <n v="28"/>
    <x v="2"/>
    <x v="8"/>
    <x v="1"/>
    <s v="USD"/>
    <x v="654"/>
    <n v="1373691600"/>
    <b v="0"/>
    <b v="0"/>
    <s v="technology/wearables"/>
  </r>
  <r>
    <n v="719"/>
    <x v="704"/>
    <s v="Down-sized uniform ability"/>
    <n v="6900"/>
    <n v="10557"/>
    <n v="1.53"/>
    <x v="1"/>
    <n v="123"/>
    <n v="86"/>
    <x v="5"/>
    <x v="13"/>
    <x v="1"/>
    <s v="USD"/>
    <x v="655"/>
    <n v="1339218000"/>
    <b v="0"/>
    <b v="0"/>
    <s v="publishing/fiction"/>
  </r>
  <r>
    <n v="720"/>
    <x v="705"/>
    <s v="Multi-layered upward-trending conglomeration"/>
    <n v="8700"/>
    <n v="3227"/>
    <n v="0.37091954022988505"/>
    <x v="3"/>
    <n v="38"/>
    <n v="85"/>
    <x v="3"/>
    <x v="3"/>
    <x v="3"/>
    <s v="DKK"/>
    <x v="656"/>
    <n v="1520402400"/>
    <b v="0"/>
    <b v="1"/>
    <s v="theater/plays"/>
  </r>
  <r>
    <n v="721"/>
    <x v="706"/>
    <s v="Open-architected systematic intranet"/>
    <n v="123600"/>
    <n v="5429"/>
    <n v="4.3923948220064728E-2"/>
    <x v="3"/>
    <n v="60"/>
    <n v="90"/>
    <x v="1"/>
    <x v="1"/>
    <x v="1"/>
    <s v="USD"/>
    <x v="657"/>
    <n v="1523336400"/>
    <b v="0"/>
    <b v="0"/>
    <s v="music/rock"/>
  </r>
  <r>
    <n v="722"/>
    <x v="707"/>
    <s v="Proactive 24hour frame"/>
    <n v="48500"/>
    <n v="75906"/>
    <n v="1.5650721649484536"/>
    <x v="1"/>
    <n v="3036"/>
    <n v="25"/>
    <x v="4"/>
    <x v="4"/>
    <x v="1"/>
    <s v="USD"/>
    <x v="265"/>
    <n v="1512280800"/>
    <b v="0"/>
    <b v="0"/>
    <s v="film &amp; video/documentary"/>
  </r>
  <r>
    <n v="723"/>
    <x v="708"/>
    <s v="Exclusive fresh-thinking model"/>
    <n v="4900"/>
    <n v="13250"/>
    <n v="2.704081632653061"/>
    <x v="1"/>
    <n v="144"/>
    <n v="92"/>
    <x v="3"/>
    <x v="3"/>
    <x v="2"/>
    <s v="AUD"/>
    <x v="658"/>
    <n v="1458709200"/>
    <b v="0"/>
    <b v="0"/>
    <s v="theater/plays"/>
  </r>
  <r>
    <n v="724"/>
    <x v="709"/>
    <s v="Business-focused encompassing intranet"/>
    <n v="8400"/>
    <n v="11261"/>
    <n v="1.3405952380952382"/>
    <x v="1"/>
    <n v="121"/>
    <n v="93"/>
    <x v="3"/>
    <x v="3"/>
    <x v="4"/>
    <s v="GBP"/>
    <x v="659"/>
    <n v="1414126800"/>
    <b v="0"/>
    <b v="1"/>
    <s v="theater/plays"/>
  </r>
  <r>
    <n v="725"/>
    <x v="710"/>
    <s v="Optional 6thgeneration access"/>
    <n v="193200"/>
    <n v="97369"/>
    <n v="0.50398033126293995"/>
    <x v="0"/>
    <n v="1596"/>
    <n v="61"/>
    <x v="6"/>
    <x v="20"/>
    <x v="1"/>
    <s v="USD"/>
    <x v="660"/>
    <n v="1416204000"/>
    <b v="0"/>
    <b v="0"/>
    <s v="games/mobile games"/>
  </r>
  <r>
    <n v="726"/>
    <x v="711"/>
    <s v="Realigned web-enabled functionalities"/>
    <n v="54300"/>
    <n v="48227"/>
    <n v="0.88815837937384901"/>
    <x v="3"/>
    <n v="524"/>
    <n v="92"/>
    <x v="3"/>
    <x v="3"/>
    <x v="1"/>
    <s v="USD"/>
    <x v="661"/>
    <n v="1288501200"/>
    <b v="0"/>
    <b v="1"/>
    <s v="theater/plays"/>
  </r>
  <r>
    <n v="727"/>
    <x v="712"/>
    <s v="Enterprise-wide multimedia software"/>
    <n v="8900"/>
    <n v="14685"/>
    <n v="1.65"/>
    <x v="1"/>
    <n v="181"/>
    <n v="81"/>
    <x v="2"/>
    <x v="2"/>
    <x v="1"/>
    <s v="USD"/>
    <x v="4"/>
    <n v="1552971600"/>
    <b v="0"/>
    <b v="0"/>
    <s v="technology/web"/>
  </r>
  <r>
    <n v="728"/>
    <x v="713"/>
    <s v="Versatile mission-critical knowledgebase"/>
    <n v="4200"/>
    <n v="735"/>
    <n v="0.17499999999999999"/>
    <x v="0"/>
    <n v="10"/>
    <n v="74"/>
    <x v="3"/>
    <x v="3"/>
    <x v="1"/>
    <s v="USD"/>
    <x v="662"/>
    <n v="1465102800"/>
    <b v="0"/>
    <b v="0"/>
    <s v="theater/plays"/>
  </r>
  <r>
    <n v="729"/>
    <x v="714"/>
    <s v="Multi-lateral object-oriented open system"/>
    <n v="5600"/>
    <n v="10397"/>
    <n v="1.8566071428571429"/>
    <x v="1"/>
    <n v="122"/>
    <n v="85"/>
    <x v="4"/>
    <x v="6"/>
    <x v="1"/>
    <s v="USD"/>
    <x v="663"/>
    <n v="1360130400"/>
    <b v="0"/>
    <b v="0"/>
    <s v="film &amp; video/drama"/>
  </r>
  <r>
    <n v="730"/>
    <x v="715"/>
    <s v="Visionary system-worthy attitude"/>
    <n v="28800"/>
    <n v="118847"/>
    <n v="4.1266319444444441"/>
    <x v="1"/>
    <n v="1071"/>
    <n v="111"/>
    <x v="2"/>
    <x v="8"/>
    <x v="0"/>
    <s v="CAD"/>
    <x v="664"/>
    <n v="1432875600"/>
    <b v="0"/>
    <b v="0"/>
    <s v="technology/wearables"/>
  </r>
  <r>
    <n v="731"/>
    <x v="716"/>
    <s v="Synergized content-based hierarchy"/>
    <n v="8000"/>
    <n v="7220"/>
    <n v="0.90249999999999997"/>
    <x v="3"/>
    <n v="219"/>
    <n v="33"/>
    <x v="2"/>
    <x v="2"/>
    <x v="1"/>
    <s v="USD"/>
    <x v="665"/>
    <n v="1500872400"/>
    <b v="0"/>
    <b v="0"/>
    <s v="technology/web"/>
  </r>
  <r>
    <n v="732"/>
    <x v="717"/>
    <s v="Business-focused 24hour access"/>
    <n v="117000"/>
    <n v="107622"/>
    <n v="0.91984615384615387"/>
    <x v="0"/>
    <n v="1121"/>
    <n v="96"/>
    <x v="1"/>
    <x v="1"/>
    <x v="1"/>
    <s v="USD"/>
    <x v="666"/>
    <n v="1492146000"/>
    <b v="0"/>
    <b v="1"/>
    <s v="music/rock"/>
  </r>
  <r>
    <n v="733"/>
    <x v="718"/>
    <s v="Automated hybrid orchestration"/>
    <n v="15800"/>
    <n v="83267"/>
    <n v="5.2700632911392402"/>
    <x v="1"/>
    <n v="980"/>
    <n v="85"/>
    <x v="1"/>
    <x v="16"/>
    <x v="1"/>
    <s v="USD"/>
    <x v="43"/>
    <n v="1407301200"/>
    <b v="0"/>
    <b v="0"/>
    <s v="music/metal"/>
  </r>
  <r>
    <n v="734"/>
    <x v="719"/>
    <s v="Exclusive 5thgeneration leverage"/>
    <n v="4200"/>
    <n v="13404"/>
    <n v="3.1914285714285713"/>
    <x v="1"/>
    <n v="536"/>
    <n v="25"/>
    <x v="3"/>
    <x v="3"/>
    <x v="1"/>
    <s v="USD"/>
    <x v="667"/>
    <n v="1486620000"/>
    <b v="0"/>
    <b v="1"/>
    <s v="theater/plays"/>
  </r>
  <r>
    <n v="735"/>
    <x v="720"/>
    <s v="Grass-roots zero administration alliance"/>
    <n v="37100"/>
    <n v="131404"/>
    <n v="3.5418867924528303"/>
    <x v="1"/>
    <n v="1991"/>
    <n v="66"/>
    <x v="7"/>
    <x v="14"/>
    <x v="1"/>
    <s v="USD"/>
    <x v="668"/>
    <n v="1459918800"/>
    <b v="0"/>
    <b v="0"/>
    <s v="photography/photography books"/>
  </r>
  <r>
    <n v="736"/>
    <x v="721"/>
    <s v="Proactive heuristic orchestration"/>
    <n v="7700"/>
    <n v="2533"/>
    <n v="0.32896103896103895"/>
    <x v="3"/>
    <n v="29"/>
    <n v="87"/>
    <x v="5"/>
    <x v="9"/>
    <x v="1"/>
    <s v="USD"/>
    <x v="669"/>
    <n v="1424757600"/>
    <b v="0"/>
    <b v="0"/>
    <s v="publishing/nonfiction"/>
  </r>
  <r>
    <n v="737"/>
    <x v="722"/>
    <s v="Function-based systematic Graphical User Interface"/>
    <n v="3700"/>
    <n v="5028"/>
    <n v="1.358918918918919"/>
    <x v="1"/>
    <n v="180"/>
    <n v="28"/>
    <x v="1"/>
    <x v="7"/>
    <x v="1"/>
    <s v="USD"/>
    <x v="670"/>
    <n v="1479880800"/>
    <b v="0"/>
    <b v="0"/>
    <s v="music/indie rock"/>
  </r>
  <r>
    <n v="738"/>
    <x v="486"/>
    <s v="Extended zero administration software"/>
    <n v="74700"/>
    <n v="1557"/>
    <n v="2.0843373493975904E-2"/>
    <x v="0"/>
    <n v="15"/>
    <n v="104"/>
    <x v="3"/>
    <x v="3"/>
    <x v="1"/>
    <s v="USD"/>
    <x v="671"/>
    <n v="1418018400"/>
    <b v="0"/>
    <b v="1"/>
    <s v="theater/plays"/>
  </r>
  <r>
    <n v="739"/>
    <x v="723"/>
    <s v="Multi-tiered discrete support"/>
    <n v="10000"/>
    <n v="6100"/>
    <n v="0.61"/>
    <x v="0"/>
    <n v="191"/>
    <n v="32"/>
    <x v="1"/>
    <x v="7"/>
    <x v="1"/>
    <s v="USD"/>
    <x v="672"/>
    <n v="1341032400"/>
    <b v="0"/>
    <b v="0"/>
    <s v="music/indie rock"/>
  </r>
  <r>
    <n v="740"/>
    <x v="724"/>
    <s v="Phased system-worthy conglomeration"/>
    <n v="5300"/>
    <n v="1592"/>
    <n v="0.30037735849056602"/>
    <x v="0"/>
    <n v="16"/>
    <n v="100"/>
    <x v="3"/>
    <x v="3"/>
    <x v="1"/>
    <s v="USD"/>
    <x v="673"/>
    <n v="1486360800"/>
    <b v="0"/>
    <b v="0"/>
    <s v="theater/plays"/>
  </r>
  <r>
    <n v="741"/>
    <x v="287"/>
    <s v="Balanced mobile alliance"/>
    <n v="1200"/>
    <n v="14150"/>
    <n v="11.791666666666666"/>
    <x v="1"/>
    <n v="130"/>
    <n v="109"/>
    <x v="3"/>
    <x v="3"/>
    <x v="1"/>
    <s v="USD"/>
    <x v="674"/>
    <n v="1274677200"/>
    <b v="0"/>
    <b v="0"/>
    <s v="theater/plays"/>
  </r>
  <r>
    <n v="742"/>
    <x v="725"/>
    <s v="Reactive solution-oriented groupware"/>
    <n v="1200"/>
    <n v="13513"/>
    <n v="11.260833333333334"/>
    <x v="1"/>
    <n v="122"/>
    <n v="111"/>
    <x v="1"/>
    <x v="5"/>
    <x v="1"/>
    <s v="USD"/>
    <x v="675"/>
    <n v="1267509600"/>
    <b v="0"/>
    <b v="0"/>
    <s v="music/electric music"/>
  </r>
  <r>
    <n v="743"/>
    <x v="726"/>
    <s v="Exclusive bandwidth-monitored orchestration"/>
    <n v="3900"/>
    <n v="504"/>
    <n v="0.12923076923076923"/>
    <x v="0"/>
    <n v="17"/>
    <n v="30"/>
    <x v="3"/>
    <x v="3"/>
    <x v="1"/>
    <s v="USD"/>
    <x v="676"/>
    <n v="1445922000"/>
    <b v="0"/>
    <b v="1"/>
    <s v="theater/plays"/>
  </r>
  <r>
    <n v="744"/>
    <x v="727"/>
    <s v="Intuitive exuding initiative"/>
    <n v="2000"/>
    <n v="14240"/>
    <n v="7.12"/>
    <x v="1"/>
    <n v="140"/>
    <n v="102"/>
    <x v="3"/>
    <x v="3"/>
    <x v="1"/>
    <s v="USD"/>
    <x v="342"/>
    <n v="1534050000"/>
    <b v="0"/>
    <b v="1"/>
    <s v="theater/plays"/>
  </r>
  <r>
    <n v="745"/>
    <x v="728"/>
    <s v="Streamlined needs-based knowledge user"/>
    <n v="6900"/>
    <n v="2091"/>
    <n v="0.30304347826086958"/>
    <x v="0"/>
    <n v="34"/>
    <n v="62"/>
    <x v="2"/>
    <x v="8"/>
    <x v="1"/>
    <s v="USD"/>
    <x v="677"/>
    <n v="1277528400"/>
    <b v="0"/>
    <b v="0"/>
    <s v="technology/wearables"/>
  </r>
  <r>
    <n v="746"/>
    <x v="729"/>
    <s v="Automated system-worthy structure"/>
    <n v="55800"/>
    <n v="118580"/>
    <n v="2.1250896057347672"/>
    <x v="1"/>
    <n v="3388"/>
    <n v="35"/>
    <x v="2"/>
    <x v="2"/>
    <x v="1"/>
    <s v="USD"/>
    <x v="678"/>
    <n v="1318568400"/>
    <b v="0"/>
    <b v="0"/>
    <s v="technology/web"/>
  </r>
  <r>
    <n v="747"/>
    <x v="730"/>
    <s v="Secured clear-thinking intranet"/>
    <n v="4900"/>
    <n v="11214"/>
    <n v="2.2885714285714287"/>
    <x v="1"/>
    <n v="280"/>
    <n v="40"/>
    <x v="3"/>
    <x v="3"/>
    <x v="1"/>
    <s v="USD"/>
    <x v="679"/>
    <n v="1284354000"/>
    <b v="0"/>
    <b v="0"/>
    <s v="theater/plays"/>
  </r>
  <r>
    <n v="748"/>
    <x v="731"/>
    <s v="Cloned actuating architecture"/>
    <n v="194900"/>
    <n v="68137"/>
    <n v="0.34959979476654696"/>
    <x v="3"/>
    <n v="614"/>
    <n v="111"/>
    <x v="4"/>
    <x v="10"/>
    <x v="1"/>
    <s v="USD"/>
    <x v="680"/>
    <n v="1269579600"/>
    <b v="0"/>
    <b v="1"/>
    <s v="film &amp; video/animation"/>
  </r>
  <r>
    <n v="749"/>
    <x v="732"/>
    <s v="Down-sized needs-based task-force"/>
    <n v="8600"/>
    <n v="13527"/>
    <n v="1.5729069767441861"/>
    <x v="1"/>
    <n v="366"/>
    <n v="37"/>
    <x v="2"/>
    <x v="8"/>
    <x v="6"/>
    <s v="EUR"/>
    <x v="681"/>
    <n v="1413781200"/>
    <b v="0"/>
    <b v="1"/>
    <s v="technology/wearables"/>
  </r>
  <r>
    <n v="750"/>
    <x v="733"/>
    <s v="Extended responsive Internet solution"/>
    <n v="100"/>
    <n v="1"/>
    <n v="0.01"/>
    <x v="0"/>
    <n v="1"/>
    <n v="1"/>
    <x v="1"/>
    <x v="5"/>
    <x v="4"/>
    <s v="GBP"/>
    <x v="682"/>
    <n v="1280120400"/>
    <b v="0"/>
    <b v="0"/>
    <s v="music/electric music"/>
  </r>
  <r>
    <n v="751"/>
    <x v="734"/>
    <s v="Universal value-added moderator"/>
    <n v="3600"/>
    <n v="8363"/>
    <n v="2.3230555555555554"/>
    <x v="1"/>
    <n v="270"/>
    <n v="31"/>
    <x v="5"/>
    <x v="9"/>
    <x v="1"/>
    <s v="USD"/>
    <x v="683"/>
    <n v="1459486800"/>
    <b v="1"/>
    <b v="1"/>
    <s v="publishing/nonfiction"/>
  </r>
  <r>
    <n v="752"/>
    <x v="735"/>
    <s v="Sharable motivating emulation"/>
    <n v="5800"/>
    <n v="5362"/>
    <n v="0.92448275862068963"/>
    <x v="3"/>
    <n v="114"/>
    <n v="47"/>
    <x v="3"/>
    <x v="3"/>
    <x v="1"/>
    <s v="USD"/>
    <x v="684"/>
    <n v="1282539600"/>
    <b v="0"/>
    <b v="1"/>
    <s v="theater/plays"/>
  </r>
  <r>
    <n v="753"/>
    <x v="736"/>
    <s v="Networked web-enabled product"/>
    <n v="4700"/>
    <n v="12065"/>
    <n v="2.5670212765957445"/>
    <x v="1"/>
    <n v="137"/>
    <n v="88"/>
    <x v="7"/>
    <x v="14"/>
    <x v="1"/>
    <s v="USD"/>
    <x v="674"/>
    <n v="1275886800"/>
    <b v="0"/>
    <b v="0"/>
    <s v="photography/photography books"/>
  </r>
  <r>
    <n v="754"/>
    <x v="737"/>
    <s v="Advanced dedicated encoding"/>
    <n v="70400"/>
    <n v="118603"/>
    <n v="1.6847017045454546"/>
    <x v="1"/>
    <n v="3205"/>
    <n v="37"/>
    <x v="3"/>
    <x v="3"/>
    <x v="1"/>
    <s v="USD"/>
    <x v="685"/>
    <n v="1355983200"/>
    <b v="0"/>
    <b v="0"/>
    <s v="theater/plays"/>
  </r>
  <r>
    <n v="755"/>
    <x v="738"/>
    <s v="Stand-alone multi-state project"/>
    <n v="4500"/>
    <n v="7496"/>
    <n v="1.6657777777777778"/>
    <x v="1"/>
    <n v="288"/>
    <n v="26"/>
    <x v="3"/>
    <x v="3"/>
    <x v="3"/>
    <s v="DKK"/>
    <x v="605"/>
    <n v="1515391200"/>
    <b v="0"/>
    <b v="1"/>
    <s v="theater/plays"/>
  </r>
  <r>
    <n v="756"/>
    <x v="739"/>
    <s v="Customizable bi-directional monitoring"/>
    <n v="1300"/>
    <n v="10037"/>
    <n v="7.7207692307692311"/>
    <x v="1"/>
    <n v="148"/>
    <n v="68"/>
    <x v="3"/>
    <x v="3"/>
    <x v="1"/>
    <s v="USD"/>
    <x v="686"/>
    <n v="1422252000"/>
    <b v="0"/>
    <b v="0"/>
    <s v="theater/plays"/>
  </r>
  <r>
    <n v="757"/>
    <x v="740"/>
    <s v="Profit-focused motivating function"/>
    <n v="1400"/>
    <n v="5696"/>
    <n v="4.0685714285714285"/>
    <x v="1"/>
    <n v="114"/>
    <n v="50"/>
    <x v="4"/>
    <x v="6"/>
    <x v="1"/>
    <s v="USD"/>
    <x v="687"/>
    <n v="1305522000"/>
    <b v="0"/>
    <b v="0"/>
    <s v="film &amp; video/drama"/>
  </r>
  <r>
    <n v="758"/>
    <x v="741"/>
    <s v="Proactive systemic firmware"/>
    <n v="29600"/>
    <n v="167005"/>
    <n v="5.6420608108108112"/>
    <x v="1"/>
    <n v="1518"/>
    <n v="110"/>
    <x v="1"/>
    <x v="1"/>
    <x v="0"/>
    <s v="CAD"/>
    <x v="688"/>
    <n v="1414904400"/>
    <b v="0"/>
    <b v="0"/>
    <s v="music/rock"/>
  </r>
  <r>
    <n v="759"/>
    <x v="742"/>
    <s v="Grass-roots upward-trending installation"/>
    <n v="167500"/>
    <n v="114615"/>
    <n v="0.6842686567164179"/>
    <x v="0"/>
    <n v="1274"/>
    <n v="90"/>
    <x v="1"/>
    <x v="5"/>
    <x v="1"/>
    <s v="USD"/>
    <x v="689"/>
    <n v="1520402400"/>
    <b v="0"/>
    <b v="0"/>
    <s v="music/electric music"/>
  </r>
  <r>
    <n v="760"/>
    <x v="743"/>
    <s v="Virtual heuristic hub"/>
    <n v="48300"/>
    <n v="16592"/>
    <n v="0.34351966873706002"/>
    <x v="0"/>
    <n v="210"/>
    <n v="79"/>
    <x v="6"/>
    <x v="11"/>
    <x v="6"/>
    <s v="EUR"/>
    <x v="690"/>
    <n v="1567141200"/>
    <b v="0"/>
    <b v="1"/>
    <s v="games/video games"/>
  </r>
  <r>
    <n v="761"/>
    <x v="744"/>
    <s v="Customizable leadingedge model"/>
    <n v="2200"/>
    <n v="14420"/>
    <n v="6.5545454545454547"/>
    <x v="1"/>
    <n v="166"/>
    <n v="87"/>
    <x v="1"/>
    <x v="1"/>
    <x v="1"/>
    <s v="USD"/>
    <x v="691"/>
    <n v="1501131600"/>
    <b v="0"/>
    <b v="0"/>
    <s v="music/rock"/>
  </r>
  <r>
    <n v="762"/>
    <x v="307"/>
    <s v="Upgradable uniform service-desk"/>
    <n v="3500"/>
    <n v="6204"/>
    <n v="1.7725714285714285"/>
    <x v="1"/>
    <n v="100"/>
    <n v="62"/>
    <x v="1"/>
    <x v="17"/>
    <x v="2"/>
    <s v="AUD"/>
    <x v="692"/>
    <n v="1355032800"/>
    <b v="0"/>
    <b v="0"/>
    <s v="music/jazz"/>
  </r>
  <r>
    <n v="763"/>
    <x v="745"/>
    <s v="Inverse client-driven product"/>
    <n v="5600"/>
    <n v="6338"/>
    <n v="1.1317857142857144"/>
    <x v="1"/>
    <n v="235"/>
    <n v="27"/>
    <x v="3"/>
    <x v="3"/>
    <x v="1"/>
    <s v="USD"/>
    <x v="693"/>
    <n v="1339477200"/>
    <b v="0"/>
    <b v="1"/>
    <s v="theater/plays"/>
  </r>
  <r>
    <n v="764"/>
    <x v="746"/>
    <s v="Managed bandwidth-monitored system engine"/>
    <n v="1100"/>
    <n v="8010"/>
    <n v="7.2818181818181822"/>
    <x v="1"/>
    <n v="148"/>
    <n v="54"/>
    <x v="1"/>
    <x v="1"/>
    <x v="1"/>
    <s v="USD"/>
    <x v="694"/>
    <n v="1305954000"/>
    <b v="0"/>
    <b v="0"/>
    <s v="music/rock"/>
  </r>
  <r>
    <n v="765"/>
    <x v="747"/>
    <s v="Advanced transitional help-desk"/>
    <n v="3900"/>
    <n v="8125"/>
    <n v="2.0833333333333335"/>
    <x v="1"/>
    <n v="198"/>
    <n v="41"/>
    <x v="1"/>
    <x v="7"/>
    <x v="1"/>
    <s v="USD"/>
    <x v="695"/>
    <n v="1494392400"/>
    <b v="1"/>
    <b v="1"/>
    <s v="music/indie rock"/>
  </r>
  <r>
    <n v="766"/>
    <x v="748"/>
    <s v="De-engineered disintermediate encryption"/>
    <n v="43800"/>
    <n v="13653"/>
    <n v="0.31171232876712329"/>
    <x v="0"/>
    <n v="248"/>
    <n v="55"/>
    <x v="4"/>
    <x v="22"/>
    <x v="2"/>
    <s v="AUD"/>
    <x v="123"/>
    <n v="1537419600"/>
    <b v="0"/>
    <b v="0"/>
    <s v="film &amp; video/science fiction"/>
  </r>
  <r>
    <n v="767"/>
    <x v="749"/>
    <s v="Upgradable attitude-oriented project"/>
    <n v="97200"/>
    <n v="55372"/>
    <n v="0.56967078189300413"/>
    <x v="0"/>
    <n v="513"/>
    <n v="108"/>
    <x v="5"/>
    <x v="18"/>
    <x v="1"/>
    <s v="USD"/>
    <x v="696"/>
    <n v="1447999200"/>
    <b v="0"/>
    <b v="0"/>
    <s v="publishing/translations"/>
  </r>
  <r>
    <n v="768"/>
    <x v="750"/>
    <s v="Fundamental zero tolerance alliance"/>
    <n v="4800"/>
    <n v="11088"/>
    <n v="2.31"/>
    <x v="1"/>
    <n v="150"/>
    <n v="74"/>
    <x v="3"/>
    <x v="3"/>
    <x v="1"/>
    <s v="USD"/>
    <x v="626"/>
    <n v="1388037600"/>
    <b v="0"/>
    <b v="0"/>
    <s v="theater/plays"/>
  </r>
  <r>
    <n v="769"/>
    <x v="751"/>
    <s v="Devolved 24hour forecast"/>
    <n v="125600"/>
    <n v="109106"/>
    <n v="0.86867834394904464"/>
    <x v="0"/>
    <n v="3410"/>
    <n v="32"/>
    <x v="6"/>
    <x v="11"/>
    <x v="1"/>
    <s v="USD"/>
    <x v="697"/>
    <n v="1378789200"/>
    <b v="0"/>
    <b v="0"/>
    <s v="games/video games"/>
  </r>
  <r>
    <n v="770"/>
    <x v="752"/>
    <s v="User-centric attitude-oriented intranet"/>
    <n v="4300"/>
    <n v="11642"/>
    <n v="2.7074418604651163"/>
    <x v="1"/>
    <n v="216"/>
    <n v="54"/>
    <x v="3"/>
    <x v="3"/>
    <x v="6"/>
    <s v="EUR"/>
    <x v="698"/>
    <n v="1398056400"/>
    <b v="0"/>
    <b v="1"/>
    <s v="theater/plays"/>
  </r>
  <r>
    <n v="771"/>
    <x v="753"/>
    <s v="Self-enabling 5thgeneration paradigm"/>
    <n v="5600"/>
    <n v="2769"/>
    <n v="0.49446428571428569"/>
    <x v="3"/>
    <n v="26"/>
    <n v="107"/>
    <x v="3"/>
    <x v="3"/>
    <x v="1"/>
    <s v="USD"/>
    <x v="699"/>
    <n v="1550815200"/>
    <b v="0"/>
    <b v="0"/>
    <s v="theater/plays"/>
  </r>
  <r>
    <n v="772"/>
    <x v="754"/>
    <s v="Persistent 3rdgeneration moratorium"/>
    <n v="149600"/>
    <n v="169586"/>
    <n v="1.1335962566844919"/>
    <x v="1"/>
    <n v="5139"/>
    <n v="33"/>
    <x v="1"/>
    <x v="7"/>
    <x v="1"/>
    <s v="USD"/>
    <x v="700"/>
    <n v="1550037600"/>
    <b v="0"/>
    <b v="0"/>
    <s v="music/indie rock"/>
  </r>
  <r>
    <n v="773"/>
    <x v="755"/>
    <s v="Cross-platform empowering project"/>
    <n v="53100"/>
    <n v="101185"/>
    <n v="1.9055555555555554"/>
    <x v="1"/>
    <n v="2353"/>
    <n v="43"/>
    <x v="3"/>
    <x v="3"/>
    <x v="1"/>
    <s v="USD"/>
    <x v="701"/>
    <n v="1492923600"/>
    <b v="0"/>
    <b v="0"/>
    <s v="theater/plays"/>
  </r>
  <r>
    <n v="774"/>
    <x v="756"/>
    <s v="Polarized user-facing interface"/>
    <n v="5000"/>
    <n v="6775"/>
    <n v="1.355"/>
    <x v="1"/>
    <n v="78"/>
    <n v="87"/>
    <x v="2"/>
    <x v="2"/>
    <x v="6"/>
    <s v="EUR"/>
    <x v="702"/>
    <n v="1467522000"/>
    <b v="0"/>
    <b v="0"/>
    <s v="technology/web"/>
  </r>
  <r>
    <n v="775"/>
    <x v="757"/>
    <s v="Customer-focused non-volatile framework"/>
    <n v="9400"/>
    <n v="968"/>
    <n v="0.10297872340425532"/>
    <x v="0"/>
    <n v="10"/>
    <n v="97"/>
    <x v="1"/>
    <x v="1"/>
    <x v="1"/>
    <s v="USD"/>
    <x v="703"/>
    <n v="1416117600"/>
    <b v="0"/>
    <b v="0"/>
    <s v="music/rock"/>
  </r>
  <r>
    <n v="776"/>
    <x v="758"/>
    <s v="Synchronized multimedia frame"/>
    <n v="110800"/>
    <n v="72623"/>
    <n v="0.65544223826714798"/>
    <x v="0"/>
    <n v="2201"/>
    <n v="33"/>
    <x v="3"/>
    <x v="3"/>
    <x v="1"/>
    <s v="USD"/>
    <x v="704"/>
    <n v="1563771600"/>
    <b v="0"/>
    <b v="0"/>
    <s v="theater/plays"/>
  </r>
  <r>
    <n v="777"/>
    <x v="759"/>
    <s v="Open-architected stable algorithm"/>
    <n v="93800"/>
    <n v="45987"/>
    <n v="0.49026652452025588"/>
    <x v="0"/>
    <n v="676"/>
    <n v="68"/>
    <x v="3"/>
    <x v="3"/>
    <x v="1"/>
    <s v="USD"/>
    <x v="431"/>
    <n v="1319259600"/>
    <b v="0"/>
    <b v="0"/>
    <s v="theater/plays"/>
  </r>
  <r>
    <n v="778"/>
    <x v="760"/>
    <s v="Cross-platform optimizing website"/>
    <n v="1300"/>
    <n v="10243"/>
    <n v="7.8792307692307695"/>
    <x v="1"/>
    <n v="174"/>
    <n v="59"/>
    <x v="4"/>
    <x v="10"/>
    <x v="5"/>
    <s v="CHF"/>
    <x v="705"/>
    <n v="1313643600"/>
    <b v="0"/>
    <b v="0"/>
    <s v="film &amp; video/animation"/>
  </r>
  <r>
    <n v="779"/>
    <x v="761"/>
    <s v="Public-key actuating projection"/>
    <n v="108700"/>
    <n v="87293"/>
    <n v="0.80306347746090156"/>
    <x v="0"/>
    <n v="831"/>
    <n v="105"/>
    <x v="3"/>
    <x v="3"/>
    <x v="1"/>
    <s v="USD"/>
    <x v="706"/>
    <n v="1440306000"/>
    <b v="0"/>
    <b v="1"/>
    <s v="theater/plays"/>
  </r>
  <r>
    <n v="780"/>
    <x v="762"/>
    <s v="Implemented intangible instruction set"/>
    <n v="5100"/>
    <n v="5421"/>
    <n v="1.0629411764705883"/>
    <x v="1"/>
    <n v="164"/>
    <n v="33"/>
    <x v="4"/>
    <x v="6"/>
    <x v="1"/>
    <s v="USD"/>
    <x v="707"/>
    <n v="1470805200"/>
    <b v="0"/>
    <b v="1"/>
    <s v="film &amp; video/drama"/>
  </r>
  <r>
    <n v="781"/>
    <x v="763"/>
    <s v="Cross-group interactive architecture"/>
    <n v="8700"/>
    <n v="4414"/>
    <n v="0.50735632183908042"/>
    <x v="3"/>
    <n v="56"/>
    <n v="79"/>
    <x v="3"/>
    <x v="3"/>
    <x v="5"/>
    <s v="CHF"/>
    <x v="708"/>
    <n v="1292911200"/>
    <b v="0"/>
    <b v="0"/>
    <s v="theater/plays"/>
  </r>
  <r>
    <n v="782"/>
    <x v="764"/>
    <s v="Centralized asymmetric framework"/>
    <n v="5100"/>
    <n v="10981"/>
    <n v="2.153137254901961"/>
    <x v="1"/>
    <n v="161"/>
    <n v="68"/>
    <x v="4"/>
    <x v="10"/>
    <x v="1"/>
    <s v="USD"/>
    <x v="709"/>
    <n v="1301374800"/>
    <b v="0"/>
    <b v="1"/>
    <s v="film &amp; video/animation"/>
  </r>
  <r>
    <n v="783"/>
    <x v="765"/>
    <s v="Down-sized systematic utilization"/>
    <n v="7400"/>
    <n v="10451"/>
    <n v="1.4122972972972974"/>
    <x v="1"/>
    <n v="138"/>
    <n v="76"/>
    <x v="1"/>
    <x v="1"/>
    <x v="1"/>
    <s v="USD"/>
    <x v="710"/>
    <n v="1387864800"/>
    <b v="0"/>
    <b v="0"/>
    <s v="music/rock"/>
  </r>
  <r>
    <n v="784"/>
    <x v="766"/>
    <s v="Profound fault-tolerant model"/>
    <n v="88900"/>
    <n v="102535"/>
    <n v="1.1533745781777278"/>
    <x v="1"/>
    <n v="3308"/>
    <n v="31"/>
    <x v="2"/>
    <x v="2"/>
    <x v="1"/>
    <s v="USD"/>
    <x v="711"/>
    <n v="1458190800"/>
    <b v="0"/>
    <b v="0"/>
    <s v="technology/web"/>
  </r>
  <r>
    <n v="785"/>
    <x v="767"/>
    <s v="Multi-channeled bi-directional moratorium"/>
    <n v="6700"/>
    <n v="12939"/>
    <n v="1.9311940298507462"/>
    <x v="1"/>
    <n v="127"/>
    <n v="102"/>
    <x v="4"/>
    <x v="10"/>
    <x v="2"/>
    <s v="AUD"/>
    <x v="157"/>
    <n v="1559278800"/>
    <b v="0"/>
    <b v="1"/>
    <s v="film &amp; video/animation"/>
  </r>
  <r>
    <n v="786"/>
    <x v="768"/>
    <s v="Object-based content-based ability"/>
    <n v="1500"/>
    <n v="10946"/>
    <n v="7.2973333333333334"/>
    <x v="1"/>
    <n v="207"/>
    <n v="53"/>
    <x v="1"/>
    <x v="17"/>
    <x v="6"/>
    <s v="EUR"/>
    <x v="630"/>
    <n v="1522731600"/>
    <b v="0"/>
    <b v="1"/>
    <s v="music/jazz"/>
  </r>
  <r>
    <n v="787"/>
    <x v="769"/>
    <s v="Progressive coherent secured line"/>
    <n v="61200"/>
    <n v="60994"/>
    <n v="0.99663398692810456"/>
    <x v="0"/>
    <n v="859"/>
    <n v="71"/>
    <x v="1"/>
    <x v="1"/>
    <x v="0"/>
    <s v="CAD"/>
    <x v="712"/>
    <n v="1306731600"/>
    <b v="0"/>
    <b v="0"/>
    <s v="music/rock"/>
  </r>
  <r>
    <n v="788"/>
    <x v="770"/>
    <s v="Synchronized directional capability"/>
    <n v="3600"/>
    <n v="3174"/>
    <n v="0.88166666666666671"/>
    <x v="2"/>
    <n v="31"/>
    <n v="102"/>
    <x v="4"/>
    <x v="10"/>
    <x v="1"/>
    <s v="USD"/>
    <x v="93"/>
    <n v="1352527200"/>
    <b v="0"/>
    <b v="0"/>
    <s v="film &amp; video/animation"/>
  </r>
  <r>
    <n v="789"/>
    <x v="771"/>
    <s v="Cross-platform composite migration"/>
    <n v="9000"/>
    <n v="3351"/>
    <n v="0.37233333333333335"/>
    <x v="0"/>
    <n v="45"/>
    <n v="74"/>
    <x v="3"/>
    <x v="3"/>
    <x v="1"/>
    <s v="USD"/>
    <x v="713"/>
    <n v="1404363600"/>
    <b v="0"/>
    <b v="0"/>
    <s v="theater/plays"/>
  </r>
  <r>
    <n v="790"/>
    <x v="772"/>
    <s v="Operative local pricing structure"/>
    <n v="185900"/>
    <n v="56774"/>
    <n v="0.30540075309306081"/>
    <x v="3"/>
    <n v="1113"/>
    <n v="51"/>
    <x v="3"/>
    <x v="3"/>
    <x v="1"/>
    <s v="USD"/>
    <x v="714"/>
    <n v="1266645600"/>
    <b v="0"/>
    <b v="0"/>
    <s v="theater/plays"/>
  </r>
  <r>
    <n v="791"/>
    <x v="773"/>
    <s v="Optional web-enabled extranet"/>
    <n v="2100"/>
    <n v="540"/>
    <n v="0.25714285714285712"/>
    <x v="0"/>
    <n v="6"/>
    <n v="90"/>
    <x v="0"/>
    <x v="0"/>
    <x v="1"/>
    <s v="USD"/>
    <x v="715"/>
    <n v="1482818400"/>
    <b v="0"/>
    <b v="0"/>
    <s v="food/food trucks"/>
  </r>
  <r>
    <n v="792"/>
    <x v="774"/>
    <s v="Reduced 6thgeneration intranet"/>
    <n v="2000"/>
    <n v="680"/>
    <n v="0.34"/>
    <x v="0"/>
    <n v="7"/>
    <n v="97"/>
    <x v="3"/>
    <x v="3"/>
    <x v="1"/>
    <s v="USD"/>
    <x v="716"/>
    <n v="1374642000"/>
    <b v="0"/>
    <b v="1"/>
    <s v="theater/plays"/>
  </r>
  <r>
    <n v="793"/>
    <x v="775"/>
    <s v="Networked disintermediate leverage"/>
    <n v="1100"/>
    <n v="13045"/>
    <n v="11.859090909090909"/>
    <x v="1"/>
    <n v="181"/>
    <n v="72"/>
    <x v="5"/>
    <x v="9"/>
    <x v="5"/>
    <s v="CHF"/>
    <x v="448"/>
    <n v="1372482000"/>
    <b v="0"/>
    <b v="0"/>
    <s v="publishing/nonfiction"/>
  </r>
  <r>
    <n v="794"/>
    <x v="776"/>
    <s v="Optional optimal website"/>
    <n v="6600"/>
    <n v="8276"/>
    <n v="1.2539393939393939"/>
    <x v="1"/>
    <n v="110"/>
    <n v="75"/>
    <x v="1"/>
    <x v="1"/>
    <x v="1"/>
    <s v="USD"/>
    <x v="717"/>
    <n v="1514959200"/>
    <b v="0"/>
    <b v="0"/>
    <s v="music/rock"/>
  </r>
  <r>
    <n v="795"/>
    <x v="777"/>
    <s v="Stand-alone asynchronous functionalities"/>
    <n v="7100"/>
    <n v="1022"/>
    <n v="0.14394366197183098"/>
    <x v="0"/>
    <n v="31"/>
    <n v="33"/>
    <x v="4"/>
    <x v="6"/>
    <x v="1"/>
    <s v="USD"/>
    <x v="718"/>
    <n v="1478235600"/>
    <b v="0"/>
    <b v="0"/>
    <s v="film &amp; video/drama"/>
  </r>
  <r>
    <n v="796"/>
    <x v="778"/>
    <s v="Profound full-range open system"/>
    <n v="7800"/>
    <n v="4275"/>
    <n v="0.54807692307692313"/>
    <x v="0"/>
    <n v="78"/>
    <n v="55"/>
    <x v="6"/>
    <x v="20"/>
    <x v="1"/>
    <s v="USD"/>
    <x v="719"/>
    <n v="1408078800"/>
    <b v="0"/>
    <b v="1"/>
    <s v="games/mobile games"/>
  </r>
  <r>
    <n v="797"/>
    <x v="779"/>
    <s v="Optional tangible utilization"/>
    <n v="7600"/>
    <n v="8332"/>
    <n v="1.0963157894736841"/>
    <x v="1"/>
    <n v="185"/>
    <n v="45"/>
    <x v="2"/>
    <x v="2"/>
    <x v="1"/>
    <s v="USD"/>
    <x v="720"/>
    <n v="1548136800"/>
    <b v="0"/>
    <b v="0"/>
    <s v="technology/web"/>
  </r>
  <r>
    <n v="798"/>
    <x v="780"/>
    <s v="Seamless maximized product"/>
    <n v="3400"/>
    <n v="6408"/>
    <n v="1.8847058823529412"/>
    <x v="1"/>
    <n v="121"/>
    <n v="53"/>
    <x v="3"/>
    <x v="3"/>
    <x v="1"/>
    <s v="USD"/>
    <x v="721"/>
    <n v="1340859600"/>
    <b v="0"/>
    <b v="1"/>
    <s v="theater/plays"/>
  </r>
  <r>
    <n v="799"/>
    <x v="781"/>
    <s v="Devolved tertiary time-frame"/>
    <n v="84500"/>
    <n v="73522"/>
    <n v="0.87008284023668636"/>
    <x v="0"/>
    <n v="1225"/>
    <n v="60"/>
    <x v="3"/>
    <x v="3"/>
    <x v="4"/>
    <s v="GBP"/>
    <x v="722"/>
    <n v="1454479200"/>
    <b v="0"/>
    <b v="0"/>
    <s v="theater/plays"/>
  </r>
  <r>
    <n v="800"/>
    <x v="782"/>
    <s v="Centralized regional function"/>
    <n v="100"/>
    <n v="1"/>
    <n v="0.01"/>
    <x v="0"/>
    <n v="1"/>
    <n v="1"/>
    <x v="1"/>
    <x v="1"/>
    <x v="5"/>
    <s v="CHF"/>
    <x v="139"/>
    <n v="1434430800"/>
    <b v="0"/>
    <b v="0"/>
    <s v="music/rock"/>
  </r>
  <r>
    <n v="801"/>
    <x v="783"/>
    <s v="User-friendly high-level initiative"/>
    <n v="2300"/>
    <n v="4667"/>
    <n v="2.0291304347826089"/>
    <x v="1"/>
    <n v="106"/>
    <n v="44"/>
    <x v="7"/>
    <x v="14"/>
    <x v="1"/>
    <s v="USD"/>
    <x v="723"/>
    <n v="1579672800"/>
    <b v="0"/>
    <b v="1"/>
    <s v="photography/photography books"/>
  </r>
  <r>
    <n v="802"/>
    <x v="784"/>
    <s v="Reverse-engineered zero-defect infrastructure"/>
    <n v="6200"/>
    <n v="12216"/>
    <n v="1.9703225806451612"/>
    <x v="1"/>
    <n v="142"/>
    <n v="86"/>
    <x v="7"/>
    <x v="14"/>
    <x v="1"/>
    <s v="USD"/>
    <x v="704"/>
    <n v="1562389200"/>
    <b v="0"/>
    <b v="0"/>
    <s v="photography/photography books"/>
  </r>
  <r>
    <n v="803"/>
    <x v="785"/>
    <s v="Stand-alone background customer loyalty"/>
    <n v="6100"/>
    <n v="6527"/>
    <n v="1.07"/>
    <x v="1"/>
    <n v="233"/>
    <n v="28"/>
    <x v="3"/>
    <x v="3"/>
    <x v="1"/>
    <s v="USD"/>
    <x v="724"/>
    <n v="1551506400"/>
    <b v="0"/>
    <b v="0"/>
    <s v="theater/plays"/>
  </r>
  <r>
    <n v="804"/>
    <x v="786"/>
    <s v="Business-focused discrete software"/>
    <n v="2600"/>
    <n v="6987"/>
    <n v="2.6873076923076922"/>
    <x v="1"/>
    <n v="218"/>
    <n v="32"/>
    <x v="1"/>
    <x v="1"/>
    <x v="1"/>
    <s v="USD"/>
    <x v="725"/>
    <n v="1516600800"/>
    <b v="0"/>
    <b v="0"/>
    <s v="music/rock"/>
  </r>
  <r>
    <n v="805"/>
    <x v="787"/>
    <s v="Advanced intermediate Graphic Interface"/>
    <n v="9700"/>
    <n v="4932"/>
    <n v="0.50845360824742269"/>
    <x v="0"/>
    <n v="67"/>
    <n v="74"/>
    <x v="4"/>
    <x v="4"/>
    <x v="2"/>
    <s v="AUD"/>
    <x v="660"/>
    <n v="1420437600"/>
    <b v="0"/>
    <b v="0"/>
    <s v="film &amp; video/documentary"/>
  </r>
  <r>
    <n v="806"/>
    <x v="788"/>
    <s v="Adaptive holistic hub"/>
    <n v="700"/>
    <n v="8262"/>
    <n v="11.802857142857142"/>
    <x v="1"/>
    <n v="76"/>
    <n v="109"/>
    <x v="4"/>
    <x v="6"/>
    <x v="1"/>
    <s v="USD"/>
    <x v="726"/>
    <n v="1332997200"/>
    <b v="0"/>
    <b v="1"/>
    <s v="film &amp; video/drama"/>
  </r>
  <r>
    <n v="807"/>
    <x v="789"/>
    <s v="Automated uniform concept"/>
    <n v="700"/>
    <n v="1848"/>
    <n v="2.64"/>
    <x v="1"/>
    <n v="43"/>
    <n v="43"/>
    <x v="3"/>
    <x v="3"/>
    <x v="1"/>
    <s v="USD"/>
    <x v="727"/>
    <n v="1574920800"/>
    <b v="0"/>
    <b v="1"/>
    <s v="theater/plays"/>
  </r>
  <r>
    <n v="808"/>
    <x v="790"/>
    <s v="Enhanced regional flexibility"/>
    <n v="5200"/>
    <n v="1583"/>
    <n v="0.30442307692307691"/>
    <x v="0"/>
    <n v="19"/>
    <n v="83"/>
    <x v="0"/>
    <x v="0"/>
    <x v="1"/>
    <s v="USD"/>
    <x v="728"/>
    <n v="1464930000"/>
    <b v="0"/>
    <b v="0"/>
    <s v="food/food trucks"/>
  </r>
  <r>
    <n v="809"/>
    <x v="764"/>
    <s v="Public-key bottom-line algorithm"/>
    <n v="140800"/>
    <n v="88536"/>
    <n v="0.62880681818181816"/>
    <x v="0"/>
    <n v="2108"/>
    <n v="42"/>
    <x v="4"/>
    <x v="4"/>
    <x v="5"/>
    <s v="CHF"/>
    <x v="729"/>
    <n v="1345006800"/>
    <b v="0"/>
    <b v="0"/>
    <s v="film &amp; video/documentary"/>
  </r>
  <r>
    <n v="810"/>
    <x v="791"/>
    <s v="Multi-layered intangible instruction set"/>
    <n v="6400"/>
    <n v="12360"/>
    <n v="1.9312499999999999"/>
    <x v="1"/>
    <n v="221"/>
    <n v="56"/>
    <x v="3"/>
    <x v="3"/>
    <x v="1"/>
    <s v="USD"/>
    <x v="730"/>
    <n v="1512712800"/>
    <b v="0"/>
    <b v="1"/>
    <s v="theater/plays"/>
  </r>
  <r>
    <n v="811"/>
    <x v="792"/>
    <s v="Fundamental methodical emulation"/>
    <n v="92500"/>
    <n v="71320"/>
    <n v="0.77102702702702708"/>
    <x v="0"/>
    <n v="679"/>
    <n v="105"/>
    <x v="6"/>
    <x v="11"/>
    <x v="1"/>
    <s v="USD"/>
    <x v="731"/>
    <n v="1452492000"/>
    <b v="0"/>
    <b v="1"/>
    <s v="games/video games"/>
  </r>
  <r>
    <n v="812"/>
    <x v="793"/>
    <s v="Expanded value-added hardware"/>
    <n v="59700"/>
    <n v="134640"/>
    <n v="2.2552763819095478"/>
    <x v="1"/>
    <n v="2805"/>
    <n v="48"/>
    <x v="5"/>
    <x v="9"/>
    <x v="0"/>
    <s v="CAD"/>
    <x v="78"/>
    <n v="1524286800"/>
    <b v="0"/>
    <b v="0"/>
    <s v="publishing/nonfiction"/>
  </r>
  <r>
    <n v="813"/>
    <x v="794"/>
    <s v="Diverse high-level attitude"/>
    <n v="3200"/>
    <n v="7661"/>
    <n v="2.3940625"/>
    <x v="1"/>
    <n v="68"/>
    <n v="113"/>
    <x v="6"/>
    <x v="11"/>
    <x v="1"/>
    <s v="USD"/>
    <x v="732"/>
    <n v="1346907600"/>
    <b v="0"/>
    <b v="0"/>
    <s v="games/video games"/>
  </r>
  <r>
    <n v="814"/>
    <x v="795"/>
    <s v="Visionary 24hour analyzer"/>
    <n v="3200"/>
    <n v="2950"/>
    <n v="0.921875"/>
    <x v="0"/>
    <n v="36"/>
    <n v="82"/>
    <x v="1"/>
    <x v="1"/>
    <x v="3"/>
    <s v="DKK"/>
    <x v="733"/>
    <n v="1464498000"/>
    <b v="0"/>
    <b v="1"/>
    <s v="music/rock"/>
  </r>
  <r>
    <n v="815"/>
    <x v="796"/>
    <s v="Centralized bandwidth-monitored leverage"/>
    <n v="9000"/>
    <n v="11721"/>
    <n v="1.3023333333333333"/>
    <x v="1"/>
    <n v="183"/>
    <n v="64"/>
    <x v="1"/>
    <x v="1"/>
    <x v="0"/>
    <s v="CAD"/>
    <x v="734"/>
    <n v="1514181600"/>
    <b v="0"/>
    <b v="0"/>
    <s v="music/rock"/>
  </r>
  <r>
    <n v="816"/>
    <x v="797"/>
    <s v="Ergonomic mission-critical moratorium"/>
    <n v="2300"/>
    <n v="14150"/>
    <n v="6.1521739130434785"/>
    <x v="1"/>
    <n v="133"/>
    <n v="106"/>
    <x v="3"/>
    <x v="3"/>
    <x v="1"/>
    <s v="USD"/>
    <x v="406"/>
    <n v="1392184800"/>
    <b v="1"/>
    <b v="1"/>
    <s v="theater/plays"/>
  </r>
  <r>
    <n v="817"/>
    <x v="798"/>
    <s v="Front-line intermediate moderator"/>
    <n v="51300"/>
    <n v="189192"/>
    <n v="3.687953216374269"/>
    <x v="1"/>
    <n v="2489"/>
    <n v="76"/>
    <x v="5"/>
    <x v="9"/>
    <x v="6"/>
    <s v="EUR"/>
    <x v="735"/>
    <n v="1559365200"/>
    <b v="0"/>
    <b v="1"/>
    <s v="publishing/nonfiction"/>
  </r>
  <r>
    <n v="818"/>
    <x v="311"/>
    <s v="Automated local secured line"/>
    <n v="700"/>
    <n v="7664"/>
    <n v="10.948571428571428"/>
    <x v="1"/>
    <n v="69"/>
    <n v="111"/>
    <x v="3"/>
    <x v="3"/>
    <x v="1"/>
    <s v="USD"/>
    <x v="736"/>
    <n v="1549173600"/>
    <b v="0"/>
    <b v="1"/>
    <s v="theater/plays"/>
  </r>
  <r>
    <n v="819"/>
    <x v="799"/>
    <s v="Integrated bandwidth-monitored alliance"/>
    <n v="8900"/>
    <n v="4509"/>
    <n v="0.50662921348314605"/>
    <x v="0"/>
    <n v="47"/>
    <n v="96"/>
    <x v="6"/>
    <x v="11"/>
    <x v="1"/>
    <s v="USD"/>
    <x v="737"/>
    <n v="1355032800"/>
    <b v="1"/>
    <b v="0"/>
    <s v="games/video games"/>
  </r>
  <r>
    <n v="820"/>
    <x v="800"/>
    <s v="Cross-group heuristic forecast"/>
    <n v="1500"/>
    <n v="12009"/>
    <n v="8.0060000000000002"/>
    <x v="1"/>
    <n v="279"/>
    <n v="43"/>
    <x v="1"/>
    <x v="1"/>
    <x v="4"/>
    <s v="GBP"/>
    <x v="192"/>
    <n v="1533963600"/>
    <b v="0"/>
    <b v="1"/>
    <s v="music/rock"/>
  </r>
  <r>
    <n v="821"/>
    <x v="801"/>
    <s v="Extended impactful secured line"/>
    <n v="4900"/>
    <n v="14273"/>
    <n v="2.9128571428571428"/>
    <x v="1"/>
    <n v="210"/>
    <n v="68"/>
    <x v="4"/>
    <x v="4"/>
    <x v="1"/>
    <s v="USD"/>
    <x v="738"/>
    <n v="1489381200"/>
    <b v="0"/>
    <b v="0"/>
    <s v="film &amp; video/documentary"/>
  </r>
  <r>
    <n v="822"/>
    <x v="802"/>
    <s v="Distributed optimizing protocol"/>
    <n v="54000"/>
    <n v="188982"/>
    <n v="3.4996666666666667"/>
    <x v="1"/>
    <n v="2100"/>
    <n v="90"/>
    <x v="1"/>
    <x v="1"/>
    <x v="1"/>
    <s v="USD"/>
    <x v="739"/>
    <n v="1395032400"/>
    <b v="0"/>
    <b v="0"/>
    <s v="music/rock"/>
  </r>
  <r>
    <n v="823"/>
    <x v="803"/>
    <s v="Secured well-modulated system engine"/>
    <n v="4100"/>
    <n v="14640"/>
    <n v="3.5707317073170732"/>
    <x v="1"/>
    <n v="252"/>
    <n v="58"/>
    <x v="1"/>
    <x v="1"/>
    <x v="1"/>
    <s v="USD"/>
    <x v="613"/>
    <n v="1412485200"/>
    <b v="1"/>
    <b v="1"/>
    <s v="music/rock"/>
  </r>
  <r>
    <n v="824"/>
    <x v="804"/>
    <s v="Streamlined national benchmark"/>
    <n v="85000"/>
    <n v="107516"/>
    <n v="1.2648941176470587"/>
    <x v="1"/>
    <n v="1280"/>
    <n v="84"/>
    <x v="5"/>
    <x v="9"/>
    <x v="1"/>
    <s v="USD"/>
    <x v="740"/>
    <n v="1279688400"/>
    <b v="0"/>
    <b v="1"/>
    <s v="publishing/nonfiction"/>
  </r>
  <r>
    <n v="825"/>
    <x v="805"/>
    <s v="Open-architected 24/7 infrastructure"/>
    <n v="3600"/>
    <n v="13950"/>
    <n v="3.875"/>
    <x v="1"/>
    <n v="157"/>
    <n v="89"/>
    <x v="4"/>
    <x v="12"/>
    <x v="4"/>
    <s v="GBP"/>
    <x v="145"/>
    <n v="1501995600"/>
    <b v="0"/>
    <b v="0"/>
    <s v="film &amp; video/shorts"/>
  </r>
  <r>
    <n v="826"/>
    <x v="806"/>
    <s v="Digitized 6thgeneration Local Area Network"/>
    <n v="2800"/>
    <n v="12797"/>
    <n v="4.5703571428571426"/>
    <x v="1"/>
    <n v="194"/>
    <n v="66"/>
    <x v="3"/>
    <x v="3"/>
    <x v="1"/>
    <s v="USD"/>
    <x v="741"/>
    <n v="1294639200"/>
    <b v="0"/>
    <b v="1"/>
    <s v="theater/plays"/>
  </r>
  <r>
    <n v="827"/>
    <x v="807"/>
    <s v="Innovative actuating artificial intelligence"/>
    <n v="2300"/>
    <n v="6134"/>
    <n v="2.6669565217391304"/>
    <x v="1"/>
    <n v="82"/>
    <n v="75"/>
    <x v="4"/>
    <x v="6"/>
    <x v="2"/>
    <s v="AUD"/>
    <x v="742"/>
    <n v="1305435600"/>
    <b v="0"/>
    <b v="1"/>
    <s v="film &amp; video/drama"/>
  </r>
  <r>
    <n v="828"/>
    <x v="808"/>
    <s v="Cross-platform reciprocal budgetary management"/>
    <n v="7100"/>
    <n v="4899"/>
    <n v="0.69"/>
    <x v="0"/>
    <n v="70"/>
    <n v="70"/>
    <x v="3"/>
    <x v="3"/>
    <x v="1"/>
    <s v="USD"/>
    <x v="202"/>
    <n v="1537592400"/>
    <b v="0"/>
    <b v="0"/>
    <s v="theater/plays"/>
  </r>
  <r>
    <n v="829"/>
    <x v="809"/>
    <s v="Vision-oriented scalable portal"/>
    <n v="9600"/>
    <n v="4929"/>
    <n v="0.51343749999999999"/>
    <x v="0"/>
    <n v="154"/>
    <n v="32"/>
    <x v="3"/>
    <x v="3"/>
    <x v="1"/>
    <s v="USD"/>
    <x v="743"/>
    <n v="1435122000"/>
    <b v="0"/>
    <b v="0"/>
    <s v="theater/plays"/>
  </r>
  <r>
    <n v="830"/>
    <x v="810"/>
    <s v="Persevering zero administration knowledge user"/>
    <n v="121600"/>
    <n v="1424"/>
    <n v="1.1710526315789473E-2"/>
    <x v="0"/>
    <n v="22"/>
    <n v="65"/>
    <x v="3"/>
    <x v="3"/>
    <x v="1"/>
    <s v="USD"/>
    <x v="744"/>
    <n v="1520056800"/>
    <b v="0"/>
    <b v="0"/>
    <s v="theater/plays"/>
  </r>
  <r>
    <n v="831"/>
    <x v="811"/>
    <s v="Front-line bottom-line Graphic Interface"/>
    <n v="97100"/>
    <n v="105817"/>
    <n v="1.089773429454171"/>
    <x v="1"/>
    <n v="4233"/>
    <n v="25"/>
    <x v="7"/>
    <x v="14"/>
    <x v="1"/>
    <s v="USD"/>
    <x v="745"/>
    <n v="1335675600"/>
    <b v="0"/>
    <b v="0"/>
    <s v="photography/photography books"/>
  </r>
  <r>
    <n v="832"/>
    <x v="812"/>
    <s v="Synergized fault-tolerant hierarchy"/>
    <n v="43200"/>
    <n v="136156"/>
    <n v="3.1517592592592591"/>
    <x v="1"/>
    <n v="1297"/>
    <n v="105"/>
    <x v="5"/>
    <x v="18"/>
    <x v="3"/>
    <s v="DKK"/>
    <x v="746"/>
    <n v="1448431200"/>
    <b v="1"/>
    <b v="0"/>
    <s v="publishing/translations"/>
  </r>
  <r>
    <n v="833"/>
    <x v="813"/>
    <s v="Expanded asynchronous groupware"/>
    <n v="6800"/>
    <n v="10723"/>
    <n v="1.5769117647058823"/>
    <x v="1"/>
    <n v="165"/>
    <n v="65"/>
    <x v="5"/>
    <x v="18"/>
    <x v="3"/>
    <s v="DKK"/>
    <x v="747"/>
    <n v="1298613600"/>
    <b v="0"/>
    <b v="0"/>
    <s v="publishing/translations"/>
  </r>
  <r>
    <n v="834"/>
    <x v="814"/>
    <s v="Expanded fault-tolerant emulation"/>
    <n v="7300"/>
    <n v="11228"/>
    <n v="1.5380821917808218"/>
    <x v="1"/>
    <n v="119"/>
    <n v="94"/>
    <x v="3"/>
    <x v="3"/>
    <x v="1"/>
    <s v="USD"/>
    <x v="362"/>
    <n v="1372482000"/>
    <b v="0"/>
    <b v="0"/>
    <s v="theater/plays"/>
  </r>
  <r>
    <n v="835"/>
    <x v="815"/>
    <s v="Future-proofed 24hour model"/>
    <n v="86200"/>
    <n v="77355"/>
    <n v="0.89738979118329465"/>
    <x v="0"/>
    <n v="1758"/>
    <n v="44"/>
    <x v="2"/>
    <x v="2"/>
    <x v="1"/>
    <s v="USD"/>
    <x v="748"/>
    <n v="1425621600"/>
    <b v="0"/>
    <b v="0"/>
    <s v="technology/web"/>
  </r>
  <r>
    <n v="836"/>
    <x v="816"/>
    <s v="Optimized didactic intranet"/>
    <n v="8100"/>
    <n v="6086"/>
    <n v="0.75135802469135804"/>
    <x v="0"/>
    <n v="94"/>
    <n v="65"/>
    <x v="1"/>
    <x v="7"/>
    <x v="1"/>
    <s v="USD"/>
    <x v="749"/>
    <n v="1266300000"/>
    <b v="0"/>
    <b v="0"/>
    <s v="music/indie rock"/>
  </r>
  <r>
    <n v="837"/>
    <x v="817"/>
    <s v="Right-sized dedicated standardization"/>
    <n v="17700"/>
    <n v="150960"/>
    <n v="8.5288135593220336"/>
    <x v="1"/>
    <n v="1797"/>
    <n v="84"/>
    <x v="1"/>
    <x v="17"/>
    <x v="1"/>
    <s v="USD"/>
    <x v="643"/>
    <n v="1305867600"/>
    <b v="0"/>
    <b v="0"/>
    <s v="music/jazz"/>
  </r>
  <r>
    <n v="838"/>
    <x v="818"/>
    <s v="Vision-oriented high-level extranet"/>
    <n v="6400"/>
    <n v="8890"/>
    <n v="1.3890625000000001"/>
    <x v="1"/>
    <n v="261"/>
    <n v="34"/>
    <x v="3"/>
    <x v="3"/>
    <x v="1"/>
    <s v="USD"/>
    <x v="750"/>
    <n v="1538802000"/>
    <b v="0"/>
    <b v="0"/>
    <s v="theater/plays"/>
  </r>
  <r>
    <n v="839"/>
    <x v="819"/>
    <s v="Organized scalable initiative"/>
    <n v="7700"/>
    <n v="14644"/>
    <n v="1.9018181818181819"/>
    <x v="1"/>
    <n v="157"/>
    <n v="93"/>
    <x v="4"/>
    <x v="4"/>
    <x v="1"/>
    <s v="USD"/>
    <x v="751"/>
    <n v="1398920400"/>
    <b v="0"/>
    <b v="1"/>
    <s v="film &amp; video/documentary"/>
  </r>
  <r>
    <n v="840"/>
    <x v="820"/>
    <s v="Enhanced regional moderator"/>
    <n v="116300"/>
    <n v="116583"/>
    <n v="1.0024333619948409"/>
    <x v="1"/>
    <n v="3533"/>
    <n v="33"/>
    <x v="3"/>
    <x v="3"/>
    <x v="1"/>
    <s v="USD"/>
    <x v="752"/>
    <n v="1405659600"/>
    <b v="0"/>
    <b v="1"/>
    <s v="theater/plays"/>
  </r>
  <r>
    <n v="841"/>
    <x v="821"/>
    <s v="Automated even-keeled emulation"/>
    <n v="9100"/>
    <n v="12991"/>
    <n v="1.4275824175824177"/>
    <x v="1"/>
    <n v="155"/>
    <n v="84"/>
    <x v="2"/>
    <x v="2"/>
    <x v="1"/>
    <s v="USD"/>
    <x v="753"/>
    <n v="1457244000"/>
    <b v="0"/>
    <b v="0"/>
    <s v="technology/web"/>
  </r>
  <r>
    <n v="842"/>
    <x v="822"/>
    <s v="Reverse-engineered multi-tasking product"/>
    <n v="1500"/>
    <n v="8447"/>
    <n v="5.6313333333333331"/>
    <x v="1"/>
    <n v="132"/>
    <n v="64"/>
    <x v="2"/>
    <x v="8"/>
    <x v="6"/>
    <s v="EUR"/>
    <x v="754"/>
    <n v="1529298000"/>
    <b v="0"/>
    <b v="0"/>
    <s v="technology/wearables"/>
  </r>
  <r>
    <n v="843"/>
    <x v="823"/>
    <s v="De-engineered next generation parallelism"/>
    <n v="8800"/>
    <n v="2703"/>
    <n v="0.30715909090909088"/>
    <x v="0"/>
    <n v="33"/>
    <n v="82"/>
    <x v="7"/>
    <x v="14"/>
    <x v="1"/>
    <s v="USD"/>
    <x v="755"/>
    <n v="1535778000"/>
    <b v="0"/>
    <b v="0"/>
    <s v="photography/photography books"/>
  </r>
  <r>
    <n v="844"/>
    <x v="824"/>
    <s v="Intuitive cohesive groupware"/>
    <n v="8800"/>
    <n v="8747"/>
    <n v="0.99397727272727276"/>
    <x v="3"/>
    <n v="94"/>
    <n v="93"/>
    <x v="4"/>
    <x v="4"/>
    <x v="1"/>
    <s v="USD"/>
    <x v="756"/>
    <n v="1327471200"/>
    <b v="0"/>
    <b v="0"/>
    <s v="film &amp; video/documentary"/>
  </r>
  <r>
    <n v="845"/>
    <x v="825"/>
    <s v="Up-sized high-level access"/>
    <n v="69900"/>
    <n v="138087"/>
    <n v="1.9754935622317598"/>
    <x v="1"/>
    <n v="1354"/>
    <n v="102"/>
    <x v="2"/>
    <x v="2"/>
    <x v="4"/>
    <s v="GBP"/>
    <x v="757"/>
    <n v="1529557200"/>
    <b v="0"/>
    <b v="0"/>
    <s v="technology/web"/>
  </r>
  <r>
    <n v="846"/>
    <x v="826"/>
    <s v="Phased empowering success"/>
    <n v="1000"/>
    <n v="5085"/>
    <n v="5.085"/>
    <x v="1"/>
    <n v="48"/>
    <n v="106"/>
    <x v="2"/>
    <x v="2"/>
    <x v="1"/>
    <s v="USD"/>
    <x v="758"/>
    <n v="1535259600"/>
    <b v="1"/>
    <b v="1"/>
    <s v="technology/web"/>
  </r>
  <r>
    <n v="847"/>
    <x v="827"/>
    <s v="Distributed actuating project"/>
    <n v="4700"/>
    <n v="11174"/>
    <n v="2.3774468085106384"/>
    <x v="1"/>
    <n v="110"/>
    <n v="102"/>
    <x v="0"/>
    <x v="0"/>
    <x v="1"/>
    <s v="USD"/>
    <x v="759"/>
    <n v="1515564000"/>
    <b v="0"/>
    <b v="0"/>
    <s v="food/food trucks"/>
  </r>
  <r>
    <n v="848"/>
    <x v="828"/>
    <s v="Robust motivating orchestration"/>
    <n v="3200"/>
    <n v="10831"/>
    <n v="3.3846875000000001"/>
    <x v="1"/>
    <n v="172"/>
    <n v="63"/>
    <x v="4"/>
    <x v="6"/>
    <x v="1"/>
    <s v="USD"/>
    <x v="760"/>
    <n v="1277096400"/>
    <b v="0"/>
    <b v="0"/>
    <s v="film &amp; video/drama"/>
  </r>
  <r>
    <n v="849"/>
    <x v="829"/>
    <s v="Vision-oriented uniform instruction set"/>
    <n v="6700"/>
    <n v="8917"/>
    <n v="1.3308955223880596"/>
    <x v="1"/>
    <n v="307"/>
    <n v="29"/>
    <x v="1"/>
    <x v="7"/>
    <x v="1"/>
    <s v="USD"/>
    <x v="761"/>
    <n v="1329026400"/>
    <b v="0"/>
    <b v="1"/>
    <s v="music/indie rock"/>
  </r>
  <r>
    <n v="850"/>
    <x v="830"/>
    <s v="Cross-group upward-trending hierarchy"/>
    <n v="100"/>
    <n v="1"/>
    <n v="0.01"/>
    <x v="0"/>
    <n v="1"/>
    <n v="1"/>
    <x v="1"/>
    <x v="1"/>
    <x v="1"/>
    <s v="USD"/>
    <x v="762"/>
    <n v="1322978400"/>
    <b v="1"/>
    <b v="0"/>
    <s v="music/rock"/>
  </r>
  <r>
    <n v="851"/>
    <x v="831"/>
    <s v="Object-based needs-based info-mediaries"/>
    <n v="6000"/>
    <n v="12468"/>
    <n v="2.0779999999999998"/>
    <x v="1"/>
    <n v="160"/>
    <n v="78"/>
    <x v="1"/>
    <x v="5"/>
    <x v="1"/>
    <s v="USD"/>
    <x v="444"/>
    <n v="1338786000"/>
    <b v="0"/>
    <b v="0"/>
    <s v="music/electric music"/>
  </r>
  <r>
    <n v="852"/>
    <x v="832"/>
    <s v="Open-source reciprocal standardization"/>
    <n v="4900"/>
    <n v="2505"/>
    <n v="0.51122448979591839"/>
    <x v="0"/>
    <n v="31"/>
    <n v="81"/>
    <x v="6"/>
    <x v="11"/>
    <x v="1"/>
    <s v="USD"/>
    <x v="763"/>
    <n v="1311656400"/>
    <b v="0"/>
    <b v="1"/>
    <s v="games/video games"/>
  </r>
  <r>
    <n v="853"/>
    <x v="833"/>
    <s v="Secured well-modulated projection"/>
    <n v="17100"/>
    <n v="111502"/>
    <n v="6.5205847953216374"/>
    <x v="1"/>
    <n v="1467"/>
    <n v="76"/>
    <x v="1"/>
    <x v="7"/>
    <x v="0"/>
    <s v="CAD"/>
    <x v="764"/>
    <n v="1308978000"/>
    <b v="0"/>
    <b v="1"/>
    <s v="music/indie rock"/>
  </r>
  <r>
    <n v="854"/>
    <x v="834"/>
    <s v="Multi-channeled secondary middleware"/>
    <n v="171000"/>
    <n v="194309"/>
    <n v="1.1363099415204678"/>
    <x v="1"/>
    <n v="2662"/>
    <n v="73"/>
    <x v="5"/>
    <x v="13"/>
    <x v="0"/>
    <s v="CAD"/>
    <x v="765"/>
    <n v="1576389600"/>
    <b v="0"/>
    <b v="0"/>
    <s v="publishing/fiction"/>
  </r>
  <r>
    <n v="855"/>
    <x v="835"/>
    <s v="Horizontal clear-thinking framework"/>
    <n v="23400"/>
    <n v="23956"/>
    <n v="1.0237606837606839"/>
    <x v="1"/>
    <n v="452"/>
    <n v="53"/>
    <x v="3"/>
    <x v="3"/>
    <x v="2"/>
    <s v="AUD"/>
    <x v="766"/>
    <n v="1311051600"/>
    <b v="0"/>
    <b v="0"/>
    <s v="theater/plays"/>
  </r>
  <r>
    <n v="856"/>
    <x v="764"/>
    <s v="Profound composite core"/>
    <n v="2400"/>
    <n v="8558"/>
    <n v="3.5658333333333334"/>
    <x v="1"/>
    <n v="158"/>
    <n v="54"/>
    <x v="0"/>
    <x v="0"/>
    <x v="1"/>
    <s v="USD"/>
    <x v="767"/>
    <n v="1336712400"/>
    <b v="0"/>
    <b v="0"/>
    <s v="food/food trucks"/>
  </r>
  <r>
    <n v="857"/>
    <x v="836"/>
    <s v="Programmable disintermediate matrices"/>
    <n v="5300"/>
    <n v="7413"/>
    <n v="1.3986792452830188"/>
    <x v="1"/>
    <n v="225"/>
    <n v="33"/>
    <x v="4"/>
    <x v="12"/>
    <x v="5"/>
    <s v="CHF"/>
    <x v="768"/>
    <n v="1330408800"/>
    <b v="1"/>
    <b v="0"/>
    <s v="film &amp; video/shorts"/>
  </r>
  <r>
    <n v="858"/>
    <x v="837"/>
    <s v="Realigned 5thgeneration knowledge user"/>
    <n v="4000"/>
    <n v="2778"/>
    <n v="0.69450000000000001"/>
    <x v="0"/>
    <n v="35"/>
    <n v="79"/>
    <x v="0"/>
    <x v="0"/>
    <x v="1"/>
    <s v="USD"/>
    <x v="769"/>
    <n v="1524891600"/>
    <b v="1"/>
    <b v="0"/>
    <s v="food/food trucks"/>
  </r>
  <r>
    <n v="859"/>
    <x v="838"/>
    <s v="Multi-layered upward-trending groupware"/>
    <n v="7300"/>
    <n v="2594"/>
    <n v="0.35534246575342465"/>
    <x v="0"/>
    <n v="63"/>
    <n v="41"/>
    <x v="3"/>
    <x v="3"/>
    <x v="1"/>
    <s v="USD"/>
    <x v="770"/>
    <n v="1363669200"/>
    <b v="0"/>
    <b v="1"/>
    <s v="theater/plays"/>
  </r>
  <r>
    <n v="860"/>
    <x v="839"/>
    <s v="Re-contextualized leadingedge firmware"/>
    <n v="2000"/>
    <n v="5033"/>
    <n v="2.5165000000000002"/>
    <x v="1"/>
    <n v="65"/>
    <n v="77"/>
    <x v="2"/>
    <x v="8"/>
    <x v="1"/>
    <s v="USD"/>
    <x v="771"/>
    <n v="1551420000"/>
    <b v="0"/>
    <b v="1"/>
    <s v="technology/wearables"/>
  </r>
  <r>
    <n v="861"/>
    <x v="840"/>
    <s v="Devolved disintermediate analyzer"/>
    <n v="8800"/>
    <n v="9317"/>
    <n v="1.0587500000000001"/>
    <x v="1"/>
    <n v="163"/>
    <n v="57"/>
    <x v="3"/>
    <x v="3"/>
    <x v="1"/>
    <s v="USD"/>
    <x v="772"/>
    <n v="1269838800"/>
    <b v="0"/>
    <b v="0"/>
    <s v="theater/plays"/>
  </r>
  <r>
    <n v="862"/>
    <x v="841"/>
    <s v="Profound disintermediate open system"/>
    <n v="3500"/>
    <n v="6560"/>
    <n v="1.8742857142857143"/>
    <x v="1"/>
    <n v="85"/>
    <n v="77"/>
    <x v="3"/>
    <x v="3"/>
    <x v="1"/>
    <s v="USD"/>
    <x v="773"/>
    <n v="1312520400"/>
    <b v="0"/>
    <b v="0"/>
    <s v="theater/plays"/>
  </r>
  <r>
    <n v="863"/>
    <x v="842"/>
    <s v="Automated reciprocal protocol"/>
    <n v="1400"/>
    <n v="5415"/>
    <n v="3.8678571428571429"/>
    <x v="1"/>
    <n v="217"/>
    <n v="25"/>
    <x v="4"/>
    <x v="19"/>
    <x v="1"/>
    <s v="USD"/>
    <x v="774"/>
    <n v="1436504400"/>
    <b v="0"/>
    <b v="1"/>
    <s v="film &amp; video/television"/>
  </r>
  <r>
    <n v="864"/>
    <x v="843"/>
    <s v="Automated static workforce"/>
    <n v="4200"/>
    <n v="14577"/>
    <n v="3.4707142857142856"/>
    <x v="1"/>
    <n v="150"/>
    <n v="97"/>
    <x v="4"/>
    <x v="12"/>
    <x v="1"/>
    <s v="USD"/>
    <x v="775"/>
    <n v="1472014800"/>
    <b v="0"/>
    <b v="0"/>
    <s v="film &amp; video/shorts"/>
  </r>
  <r>
    <n v="865"/>
    <x v="844"/>
    <s v="Horizontal attitude-oriented help-desk"/>
    <n v="81000"/>
    <n v="150515"/>
    <n v="1.8582098765432098"/>
    <x v="1"/>
    <n v="3272"/>
    <n v="46"/>
    <x v="3"/>
    <x v="3"/>
    <x v="1"/>
    <s v="USD"/>
    <x v="776"/>
    <n v="1411534800"/>
    <b v="0"/>
    <b v="0"/>
    <s v="theater/plays"/>
  </r>
  <r>
    <n v="866"/>
    <x v="845"/>
    <s v="Versatile 5thgeneration matrices"/>
    <n v="182800"/>
    <n v="79045"/>
    <n v="0.43241247264770238"/>
    <x v="3"/>
    <n v="898"/>
    <n v="88"/>
    <x v="7"/>
    <x v="14"/>
    <x v="1"/>
    <s v="USD"/>
    <x v="777"/>
    <n v="1304917200"/>
    <b v="0"/>
    <b v="0"/>
    <s v="photography/photography books"/>
  </r>
  <r>
    <n v="867"/>
    <x v="846"/>
    <s v="Cross-platform next generation service-desk"/>
    <n v="4800"/>
    <n v="7797"/>
    <n v="1.6243749999999999"/>
    <x v="1"/>
    <n v="300"/>
    <n v="26"/>
    <x v="0"/>
    <x v="0"/>
    <x v="1"/>
    <s v="USD"/>
    <x v="778"/>
    <n v="1539579600"/>
    <b v="0"/>
    <b v="0"/>
    <s v="food/food trucks"/>
  </r>
  <r>
    <n v="868"/>
    <x v="847"/>
    <s v="Front-line web-enabled installation"/>
    <n v="7000"/>
    <n v="12939"/>
    <n v="1.8484285714285715"/>
    <x v="1"/>
    <n v="126"/>
    <n v="103"/>
    <x v="3"/>
    <x v="3"/>
    <x v="1"/>
    <s v="USD"/>
    <x v="779"/>
    <n v="1382504400"/>
    <b v="0"/>
    <b v="0"/>
    <s v="theater/plays"/>
  </r>
  <r>
    <n v="869"/>
    <x v="848"/>
    <s v="Multi-channeled responsive product"/>
    <n v="161900"/>
    <n v="38376"/>
    <n v="0.23703520691785052"/>
    <x v="0"/>
    <n v="526"/>
    <n v="73"/>
    <x v="4"/>
    <x v="6"/>
    <x v="1"/>
    <s v="USD"/>
    <x v="780"/>
    <n v="1278306000"/>
    <b v="0"/>
    <b v="0"/>
    <s v="film &amp; video/drama"/>
  </r>
  <r>
    <n v="870"/>
    <x v="849"/>
    <s v="Adaptive demand-driven encryption"/>
    <n v="7700"/>
    <n v="6920"/>
    <n v="0.89870129870129867"/>
    <x v="0"/>
    <n v="121"/>
    <n v="57"/>
    <x v="3"/>
    <x v="3"/>
    <x v="1"/>
    <s v="USD"/>
    <x v="335"/>
    <n v="1442552400"/>
    <b v="0"/>
    <b v="0"/>
    <s v="theater/plays"/>
  </r>
  <r>
    <n v="871"/>
    <x v="850"/>
    <s v="Re-engineered client-driven knowledge user"/>
    <n v="71500"/>
    <n v="194912"/>
    <n v="2.7260419580419581"/>
    <x v="1"/>
    <n v="2320"/>
    <n v="84"/>
    <x v="3"/>
    <x v="3"/>
    <x v="1"/>
    <s v="USD"/>
    <x v="535"/>
    <n v="1511071200"/>
    <b v="0"/>
    <b v="1"/>
    <s v="theater/plays"/>
  </r>
  <r>
    <n v="872"/>
    <x v="851"/>
    <s v="Compatible logistical paradigm"/>
    <n v="4700"/>
    <n v="7992"/>
    <n v="1.7004255319148935"/>
    <x v="1"/>
    <n v="81"/>
    <n v="99"/>
    <x v="4"/>
    <x v="22"/>
    <x v="2"/>
    <s v="AUD"/>
    <x v="270"/>
    <n v="1536382800"/>
    <b v="0"/>
    <b v="0"/>
    <s v="film &amp; video/science fiction"/>
  </r>
  <r>
    <n v="873"/>
    <x v="852"/>
    <s v="Intuitive value-added installation"/>
    <n v="42100"/>
    <n v="79268"/>
    <n v="1.8828503562945369"/>
    <x v="1"/>
    <n v="1887"/>
    <n v="42"/>
    <x v="7"/>
    <x v="14"/>
    <x v="1"/>
    <s v="USD"/>
    <x v="781"/>
    <n v="1389592800"/>
    <b v="0"/>
    <b v="0"/>
    <s v="photography/photography books"/>
  </r>
  <r>
    <n v="874"/>
    <x v="853"/>
    <s v="Managed discrete parallelism"/>
    <n v="40200"/>
    <n v="139468"/>
    <n v="3.4693532338308457"/>
    <x v="1"/>
    <n v="4358"/>
    <n v="32"/>
    <x v="7"/>
    <x v="14"/>
    <x v="1"/>
    <s v="USD"/>
    <x v="782"/>
    <n v="1275282000"/>
    <b v="0"/>
    <b v="1"/>
    <s v="photography/photography books"/>
  </r>
  <r>
    <n v="875"/>
    <x v="854"/>
    <s v="Implemented tangible approach"/>
    <n v="7900"/>
    <n v="5465"/>
    <n v="0.6917721518987342"/>
    <x v="0"/>
    <n v="67"/>
    <n v="82"/>
    <x v="1"/>
    <x v="1"/>
    <x v="1"/>
    <s v="USD"/>
    <x v="783"/>
    <n v="1294984800"/>
    <b v="0"/>
    <b v="0"/>
    <s v="music/rock"/>
  </r>
  <r>
    <n v="876"/>
    <x v="855"/>
    <s v="Re-engineered encompassing definition"/>
    <n v="8300"/>
    <n v="2111"/>
    <n v="0.25433734939759034"/>
    <x v="0"/>
    <n v="57"/>
    <n v="37"/>
    <x v="7"/>
    <x v="14"/>
    <x v="0"/>
    <s v="CAD"/>
    <x v="784"/>
    <n v="1562043600"/>
    <b v="0"/>
    <b v="0"/>
    <s v="photography/photography books"/>
  </r>
  <r>
    <n v="877"/>
    <x v="856"/>
    <s v="Multi-lateral uniform collaboration"/>
    <n v="163600"/>
    <n v="126628"/>
    <n v="0.77400977995110021"/>
    <x v="0"/>
    <n v="1229"/>
    <n v="103"/>
    <x v="0"/>
    <x v="0"/>
    <x v="1"/>
    <s v="USD"/>
    <x v="785"/>
    <n v="1469595600"/>
    <b v="0"/>
    <b v="0"/>
    <s v="food/food trucks"/>
  </r>
  <r>
    <n v="878"/>
    <x v="857"/>
    <s v="Enterprise-wide foreground paradigm"/>
    <n v="2700"/>
    <n v="1012"/>
    <n v="0.37481481481481482"/>
    <x v="0"/>
    <n v="12"/>
    <n v="84"/>
    <x v="1"/>
    <x v="16"/>
    <x v="6"/>
    <s v="EUR"/>
    <x v="786"/>
    <n v="1581141600"/>
    <b v="0"/>
    <b v="0"/>
    <s v="music/metal"/>
  </r>
  <r>
    <n v="879"/>
    <x v="858"/>
    <s v="Stand-alone incremental parallelism"/>
    <n v="1000"/>
    <n v="5438"/>
    <n v="5.4379999999999997"/>
    <x v="1"/>
    <n v="53"/>
    <n v="103"/>
    <x v="5"/>
    <x v="9"/>
    <x v="1"/>
    <s v="USD"/>
    <x v="787"/>
    <n v="1488520800"/>
    <b v="0"/>
    <b v="0"/>
    <s v="publishing/nonfiction"/>
  </r>
  <r>
    <n v="880"/>
    <x v="859"/>
    <s v="Persevering 5thgeneration throughput"/>
    <n v="84500"/>
    <n v="193101"/>
    <n v="2.2852189349112426"/>
    <x v="1"/>
    <n v="2414"/>
    <n v="80"/>
    <x v="1"/>
    <x v="5"/>
    <x v="1"/>
    <s v="USD"/>
    <x v="788"/>
    <n v="1563858000"/>
    <b v="0"/>
    <b v="0"/>
    <s v="music/electric music"/>
  </r>
  <r>
    <n v="881"/>
    <x v="860"/>
    <s v="Implemented object-oriented synergy"/>
    <n v="81300"/>
    <n v="31665"/>
    <n v="0.38948339483394834"/>
    <x v="0"/>
    <n v="452"/>
    <n v="70"/>
    <x v="3"/>
    <x v="3"/>
    <x v="1"/>
    <s v="USD"/>
    <x v="330"/>
    <n v="1438923600"/>
    <b v="0"/>
    <b v="1"/>
    <s v="theater/plays"/>
  </r>
  <r>
    <n v="882"/>
    <x v="861"/>
    <s v="Balanced demand-driven definition"/>
    <n v="800"/>
    <n v="2960"/>
    <n v="3.7"/>
    <x v="1"/>
    <n v="80"/>
    <n v="37"/>
    <x v="3"/>
    <x v="3"/>
    <x v="1"/>
    <s v="USD"/>
    <x v="789"/>
    <n v="1422165600"/>
    <b v="0"/>
    <b v="0"/>
    <s v="theater/plays"/>
  </r>
  <r>
    <n v="883"/>
    <x v="862"/>
    <s v="Customer-focused mobile Graphic Interface"/>
    <n v="3400"/>
    <n v="8089"/>
    <n v="2.3791176470588233"/>
    <x v="1"/>
    <n v="193"/>
    <n v="42"/>
    <x v="4"/>
    <x v="12"/>
    <x v="1"/>
    <s v="USD"/>
    <x v="790"/>
    <n v="1277874000"/>
    <b v="0"/>
    <b v="0"/>
    <s v="film &amp; video/shorts"/>
  </r>
  <r>
    <n v="884"/>
    <x v="863"/>
    <s v="Horizontal secondary interface"/>
    <n v="170800"/>
    <n v="109374"/>
    <n v="0.64036299765807958"/>
    <x v="0"/>
    <n v="1886"/>
    <n v="58"/>
    <x v="3"/>
    <x v="3"/>
    <x v="1"/>
    <s v="USD"/>
    <x v="791"/>
    <n v="1399352400"/>
    <b v="0"/>
    <b v="1"/>
    <s v="theater/plays"/>
  </r>
  <r>
    <n v="885"/>
    <x v="864"/>
    <s v="Virtual analyzing collaboration"/>
    <n v="1800"/>
    <n v="2129"/>
    <n v="1.1827777777777777"/>
    <x v="1"/>
    <n v="52"/>
    <n v="41"/>
    <x v="3"/>
    <x v="3"/>
    <x v="1"/>
    <s v="USD"/>
    <x v="792"/>
    <n v="1279083600"/>
    <b v="0"/>
    <b v="0"/>
    <s v="theater/plays"/>
  </r>
  <r>
    <n v="886"/>
    <x v="865"/>
    <s v="Multi-tiered explicit focus group"/>
    <n v="150600"/>
    <n v="127745"/>
    <n v="0.84824037184594958"/>
    <x v="0"/>
    <n v="1825"/>
    <n v="70"/>
    <x v="1"/>
    <x v="7"/>
    <x v="1"/>
    <s v="USD"/>
    <x v="793"/>
    <n v="1284354000"/>
    <b v="0"/>
    <b v="0"/>
    <s v="music/indie rock"/>
  </r>
  <r>
    <n v="887"/>
    <x v="866"/>
    <s v="Multi-layered systematic knowledgebase"/>
    <n v="7800"/>
    <n v="2289"/>
    <n v="0.29346153846153844"/>
    <x v="0"/>
    <n v="31"/>
    <n v="74"/>
    <x v="3"/>
    <x v="3"/>
    <x v="1"/>
    <s v="USD"/>
    <x v="794"/>
    <n v="1441170000"/>
    <b v="0"/>
    <b v="1"/>
    <s v="theater/plays"/>
  </r>
  <r>
    <n v="888"/>
    <x v="867"/>
    <s v="Reverse-engineered uniform knowledge user"/>
    <n v="5800"/>
    <n v="12174"/>
    <n v="2.0989655172413793"/>
    <x v="1"/>
    <n v="290"/>
    <n v="42"/>
    <x v="3"/>
    <x v="3"/>
    <x v="1"/>
    <s v="USD"/>
    <x v="795"/>
    <n v="1493528400"/>
    <b v="0"/>
    <b v="0"/>
    <s v="theater/plays"/>
  </r>
  <r>
    <n v="889"/>
    <x v="868"/>
    <s v="Secured dynamic capacity"/>
    <n v="5600"/>
    <n v="9508"/>
    <n v="1.697857142857143"/>
    <x v="1"/>
    <n v="122"/>
    <n v="78"/>
    <x v="1"/>
    <x v="5"/>
    <x v="1"/>
    <s v="USD"/>
    <x v="796"/>
    <n v="1395205200"/>
    <b v="0"/>
    <b v="1"/>
    <s v="music/electric music"/>
  </r>
  <r>
    <n v="890"/>
    <x v="869"/>
    <s v="Devolved foreground throughput"/>
    <n v="134400"/>
    <n v="155849"/>
    <n v="1.1595907738095239"/>
    <x v="1"/>
    <n v="1470"/>
    <n v="106"/>
    <x v="1"/>
    <x v="7"/>
    <x v="1"/>
    <s v="USD"/>
    <x v="797"/>
    <n v="1561438800"/>
    <b v="0"/>
    <b v="0"/>
    <s v="music/indie rock"/>
  </r>
  <r>
    <n v="891"/>
    <x v="870"/>
    <s v="Synchronized demand-driven infrastructure"/>
    <n v="3000"/>
    <n v="7758"/>
    <n v="2.5859999999999999"/>
    <x v="1"/>
    <n v="165"/>
    <n v="47"/>
    <x v="4"/>
    <x v="4"/>
    <x v="0"/>
    <s v="CAD"/>
    <x v="798"/>
    <n v="1326693600"/>
    <b v="0"/>
    <b v="0"/>
    <s v="film &amp; video/documentary"/>
  </r>
  <r>
    <n v="892"/>
    <x v="871"/>
    <s v="Realigned discrete structure"/>
    <n v="6000"/>
    <n v="13835"/>
    <n v="2.3058333333333332"/>
    <x v="1"/>
    <n v="182"/>
    <n v="76"/>
    <x v="5"/>
    <x v="18"/>
    <x v="1"/>
    <s v="USD"/>
    <x v="799"/>
    <n v="1277960400"/>
    <b v="0"/>
    <b v="0"/>
    <s v="publishing/translations"/>
  </r>
  <r>
    <n v="893"/>
    <x v="872"/>
    <s v="Progressive grid-enabled website"/>
    <n v="8400"/>
    <n v="10770"/>
    <n v="1.2821428571428573"/>
    <x v="1"/>
    <n v="199"/>
    <n v="54"/>
    <x v="4"/>
    <x v="4"/>
    <x v="6"/>
    <s v="EUR"/>
    <x v="800"/>
    <n v="1434690000"/>
    <b v="0"/>
    <b v="1"/>
    <s v="film &amp; video/documentary"/>
  </r>
  <r>
    <n v="894"/>
    <x v="873"/>
    <s v="Organic cohesive neural-net"/>
    <n v="1700"/>
    <n v="3208"/>
    <n v="1.8870588235294117"/>
    <x v="1"/>
    <n v="56"/>
    <n v="57"/>
    <x v="4"/>
    <x v="19"/>
    <x v="4"/>
    <s v="GBP"/>
    <x v="801"/>
    <n v="1376110800"/>
    <b v="0"/>
    <b v="1"/>
    <s v="film &amp; video/television"/>
  </r>
  <r>
    <n v="895"/>
    <x v="874"/>
    <s v="Integrated demand-driven info-mediaries"/>
    <n v="159800"/>
    <n v="11108"/>
    <n v="6.9511889862327911E-2"/>
    <x v="0"/>
    <n v="107"/>
    <n v="104"/>
    <x v="3"/>
    <x v="3"/>
    <x v="1"/>
    <s v="USD"/>
    <x v="802"/>
    <n v="1518415200"/>
    <b v="0"/>
    <b v="0"/>
    <s v="theater/plays"/>
  </r>
  <r>
    <n v="896"/>
    <x v="875"/>
    <s v="Reverse-engineered client-server extranet"/>
    <n v="19800"/>
    <n v="153338"/>
    <n v="7.7443434343434348"/>
    <x v="1"/>
    <n v="1460"/>
    <n v="105"/>
    <x v="0"/>
    <x v="0"/>
    <x v="2"/>
    <s v="AUD"/>
    <x v="803"/>
    <n v="1310878800"/>
    <b v="0"/>
    <b v="1"/>
    <s v="food/food trucks"/>
  </r>
  <r>
    <n v="897"/>
    <x v="876"/>
    <s v="Organized discrete encoding"/>
    <n v="8800"/>
    <n v="2437"/>
    <n v="0.27693181818181817"/>
    <x v="0"/>
    <n v="27"/>
    <n v="90"/>
    <x v="3"/>
    <x v="3"/>
    <x v="1"/>
    <s v="USD"/>
    <x v="212"/>
    <n v="1556600400"/>
    <b v="0"/>
    <b v="0"/>
    <s v="theater/plays"/>
  </r>
  <r>
    <n v="898"/>
    <x v="877"/>
    <s v="Balanced regional flexibility"/>
    <n v="179100"/>
    <n v="93991"/>
    <n v="0.52479620323841425"/>
    <x v="0"/>
    <n v="1221"/>
    <n v="77"/>
    <x v="4"/>
    <x v="4"/>
    <x v="1"/>
    <s v="USD"/>
    <x v="804"/>
    <n v="1576994400"/>
    <b v="0"/>
    <b v="0"/>
    <s v="film &amp; video/documentary"/>
  </r>
  <r>
    <n v="899"/>
    <x v="878"/>
    <s v="Implemented multimedia time-frame"/>
    <n v="3100"/>
    <n v="12620"/>
    <n v="4.0709677419354842"/>
    <x v="1"/>
    <n v="123"/>
    <n v="103"/>
    <x v="1"/>
    <x v="17"/>
    <x v="5"/>
    <s v="CHF"/>
    <x v="805"/>
    <n v="1382677200"/>
    <b v="0"/>
    <b v="0"/>
    <s v="music/jazz"/>
  </r>
  <r>
    <n v="900"/>
    <x v="879"/>
    <s v="Enhanced uniform service-desk"/>
    <n v="100"/>
    <n v="2"/>
    <n v="0.02"/>
    <x v="0"/>
    <n v="1"/>
    <n v="2"/>
    <x v="2"/>
    <x v="2"/>
    <x v="1"/>
    <s v="USD"/>
    <x v="806"/>
    <n v="1411189200"/>
    <b v="0"/>
    <b v="1"/>
    <s v="technology/web"/>
  </r>
  <r>
    <n v="901"/>
    <x v="880"/>
    <s v="Versatile bottom-line definition"/>
    <n v="5600"/>
    <n v="8746"/>
    <n v="1.5617857142857143"/>
    <x v="1"/>
    <n v="159"/>
    <n v="55"/>
    <x v="1"/>
    <x v="1"/>
    <x v="1"/>
    <s v="USD"/>
    <x v="807"/>
    <n v="1534654800"/>
    <b v="0"/>
    <b v="1"/>
    <s v="music/rock"/>
  </r>
  <r>
    <n v="902"/>
    <x v="881"/>
    <s v="Integrated bifurcated software"/>
    <n v="1400"/>
    <n v="3534"/>
    <n v="2.5242857142857145"/>
    <x v="1"/>
    <n v="110"/>
    <n v="32"/>
    <x v="2"/>
    <x v="2"/>
    <x v="1"/>
    <s v="USD"/>
    <x v="722"/>
    <n v="1457762400"/>
    <b v="0"/>
    <b v="0"/>
    <s v="technology/web"/>
  </r>
  <r>
    <n v="903"/>
    <x v="882"/>
    <s v="Assimilated next generation instruction set"/>
    <n v="41000"/>
    <n v="709"/>
    <n v="1.729268292682927E-2"/>
    <x v="2"/>
    <n v="14"/>
    <n v="51"/>
    <x v="5"/>
    <x v="9"/>
    <x v="1"/>
    <s v="USD"/>
    <x v="477"/>
    <n v="1337490000"/>
    <b v="0"/>
    <b v="1"/>
    <s v="publishing/nonfiction"/>
  </r>
  <r>
    <n v="904"/>
    <x v="883"/>
    <s v="Digitized foreground array"/>
    <n v="6500"/>
    <n v="795"/>
    <n v="0.12230769230769231"/>
    <x v="0"/>
    <n v="16"/>
    <n v="50"/>
    <x v="5"/>
    <x v="15"/>
    <x v="1"/>
    <s v="USD"/>
    <x v="259"/>
    <n v="1349672400"/>
    <b v="0"/>
    <b v="0"/>
    <s v="publishing/radio &amp; podcasts"/>
  </r>
  <r>
    <n v="905"/>
    <x v="884"/>
    <s v="Re-engineered clear-thinking project"/>
    <n v="7900"/>
    <n v="12955"/>
    <n v="1.6398734177215191"/>
    <x v="1"/>
    <n v="236"/>
    <n v="55"/>
    <x v="3"/>
    <x v="3"/>
    <x v="1"/>
    <s v="USD"/>
    <x v="9"/>
    <n v="1379826000"/>
    <b v="0"/>
    <b v="0"/>
    <s v="theater/plays"/>
  </r>
  <r>
    <n v="906"/>
    <x v="885"/>
    <s v="Implemented even-keeled standardization"/>
    <n v="5500"/>
    <n v="8964"/>
    <n v="1.6298181818181818"/>
    <x v="1"/>
    <n v="191"/>
    <n v="47"/>
    <x v="4"/>
    <x v="4"/>
    <x v="1"/>
    <s v="USD"/>
    <x v="808"/>
    <n v="1497762000"/>
    <b v="1"/>
    <b v="1"/>
    <s v="film &amp; video/documentary"/>
  </r>
  <r>
    <n v="907"/>
    <x v="886"/>
    <s v="Quality-focused asymmetric adapter"/>
    <n v="9100"/>
    <n v="1843"/>
    <n v="0.20252747252747252"/>
    <x v="0"/>
    <n v="41"/>
    <n v="45"/>
    <x v="3"/>
    <x v="3"/>
    <x v="1"/>
    <s v="USD"/>
    <x v="809"/>
    <n v="1304485200"/>
    <b v="0"/>
    <b v="0"/>
    <s v="theater/plays"/>
  </r>
  <r>
    <n v="908"/>
    <x v="887"/>
    <s v="Networked intangible help-desk"/>
    <n v="38200"/>
    <n v="121950"/>
    <n v="3.1924083769633507"/>
    <x v="1"/>
    <n v="3934"/>
    <n v="31"/>
    <x v="6"/>
    <x v="11"/>
    <x v="1"/>
    <s v="USD"/>
    <x v="444"/>
    <n v="1336885200"/>
    <b v="0"/>
    <b v="0"/>
    <s v="games/video games"/>
  </r>
  <r>
    <n v="909"/>
    <x v="888"/>
    <s v="Synchronized attitude-oriented frame"/>
    <n v="1800"/>
    <n v="8621"/>
    <n v="4.7894444444444444"/>
    <x v="1"/>
    <n v="80"/>
    <n v="108"/>
    <x v="3"/>
    <x v="3"/>
    <x v="0"/>
    <s v="CAD"/>
    <x v="384"/>
    <n v="1530421200"/>
    <b v="0"/>
    <b v="1"/>
    <s v="theater/plays"/>
  </r>
  <r>
    <n v="910"/>
    <x v="889"/>
    <s v="Proactive incremental architecture"/>
    <n v="154500"/>
    <n v="30215"/>
    <n v="0.19556634304207121"/>
    <x v="3"/>
    <n v="296"/>
    <n v="102"/>
    <x v="3"/>
    <x v="3"/>
    <x v="1"/>
    <s v="USD"/>
    <x v="810"/>
    <n v="1421992800"/>
    <b v="0"/>
    <b v="0"/>
    <s v="theater/plays"/>
  </r>
  <r>
    <n v="911"/>
    <x v="890"/>
    <s v="Cloned responsive standardization"/>
    <n v="5800"/>
    <n v="11539"/>
    <n v="1.9894827586206896"/>
    <x v="1"/>
    <n v="462"/>
    <n v="25"/>
    <x v="2"/>
    <x v="2"/>
    <x v="1"/>
    <s v="USD"/>
    <x v="811"/>
    <n v="1568178000"/>
    <b v="1"/>
    <b v="0"/>
    <s v="technology/web"/>
  </r>
  <r>
    <n v="912"/>
    <x v="891"/>
    <s v="Reduced bifurcated pricing structure"/>
    <n v="1800"/>
    <n v="14310"/>
    <n v="7.95"/>
    <x v="1"/>
    <n v="179"/>
    <n v="80"/>
    <x v="4"/>
    <x v="6"/>
    <x v="1"/>
    <s v="USD"/>
    <x v="812"/>
    <n v="1347944400"/>
    <b v="1"/>
    <b v="0"/>
    <s v="film &amp; video/drama"/>
  </r>
  <r>
    <n v="913"/>
    <x v="892"/>
    <s v="Re-engineered asymmetric challenge"/>
    <n v="70200"/>
    <n v="35536"/>
    <n v="0.50621082621082625"/>
    <x v="0"/>
    <n v="523"/>
    <n v="68"/>
    <x v="4"/>
    <x v="6"/>
    <x v="2"/>
    <s v="AUD"/>
    <x v="813"/>
    <n v="1558760400"/>
    <b v="0"/>
    <b v="0"/>
    <s v="film &amp; video/drama"/>
  </r>
  <r>
    <n v="914"/>
    <x v="893"/>
    <s v="Diverse client-driven conglomeration"/>
    <n v="6400"/>
    <n v="3676"/>
    <n v="0.57437499999999997"/>
    <x v="0"/>
    <n v="141"/>
    <n v="26"/>
    <x v="3"/>
    <x v="3"/>
    <x v="4"/>
    <s v="GBP"/>
    <x v="814"/>
    <n v="1376629200"/>
    <b v="0"/>
    <b v="0"/>
    <s v="theater/plays"/>
  </r>
  <r>
    <n v="915"/>
    <x v="894"/>
    <s v="Configurable upward-trending solution"/>
    <n v="125900"/>
    <n v="195936"/>
    <n v="1.5562827640984909"/>
    <x v="1"/>
    <n v="1866"/>
    <n v="105"/>
    <x v="4"/>
    <x v="19"/>
    <x v="4"/>
    <s v="GBP"/>
    <x v="80"/>
    <n v="1504760400"/>
    <b v="0"/>
    <b v="0"/>
    <s v="film &amp; video/television"/>
  </r>
  <r>
    <n v="916"/>
    <x v="895"/>
    <s v="Persistent bandwidth-monitored framework"/>
    <n v="3700"/>
    <n v="1343"/>
    <n v="0.36297297297297298"/>
    <x v="0"/>
    <n v="52"/>
    <n v="26"/>
    <x v="7"/>
    <x v="14"/>
    <x v="1"/>
    <s v="USD"/>
    <x v="815"/>
    <n v="1419660000"/>
    <b v="0"/>
    <b v="0"/>
    <s v="photography/photography books"/>
  </r>
  <r>
    <n v="917"/>
    <x v="896"/>
    <s v="Polarized discrete product"/>
    <n v="3600"/>
    <n v="2097"/>
    <n v="0.58250000000000002"/>
    <x v="2"/>
    <n v="27"/>
    <n v="78"/>
    <x v="4"/>
    <x v="12"/>
    <x v="4"/>
    <s v="GBP"/>
    <x v="816"/>
    <n v="1311310800"/>
    <b v="0"/>
    <b v="1"/>
    <s v="film &amp; video/shorts"/>
  </r>
  <r>
    <n v="918"/>
    <x v="897"/>
    <s v="Seamless dynamic website"/>
    <n v="3800"/>
    <n v="9021"/>
    <n v="2.3739473684210526"/>
    <x v="1"/>
    <n v="156"/>
    <n v="58"/>
    <x v="5"/>
    <x v="15"/>
    <x v="5"/>
    <s v="CHF"/>
    <x v="474"/>
    <n v="1344315600"/>
    <b v="0"/>
    <b v="0"/>
    <s v="publishing/radio &amp; podcasts"/>
  </r>
  <r>
    <n v="919"/>
    <x v="898"/>
    <s v="Extended multimedia firmware"/>
    <n v="35600"/>
    <n v="20915"/>
    <n v="0.58750000000000002"/>
    <x v="0"/>
    <n v="225"/>
    <n v="93"/>
    <x v="3"/>
    <x v="3"/>
    <x v="2"/>
    <s v="AUD"/>
    <x v="817"/>
    <n v="1510725600"/>
    <b v="0"/>
    <b v="1"/>
    <s v="theater/plays"/>
  </r>
  <r>
    <n v="920"/>
    <x v="899"/>
    <s v="Versatile directional project"/>
    <n v="5300"/>
    <n v="9676"/>
    <n v="1.8256603773584905"/>
    <x v="1"/>
    <n v="255"/>
    <n v="38"/>
    <x v="4"/>
    <x v="10"/>
    <x v="1"/>
    <s v="USD"/>
    <x v="818"/>
    <n v="1551247200"/>
    <b v="1"/>
    <b v="0"/>
    <s v="film &amp; video/animation"/>
  </r>
  <r>
    <n v="921"/>
    <x v="900"/>
    <s v="Profound directional knowledge user"/>
    <n v="160400"/>
    <n v="1210"/>
    <n v="7.5436408977556111E-3"/>
    <x v="0"/>
    <n v="38"/>
    <n v="32"/>
    <x v="2"/>
    <x v="2"/>
    <x v="1"/>
    <s v="USD"/>
    <x v="819"/>
    <n v="1330236000"/>
    <b v="0"/>
    <b v="0"/>
    <s v="technology/web"/>
  </r>
  <r>
    <n v="922"/>
    <x v="901"/>
    <s v="Ameliorated logistical capability"/>
    <n v="51400"/>
    <n v="90440"/>
    <n v="1.7595330739299611"/>
    <x v="1"/>
    <n v="2261"/>
    <n v="40"/>
    <x v="1"/>
    <x v="21"/>
    <x v="1"/>
    <s v="USD"/>
    <x v="609"/>
    <n v="1545112800"/>
    <b v="0"/>
    <b v="1"/>
    <s v="music/world music"/>
  </r>
  <r>
    <n v="923"/>
    <x v="902"/>
    <s v="Sharable discrete definition"/>
    <n v="1700"/>
    <n v="4044"/>
    <n v="2.3788235294117648"/>
    <x v="1"/>
    <n v="40"/>
    <n v="101"/>
    <x v="3"/>
    <x v="3"/>
    <x v="1"/>
    <s v="USD"/>
    <x v="547"/>
    <n v="1279170000"/>
    <b v="0"/>
    <b v="0"/>
    <s v="theater/plays"/>
  </r>
  <r>
    <n v="924"/>
    <x v="903"/>
    <s v="User-friendly next generation core"/>
    <n v="39400"/>
    <n v="192292"/>
    <n v="4.8805076142131982"/>
    <x v="1"/>
    <n v="2289"/>
    <n v="84"/>
    <x v="3"/>
    <x v="3"/>
    <x v="6"/>
    <s v="EUR"/>
    <x v="820"/>
    <n v="1573452000"/>
    <b v="0"/>
    <b v="0"/>
    <s v="theater/plays"/>
  </r>
  <r>
    <n v="925"/>
    <x v="904"/>
    <s v="Profit-focused empowering system engine"/>
    <n v="3000"/>
    <n v="6722"/>
    <n v="2.2406666666666668"/>
    <x v="1"/>
    <n v="65"/>
    <n v="103"/>
    <x v="3"/>
    <x v="3"/>
    <x v="1"/>
    <s v="USD"/>
    <x v="821"/>
    <n v="1507093200"/>
    <b v="0"/>
    <b v="0"/>
    <s v="theater/plays"/>
  </r>
  <r>
    <n v="926"/>
    <x v="905"/>
    <s v="Synchronized cohesive encoding"/>
    <n v="8700"/>
    <n v="1577"/>
    <n v="0.18126436781609195"/>
    <x v="0"/>
    <n v="15"/>
    <n v="105"/>
    <x v="0"/>
    <x v="0"/>
    <x v="1"/>
    <s v="USD"/>
    <x v="151"/>
    <n v="1463374800"/>
    <b v="0"/>
    <b v="0"/>
    <s v="food/food trucks"/>
  </r>
  <r>
    <n v="927"/>
    <x v="906"/>
    <s v="Synergistic dynamic utilization"/>
    <n v="7200"/>
    <n v="3301"/>
    <n v="0.45847222222222223"/>
    <x v="0"/>
    <n v="37"/>
    <n v="89"/>
    <x v="3"/>
    <x v="3"/>
    <x v="1"/>
    <s v="USD"/>
    <x v="822"/>
    <n v="1344574800"/>
    <b v="0"/>
    <b v="0"/>
    <s v="theater/plays"/>
  </r>
  <r>
    <n v="928"/>
    <x v="907"/>
    <s v="Triple-buffered bi-directional model"/>
    <n v="167400"/>
    <n v="196386"/>
    <n v="1.1731541218637993"/>
    <x v="1"/>
    <n v="3777"/>
    <n v="52"/>
    <x v="2"/>
    <x v="2"/>
    <x v="6"/>
    <s v="EUR"/>
    <x v="823"/>
    <n v="1389074400"/>
    <b v="0"/>
    <b v="0"/>
    <s v="technology/web"/>
  </r>
  <r>
    <n v="929"/>
    <x v="908"/>
    <s v="Polarized tertiary function"/>
    <n v="5500"/>
    <n v="11952"/>
    <n v="2.173090909090909"/>
    <x v="1"/>
    <n v="184"/>
    <n v="65"/>
    <x v="3"/>
    <x v="3"/>
    <x v="4"/>
    <s v="GBP"/>
    <x v="824"/>
    <n v="1494997200"/>
    <b v="0"/>
    <b v="0"/>
    <s v="theater/plays"/>
  </r>
  <r>
    <n v="930"/>
    <x v="909"/>
    <s v="Configurable fault-tolerant structure"/>
    <n v="3500"/>
    <n v="3930"/>
    <n v="1.1228571428571428"/>
    <x v="1"/>
    <n v="85"/>
    <n v="46"/>
    <x v="3"/>
    <x v="3"/>
    <x v="1"/>
    <s v="USD"/>
    <x v="825"/>
    <n v="1425448800"/>
    <b v="0"/>
    <b v="1"/>
    <s v="theater/plays"/>
  </r>
  <r>
    <n v="931"/>
    <x v="910"/>
    <s v="Digitized 24/7 budgetary management"/>
    <n v="7900"/>
    <n v="5729"/>
    <n v="0.72518987341772156"/>
    <x v="0"/>
    <n v="112"/>
    <n v="51"/>
    <x v="3"/>
    <x v="3"/>
    <x v="1"/>
    <s v="USD"/>
    <x v="826"/>
    <n v="1404104400"/>
    <b v="0"/>
    <b v="1"/>
    <s v="theater/plays"/>
  </r>
  <r>
    <n v="932"/>
    <x v="911"/>
    <s v="Stand-alone zero tolerance algorithm"/>
    <n v="2300"/>
    <n v="4883"/>
    <n v="2.1230434782608696"/>
    <x v="1"/>
    <n v="144"/>
    <n v="34"/>
    <x v="1"/>
    <x v="1"/>
    <x v="1"/>
    <s v="USD"/>
    <x v="827"/>
    <n v="1394773200"/>
    <b v="0"/>
    <b v="0"/>
    <s v="music/rock"/>
  </r>
  <r>
    <n v="933"/>
    <x v="912"/>
    <s v="Implemented tangible support"/>
    <n v="73000"/>
    <n v="175015"/>
    <n v="2.3974657534246577"/>
    <x v="1"/>
    <n v="1902"/>
    <n v="92"/>
    <x v="3"/>
    <x v="3"/>
    <x v="1"/>
    <s v="USD"/>
    <x v="828"/>
    <n v="1366520400"/>
    <b v="0"/>
    <b v="0"/>
    <s v="theater/plays"/>
  </r>
  <r>
    <n v="934"/>
    <x v="913"/>
    <s v="Reactive radical framework"/>
    <n v="6200"/>
    <n v="11280"/>
    <n v="1.8193548387096774"/>
    <x v="1"/>
    <n v="105"/>
    <n v="107"/>
    <x v="3"/>
    <x v="3"/>
    <x v="1"/>
    <s v="USD"/>
    <x v="829"/>
    <n v="1456639200"/>
    <b v="0"/>
    <b v="0"/>
    <s v="theater/plays"/>
  </r>
  <r>
    <n v="935"/>
    <x v="914"/>
    <s v="Object-based full-range knowledge user"/>
    <n v="6100"/>
    <n v="10012"/>
    <n v="1.6413114754098361"/>
    <x v="1"/>
    <n v="132"/>
    <n v="76"/>
    <x v="3"/>
    <x v="3"/>
    <x v="1"/>
    <s v="USD"/>
    <x v="830"/>
    <n v="1438318800"/>
    <b v="0"/>
    <b v="0"/>
    <s v="theater/plays"/>
  </r>
  <r>
    <n v="936"/>
    <x v="591"/>
    <s v="Enhanced composite contingency"/>
    <n v="103200"/>
    <n v="1690"/>
    <n v="1.6375968992248063E-2"/>
    <x v="0"/>
    <n v="21"/>
    <n v="80"/>
    <x v="3"/>
    <x v="3"/>
    <x v="1"/>
    <s v="USD"/>
    <x v="831"/>
    <n v="1564030800"/>
    <b v="1"/>
    <b v="0"/>
    <s v="theater/plays"/>
  </r>
  <r>
    <n v="937"/>
    <x v="915"/>
    <s v="Cloned fresh-thinking model"/>
    <n v="171000"/>
    <n v="84891"/>
    <n v="0.49643859649122807"/>
    <x v="3"/>
    <n v="976"/>
    <n v="87"/>
    <x v="4"/>
    <x v="4"/>
    <x v="1"/>
    <s v="USD"/>
    <x v="832"/>
    <n v="1449295200"/>
    <b v="0"/>
    <b v="0"/>
    <s v="film &amp; video/documentary"/>
  </r>
  <r>
    <n v="938"/>
    <x v="916"/>
    <s v="Total dedicated benchmark"/>
    <n v="9200"/>
    <n v="10093"/>
    <n v="1.0970652173913042"/>
    <x v="1"/>
    <n v="96"/>
    <n v="105"/>
    <x v="5"/>
    <x v="13"/>
    <x v="1"/>
    <s v="USD"/>
    <x v="833"/>
    <n v="1531890000"/>
    <b v="0"/>
    <b v="1"/>
    <s v="publishing/fiction"/>
  </r>
  <r>
    <n v="939"/>
    <x v="917"/>
    <s v="Streamlined human-resource Graphic Interface"/>
    <n v="7800"/>
    <n v="3839"/>
    <n v="0.49217948717948717"/>
    <x v="0"/>
    <n v="67"/>
    <n v="57"/>
    <x v="6"/>
    <x v="11"/>
    <x v="1"/>
    <s v="USD"/>
    <x v="834"/>
    <n v="1306213200"/>
    <b v="0"/>
    <b v="1"/>
    <s v="games/video games"/>
  </r>
  <r>
    <n v="940"/>
    <x v="918"/>
    <s v="Upgradable analyzing core"/>
    <n v="9900"/>
    <n v="6161"/>
    <n v="0.62232323232323228"/>
    <x v="2"/>
    <n v="66"/>
    <n v="93"/>
    <x v="2"/>
    <x v="2"/>
    <x v="0"/>
    <s v="CAD"/>
    <x v="835"/>
    <n v="1356242400"/>
    <b v="0"/>
    <b v="0"/>
    <s v="technology/web"/>
  </r>
  <r>
    <n v="941"/>
    <x v="919"/>
    <s v="Profound exuding pricing structure"/>
    <n v="43000"/>
    <n v="5615"/>
    <n v="0.1305813953488372"/>
    <x v="0"/>
    <n v="78"/>
    <n v="72"/>
    <x v="3"/>
    <x v="3"/>
    <x v="1"/>
    <s v="USD"/>
    <x v="836"/>
    <n v="1297576800"/>
    <b v="1"/>
    <b v="0"/>
    <s v="theater/plays"/>
  </r>
  <r>
    <n v="942"/>
    <x v="916"/>
    <s v="Horizontal optimizing model"/>
    <n v="9600"/>
    <n v="6205"/>
    <n v="0.64635416666666667"/>
    <x v="0"/>
    <n v="67"/>
    <n v="93"/>
    <x v="3"/>
    <x v="3"/>
    <x v="2"/>
    <s v="AUD"/>
    <x v="837"/>
    <n v="1296194400"/>
    <b v="0"/>
    <b v="0"/>
    <s v="theater/plays"/>
  </r>
  <r>
    <n v="943"/>
    <x v="920"/>
    <s v="Synchronized fault-tolerant algorithm"/>
    <n v="7500"/>
    <n v="11969"/>
    <n v="1.5958666666666668"/>
    <x v="1"/>
    <n v="114"/>
    <n v="105"/>
    <x v="0"/>
    <x v="0"/>
    <x v="1"/>
    <s v="USD"/>
    <x v="219"/>
    <n v="1414558800"/>
    <b v="0"/>
    <b v="0"/>
    <s v="food/food trucks"/>
  </r>
  <r>
    <n v="944"/>
    <x v="921"/>
    <s v="Streamlined 5thgeneration intranet"/>
    <n v="10000"/>
    <n v="8142"/>
    <n v="0.81420000000000003"/>
    <x v="0"/>
    <n v="263"/>
    <n v="31"/>
    <x v="7"/>
    <x v="14"/>
    <x v="2"/>
    <s v="AUD"/>
    <x v="365"/>
    <n v="1488348000"/>
    <b v="0"/>
    <b v="0"/>
    <s v="photography/photography books"/>
  </r>
  <r>
    <n v="945"/>
    <x v="922"/>
    <s v="Cross-group clear-thinking task-force"/>
    <n v="172000"/>
    <n v="55805"/>
    <n v="0.32444767441860467"/>
    <x v="0"/>
    <n v="1691"/>
    <n v="33"/>
    <x v="7"/>
    <x v="14"/>
    <x v="1"/>
    <s v="USD"/>
    <x v="838"/>
    <n v="1334898000"/>
    <b v="1"/>
    <b v="0"/>
    <s v="photography/photography books"/>
  </r>
  <r>
    <n v="946"/>
    <x v="923"/>
    <s v="Public-key bandwidth-monitored intranet"/>
    <n v="153700"/>
    <n v="15238"/>
    <n v="9.9141184124918666E-2"/>
    <x v="0"/>
    <n v="181"/>
    <n v="84"/>
    <x v="3"/>
    <x v="3"/>
    <x v="1"/>
    <s v="USD"/>
    <x v="839"/>
    <n v="1308373200"/>
    <b v="0"/>
    <b v="0"/>
    <s v="theater/plays"/>
  </r>
  <r>
    <n v="947"/>
    <x v="924"/>
    <s v="Upgradable clear-thinking hardware"/>
    <n v="3600"/>
    <n v="961"/>
    <n v="0.26694444444444443"/>
    <x v="0"/>
    <n v="13"/>
    <n v="74"/>
    <x v="3"/>
    <x v="3"/>
    <x v="1"/>
    <s v="USD"/>
    <x v="840"/>
    <n v="1412312400"/>
    <b v="0"/>
    <b v="0"/>
    <s v="theater/plays"/>
  </r>
  <r>
    <n v="948"/>
    <x v="925"/>
    <s v="Integrated holistic paradigm"/>
    <n v="9400"/>
    <n v="5918"/>
    <n v="0.62957446808510642"/>
    <x v="3"/>
    <n v="160"/>
    <n v="37"/>
    <x v="4"/>
    <x v="4"/>
    <x v="1"/>
    <s v="USD"/>
    <x v="841"/>
    <n v="1419228000"/>
    <b v="1"/>
    <b v="1"/>
    <s v="film &amp; video/documentary"/>
  </r>
  <r>
    <n v="949"/>
    <x v="926"/>
    <s v="Seamless clear-thinking conglomeration"/>
    <n v="5900"/>
    <n v="9520"/>
    <n v="1.6135593220338984"/>
    <x v="1"/>
    <n v="203"/>
    <n v="47"/>
    <x v="2"/>
    <x v="2"/>
    <x v="1"/>
    <s v="USD"/>
    <x v="842"/>
    <n v="1430974800"/>
    <b v="0"/>
    <b v="0"/>
    <s v="technology/web"/>
  </r>
  <r>
    <n v="950"/>
    <x v="927"/>
    <s v="Persistent content-based methodology"/>
    <n v="100"/>
    <n v="5"/>
    <n v="0.05"/>
    <x v="0"/>
    <n v="1"/>
    <n v="5"/>
    <x v="3"/>
    <x v="3"/>
    <x v="1"/>
    <s v="USD"/>
    <x v="843"/>
    <n v="1555822800"/>
    <b v="0"/>
    <b v="1"/>
    <s v="theater/plays"/>
  </r>
  <r>
    <n v="951"/>
    <x v="928"/>
    <s v="Re-engineered 24hour matrix"/>
    <n v="14500"/>
    <n v="159056"/>
    <n v="10.969379310344827"/>
    <x v="1"/>
    <n v="1559"/>
    <n v="102"/>
    <x v="1"/>
    <x v="1"/>
    <x v="1"/>
    <s v="USD"/>
    <x v="844"/>
    <n v="1482818400"/>
    <b v="0"/>
    <b v="1"/>
    <s v="music/rock"/>
  </r>
  <r>
    <n v="952"/>
    <x v="929"/>
    <s v="Virtual multi-tasking core"/>
    <n v="145500"/>
    <n v="101987"/>
    <n v="0.70094158075601376"/>
    <x v="3"/>
    <n v="2266"/>
    <n v="45"/>
    <x v="4"/>
    <x v="4"/>
    <x v="1"/>
    <s v="USD"/>
    <x v="845"/>
    <n v="1471928400"/>
    <b v="0"/>
    <b v="0"/>
    <s v="film &amp; video/documentary"/>
  </r>
  <r>
    <n v="953"/>
    <x v="930"/>
    <s v="Streamlined fault-tolerant conglomeration"/>
    <n v="3300"/>
    <n v="1980"/>
    <n v="0.6"/>
    <x v="0"/>
    <n v="21"/>
    <n v="94"/>
    <x v="4"/>
    <x v="22"/>
    <x v="1"/>
    <s v="USD"/>
    <x v="846"/>
    <n v="1453701600"/>
    <b v="0"/>
    <b v="1"/>
    <s v="film &amp; video/science fiction"/>
  </r>
  <r>
    <n v="954"/>
    <x v="931"/>
    <s v="Enterprise-wide client-driven policy"/>
    <n v="42600"/>
    <n v="156384"/>
    <n v="3.6709859154929578"/>
    <x v="1"/>
    <n v="1548"/>
    <n v="101"/>
    <x v="2"/>
    <x v="2"/>
    <x v="2"/>
    <s v="AUD"/>
    <x v="110"/>
    <n v="1350363600"/>
    <b v="0"/>
    <b v="0"/>
    <s v="technology/web"/>
  </r>
  <r>
    <n v="955"/>
    <x v="932"/>
    <s v="Function-based next generation emulation"/>
    <n v="700"/>
    <n v="7763"/>
    <n v="11.09"/>
    <x v="1"/>
    <n v="80"/>
    <n v="97"/>
    <x v="3"/>
    <x v="3"/>
    <x v="1"/>
    <s v="USD"/>
    <x v="847"/>
    <n v="1353996000"/>
    <b v="0"/>
    <b v="0"/>
    <s v="theater/plays"/>
  </r>
  <r>
    <n v="956"/>
    <x v="933"/>
    <s v="Re-engineered composite focus group"/>
    <n v="187600"/>
    <n v="35698"/>
    <n v="0.19028784648187633"/>
    <x v="0"/>
    <n v="830"/>
    <n v="43"/>
    <x v="4"/>
    <x v="22"/>
    <x v="1"/>
    <s v="USD"/>
    <x v="848"/>
    <n v="1451109600"/>
    <b v="0"/>
    <b v="0"/>
    <s v="film &amp; video/science fiction"/>
  </r>
  <r>
    <n v="957"/>
    <x v="934"/>
    <s v="Profound mission-critical function"/>
    <n v="9800"/>
    <n v="12434"/>
    <n v="1.2687755102040816"/>
    <x v="1"/>
    <n v="131"/>
    <n v="95"/>
    <x v="3"/>
    <x v="3"/>
    <x v="1"/>
    <s v="USD"/>
    <x v="849"/>
    <n v="1329631200"/>
    <b v="0"/>
    <b v="0"/>
    <s v="theater/plays"/>
  </r>
  <r>
    <n v="958"/>
    <x v="935"/>
    <s v="De-engineered zero-defect open system"/>
    <n v="1100"/>
    <n v="8081"/>
    <n v="7.3463636363636367"/>
    <x v="1"/>
    <n v="112"/>
    <n v="72"/>
    <x v="4"/>
    <x v="10"/>
    <x v="1"/>
    <s v="USD"/>
    <x v="780"/>
    <n v="1278997200"/>
    <b v="0"/>
    <b v="0"/>
    <s v="film &amp; video/animation"/>
  </r>
  <r>
    <n v="959"/>
    <x v="936"/>
    <s v="Operative hybrid utilization"/>
    <n v="145000"/>
    <n v="6631"/>
    <n v="4.5731034482758622E-2"/>
    <x v="0"/>
    <n v="130"/>
    <n v="51"/>
    <x v="5"/>
    <x v="18"/>
    <x v="1"/>
    <s v="USD"/>
    <x v="140"/>
    <n v="1280120400"/>
    <b v="0"/>
    <b v="0"/>
    <s v="publishing/translations"/>
  </r>
  <r>
    <n v="960"/>
    <x v="937"/>
    <s v="Function-based interactive matrix"/>
    <n v="5500"/>
    <n v="4678"/>
    <n v="0.85054545454545449"/>
    <x v="0"/>
    <n v="55"/>
    <n v="85"/>
    <x v="2"/>
    <x v="2"/>
    <x v="1"/>
    <s v="USD"/>
    <x v="850"/>
    <n v="1458104400"/>
    <b v="0"/>
    <b v="0"/>
    <s v="technology/web"/>
  </r>
  <r>
    <n v="961"/>
    <x v="938"/>
    <s v="Optimized content-based collaboration"/>
    <n v="5700"/>
    <n v="6800"/>
    <n v="1.1929824561403508"/>
    <x v="1"/>
    <n v="155"/>
    <n v="44"/>
    <x v="5"/>
    <x v="18"/>
    <x v="1"/>
    <s v="USD"/>
    <x v="851"/>
    <n v="1298268000"/>
    <b v="0"/>
    <b v="0"/>
    <s v="publishing/translations"/>
  </r>
  <r>
    <n v="962"/>
    <x v="939"/>
    <s v="User-centric cohesive policy"/>
    <n v="3600"/>
    <n v="10657"/>
    <n v="2.9602777777777778"/>
    <x v="1"/>
    <n v="266"/>
    <n v="40"/>
    <x v="0"/>
    <x v="0"/>
    <x v="1"/>
    <s v="USD"/>
    <x v="852"/>
    <n v="1386223200"/>
    <b v="0"/>
    <b v="0"/>
    <s v="food/food trucks"/>
  </r>
  <r>
    <n v="963"/>
    <x v="940"/>
    <s v="Ergonomic methodical hub"/>
    <n v="5900"/>
    <n v="4997"/>
    <n v="0.84694915254237291"/>
    <x v="0"/>
    <n v="114"/>
    <n v="44"/>
    <x v="7"/>
    <x v="14"/>
    <x v="6"/>
    <s v="EUR"/>
    <x v="853"/>
    <n v="1299823200"/>
    <b v="0"/>
    <b v="1"/>
    <s v="photography/photography books"/>
  </r>
  <r>
    <n v="964"/>
    <x v="941"/>
    <s v="Devolved disintermediate encryption"/>
    <n v="3700"/>
    <n v="13164"/>
    <n v="3.5578378378378379"/>
    <x v="1"/>
    <n v="155"/>
    <n v="85"/>
    <x v="3"/>
    <x v="3"/>
    <x v="1"/>
    <s v="USD"/>
    <x v="854"/>
    <n v="1431752400"/>
    <b v="0"/>
    <b v="0"/>
    <s v="theater/plays"/>
  </r>
  <r>
    <n v="965"/>
    <x v="942"/>
    <s v="Phased clear-thinking policy"/>
    <n v="2200"/>
    <n v="8501"/>
    <n v="3.8640909090909092"/>
    <x v="1"/>
    <n v="207"/>
    <n v="41"/>
    <x v="1"/>
    <x v="1"/>
    <x v="4"/>
    <s v="GBP"/>
    <x v="67"/>
    <n v="1267855200"/>
    <b v="0"/>
    <b v="0"/>
    <s v="music/rock"/>
  </r>
  <r>
    <n v="966"/>
    <x v="411"/>
    <s v="Seamless solution-oriented capacity"/>
    <n v="1700"/>
    <n v="13468"/>
    <n v="7.9223529411764702"/>
    <x v="1"/>
    <n v="245"/>
    <n v="55"/>
    <x v="3"/>
    <x v="3"/>
    <x v="1"/>
    <s v="USD"/>
    <x v="855"/>
    <n v="1497675600"/>
    <b v="0"/>
    <b v="0"/>
    <s v="theater/plays"/>
  </r>
  <r>
    <n v="967"/>
    <x v="943"/>
    <s v="Organized human-resource attitude"/>
    <n v="88400"/>
    <n v="121138"/>
    <n v="1.3703393665158372"/>
    <x v="1"/>
    <n v="1573"/>
    <n v="77"/>
    <x v="1"/>
    <x v="21"/>
    <x v="1"/>
    <s v="USD"/>
    <x v="107"/>
    <n v="1336885200"/>
    <b v="0"/>
    <b v="0"/>
    <s v="music/world music"/>
  </r>
  <r>
    <n v="968"/>
    <x v="944"/>
    <s v="Open-architected disintermediate budgetary management"/>
    <n v="2400"/>
    <n v="8117"/>
    <n v="3.3820833333333336"/>
    <x v="1"/>
    <n v="114"/>
    <n v="71"/>
    <x v="0"/>
    <x v="0"/>
    <x v="1"/>
    <s v="USD"/>
    <x v="344"/>
    <n v="1295157600"/>
    <b v="0"/>
    <b v="0"/>
    <s v="food/food trucks"/>
  </r>
  <r>
    <n v="969"/>
    <x v="945"/>
    <s v="Multi-lateral radical solution"/>
    <n v="7900"/>
    <n v="8550"/>
    <n v="1.0822784810126582"/>
    <x v="1"/>
    <n v="93"/>
    <n v="92"/>
    <x v="3"/>
    <x v="3"/>
    <x v="1"/>
    <s v="USD"/>
    <x v="856"/>
    <n v="1577599200"/>
    <b v="0"/>
    <b v="0"/>
    <s v="theater/plays"/>
  </r>
  <r>
    <n v="970"/>
    <x v="946"/>
    <s v="Inverse context-sensitive info-mediaries"/>
    <n v="94900"/>
    <n v="57659"/>
    <n v="0.60757639620653314"/>
    <x v="0"/>
    <n v="594"/>
    <n v="97"/>
    <x v="3"/>
    <x v="3"/>
    <x v="1"/>
    <s v="USD"/>
    <x v="857"/>
    <n v="1305003600"/>
    <b v="0"/>
    <b v="0"/>
    <s v="theater/plays"/>
  </r>
  <r>
    <n v="971"/>
    <x v="947"/>
    <s v="Versatile neutral workforce"/>
    <n v="5100"/>
    <n v="1414"/>
    <n v="0.27725490196078434"/>
    <x v="0"/>
    <n v="24"/>
    <n v="59"/>
    <x v="4"/>
    <x v="19"/>
    <x v="1"/>
    <s v="USD"/>
    <x v="858"/>
    <n v="1381726800"/>
    <b v="0"/>
    <b v="0"/>
    <s v="film &amp; video/television"/>
  </r>
  <r>
    <n v="972"/>
    <x v="948"/>
    <s v="Multi-tiered systematic knowledge user"/>
    <n v="42700"/>
    <n v="97524"/>
    <n v="2.283934426229508"/>
    <x v="1"/>
    <n v="1681"/>
    <n v="58"/>
    <x v="2"/>
    <x v="2"/>
    <x v="1"/>
    <s v="USD"/>
    <x v="859"/>
    <n v="1402462800"/>
    <b v="0"/>
    <b v="1"/>
    <s v="technology/web"/>
  </r>
  <r>
    <n v="973"/>
    <x v="949"/>
    <s v="Programmable multi-state algorithm"/>
    <n v="121100"/>
    <n v="26176"/>
    <n v="0.21615194054500414"/>
    <x v="0"/>
    <n v="252"/>
    <n v="104"/>
    <x v="3"/>
    <x v="3"/>
    <x v="1"/>
    <s v="USD"/>
    <x v="860"/>
    <n v="1292133600"/>
    <b v="0"/>
    <b v="1"/>
    <s v="theater/plays"/>
  </r>
  <r>
    <n v="974"/>
    <x v="950"/>
    <s v="Multi-channeled reciprocal interface"/>
    <n v="800"/>
    <n v="2991"/>
    <n v="3.73875"/>
    <x v="1"/>
    <n v="32"/>
    <n v="93"/>
    <x v="1"/>
    <x v="7"/>
    <x v="1"/>
    <s v="USD"/>
    <x v="170"/>
    <n v="1368939600"/>
    <b v="0"/>
    <b v="0"/>
    <s v="music/indie rock"/>
  </r>
  <r>
    <n v="975"/>
    <x v="951"/>
    <s v="Right-sized maximized migration"/>
    <n v="5400"/>
    <n v="8366"/>
    <n v="1.5492592592592593"/>
    <x v="1"/>
    <n v="135"/>
    <n v="62"/>
    <x v="3"/>
    <x v="3"/>
    <x v="1"/>
    <s v="USD"/>
    <x v="861"/>
    <n v="1452146400"/>
    <b v="0"/>
    <b v="1"/>
    <s v="theater/plays"/>
  </r>
  <r>
    <n v="976"/>
    <x v="952"/>
    <s v="Self-enabling value-added artificial intelligence"/>
    <n v="4000"/>
    <n v="12886"/>
    <n v="3.2214999999999998"/>
    <x v="1"/>
    <n v="140"/>
    <n v="92"/>
    <x v="3"/>
    <x v="3"/>
    <x v="1"/>
    <s v="USD"/>
    <x v="862"/>
    <n v="1296712800"/>
    <b v="0"/>
    <b v="1"/>
    <s v="theater/plays"/>
  </r>
  <r>
    <n v="977"/>
    <x v="597"/>
    <s v="Vision-oriented interactive solution"/>
    <n v="7000"/>
    <n v="5177"/>
    <n v="0.73957142857142855"/>
    <x v="0"/>
    <n v="67"/>
    <n v="77"/>
    <x v="0"/>
    <x v="0"/>
    <x v="1"/>
    <s v="USD"/>
    <x v="863"/>
    <n v="1520748000"/>
    <b v="0"/>
    <b v="0"/>
    <s v="food/food trucks"/>
  </r>
  <r>
    <n v="978"/>
    <x v="953"/>
    <s v="Fundamental user-facing productivity"/>
    <n v="1000"/>
    <n v="8641"/>
    <n v="8.641"/>
    <x v="1"/>
    <n v="92"/>
    <n v="94"/>
    <x v="6"/>
    <x v="11"/>
    <x v="1"/>
    <s v="USD"/>
    <x v="864"/>
    <n v="1480831200"/>
    <b v="0"/>
    <b v="0"/>
    <s v="games/video games"/>
  </r>
  <r>
    <n v="979"/>
    <x v="954"/>
    <s v="Innovative well-modulated capability"/>
    <n v="60200"/>
    <n v="86244"/>
    <n v="1.432624584717608"/>
    <x v="1"/>
    <n v="1015"/>
    <n v="85"/>
    <x v="3"/>
    <x v="3"/>
    <x v="4"/>
    <s v="GBP"/>
    <x v="527"/>
    <n v="1426914000"/>
    <b v="0"/>
    <b v="0"/>
    <s v="theater/plays"/>
  </r>
  <r>
    <n v="980"/>
    <x v="955"/>
    <s v="Universal fault-tolerant orchestration"/>
    <n v="195200"/>
    <n v="78630"/>
    <n v="0.40281762295081969"/>
    <x v="0"/>
    <n v="742"/>
    <n v="106"/>
    <x v="5"/>
    <x v="9"/>
    <x v="1"/>
    <s v="USD"/>
    <x v="865"/>
    <n v="1446616800"/>
    <b v="1"/>
    <b v="0"/>
    <s v="publishing/nonfiction"/>
  </r>
  <r>
    <n v="981"/>
    <x v="956"/>
    <s v="Grass-roots executive synergy"/>
    <n v="6700"/>
    <n v="11941"/>
    <n v="1.7822388059701493"/>
    <x v="1"/>
    <n v="323"/>
    <n v="37"/>
    <x v="2"/>
    <x v="2"/>
    <x v="1"/>
    <s v="USD"/>
    <x v="866"/>
    <n v="1517032800"/>
    <b v="0"/>
    <b v="0"/>
    <s v="technology/web"/>
  </r>
  <r>
    <n v="982"/>
    <x v="957"/>
    <s v="Multi-layered optimal application"/>
    <n v="7200"/>
    <n v="6115"/>
    <n v="0.84930555555555554"/>
    <x v="0"/>
    <n v="75"/>
    <n v="82"/>
    <x v="4"/>
    <x v="4"/>
    <x v="1"/>
    <s v="USD"/>
    <x v="867"/>
    <n v="1311224400"/>
    <b v="0"/>
    <b v="1"/>
    <s v="film &amp; video/documentary"/>
  </r>
  <r>
    <n v="983"/>
    <x v="958"/>
    <s v="Business-focused full-range core"/>
    <n v="129100"/>
    <n v="188404"/>
    <n v="1.4593648334624323"/>
    <x v="1"/>
    <n v="2326"/>
    <n v="81"/>
    <x v="4"/>
    <x v="4"/>
    <x v="1"/>
    <s v="USD"/>
    <x v="868"/>
    <n v="1566190800"/>
    <b v="0"/>
    <b v="0"/>
    <s v="film &amp; video/documentary"/>
  </r>
  <r>
    <n v="984"/>
    <x v="959"/>
    <s v="Exclusive system-worthy Graphic Interface"/>
    <n v="6500"/>
    <n v="9910"/>
    <n v="1.5246153846153847"/>
    <x v="1"/>
    <n v="381"/>
    <n v="26"/>
    <x v="3"/>
    <x v="3"/>
    <x v="1"/>
    <s v="USD"/>
    <x v="105"/>
    <n v="1570165200"/>
    <b v="0"/>
    <b v="0"/>
    <s v="theater/plays"/>
  </r>
  <r>
    <n v="985"/>
    <x v="960"/>
    <s v="Enhanced optimal ability"/>
    <n v="170600"/>
    <n v="114523"/>
    <n v="0.67129542790152408"/>
    <x v="0"/>
    <n v="4405"/>
    <n v="26"/>
    <x v="1"/>
    <x v="1"/>
    <x v="1"/>
    <s v="USD"/>
    <x v="481"/>
    <n v="1388556000"/>
    <b v="0"/>
    <b v="1"/>
    <s v="music/rock"/>
  </r>
  <r>
    <n v="986"/>
    <x v="961"/>
    <s v="Optional zero administration neural-net"/>
    <n v="7800"/>
    <n v="3144"/>
    <n v="0.40307692307692305"/>
    <x v="0"/>
    <n v="92"/>
    <n v="34"/>
    <x v="1"/>
    <x v="1"/>
    <x v="1"/>
    <s v="USD"/>
    <x v="253"/>
    <n v="1303189200"/>
    <b v="0"/>
    <b v="0"/>
    <s v="music/rock"/>
  </r>
  <r>
    <n v="987"/>
    <x v="962"/>
    <s v="Ameliorated foreground focus group"/>
    <n v="6200"/>
    <n v="13441"/>
    <n v="2.1679032258064517"/>
    <x v="1"/>
    <n v="480"/>
    <n v="28"/>
    <x v="4"/>
    <x v="4"/>
    <x v="1"/>
    <s v="USD"/>
    <x v="869"/>
    <n v="1494478800"/>
    <b v="0"/>
    <b v="0"/>
    <s v="film &amp; video/documentary"/>
  </r>
  <r>
    <n v="988"/>
    <x v="963"/>
    <s v="Triple-buffered multi-tasking matrices"/>
    <n v="9400"/>
    <n v="4899"/>
    <n v="0.52117021276595743"/>
    <x v="0"/>
    <n v="64"/>
    <n v="77"/>
    <x v="5"/>
    <x v="15"/>
    <x v="1"/>
    <s v="USD"/>
    <x v="864"/>
    <n v="1480744800"/>
    <b v="0"/>
    <b v="0"/>
    <s v="publishing/radio &amp; podcasts"/>
  </r>
  <r>
    <n v="989"/>
    <x v="964"/>
    <s v="Versatile dedicated migration"/>
    <n v="2400"/>
    <n v="11990"/>
    <n v="4.9958333333333336"/>
    <x v="1"/>
    <n v="226"/>
    <n v="53"/>
    <x v="5"/>
    <x v="18"/>
    <x v="1"/>
    <s v="USD"/>
    <x v="843"/>
    <n v="1555822800"/>
    <b v="0"/>
    <b v="0"/>
    <s v="publishing/translations"/>
  </r>
  <r>
    <n v="990"/>
    <x v="965"/>
    <s v="Devolved foreground customer loyalty"/>
    <n v="7800"/>
    <n v="6839"/>
    <n v="0.87679487179487181"/>
    <x v="0"/>
    <n v="64"/>
    <n v="107"/>
    <x v="4"/>
    <x v="6"/>
    <x v="1"/>
    <s v="USD"/>
    <x v="289"/>
    <n v="1458882000"/>
    <b v="0"/>
    <b v="1"/>
    <s v="film &amp; video/drama"/>
  </r>
  <r>
    <n v="991"/>
    <x v="509"/>
    <s v="Reduced reciprocal focus group"/>
    <n v="9800"/>
    <n v="11091"/>
    <n v="1.131734693877551"/>
    <x v="1"/>
    <n v="241"/>
    <n v="46"/>
    <x v="1"/>
    <x v="1"/>
    <x v="1"/>
    <s v="USD"/>
    <x v="870"/>
    <n v="1411966800"/>
    <b v="0"/>
    <b v="1"/>
    <s v="music/rock"/>
  </r>
  <r>
    <n v="992"/>
    <x v="966"/>
    <s v="Networked global migration"/>
    <n v="3100"/>
    <n v="13223"/>
    <n v="4.2654838709677421"/>
    <x v="1"/>
    <n v="132"/>
    <n v="100"/>
    <x v="4"/>
    <x v="6"/>
    <x v="1"/>
    <s v="USD"/>
    <x v="871"/>
    <n v="1526878800"/>
    <b v="0"/>
    <b v="1"/>
    <s v="film &amp; video/drama"/>
  </r>
  <r>
    <n v="993"/>
    <x v="967"/>
    <s v="De-engineered even-keeled definition"/>
    <n v="9800"/>
    <n v="7608"/>
    <n v="0.77632653061224488"/>
    <x v="3"/>
    <n v="75"/>
    <n v="101"/>
    <x v="7"/>
    <x v="14"/>
    <x v="6"/>
    <s v="EUR"/>
    <x v="872"/>
    <n v="1452405600"/>
    <b v="0"/>
    <b v="1"/>
    <s v="photography/photography books"/>
  </r>
  <r>
    <n v="994"/>
    <x v="968"/>
    <s v="Implemented bi-directional flexibility"/>
    <n v="141100"/>
    <n v="74073"/>
    <n v="0.52496810772501767"/>
    <x v="0"/>
    <n v="842"/>
    <n v="88"/>
    <x v="5"/>
    <x v="18"/>
    <x v="1"/>
    <s v="USD"/>
    <x v="873"/>
    <n v="1414040400"/>
    <b v="0"/>
    <b v="1"/>
    <s v="publishing/translations"/>
  </r>
  <r>
    <n v="995"/>
    <x v="969"/>
    <s v="Vision-oriented scalable definition"/>
    <n v="97300"/>
    <n v="153216"/>
    <n v="1.5746762589928058"/>
    <x v="1"/>
    <n v="2043"/>
    <n v="75"/>
    <x v="0"/>
    <x v="0"/>
    <x v="1"/>
    <s v="USD"/>
    <x v="874"/>
    <n v="1543816800"/>
    <b v="0"/>
    <b v="1"/>
    <s v="food/food trucks"/>
  </r>
  <r>
    <n v="996"/>
    <x v="970"/>
    <s v="Future-proofed upward-trending migration"/>
    <n v="6600"/>
    <n v="4814"/>
    <n v="0.72939393939393937"/>
    <x v="0"/>
    <n v="112"/>
    <n v="43"/>
    <x v="3"/>
    <x v="3"/>
    <x v="1"/>
    <s v="USD"/>
    <x v="875"/>
    <n v="1359698400"/>
    <b v="0"/>
    <b v="0"/>
    <s v="theater/plays"/>
  </r>
  <r>
    <n v="997"/>
    <x v="971"/>
    <s v="Right-sized full-range throughput"/>
    <n v="7600"/>
    <n v="4603"/>
    <n v="0.60565789473684206"/>
    <x v="3"/>
    <n v="139"/>
    <n v="33"/>
    <x v="3"/>
    <x v="3"/>
    <x v="6"/>
    <s v="EUR"/>
    <x v="876"/>
    <n v="1390629600"/>
    <b v="0"/>
    <b v="0"/>
    <s v="theater/plays"/>
  </r>
  <r>
    <n v="998"/>
    <x v="972"/>
    <s v="Polarized composite customer loyalty"/>
    <n v="66600"/>
    <n v="37823"/>
    <n v="0.5679129129129129"/>
    <x v="0"/>
    <n v="374"/>
    <n v="101"/>
    <x v="1"/>
    <x v="7"/>
    <x v="1"/>
    <s v="USD"/>
    <x v="877"/>
    <n v="1267077600"/>
    <b v="0"/>
    <b v="1"/>
    <s v="music/indie rock"/>
  </r>
  <r>
    <n v="999"/>
    <x v="973"/>
    <s v="Expanded eco-centric policy"/>
    <n v="111100"/>
    <n v="62819"/>
    <n v="0.56542754275427543"/>
    <x v="3"/>
    <n v="1122"/>
    <n v="56"/>
    <x v="0"/>
    <x v="0"/>
    <x v="1"/>
    <s v="USD"/>
    <x v="878"/>
    <n v="1467781200"/>
    <b v="0"/>
    <b v="0"/>
    <s v="food/food trucks"/>
  </r>
  <r>
    <m/>
    <x v="974"/>
    <m/>
    <m/>
    <m/>
    <m/>
    <x v="4"/>
    <m/>
    <m/>
    <x v="9"/>
    <x v="24"/>
    <x v="7"/>
    <m/>
    <x v="87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m/>
    <x v="0"/>
    <s v="food trucks"/>
    <s v="CA"/>
    <s v="CAD"/>
    <n v="1448690400"/>
    <n v="1450159200"/>
    <x v="0"/>
    <d v="2015-12-15T06:00:00"/>
    <b v="0"/>
  </r>
  <r>
    <x v="1"/>
    <n v="158"/>
    <n v="92"/>
    <x v="1"/>
    <s v="rock"/>
    <s v="US"/>
    <s v="USD"/>
    <n v="1408424400"/>
    <n v="1408597200"/>
    <x v="1"/>
    <d v="2014-08-21T05:00:00"/>
    <b v="0"/>
  </r>
  <r>
    <x v="1"/>
    <n v="1425"/>
    <n v="100"/>
    <x v="2"/>
    <s v="web"/>
    <s v="AU"/>
    <s v="AUD"/>
    <n v="1384668000"/>
    <n v="1384840800"/>
    <x v="2"/>
    <d v="2013-11-19T06:00:00"/>
    <b v="0"/>
  </r>
  <r>
    <x v="0"/>
    <n v="24"/>
    <n v="103"/>
    <x v="1"/>
    <s v="rock"/>
    <s v="US"/>
    <s v="USD"/>
    <n v="1565499600"/>
    <n v="1568955600"/>
    <x v="3"/>
    <d v="2019-09-20T05:00:00"/>
    <b v="0"/>
  </r>
  <r>
    <x v="0"/>
    <n v="53"/>
    <n v="99"/>
    <x v="3"/>
    <s v="plays"/>
    <s v="US"/>
    <s v="USD"/>
    <n v="1547964000"/>
    <n v="1548309600"/>
    <x v="4"/>
    <d v="2019-01-24T06:00:00"/>
    <b v="0"/>
  </r>
  <r>
    <x v="1"/>
    <n v="174"/>
    <n v="76"/>
    <x v="3"/>
    <s v="plays"/>
    <s v="DK"/>
    <s v="DKK"/>
    <n v="1346130000"/>
    <n v="1347080400"/>
    <x v="5"/>
    <d v="2012-09-08T05:00:00"/>
    <b v="0"/>
  </r>
  <r>
    <x v="0"/>
    <n v="18"/>
    <n v="61"/>
    <x v="4"/>
    <s v="documentary"/>
    <s v="GB"/>
    <s v="GBP"/>
    <n v="1505278800"/>
    <n v="1505365200"/>
    <x v="6"/>
    <d v="2017-09-14T05:00:00"/>
    <b v="0"/>
  </r>
  <r>
    <x v="1"/>
    <n v="227"/>
    <n v="65"/>
    <x v="3"/>
    <s v="plays"/>
    <s v="DK"/>
    <s v="DKK"/>
    <n v="1439442000"/>
    <n v="1439614800"/>
    <x v="7"/>
    <d v="2015-08-15T05:00:00"/>
    <b v="0"/>
  </r>
  <r>
    <x v="2"/>
    <n v="708"/>
    <n v="31"/>
    <x v="3"/>
    <s v="plays"/>
    <s v="DK"/>
    <s v="DKK"/>
    <n v="1281330000"/>
    <n v="1281502800"/>
    <x v="8"/>
    <d v="2010-08-11T05:00:00"/>
    <b v="0"/>
  </r>
  <r>
    <x v="0"/>
    <n v="44"/>
    <n v="73"/>
    <x v="1"/>
    <s v="electric music"/>
    <s v="US"/>
    <s v="USD"/>
    <n v="1379566800"/>
    <n v="1383804000"/>
    <x v="9"/>
    <d v="2013-11-07T06:00:00"/>
    <b v="0"/>
  </r>
  <r>
    <x v="1"/>
    <n v="220"/>
    <n v="63"/>
    <x v="4"/>
    <s v="drama"/>
    <s v="US"/>
    <s v="USD"/>
    <n v="1281762000"/>
    <n v="1285909200"/>
    <x v="10"/>
    <d v="2010-10-01T05:00:00"/>
    <b v="0"/>
  </r>
  <r>
    <x v="0"/>
    <n v="27"/>
    <n v="112"/>
    <x v="3"/>
    <s v="plays"/>
    <s v="US"/>
    <s v="USD"/>
    <n v="1285045200"/>
    <n v="1285563600"/>
    <x v="11"/>
    <d v="2010-09-27T05:00:00"/>
    <b v="0"/>
  </r>
  <r>
    <x v="0"/>
    <n v="55"/>
    <n v="102"/>
    <x v="4"/>
    <s v="drama"/>
    <s v="US"/>
    <s v="USD"/>
    <n v="1571720400"/>
    <n v="1572411600"/>
    <x v="12"/>
    <d v="2019-10-30T05:00:00"/>
    <b v="0"/>
  </r>
  <r>
    <x v="1"/>
    <n v="98"/>
    <n v="105"/>
    <x v="1"/>
    <s v="indie rock"/>
    <s v="US"/>
    <s v="USD"/>
    <n v="1465621200"/>
    <n v="1466658000"/>
    <x v="13"/>
    <d v="2016-06-23T05:00:00"/>
    <b v="0"/>
  </r>
  <r>
    <x v="0"/>
    <n v="200"/>
    <n v="94"/>
    <x v="1"/>
    <s v="indie rock"/>
    <s v="US"/>
    <s v="USD"/>
    <n v="1331013600"/>
    <n v="1333342800"/>
    <x v="14"/>
    <d v="2012-04-02T05:00:00"/>
    <b v="0"/>
  </r>
  <r>
    <x v="0"/>
    <n v="452"/>
    <n v="85"/>
    <x v="2"/>
    <s v="wearables"/>
    <s v="US"/>
    <s v="USD"/>
    <n v="1575957600"/>
    <n v="1576303200"/>
    <x v="15"/>
    <d v="2019-12-14T06:00:00"/>
    <b v="0"/>
  </r>
  <r>
    <x v="1"/>
    <n v="100"/>
    <n v="110"/>
    <x v="5"/>
    <s v="nonfiction"/>
    <s v="US"/>
    <s v="USD"/>
    <n v="1390370400"/>
    <n v="1392271200"/>
    <x v="16"/>
    <d v="2014-02-13T06:00:00"/>
    <b v="0"/>
  </r>
  <r>
    <x v="1"/>
    <n v="1249"/>
    <n v="108"/>
    <x v="4"/>
    <s v="animation"/>
    <s v="US"/>
    <s v="USD"/>
    <n v="1294812000"/>
    <n v="1294898400"/>
    <x v="17"/>
    <d v="2011-01-13T06:00:00"/>
    <b v="0"/>
  </r>
  <r>
    <x v="3"/>
    <n v="135"/>
    <n v="45"/>
    <x v="3"/>
    <s v="plays"/>
    <s v="US"/>
    <s v="USD"/>
    <n v="1536382800"/>
    <n v="1537074000"/>
    <x v="18"/>
    <d v="2018-09-16T05:00:00"/>
    <b v="0"/>
  </r>
  <r>
    <x v="0"/>
    <n v="674"/>
    <n v="45"/>
    <x v="3"/>
    <s v="plays"/>
    <s v="US"/>
    <s v="USD"/>
    <n v="1551679200"/>
    <n v="1553490000"/>
    <x v="19"/>
    <d v="2019-03-25T05:00:00"/>
    <b v="0"/>
  </r>
  <r>
    <x v="1"/>
    <n v="1396"/>
    <n v="106"/>
    <x v="4"/>
    <s v="drama"/>
    <s v="US"/>
    <s v="USD"/>
    <n v="1406523600"/>
    <n v="1406523600"/>
    <x v="20"/>
    <d v="2014-07-28T05:00:00"/>
    <b v="0"/>
  </r>
  <r>
    <x v="0"/>
    <n v="558"/>
    <n v="69"/>
    <x v="3"/>
    <s v="plays"/>
    <s v="US"/>
    <s v="USD"/>
    <n v="1313384400"/>
    <n v="1316322000"/>
    <x v="21"/>
    <d v="2011-09-18T05:00:00"/>
    <b v="0"/>
  </r>
  <r>
    <x v="1"/>
    <n v="890"/>
    <n v="85"/>
    <x v="3"/>
    <s v="plays"/>
    <s v="US"/>
    <s v="USD"/>
    <n v="1522731600"/>
    <n v="1524027600"/>
    <x v="22"/>
    <d v="2018-04-18T05:00:00"/>
    <b v="0"/>
  </r>
  <r>
    <x v="1"/>
    <n v="142"/>
    <n v="105"/>
    <x v="4"/>
    <s v="documentary"/>
    <s v="GB"/>
    <s v="GBP"/>
    <n v="1550124000"/>
    <n v="1554699600"/>
    <x v="23"/>
    <d v="2019-04-08T05:00:00"/>
    <b v="0"/>
  </r>
  <r>
    <x v="1"/>
    <n v="2673"/>
    <n v="39"/>
    <x v="2"/>
    <s v="wearables"/>
    <s v="US"/>
    <s v="USD"/>
    <n v="1403326800"/>
    <n v="1403499600"/>
    <x v="24"/>
    <d v="2014-06-23T05:00:00"/>
    <b v="0"/>
  </r>
  <r>
    <x v="1"/>
    <n v="163"/>
    <n v="73"/>
    <x v="6"/>
    <s v="video games"/>
    <s v="US"/>
    <s v="USD"/>
    <n v="1305694800"/>
    <n v="1307422800"/>
    <x v="25"/>
    <d v="2011-06-07T05:00:00"/>
    <b v="0"/>
  </r>
  <r>
    <x v="3"/>
    <n v="1480"/>
    <n v="35"/>
    <x v="3"/>
    <s v="plays"/>
    <s v="US"/>
    <s v="USD"/>
    <n v="1533013200"/>
    <n v="1535346000"/>
    <x v="26"/>
    <d v="2018-08-27T05:00:00"/>
    <b v="0"/>
  </r>
  <r>
    <x v="0"/>
    <n v="15"/>
    <n v="107"/>
    <x v="1"/>
    <s v="rock"/>
    <s v="US"/>
    <s v="USD"/>
    <n v="1443848400"/>
    <n v="1444539600"/>
    <x v="27"/>
    <d v="2015-10-11T05:00:00"/>
    <b v="0"/>
  </r>
  <r>
    <x v="1"/>
    <n v="2220"/>
    <n v="62"/>
    <x v="3"/>
    <s v="plays"/>
    <s v="US"/>
    <s v="USD"/>
    <n v="1265695200"/>
    <n v="1267682400"/>
    <x v="28"/>
    <d v="2010-03-04T06:00:00"/>
    <b v="0"/>
  </r>
  <r>
    <x v="1"/>
    <n v="1606"/>
    <n v="94"/>
    <x v="4"/>
    <s v="shorts"/>
    <s v="CH"/>
    <s v="CHF"/>
    <n v="1532062800"/>
    <n v="1535518800"/>
    <x v="29"/>
    <d v="2018-08-29T05:00:00"/>
    <b v="0"/>
  </r>
  <r>
    <x v="1"/>
    <n v="129"/>
    <n v="112"/>
    <x v="4"/>
    <s v="animation"/>
    <s v="US"/>
    <s v="USD"/>
    <n v="1558674000"/>
    <n v="1559106000"/>
    <x v="30"/>
    <d v="2019-05-29T05:00:00"/>
    <b v="0"/>
  </r>
  <r>
    <x v="1"/>
    <n v="226"/>
    <n v="48"/>
    <x v="6"/>
    <s v="video games"/>
    <s v="GB"/>
    <s v="GBP"/>
    <n v="1451973600"/>
    <n v="1454392800"/>
    <x v="31"/>
    <d v="2016-02-02T06:00:00"/>
    <b v="0"/>
  </r>
  <r>
    <x v="0"/>
    <n v="2307"/>
    <n v="38"/>
    <x v="4"/>
    <s v="documentary"/>
    <s v="IT"/>
    <s v="EUR"/>
    <n v="1515564000"/>
    <n v="1517896800"/>
    <x v="32"/>
    <d v="2018-02-06T06:00:00"/>
    <b v="0"/>
  </r>
  <r>
    <x v="1"/>
    <n v="5419"/>
    <n v="35"/>
    <x v="3"/>
    <s v="plays"/>
    <s v="US"/>
    <s v="USD"/>
    <n v="1412485200"/>
    <n v="1415685600"/>
    <x v="33"/>
    <d v="2014-11-11T06:00:00"/>
    <b v="0"/>
  </r>
  <r>
    <x v="1"/>
    <n v="165"/>
    <n v="85"/>
    <x v="4"/>
    <s v="documentary"/>
    <s v="US"/>
    <s v="USD"/>
    <n v="1490245200"/>
    <n v="1490677200"/>
    <x v="34"/>
    <d v="2017-03-28T05:00:00"/>
    <b v="0"/>
  </r>
  <r>
    <x v="1"/>
    <n v="1965"/>
    <n v="96"/>
    <x v="4"/>
    <s v="drama"/>
    <s v="DK"/>
    <s v="DKK"/>
    <n v="1547877600"/>
    <n v="1551506400"/>
    <x v="35"/>
    <d v="2019-03-02T06:00:00"/>
    <b v="0"/>
  </r>
  <r>
    <x v="1"/>
    <n v="16"/>
    <n v="69"/>
    <x v="3"/>
    <s v="plays"/>
    <s v="US"/>
    <s v="USD"/>
    <n v="1298700000"/>
    <n v="1300856400"/>
    <x v="36"/>
    <d v="2011-03-23T05:00:00"/>
    <b v="0"/>
  </r>
  <r>
    <x v="1"/>
    <n v="107"/>
    <n v="106"/>
    <x v="5"/>
    <s v="fiction"/>
    <s v="US"/>
    <s v="USD"/>
    <n v="1570338000"/>
    <n v="1573192800"/>
    <x v="37"/>
    <d v="2019-11-08T06:00:00"/>
    <b v="0"/>
  </r>
  <r>
    <x v="1"/>
    <n v="134"/>
    <n v="75"/>
    <x v="7"/>
    <s v="photography books"/>
    <s v="US"/>
    <s v="USD"/>
    <n v="1287378000"/>
    <n v="1287810000"/>
    <x v="38"/>
    <d v="2010-10-23T05:00:00"/>
    <b v="0"/>
  </r>
  <r>
    <x v="0"/>
    <n v="88"/>
    <n v="57"/>
    <x v="3"/>
    <s v="plays"/>
    <s v="DK"/>
    <s v="DKK"/>
    <n v="1361772000"/>
    <n v="1362978000"/>
    <x v="39"/>
    <d v="2013-03-11T05:00:00"/>
    <b v="0"/>
  </r>
  <r>
    <x v="1"/>
    <n v="198"/>
    <n v="75"/>
    <x v="2"/>
    <s v="wearables"/>
    <s v="US"/>
    <s v="USD"/>
    <n v="1275714000"/>
    <n v="1277355600"/>
    <x v="40"/>
    <d v="2010-06-24T05:00:00"/>
    <b v="0"/>
  </r>
  <r>
    <x v="1"/>
    <n v="111"/>
    <n v="107"/>
    <x v="1"/>
    <s v="rock"/>
    <s v="IT"/>
    <s v="EUR"/>
    <n v="1346734800"/>
    <n v="1348981200"/>
    <x v="41"/>
    <d v="2012-09-30T05:00:00"/>
    <b v="0"/>
  </r>
  <r>
    <x v="1"/>
    <n v="222"/>
    <n v="36"/>
    <x v="0"/>
    <s v="food trucks"/>
    <s v="US"/>
    <s v="USD"/>
    <n v="1309755600"/>
    <n v="1310533200"/>
    <x v="42"/>
    <d v="2011-07-13T05:00:00"/>
    <b v="0"/>
  </r>
  <r>
    <x v="1"/>
    <n v="6212"/>
    <n v="27"/>
    <x v="5"/>
    <s v="radio &amp; podcasts"/>
    <s v="US"/>
    <s v="USD"/>
    <n v="1406178000"/>
    <n v="1407560400"/>
    <x v="43"/>
    <d v="2014-08-09T05:00:00"/>
    <b v="0"/>
  </r>
  <r>
    <x v="1"/>
    <n v="98"/>
    <n v="108"/>
    <x v="5"/>
    <s v="fiction"/>
    <s v="DK"/>
    <s v="DKK"/>
    <n v="1552798800"/>
    <n v="1552885200"/>
    <x v="44"/>
    <d v="2019-03-18T05:00:00"/>
    <b v="0"/>
  </r>
  <r>
    <x v="0"/>
    <n v="48"/>
    <n v="94"/>
    <x v="3"/>
    <s v="plays"/>
    <s v="US"/>
    <s v="USD"/>
    <n v="1478062800"/>
    <n v="1479362400"/>
    <x v="45"/>
    <d v="2016-11-17T06:00:00"/>
    <b v="0"/>
  </r>
  <r>
    <x v="1"/>
    <n v="92"/>
    <n v="46"/>
    <x v="1"/>
    <s v="rock"/>
    <s v="US"/>
    <s v="USD"/>
    <n v="1278565200"/>
    <n v="1280552400"/>
    <x v="46"/>
    <d v="2010-07-31T05:00:00"/>
    <b v="0"/>
  </r>
  <r>
    <x v="1"/>
    <n v="149"/>
    <n v="48"/>
    <x v="3"/>
    <s v="plays"/>
    <s v="US"/>
    <s v="USD"/>
    <n v="1396069200"/>
    <n v="1398661200"/>
    <x v="47"/>
    <d v="2014-04-28T05:00:00"/>
    <b v="0"/>
  </r>
  <r>
    <x v="1"/>
    <n v="2431"/>
    <n v="53"/>
    <x v="3"/>
    <s v="plays"/>
    <s v="US"/>
    <s v="USD"/>
    <n v="1435208400"/>
    <n v="1436245200"/>
    <x v="48"/>
    <d v="2015-07-07T05:00:00"/>
    <b v="0"/>
  </r>
  <r>
    <x v="1"/>
    <n v="303"/>
    <n v="45"/>
    <x v="1"/>
    <s v="rock"/>
    <s v="US"/>
    <s v="USD"/>
    <n v="1571547600"/>
    <n v="1575439200"/>
    <x v="49"/>
    <d v="2019-12-04T06:00:00"/>
    <b v="0"/>
  </r>
  <r>
    <x v="0"/>
    <n v="1"/>
    <n v="2"/>
    <x v="1"/>
    <s v="metal"/>
    <s v="IT"/>
    <s v="EUR"/>
    <n v="1375333200"/>
    <n v="1377752400"/>
    <x v="50"/>
    <d v="2013-08-29T05:00:00"/>
    <b v="0"/>
  </r>
  <r>
    <x v="0"/>
    <n v="1467"/>
    <n v="99"/>
    <x v="2"/>
    <s v="wearables"/>
    <s v="GB"/>
    <s v="GBP"/>
    <n v="1332824400"/>
    <n v="1334206800"/>
    <x v="51"/>
    <d v="2012-04-12T05:00:00"/>
    <b v="0"/>
  </r>
  <r>
    <x v="0"/>
    <n v="75"/>
    <n v="33"/>
    <x v="3"/>
    <s v="plays"/>
    <s v="US"/>
    <s v="USD"/>
    <n v="1284526800"/>
    <n v="1284872400"/>
    <x v="52"/>
    <d v="2010-09-19T05:00:00"/>
    <b v="0"/>
  </r>
  <r>
    <x v="1"/>
    <n v="209"/>
    <n v="59"/>
    <x v="4"/>
    <s v="drama"/>
    <s v="US"/>
    <s v="USD"/>
    <n v="1400562000"/>
    <n v="1403931600"/>
    <x v="53"/>
    <d v="2014-06-28T05:00:00"/>
    <b v="0"/>
  </r>
  <r>
    <x v="0"/>
    <n v="120"/>
    <n v="45"/>
    <x v="2"/>
    <s v="wearables"/>
    <s v="US"/>
    <s v="USD"/>
    <n v="1520748000"/>
    <n v="1521262800"/>
    <x v="54"/>
    <d v="2018-03-17T05:00:00"/>
    <b v="0"/>
  </r>
  <r>
    <x v="1"/>
    <n v="131"/>
    <n v="90"/>
    <x v="1"/>
    <s v="jazz"/>
    <s v="US"/>
    <s v="USD"/>
    <n v="1532926800"/>
    <n v="1533358800"/>
    <x v="55"/>
    <d v="2018-08-04T05:00:00"/>
    <b v="0"/>
  </r>
  <r>
    <x v="1"/>
    <n v="164"/>
    <n v="70"/>
    <x v="2"/>
    <s v="wearables"/>
    <s v="US"/>
    <s v="USD"/>
    <n v="1420869600"/>
    <n v="1421474400"/>
    <x v="56"/>
    <d v="2015-01-17T06:00:00"/>
    <b v="0"/>
  </r>
  <r>
    <x v="1"/>
    <n v="201"/>
    <n v="31"/>
    <x v="6"/>
    <s v="video games"/>
    <s v="US"/>
    <s v="USD"/>
    <n v="1504242000"/>
    <n v="1505278800"/>
    <x v="57"/>
    <d v="2017-09-13T05:00:00"/>
    <b v="0"/>
  </r>
  <r>
    <x v="1"/>
    <n v="211"/>
    <n v="29"/>
    <x v="3"/>
    <s v="plays"/>
    <s v="US"/>
    <s v="USD"/>
    <n v="1442811600"/>
    <n v="1443934800"/>
    <x v="58"/>
    <d v="2015-10-04T05:00:00"/>
    <b v="0"/>
  </r>
  <r>
    <x v="1"/>
    <n v="128"/>
    <n v="30"/>
    <x v="3"/>
    <s v="plays"/>
    <s v="US"/>
    <s v="USD"/>
    <n v="1497243600"/>
    <n v="1498539600"/>
    <x v="59"/>
    <d v="2017-06-27T05:00:00"/>
    <b v="0"/>
  </r>
  <r>
    <x v="1"/>
    <n v="1600"/>
    <n v="85"/>
    <x v="3"/>
    <s v="plays"/>
    <s v="CA"/>
    <s v="CAD"/>
    <n v="1342501200"/>
    <n v="1342760400"/>
    <x v="60"/>
    <d v="2012-07-20T05:00:00"/>
    <b v="0"/>
  </r>
  <r>
    <x v="0"/>
    <n v="2253"/>
    <n v="82"/>
    <x v="3"/>
    <s v="plays"/>
    <s v="CA"/>
    <s v="CAD"/>
    <n v="1298268000"/>
    <n v="1301720400"/>
    <x v="61"/>
    <d v="2011-04-02T05:00:00"/>
    <b v="0"/>
  </r>
  <r>
    <x v="1"/>
    <n v="249"/>
    <n v="58"/>
    <x v="2"/>
    <s v="web"/>
    <s v="US"/>
    <s v="USD"/>
    <n v="1433480400"/>
    <n v="1433566800"/>
    <x v="62"/>
    <d v="2015-06-06T05:00:00"/>
    <b v="0"/>
  </r>
  <r>
    <x v="0"/>
    <n v="5"/>
    <n v="111"/>
    <x v="3"/>
    <s v="plays"/>
    <s v="US"/>
    <s v="USD"/>
    <n v="1493355600"/>
    <n v="1493874000"/>
    <x v="63"/>
    <d v="2017-05-04T05:00:00"/>
    <b v="0"/>
  </r>
  <r>
    <x v="0"/>
    <n v="38"/>
    <n v="72"/>
    <x v="2"/>
    <s v="web"/>
    <s v="US"/>
    <s v="USD"/>
    <n v="1530507600"/>
    <n v="1531803600"/>
    <x v="64"/>
    <d v="2018-07-17T05:00:00"/>
    <b v="0"/>
  </r>
  <r>
    <x v="1"/>
    <n v="236"/>
    <n v="61"/>
    <x v="3"/>
    <s v="plays"/>
    <s v="US"/>
    <s v="USD"/>
    <n v="1296108000"/>
    <n v="1296712800"/>
    <x v="65"/>
    <d v="2011-02-03T06:00:00"/>
    <b v="0"/>
  </r>
  <r>
    <x v="0"/>
    <n v="12"/>
    <n v="109"/>
    <x v="3"/>
    <s v="plays"/>
    <s v="US"/>
    <s v="USD"/>
    <n v="1428469200"/>
    <n v="1428901200"/>
    <x v="66"/>
    <d v="2015-04-13T05:00:00"/>
    <b v="0"/>
  </r>
  <r>
    <x v="1"/>
    <n v="4065"/>
    <n v="29"/>
    <x v="2"/>
    <s v="wearables"/>
    <s v="GB"/>
    <s v="GBP"/>
    <n v="1264399200"/>
    <n v="1264831200"/>
    <x v="67"/>
    <d v="2010-01-30T06:00:00"/>
    <b v="0"/>
  </r>
  <r>
    <x v="1"/>
    <n v="246"/>
    <n v="59"/>
    <x v="3"/>
    <s v="plays"/>
    <s v="IT"/>
    <s v="EUR"/>
    <n v="1501131600"/>
    <n v="1505192400"/>
    <x v="68"/>
    <d v="2017-09-12T05:00:00"/>
    <b v="0"/>
  </r>
  <r>
    <x v="3"/>
    <n v="17"/>
    <n v="112"/>
    <x v="3"/>
    <s v="plays"/>
    <s v="US"/>
    <s v="USD"/>
    <n v="1292738400"/>
    <n v="1295676000"/>
    <x v="69"/>
    <d v="2011-01-22T06:00:00"/>
    <b v="0"/>
  </r>
  <r>
    <x v="1"/>
    <n v="2475"/>
    <n v="64"/>
    <x v="3"/>
    <s v="plays"/>
    <s v="IT"/>
    <s v="EUR"/>
    <n v="1288674000"/>
    <n v="1292911200"/>
    <x v="70"/>
    <d v="2010-12-21T06:00:00"/>
    <b v="0"/>
  </r>
  <r>
    <x v="1"/>
    <n v="76"/>
    <n v="85"/>
    <x v="3"/>
    <s v="plays"/>
    <s v="US"/>
    <s v="USD"/>
    <n v="1575093600"/>
    <n v="1575439200"/>
    <x v="71"/>
    <d v="2019-12-04T06:00:00"/>
    <b v="0"/>
  </r>
  <r>
    <x v="1"/>
    <n v="54"/>
    <n v="74"/>
    <x v="4"/>
    <s v="animation"/>
    <s v="US"/>
    <s v="USD"/>
    <n v="1435726800"/>
    <n v="1438837200"/>
    <x v="72"/>
    <d v="2015-08-06T05:00:00"/>
    <b v="0"/>
  </r>
  <r>
    <x v="1"/>
    <n v="88"/>
    <n v="105"/>
    <x v="1"/>
    <s v="jazz"/>
    <s v="US"/>
    <s v="USD"/>
    <n v="1480226400"/>
    <n v="1480485600"/>
    <x v="73"/>
    <d v="2016-11-30T06:00:00"/>
    <b v="0"/>
  </r>
  <r>
    <x v="1"/>
    <n v="85"/>
    <n v="56"/>
    <x v="1"/>
    <s v="metal"/>
    <s v="GB"/>
    <s v="GBP"/>
    <n v="1459054800"/>
    <n v="1459141200"/>
    <x v="74"/>
    <d v="2016-03-28T05:00:00"/>
    <b v="0"/>
  </r>
  <r>
    <x v="1"/>
    <n v="170"/>
    <n v="86"/>
    <x v="7"/>
    <s v="photography books"/>
    <s v="US"/>
    <s v="USD"/>
    <n v="1531630800"/>
    <n v="1532322000"/>
    <x v="75"/>
    <d v="2018-07-23T05:00:00"/>
    <b v="0"/>
  </r>
  <r>
    <x v="0"/>
    <n v="1684"/>
    <n v="57"/>
    <x v="3"/>
    <s v="plays"/>
    <s v="US"/>
    <s v="USD"/>
    <n v="1421992800"/>
    <n v="1426222800"/>
    <x v="76"/>
    <d v="2015-03-13T05:00:00"/>
    <b v="1"/>
  </r>
  <r>
    <x v="0"/>
    <n v="56"/>
    <n v="80"/>
    <x v="4"/>
    <s v="animation"/>
    <s v="US"/>
    <s v="USD"/>
    <n v="1285563600"/>
    <n v="1286773200"/>
    <x v="77"/>
    <d v="2010-10-11T05:00:00"/>
    <b v="0"/>
  </r>
  <r>
    <x v="1"/>
    <n v="330"/>
    <n v="41"/>
    <x v="5"/>
    <s v="translations"/>
    <s v="US"/>
    <s v="USD"/>
    <n v="1523854800"/>
    <n v="1523941200"/>
    <x v="78"/>
    <d v="2018-04-17T05:00:00"/>
    <b v="0"/>
  </r>
  <r>
    <x v="0"/>
    <n v="838"/>
    <n v="48"/>
    <x v="3"/>
    <s v="plays"/>
    <s v="US"/>
    <s v="USD"/>
    <n v="1529125200"/>
    <n v="1529557200"/>
    <x v="79"/>
    <d v="2018-06-21T05:00:00"/>
    <b v="0"/>
  </r>
  <r>
    <x v="1"/>
    <n v="127"/>
    <n v="55"/>
    <x v="6"/>
    <s v="video games"/>
    <s v="US"/>
    <s v="USD"/>
    <n v="1503982800"/>
    <n v="1506574800"/>
    <x v="80"/>
    <d v="2017-09-28T05:00:00"/>
    <b v="0"/>
  </r>
  <r>
    <x v="1"/>
    <n v="411"/>
    <n v="92"/>
    <x v="1"/>
    <s v="rock"/>
    <s v="US"/>
    <s v="USD"/>
    <n v="1511416800"/>
    <n v="1513576800"/>
    <x v="81"/>
    <d v="2017-12-18T06:00:00"/>
    <b v="0"/>
  </r>
  <r>
    <x v="1"/>
    <n v="180"/>
    <n v="83"/>
    <x v="6"/>
    <s v="video games"/>
    <s v="GB"/>
    <s v="GBP"/>
    <n v="1547704800"/>
    <n v="1548309600"/>
    <x v="82"/>
    <d v="2019-01-24T06:00:00"/>
    <b v="0"/>
  </r>
  <r>
    <x v="0"/>
    <n v="1000"/>
    <n v="40"/>
    <x v="1"/>
    <s v="electric music"/>
    <s v="US"/>
    <s v="USD"/>
    <n v="1469682000"/>
    <n v="1471582800"/>
    <x v="83"/>
    <d v="2016-08-19T05:00:00"/>
    <b v="0"/>
  </r>
  <r>
    <x v="1"/>
    <n v="374"/>
    <n v="111"/>
    <x v="2"/>
    <s v="wearables"/>
    <s v="US"/>
    <s v="USD"/>
    <n v="1343451600"/>
    <n v="1344315600"/>
    <x v="84"/>
    <d v="2012-08-07T05:00:00"/>
    <b v="0"/>
  </r>
  <r>
    <x v="1"/>
    <n v="71"/>
    <n v="91"/>
    <x v="1"/>
    <s v="indie rock"/>
    <s v="AU"/>
    <s v="AUD"/>
    <n v="1315717200"/>
    <n v="1316408400"/>
    <x v="85"/>
    <d v="2011-09-19T05:00:00"/>
    <b v="0"/>
  </r>
  <r>
    <x v="1"/>
    <n v="203"/>
    <n v="61"/>
    <x v="3"/>
    <s v="plays"/>
    <s v="US"/>
    <s v="USD"/>
    <n v="1430715600"/>
    <n v="1431838800"/>
    <x v="86"/>
    <d v="2015-05-17T05:00:00"/>
    <b v="1"/>
  </r>
  <r>
    <x v="0"/>
    <n v="1482"/>
    <n v="83"/>
    <x v="1"/>
    <s v="rock"/>
    <s v="AU"/>
    <s v="AUD"/>
    <n v="1299564000"/>
    <n v="1300510800"/>
    <x v="87"/>
    <d v="2011-03-19T05:00:00"/>
    <b v="0"/>
  </r>
  <r>
    <x v="1"/>
    <n v="113"/>
    <n v="111"/>
    <x v="5"/>
    <s v="translations"/>
    <s v="US"/>
    <s v="USD"/>
    <n v="1429160400"/>
    <n v="1431061200"/>
    <x v="88"/>
    <d v="2015-05-08T05:00:00"/>
    <b v="0"/>
  </r>
  <r>
    <x v="1"/>
    <n v="96"/>
    <n v="89"/>
    <x v="3"/>
    <s v="plays"/>
    <s v="US"/>
    <s v="USD"/>
    <n v="1271307600"/>
    <n v="1271480400"/>
    <x v="89"/>
    <d v="2010-04-17T05:00:00"/>
    <b v="0"/>
  </r>
  <r>
    <x v="0"/>
    <n v="106"/>
    <n v="58"/>
    <x v="3"/>
    <s v="plays"/>
    <s v="US"/>
    <s v="USD"/>
    <n v="1456380000"/>
    <n v="1456380000"/>
    <x v="90"/>
    <d v="2016-02-25T06:00:00"/>
    <b v="0"/>
  </r>
  <r>
    <x v="0"/>
    <n v="679"/>
    <n v="110"/>
    <x v="5"/>
    <s v="translations"/>
    <s v="IT"/>
    <s v="EUR"/>
    <n v="1470459600"/>
    <n v="1472878800"/>
    <x v="91"/>
    <d v="2016-09-03T05:00:00"/>
    <b v="0"/>
  </r>
  <r>
    <x v="1"/>
    <n v="498"/>
    <n v="104"/>
    <x v="6"/>
    <s v="video games"/>
    <s v="CH"/>
    <s v="CHF"/>
    <n v="1277269200"/>
    <n v="1277355600"/>
    <x v="92"/>
    <d v="2010-06-24T05:00:00"/>
    <b v="0"/>
  </r>
  <r>
    <x v="3"/>
    <n v="610"/>
    <n v="108"/>
    <x v="3"/>
    <s v="plays"/>
    <s v="US"/>
    <s v="USD"/>
    <n v="1350709200"/>
    <n v="1351054800"/>
    <x v="93"/>
    <d v="2012-10-24T05:00:00"/>
    <b v="0"/>
  </r>
  <r>
    <x v="1"/>
    <n v="180"/>
    <n v="49"/>
    <x v="2"/>
    <s v="web"/>
    <s v="GB"/>
    <s v="GBP"/>
    <n v="1554613200"/>
    <n v="1555563600"/>
    <x v="94"/>
    <d v="2019-04-18T05:00:00"/>
    <b v="0"/>
  </r>
  <r>
    <x v="1"/>
    <n v="27"/>
    <n v="38"/>
    <x v="4"/>
    <s v="documentary"/>
    <s v="US"/>
    <s v="USD"/>
    <n v="1571029200"/>
    <n v="1571634000"/>
    <x v="95"/>
    <d v="2019-10-21T05:00:00"/>
    <b v="0"/>
  </r>
  <r>
    <x v="1"/>
    <n v="2331"/>
    <n v="65"/>
    <x v="3"/>
    <s v="plays"/>
    <s v="US"/>
    <s v="USD"/>
    <n v="1299736800"/>
    <n v="1300856400"/>
    <x v="96"/>
    <d v="2011-03-23T05:00:00"/>
    <b v="0"/>
  </r>
  <r>
    <x v="1"/>
    <n v="113"/>
    <n v="107"/>
    <x v="0"/>
    <s v="food trucks"/>
    <s v="US"/>
    <s v="USD"/>
    <n v="1435208400"/>
    <n v="1439874000"/>
    <x v="48"/>
    <d v="2015-08-18T05:00:00"/>
    <b v="0"/>
  </r>
  <r>
    <x v="0"/>
    <n v="1220"/>
    <n v="27"/>
    <x v="6"/>
    <s v="video games"/>
    <s v="AU"/>
    <s v="AUD"/>
    <n v="1437973200"/>
    <n v="1438318800"/>
    <x v="97"/>
    <d v="2015-07-31T05:00:00"/>
    <b v="0"/>
  </r>
  <r>
    <x v="1"/>
    <n v="164"/>
    <n v="91"/>
    <x v="3"/>
    <s v="plays"/>
    <s v="US"/>
    <s v="USD"/>
    <n v="1416895200"/>
    <n v="1419400800"/>
    <x v="98"/>
    <d v="2014-12-24T06:00:00"/>
    <b v="0"/>
  </r>
  <r>
    <x v="0"/>
    <n v="1"/>
    <n v="1"/>
    <x v="3"/>
    <s v="plays"/>
    <s v="US"/>
    <s v="USD"/>
    <n v="1319000400"/>
    <n v="1320555600"/>
    <x v="99"/>
    <d v="2011-11-06T05:00:00"/>
    <b v="0"/>
  </r>
  <r>
    <x v="1"/>
    <n v="164"/>
    <n v="56"/>
    <x v="1"/>
    <s v="electric music"/>
    <s v="US"/>
    <s v="USD"/>
    <n v="1424498400"/>
    <n v="1425103200"/>
    <x v="100"/>
    <d v="2015-02-28T06:00:00"/>
    <b v="0"/>
  </r>
  <r>
    <x v="1"/>
    <n v="336"/>
    <n v="31"/>
    <x v="2"/>
    <s v="wearables"/>
    <s v="US"/>
    <s v="USD"/>
    <n v="1526274000"/>
    <n v="1526878800"/>
    <x v="101"/>
    <d v="2018-05-21T05:00:00"/>
    <b v="0"/>
  </r>
  <r>
    <x v="0"/>
    <n v="37"/>
    <n v="67"/>
    <x v="1"/>
    <s v="electric music"/>
    <s v="IT"/>
    <s v="EUR"/>
    <n v="1287896400"/>
    <n v="1288674000"/>
    <x v="102"/>
    <d v="2010-11-02T05:00:00"/>
    <b v="0"/>
  </r>
  <r>
    <x v="1"/>
    <n v="1917"/>
    <n v="89"/>
    <x v="1"/>
    <s v="indie rock"/>
    <s v="US"/>
    <s v="USD"/>
    <n v="1495515600"/>
    <n v="1495602000"/>
    <x v="103"/>
    <d v="2017-05-24T05:00:00"/>
    <b v="0"/>
  </r>
  <r>
    <x v="1"/>
    <n v="95"/>
    <n v="103"/>
    <x v="2"/>
    <s v="web"/>
    <s v="US"/>
    <s v="USD"/>
    <n v="1364878800"/>
    <n v="1366434000"/>
    <x v="104"/>
    <d v="2013-04-20T05:00:00"/>
    <b v="0"/>
  </r>
  <r>
    <x v="1"/>
    <n v="147"/>
    <n v="95"/>
    <x v="3"/>
    <s v="plays"/>
    <s v="US"/>
    <s v="USD"/>
    <n v="1567918800"/>
    <n v="1568350800"/>
    <x v="105"/>
    <d v="2019-09-13T05:00:00"/>
    <b v="0"/>
  </r>
  <r>
    <x v="1"/>
    <n v="86"/>
    <n v="76"/>
    <x v="3"/>
    <s v="plays"/>
    <s v="US"/>
    <s v="USD"/>
    <n v="1524459600"/>
    <n v="1525928400"/>
    <x v="106"/>
    <d v="2018-05-10T05:00:00"/>
    <b v="0"/>
  </r>
  <r>
    <x v="1"/>
    <n v="83"/>
    <n v="108"/>
    <x v="4"/>
    <s v="documentary"/>
    <s v="US"/>
    <s v="USD"/>
    <n v="1333688400"/>
    <n v="1336885200"/>
    <x v="107"/>
    <d v="2012-05-13T05:00:00"/>
    <b v="0"/>
  </r>
  <r>
    <x v="0"/>
    <n v="60"/>
    <n v="51"/>
    <x v="4"/>
    <s v="television"/>
    <s v="US"/>
    <s v="USD"/>
    <n v="1389506400"/>
    <n v="1389679200"/>
    <x v="108"/>
    <d v="2014-01-14T06:00:00"/>
    <b v="0"/>
  </r>
  <r>
    <x v="0"/>
    <n v="296"/>
    <n v="72"/>
    <x v="0"/>
    <s v="food trucks"/>
    <s v="US"/>
    <s v="USD"/>
    <n v="1536642000"/>
    <n v="1538283600"/>
    <x v="109"/>
    <d v="2018-09-30T05:00:00"/>
    <b v="0"/>
  </r>
  <r>
    <x v="1"/>
    <n v="676"/>
    <n v="109"/>
    <x v="5"/>
    <s v="radio &amp; podcasts"/>
    <s v="US"/>
    <s v="USD"/>
    <n v="1348290000"/>
    <n v="1348808400"/>
    <x v="110"/>
    <d v="2012-09-28T05:00:00"/>
    <b v="0"/>
  </r>
  <r>
    <x v="1"/>
    <n v="361"/>
    <n v="35"/>
    <x v="2"/>
    <s v="web"/>
    <s v="AU"/>
    <s v="AUD"/>
    <n v="1408856400"/>
    <n v="1410152400"/>
    <x v="111"/>
    <d v="2014-09-08T05:00:00"/>
    <b v="0"/>
  </r>
  <r>
    <x v="1"/>
    <n v="131"/>
    <n v="95"/>
    <x v="0"/>
    <s v="food trucks"/>
    <s v="US"/>
    <s v="USD"/>
    <n v="1505192400"/>
    <n v="1505797200"/>
    <x v="112"/>
    <d v="2017-09-19T05:00:00"/>
    <b v="0"/>
  </r>
  <r>
    <x v="1"/>
    <n v="126"/>
    <n v="110"/>
    <x v="2"/>
    <s v="wearables"/>
    <s v="US"/>
    <s v="USD"/>
    <n v="1554786000"/>
    <n v="1554872400"/>
    <x v="113"/>
    <d v="2019-04-10T05:00:00"/>
    <b v="0"/>
  </r>
  <r>
    <x v="0"/>
    <n v="3304"/>
    <n v="44"/>
    <x v="5"/>
    <s v="fiction"/>
    <s v="IT"/>
    <s v="EUR"/>
    <n v="1510898400"/>
    <n v="1513922400"/>
    <x v="114"/>
    <d v="2017-12-22T06:00:00"/>
    <b v="0"/>
  </r>
  <r>
    <x v="0"/>
    <n v="73"/>
    <n v="87"/>
    <x v="3"/>
    <s v="plays"/>
    <s v="US"/>
    <s v="USD"/>
    <n v="1442552400"/>
    <n v="1442638800"/>
    <x v="115"/>
    <d v="2015-09-19T05:00:00"/>
    <b v="0"/>
  </r>
  <r>
    <x v="1"/>
    <n v="275"/>
    <n v="31"/>
    <x v="4"/>
    <s v="television"/>
    <s v="US"/>
    <s v="USD"/>
    <n v="1316667600"/>
    <n v="1317186000"/>
    <x v="116"/>
    <d v="2011-09-28T05:00:00"/>
    <b v="0"/>
  </r>
  <r>
    <x v="1"/>
    <n v="67"/>
    <n v="95"/>
    <x v="7"/>
    <s v="photography books"/>
    <s v="US"/>
    <s v="USD"/>
    <n v="1390716000"/>
    <n v="1391234400"/>
    <x v="117"/>
    <d v="2014-02-01T06:00:00"/>
    <b v="0"/>
  </r>
  <r>
    <x v="1"/>
    <n v="154"/>
    <n v="70"/>
    <x v="4"/>
    <s v="documentary"/>
    <s v="US"/>
    <s v="USD"/>
    <n v="1402894800"/>
    <n v="1404363600"/>
    <x v="118"/>
    <d v="2014-07-03T05:00:00"/>
    <b v="0"/>
  </r>
  <r>
    <x v="1"/>
    <n v="1782"/>
    <n v="63"/>
    <x v="6"/>
    <s v="mobile games"/>
    <s v="US"/>
    <s v="USD"/>
    <n v="1429246800"/>
    <n v="1429592400"/>
    <x v="119"/>
    <d v="2015-04-21T05:00:00"/>
    <b v="0"/>
  </r>
  <r>
    <x v="1"/>
    <n v="903"/>
    <n v="110"/>
    <x v="6"/>
    <s v="video games"/>
    <s v="US"/>
    <s v="USD"/>
    <n v="1412485200"/>
    <n v="1413608400"/>
    <x v="33"/>
    <d v="2014-10-18T05:00:00"/>
    <b v="0"/>
  </r>
  <r>
    <x v="0"/>
    <n v="3387"/>
    <n v="26"/>
    <x v="5"/>
    <s v="fiction"/>
    <s v="US"/>
    <s v="USD"/>
    <n v="1417068000"/>
    <n v="1419400800"/>
    <x v="120"/>
    <d v="2014-12-24T06:00:00"/>
    <b v="0"/>
  </r>
  <r>
    <x v="0"/>
    <n v="662"/>
    <n v="50"/>
    <x v="3"/>
    <s v="plays"/>
    <s v="CA"/>
    <s v="CAD"/>
    <n v="1448344800"/>
    <n v="1448604000"/>
    <x v="121"/>
    <d v="2015-11-27T06:00:00"/>
    <b v="1"/>
  </r>
  <r>
    <x v="1"/>
    <n v="94"/>
    <n v="102"/>
    <x v="7"/>
    <s v="photography books"/>
    <s v="IT"/>
    <s v="EUR"/>
    <n v="1557723600"/>
    <n v="1562302800"/>
    <x v="122"/>
    <d v="2019-07-05T05:00:00"/>
    <b v="0"/>
  </r>
  <r>
    <x v="1"/>
    <n v="180"/>
    <n v="47"/>
    <x v="3"/>
    <s v="plays"/>
    <s v="US"/>
    <s v="USD"/>
    <n v="1537333200"/>
    <n v="1537678800"/>
    <x v="123"/>
    <d v="2018-09-23T05:00:00"/>
    <b v="0"/>
  </r>
  <r>
    <x v="0"/>
    <n v="774"/>
    <n v="90"/>
    <x v="3"/>
    <s v="plays"/>
    <s v="US"/>
    <s v="USD"/>
    <n v="1471150800"/>
    <n v="1473570000"/>
    <x v="124"/>
    <d v="2016-09-11T05:00:00"/>
    <b v="0"/>
  </r>
  <r>
    <x v="0"/>
    <n v="672"/>
    <n v="79"/>
    <x v="3"/>
    <s v="plays"/>
    <s v="CA"/>
    <s v="CAD"/>
    <n v="1273640400"/>
    <n v="1273899600"/>
    <x v="125"/>
    <d v="2010-05-15T05:00:00"/>
    <b v="0"/>
  </r>
  <r>
    <x v="3"/>
    <n v="532"/>
    <n v="80"/>
    <x v="1"/>
    <s v="rock"/>
    <s v="US"/>
    <s v="USD"/>
    <n v="1282885200"/>
    <n v="1284008400"/>
    <x v="126"/>
    <d v="2010-09-09T05:00:00"/>
    <b v="0"/>
  </r>
  <r>
    <x v="3"/>
    <n v="55"/>
    <n v="86"/>
    <x v="0"/>
    <s v="food trucks"/>
    <s v="AU"/>
    <s v="AUD"/>
    <n v="1422943200"/>
    <n v="1425103200"/>
    <x v="127"/>
    <d v="2015-02-28T06:00:00"/>
    <b v="0"/>
  </r>
  <r>
    <x v="1"/>
    <n v="533"/>
    <n v="28"/>
    <x v="4"/>
    <s v="drama"/>
    <s v="DK"/>
    <s v="DKK"/>
    <n v="1319605200"/>
    <n v="1320991200"/>
    <x v="128"/>
    <d v="2011-11-11T06:00:00"/>
    <b v="0"/>
  </r>
  <r>
    <x v="1"/>
    <n v="2443"/>
    <n v="68"/>
    <x v="2"/>
    <s v="web"/>
    <s v="GB"/>
    <s v="GBP"/>
    <n v="1385704800"/>
    <n v="1386828000"/>
    <x v="129"/>
    <d v="2013-12-12T06:00:00"/>
    <b v="0"/>
  </r>
  <r>
    <x v="1"/>
    <n v="89"/>
    <n v="43"/>
    <x v="3"/>
    <s v="plays"/>
    <s v="US"/>
    <s v="USD"/>
    <n v="1515736800"/>
    <n v="1517119200"/>
    <x v="130"/>
    <d v="2018-01-28T06:00:00"/>
    <b v="0"/>
  </r>
  <r>
    <x v="1"/>
    <n v="159"/>
    <n v="88"/>
    <x v="1"/>
    <s v="world music"/>
    <s v="US"/>
    <s v="USD"/>
    <n v="1313125200"/>
    <n v="1315026000"/>
    <x v="131"/>
    <d v="2011-09-03T05:00:00"/>
    <b v="0"/>
  </r>
  <r>
    <x v="0"/>
    <n v="940"/>
    <n v="95"/>
    <x v="4"/>
    <s v="documentary"/>
    <s v="CH"/>
    <s v="CHF"/>
    <n v="1308459600"/>
    <n v="1312693200"/>
    <x v="132"/>
    <d v="2011-08-07T05:00:00"/>
    <b v="0"/>
  </r>
  <r>
    <x v="0"/>
    <n v="117"/>
    <n v="47"/>
    <x v="3"/>
    <s v="plays"/>
    <s v="US"/>
    <s v="USD"/>
    <n v="1362636000"/>
    <n v="1363064400"/>
    <x v="133"/>
    <d v="2013-03-12T05:00:00"/>
    <b v="0"/>
  </r>
  <r>
    <x v="3"/>
    <n v="58"/>
    <n v="47"/>
    <x v="4"/>
    <s v="drama"/>
    <s v="US"/>
    <s v="USD"/>
    <n v="1402117200"/>
    <n v="1403154000"/>
    <x v="134"/>
    <d v="2014-06-19T05:00:00"/>
    <b v="0"/>
  </r>
  <r>
    <x v="1"/>
    <n v="50"/>
    <n v="94"/>
    <x v="5"/>
    <s v="nonfiction"/>
    <s v="US"/>
    <s v="USD"/>
    <n v="1286341200"/>
    <n v="1286859600"/>
    <x v="135"/>
    <d v="2010-10-12T05:00:00"/>
    <b v="0"/>
  </r>
  <r>
    <x v="0"/>
    <n v="115"/>
    <n v="80"/>
    <x v="6"/>
    <s v="mobile games"/>
    <s v="US"/>
    <s v="USD"/>
    <n v="1348808400"/>
    <n v="1349326800"/>
    <x v="136"/>
    <d v="2012-10-04T05:00:00"/>
    <b v="0"/>
  </r>
  <r>
    <x v="0"/>
    <n v="326"/>
    <n v="59"/>
    <x v="2"/>
    <s v="wearables"/>
    <s v="US"/>
    <s v="USD"/>
    <n v="1429592400"/>
    <n v="1430974800"/>
    <x v="137"/>
    <d v="2015-05-07T05:00:00"/>
    <b v="0"/>
  </r>
  <r>
    <x v="1"/>
    <n v="186"/>
    <n v="66"/>
    <x v="4"/>
    <s v="documentary"/>
    <s v="US"/>
    <s v="USD"/>
    <n v="1519538400"/>
    <n v="1519970400"/>
    <x v="138"/>
    <d v="2018-03-02T06:00:00"/>
    <b v="0"/>
  </r>
  <r>
    <x v="1"/>
    <n v="1071"/>
    <n v="61"/>
    <x v="2"/>
    <s v="web"/>
    <s v="US"/>
    <s v="USD"/>
    <n v="1434085200"/>
    <n v="1434603600"/>
    <x v="139"/>
    <d v="2015-06-18T05:00:00"/>
    <b v="0"/>
  </r>
  <r>
    <x v="1"/>
    <n v="117"/>
    <n v="98"/>
    <x v="2"/>
    <s v="web"/>
    <s v="US"/>
    <s v="USD"/>
    <n v="1333688400"/>
    <n v="1337230800"/>
    <x v="107"/>
    <d v="2012-05-17T05:00:00"/>
    <b v="0"/>
  </r>
  <r>
    <x v="1"/>
    <n v="70"/>
    <n v="105"/>
    <x v="1"/>
    <s v="indie rock"/>
    <s v="US"/>
    <s v="USD"/>
    <n v="1277701200"/>
    <n v="1279429200"/>
    <x v="140"/>
    <d v="2010-07-18T05:00:00"/>
    <b v="0"/>
  </r>
  <r>
    <x v="1"/>
    <n v="135"/>
    <n v="86"/>
    <x v="3"/>
    <s v="plays"/>
    <s v="US"/>
    <s v="USD"/>
    <n v="1560747600"/>
    <n v="1561438800"/>
    <x v="141"/>
    <d v="2019-06-25T05:00:00"/>
    <b v="0"/>
  </r>
  <r>
    <x v="1"/>
    <n v="768"/>
    <n v="77"/>
    <x v="2"/>
    <s v="wearables"/>
    <s v="CH"/>
    <s v="CHF"/>
    <n v="1410066000"/>
    <n v="1410498000"/>
    <x v="142"/>
    <d v="2014-09-12T05:00:00"/>
    <b v="0"/>
  </r>
  <r>
    <x v="3"/>
    <n v="51"/>
    <n v="30"/>
    <x v="3"/>
    <s v="plays"/>
    <s v="US"/>
    <s v="USD"/>
    <n v="1320732000"/>
    <n v="1322460000"/>
    <x v="143"/>
    <d v="2011-11-28T06:00:00"/>
    <b v="0"/>
  </r>
  <r>
    <x v="1"/>
    <n v="199"/>
    <n v="47"/>
    <x v="3"/>
    <s v="plays"/>
    <s v="US"/>
    <s v="USD"/>
    <n v="1465794000"/>
    <n v="1466312400"/>
    <x v="144"/>
    <d v="2016-06-19T05:00:00"/>
    <b v="0"/>
  </r>
  <r>
    <x v="1"/>
    <n v="107"/>
    <n v="105"/>
    <x v="2"/>
    <s v="wearables"/>
    <s v="US"/>
    <s v="USD"/>
    <n v="1500958800"/>
    <n v="1501736400"/>
    <x v="145"/>
    <d v="2017-08-03T05:00:00"/>
    <b v="0"/>
  </r>
  <r>
    <x v="1"/>
    <n v="195"/>
    <n v="70"/>
    <x v="1"/>
    <s v="indie rock"/>
    <s v="US"/>
    <s v="USD"/>
    <n v="1357020000"/>
    <n v="1361512800"/>
    <x v="146"/>
    <d v="2013-02-22T06:00:00"/>
    <b v="0"/>
  </r>
  <r>
    <x v="0"/>
    <n v="1"/>
    <n v="1"/>
    <x v="1"/>
    <s v="rock"/>
    <s v="US"/>
    <s v="USD"/>
    <n v="1544940000"/>
    <n v="1545026400"/>
    <x v="147"/>
    <d v="2018-12-17T06:00:00"/>
    <b v="0"/>
  </r>
  <r>
    <x v="0"/>
    <n v="1467"/>
    <n v="60"/>
    <x v="1"/>
    <s v="electric music"/>
    <s v="US"/>
    <s v="USD"/>
    <n v="1402290000"/>
    <n v="1406696400"/>
    <x v="148"/>
    <d v="2014-07-30T05:00:00"/>
    <b v="0"/>
  </r>
  <r>
    <x v="1"/>
    <n v="3376"/>
    <n v="52"/>
    <x v="1"/>
    <s v="indie rock"/>
    <s v="US"/>
    <s v="USD"/>
    <n v="1487311200"/>
    <n v="1487916000"/>
    <x v="149"/>
    <d v="2017-02-24T06:00:00"/>
    <b v="0"/>
  </r>
  <r>
    <x v="0"/>
    <n v="5681"/>
    <n v="31"/>
    <x v="3"/>
    <s v="plays"/>
    <s v="US"/>
    <s v="USD"/>
    <n v="1350622800"/>
    <n v="1351141200"/>
    <x v="150"/>
    <d v="2012-10-25T05:00:00"/>
    <b v="0"/>
  </r>
  <r>
    <x v="0"/>
    <n v="1059"/>
    <n v="95"/>
    <x v="1"/>
    <s v="indie rock"/>
    <s v="US"/>
    <s v="USD"/>
    <n v="1463029200"/>
    <n v="1465016400"/>
    <x v="151"/>
    <d v="2016-06-04T05:00:00"/>
    <b v="0"/>
  </r>
  <r>
    <x v="0"/>
    <n v="1194"/>
    <n v="76"/>
    <x v="3"/>
    <s v="plays"/>
    <s v="US"/>
    <s v="USD"/>
    <n v="1269493200"/>
    <n v="1270789200"/>
    <x v="152"/>
    <d v="2010-04-09T05:00:00"/>
    <b v="0"/>
  </r>
  <r>
    <x v="3"/>
    <n v="379"/>
    <n v="71"/>
    <x v="1"/>
    <s v="rock"/>
    <s v="AU"/>
    <s v="AUD"/>
    <n v="1570251600"/>
    <n v="1572325200"/>
    <x v="153"/>
    <d v="2019-10-29T05:00:00"/>
    <b v="0"/>
  </r>
  <r>
    <x v="0"/>
    <n v="30"/>
    <n v="74"/>
    <x v="7"/>
    <s v="photography books"/>
    <s v="AU"/>
    <s v="AUD"/>
    <n v="1388383200"/>
    <n v="1389420000"/>
    <x v="154"/>
    <d v="2014-01-11T06:00:00"/>
    <b v="0"/>
  </r>
  <r>
    <x v="1"/>
    <n v="41"/>
    <n v="113"/>
    <x v="1"/>
    <s v="rock"/>
    <s v="US"/>
    <s v="USD"/>
    <n v="1449554400"/>
    <n v="1449640800"/>
    <x v="155"/>
    <d v="2015-12-09T06:00:00"/>
    <b v="0"/>
  </r>
  <r>
    <x v="1"/>
    <n v="1821"/>
    <n v="105"/>
    <x v="3"/>
    <s v="plays"/>
    <s v="US"/>
    <s v="USD"/>
    <n v="1553662800"/>
    <n v="1555218000"/>
    <x v="156"/>
    <d v="2019-04-14T05:00:00"/>
    <b v="0"/>
  </r>
  <r>
    <x v="1"/>
    <n v="164"/>
    <n v="79"/>
    <x v="2"/>
    <s v="wearables"/>
    <s v="US"/>
    <s v="USD"/>
    <n v="1556341200"/>
    <n v="1557723600"/>
    <x v="157"/>
    <d v="2019-05-13T05:00:00"/>
    <b v="0"/>
  </r>
  <r>
    <x v="0"/>
    <n v="75"/>
    <n v="57"/>
    <x v="2"/>
    <s v="web"/>
    <s v="US"/>
    <s v="USD"/>
    <n v="1442984400"/>
    <n v="1443502800"/>
    <x v="158"/>
    <d v="2015-09-29T05:00:00"/>
    <b v="0"/>
  </r>
  <r>
    <x v="1"/>
    <n v="157"/>
    <n v="58"/>
    <x v="1"/>
    <s v="rock"/>
    <s v="CH"/>
    <s v="CHF"/>
    <n v="1544248800"/>
    <n v="1546840800"/>
    <x v="159"/>
    <d v="2019-01-07T06:00:00"/>
    <b v="0"/>
  </r>
  <r>
    <x v="1"/>
    <n v="246"/>
    <n v="36"/>
    <x v="7"/>
    <s v="photography books"/>
    <s v="US"/>
    <s v="USD"/>
    <n v="1508475600"/>
    <n v="1512712800"/>
    <x v="160"/>
    <d v="2017-12-08T06:00:00"/>
    <b v="0"/>
  </r>
  <r>
    <x v="1"/>
    <n v="1396"/>
    <n v="108"/>
    <x v="3"/>
    <s v="plays"/>
    <s v="US"/>
    <s v="USD"/>
    <n v="1507438800"/>
    <n v="1507525200"/>
    <x v="161"/>
    <d v="2017-10-09T05:00:00"/>
    <b v="0"/>
  </r>
  <r>
    <x v="1"/>
    <n v="2506"/>
    <n v="44"/>
    <x v="2"/>
    <s v="web"/>
    <s v="US"/>
    <s v="USD"/>
    <n v="1501563600"/>
    <n v="1504328400"/>
    <x v="162"/>
    <d v="2017-09-02T05:00:00"/>
    <b v="0"/>
  </r>
  <r>
    <x v="1"/>
    <n v="244"/>
    <n v="55"/>
    <x v="7"/>
    <s v="photography books"/>
    <s v="US"/>
    <s v="USD"/>
    <n v="1292997600"/>
    <n v="1293343200"/>
    <x v="163"/>
    <d v="2010-12-26T06:00:00"/>
    <b v="0"/>
  </r>
  <r>
    <x v="1"/>
    <n v="146"/>
    <n v="74"/>
    <x v="3"/>
    <s v="plays"/>
    <s v="AU"/>
    <s v="AUD"/>
    <n v="1370840400"/>
    <n v="1371704400"/>
    <x v="164"/>
    <d v="2013-06-20T05:00:00"/>
    <b v="0"/>
  </r>
  <r>
    <x v="0"/>
    <n v="955"/>
    <n v="42"/>
    <x v="1"/>
    <s v="indie rock"/>
    <s v="DK"/>
    <s v="DKK"/>
    <n v="1550815200"/>
    <n v="1552798800"/>
    <x v="165"/>
    <d v="2019-03-17T05:00:00"/>
    <b v="0"/>
  </r>
  <r>
    <x v="1"/>
    <n v="1267"/>
    <n v="78"/>
    <x v="4"/>
    <s v="shorts"/>
    <s v="US"/>
    <s v="USD"/>
    <n v="1339909200"/>
    <n v="1342328400"/>
    <x v="166"/>
    <d v="2012-07-15T05:00:00"/>
    <b v="0"/>
  </r>
  <r>
    <x v="0"/>
    <n v="67"/>
    <n v="83"/>
    <x v="1"/>
    <s v="indie rock"/>
    <s v="US"/>
    <s v="USD"/>
    <n v="1501736400"/>
    <n v="1502341200"/>
    <x v="167"/>
    <d v="2017-08-10T05:00:00"/>
    <b v="0"/>
  </r>
  <r>
    <x v="0"/>
    <n v="5"/>
    <n v="104"/>
    <x v="5"/>
    <s v="translations"/>
    <s v="US"/>
    <s v="USD"/>
    <n v="1395291600"/>
    <n v="1397192400"/>
    <x v="168"/>
    <d v="2014-04-11T05:00:00"/>
    <b v="0"/>
  </r>
  <r>
    <x v="0"/>
    <n v="26"/>
    <n v="26"/>
    <x v="4"/>
    <s v="documentary"/>
    <s v="US"/>
    <s v="USD"/>
    <n v="1405746000"/>
    <n v="1407042000"/>
    <x v="169"/>
    <d v="2014-08-03T05:00:00"/>
    <b v="0"/>
  </r>
  <r>
    <x v="1"/>
    <n v="1561"/>
    <n v="101"/>
    <x v="3"/>
    <s v="plays"/>
    <s v="US"/>
    <s v="USD"/>
    <n v="1368853200"/>
    <n v="1369371600"/>
    <x v="170"/>
    <d v="2013-05-24T05:00:00"/>
    <b v="0"/>
  </r>
  <r>
    <x v="1"/>
    <n v="48"/>
    <n v="112"/>
    <x v="2"/>
    <s v="wearables"/>
    <s v="US"/>
    <s v="USD"/>
    <n v="1444021200"/>
    <n v="1444107600"/>
    <x v="171"/>
    <d v="2015-10-06T05:00:00"/>
    <b v="0"/>
  </r>
  <r>
    <x v="0"/>
    <n v="1130"/>
    <n v="42"/>
    <x v="3"/>
    <s v="plays"/>
    <s v="US"/>
    <s v="USD"/>
    <n v="1472619600"/>
    <n v="1474261200"/>
    <x v="172"/>
    <d v="2016-09-19T05:00:00"/>
    <b v="0"/>
  </r>
  <r>
    <x v="0"/>
    <n v="782"/>
    <n v="110"/>
    <x v="3"/>
    <s v="plays"/>
    <s v="US"/>
    <s v="USD"/>
    <n v="1472878800"/>
    <n v="1473656400"/>
    <x v="173"/>
    <d v="2016-09-12T05:00:00"/>
    <b v="0"/>
  </r>
  <r>
    <x v="1"/>
    <n v="2739"/>
    <n v="59"/>
    <x v="3"/>
    <s v="plays"/>
    <s v="US"/>
    <s v="USD"/>
    <n v="1289800800"/>
    <n v="1291960800"/>
    <x v="174"/>
    <d v="2010-12-10T06:00:00"/>
    <b v="0"/>
  </r>
  <r>
    <x v="0"/>
    <n v="210"/>
    <n v="33"/>
    <x v="0"/>
    <s v="food trucks"/>
    <s v="US"/>
    <s v="USD"/>
    <n v="1505970000"/>
    <n v="1506747600"/>
    <x v="175"/>
    <d v="2017-09-30T05:00:00"/>
    <b v="0"/>
  </r>
  <r>
    <x v="1"/>
    <n v="3537"/>
    <n v="45"/>
    <x v="3"/>
    <s v="plays"/>
    <s v="CA"/>
    <s v="CAD"/>
    <n v="1363496400"/>
    <n v="1363582800"/>
    <x v="176"/>
    <d v="2013-03-18T05:00:00"/>
    <b v="0"/>
  </r>
  <r>
    <x v="1"/>
    <n v="2107"/>
    <n v="82"/>
    <x v="2"/>
    <s v="wearables"/>
    <s v="AU"/>
    <s v="AUD"/>
    <n v="1269234000"/>
    <n v="1269666000"/>
    <x v="177"/>
    <d v="2010-03-27T05:00:00"/>
    <b v="0"/>
  </r>
  <r>
    <x v="0"/>
    <n v="136"/>
    <n v="39"/>
    <x v="2"/>
    <s v="web"/>
    <s v="US"/>
    <s v="USD"/>
    <n v="1507093200"/>
    <n v="1508648400"/>
    <x v="178"/>
    <d v="2017-10-22T05:00:00"/>
    <b v="0"/>
  </r>
  <r>
    <x v="1"/>
    <n v="3318"/>
    <n v="59"/>
    <x v="3"/>
    <s v="plays"/>
    <s v="DK"/>
    <s v="DKK"/>
    <n v="1560574800"/>
    <n v="1561957200"/>
    <x v="179"/>
    <d v="2019-07-01T05:00:00"/>
    <b v="0"/>
  </r>
  <r>
    <x v="0"/>
    <n v="86"/>
    <n v="41"/>
    <x v="1"/>
    <s v="rock"/>
    <s v="CA"/>
    <s v="CAD"/>
    <n v="1284008400"/>
    <n v="1285131600"/>
    <x v="180"/>
    <d v="2010-09-22T05:00:00"/>
    <b v="0"/>
  </r>
  <r>
    <x v="1"/>
    <n v="340"/>
    <n v="31"/>
    <x v="3"/>
    <s v="plays"/>
    <s v="US"/>
    <s v="USD"/>
    <n v="1556859600"/>
    <n v="1556946000"/>
    <x v="181"/>
    <d v="2019-05-04T05:00:00"/>
    <b v="0"/>
  </r>
  <r>
    <x v="0"/>
    <n v="19"/>
    <n v="38"/>
    <x v="4"/>
    <s v="television"/>
    <s v="US"/>
    <s v="USD"/>
    <n v="1526187600"/>
    <n v="1527138000"/>
    <x v="182"/>
    <d v="2018-05-24T05:00:00"/>
    <b v="0"/>
  </r>
  <r>
    <x v="0"/>
    <n v="886"/>
    <n v="32"/>
    <x v="3"/>
    <s v="plays"/>
    <s v="US"/>
    <s v="USD"/>
    <n v="1400821200"/>
    <n v="1402117200"/>
    <x v="183"/>
    <d v="2014-06-07T05:00:00"/>
    <b v="0"/>
  </r>
  <r>
    <x v="1"/>
    <n v="1442"/>
    <n v="96"/>
    <x v="4"/>
    <s v="shorts"/>
    <s v="CA"/>
    <s v="CAD"/>
    <n v="1361599200"/>
    <n v="1364014800"/>
    <x v="184"/>
    <d v="2013-03-23T05:00:00"/>
    <b v="0"/>
  </r>
  <r>
    <x v="0"/>
    <n v="35"/>
    <n v="75"/>
    <x v="3"/>
    <s v="plays"/>
    <s v="IT"/>
    <s v="EUR"/>
    <n v="1417500000"/>
    <n v="1417586400"/>
    <x v="185"/>
    <d v="2014-12-03T06:00:00"/>
    <b v="0"/>
  </r>
  <r>
    <x v="3"/>
    <n v="441"/>
    <n v="102"/>
    <x v="3"/>
    <s v="plays"/>
    <s v="US"/>
    <s v="USD"/>
    <n v="1457071200"/>
    <n v="1457071200"/>
    <x v="186"/>
    <d v="2016-03-04T06:00:00"/>
    <b v="0"/>
  </r>
  <r>
    <x v="0"/>
    <n v="24"/>
    <n v="106"/>
    <x v="3"/>
    <s v="plays"/>
    <s v="US"/>
    <s v="USD"/>
    <n v="1370322000"/>
    <n v="1370408400"/>
    <x v="187"/>
    <d v="2013-06-05T05:00:00"/>
    <b v="0"/>
  </r>
  <r>
    <x v="0"/>
    <n v="86"/>
    <n v="37"/>
    <x v="3"/>
    <s v="plays"/>
    <s v="IT"/>
    <s v="EUR"/>
    <n v="1552366800"/>
    <n v="1552626000"/>
    <x v="188"/>
    <d v="2019-03-15T05:00:00"/>
    <b v="0"/>
  </r>
  <r>
    <x v="0"/>
    <n v="243"/>
    <n v="35"/>
    <x v="1"/>
    <s v="rock"/>
    <s v="US"/>
    <s v="USD"/>
    <n v="1403845200"/>
    <n v="1404190800"/>
    <x v="189"/>
    <d v="2014-07-01T05:00:00"/>
    <b v="0"/>
  </r>
  <r>
    <x v="0"/>
    <n v="65"/>
    <n v="46"/>
    <x v="1"/>
    <s v="indie rock"/>
    <s v="US"/>
    <s v="USD"/>
    <n v="1523163600"/>
    <n v="1523509200"/>
    <x v="190"/>
    <d v="2018-04-12T05:00:00"/>
    <b v="1"/>
  </r>
  <r>
    <x v="1"/>
    <n v="126"/>
    <n v="69"/>
    <x v="1"/>
    <s v="metal"/>
    <s v="US"/>
    <s v="USD"/>
    <n v="1442206800"/>
    <n v="1443589200"/>
    <x v="191"/>
    <d v="2015-09-30T05:00:00"/>
    <b v="0"/>
  </r>
  <r>
    <x v="1"/>
    <n v="524"/>
    <n v="109"/>
    <x v="1"/>
    <s v="electric music"/>
    <s v="US"/>
    <s v="USD"/>
    <n v="1532840400"/>
    <n v="1533445200"/>
    <x v="192"/>
    <d v="2018-08-05T05:00:00"/>
    <b v="0"/>
  </r>
  <r>
    <x v="0"/>
    <n v="100"/>
    <n v="52"/>
    <x v="2"/>
    <s v="wearables"/>
    <s v="DK"/>
    <s v="DKK"/>
    <n v="1472878800"/>
    <n v="1474520400"/>
    <x v="173"/>
    <d v="2016-09-22T05:00:00"/>
    <b v="0"/>
  </r>
  <r>
    <x v="1"/>
    <n v="1989"/>
    <n v="82"/>
    <x v="4"/>
    <s v="drama"/>
    <s v="US"/>
    <s v="USD"/>
    <n v="1498194000"/>
    <n v="1499403600"/>
    <x v="193"/>
    <d v="2017-07-07T05:00:00"/>
    <b v="0"/>
  </r>
  <r>
    <x v="0"/>
    <n v="168"/>
    <n v="36"/>
    <x v="1"/>
    <s v="electric music"/>
    <s v="US"/>
    <s v="USD"/>
    <n v="1281070800"/>
    <n v="1283576400"/>
    <x v="194"/>
    <d v="2010-09-04T05:00:00"/>
    <b v="0"/>
  </r>
  <r>
    <x v="0"/>
    <n v="13"/>
    <n v="74"/>
    <x v="1"/>
    <s v="rock"/>
    <s v="US"/>
    <s v="USD"/>
    <n v="1436245200"/>
    <n v="1436590800"/>
    <x v="195"/>
    <d v="2015-07-11T05:00:00"/>
    <b v="0"/>
  </r>
  <r>
    <x v="0"/>
    <n v="1"/>
    <n v="2"/>
    <x v="3"/>
    <s v="plays"/>
    <s v="CA"/>
    <s v="CAD"/>
    <n v="1269493200"/>
    <n v="1270443600"/>
    <x v="152"/>
    <d v="2010-04-05T05:00:00"/>
    <b v="0"/>
  </r>
  <r>
    <x v="1"/>
    <n v="157"/>
    <n v="91"/>
    <x v="2"/>
    <s v="web"/>
    <s v="US"/>
    <s v="USD"/>
    <n v="1406264400"/>
    <n v="1407819600"/>
    <x v="196"/>
    <d v="2014-08-12T05:00:00"/>
    <b v="0"/>
  </r>
  <r>
    <x v="3"/>
    <n v="82"/>
    <n v="80"/>
    <x v="0"/>
    <s v="food trucks"/>
    <s v="US"/>
    <s v="USD"/>
    <n v="1317531600"/>
    <n v="1317877200"/>
    <x v="197"/>
    <d v="2011-10-06T05:00:00"/>
    <b v="0"/>
  </r>
  <r>
    <x v="1"/>
    <n v="4498"/>
    <n v="43"/>
    <x v="3"/>
    <s v="plays"/>
    <s v="AU"/>
    <s v="AUD"/>
    <n v="1484632800"/>
    <n v="1484805600"/>
    <x v="198"/>
    <d v="2017-01-19T06:00:00"/>
    <b v="0"/>
  </r>
  <r>
    <x v="0"/>
    <n v="40"/>
    <n v="63"/>
    <x v="1"/>
    <s v="jazz"/>
    <s v="US"/>
    <s v="USD"/>
    <n v="1301806800"/>
    <n v="1302670800"/>
    <x v="199"/>
    <d v="2011-04-13T05:00:00"/>
    <b v="0"/>
  </r>
  <r>
    <x v="1"/>
    <n v="80"/>
    <n v="70"/>
    <x v="3"/>
    <s v="plays"/>
    <s v="US"/>
    <s v="USD"/>
    <n v="1539752400"/>
    <n v="1540789200"/>
    <x v="200"/>
    <d v="2018-10-29T05:00:00"/>
    <b v="1"/>
  </r>
  <r>
    <x v="3"/>
    <n v="57"/>
    <n v="61"/>
    <x v="5"/>
    <s v="fiction"/>
    <s v="US"/>
    <s v="USD"/>
    <n v="1267250400"/>
    <n v="1268028000"/>
    <x v="201"/>
    <d v="2010-03-08T06:00:00"/>
    <b v="0"/>
  </r>
  <r>
    <x v="1"/>
    <n v="43"/>
    <n v="99"/>
    <x v="1"/>
    <s v="rock"/>
    <s v="US"/>
    <s v="USD"/>
    <n v="1535432400"/>
    <n v="1537160400"/>
    <x v="202"/>
    <d v="2018-09-17T05:00:00"/>
    <b v="0"/>
  </r>
  <r>
    <x v="1"/>
    <n v="2053"/>
    <n v="97"/>
    <x v="4"/>
    <s v="documentary"/>
    <s v="US"/>
    <s v="USD"/>
    <n v="1510207200"/>
    <n v="1512280800"/>
    <x v="203"/>
    <d v="2017-12-03T06:00:00"/>
    <b v="0"/>
  </r>
  <r>
    <x v="2"/>
    <n v="808"/>
    <n v="51"/>
    <x v="4"/>
    <s v="documentary"/>
    <s v="AU"/>
    <s v="AUD"/>
    <n v="1462510800"/>
    <n v="1463115600"/>
    <x v="204"/>
    <d v="2016-05-13T05:00:00"/>
    <b v="0"/>
  </r>
  <r>
    <x v="0"/>
    <n v="226"/>
    <n v="28"/>
    <x v="4"/>
    <s v="science fiction"/>
    <s v="DK"/>
    <s v="DKK"/>
    <n v="1488520800"/>
    <n v="1490850000"/>
    <x v="205"/>
    <d v="2017-03-30T05:00:00"/>
    <b v="0"/>
  </r>
  <r>
    <x v="0"/>
    <n v="1625"/>
    <n v="61"/>
    <x v="3"/>
    <s v="plays"/>
    <s v="US"/>
    <s v="USD"/>
    <n v="1377579600"/>
    <n v="1379653200"/>
    <x v="206"/>
    <d v="2013-09-20T05:00:00"/>
    <b v="0"/>
  </r>
  <r>
    <x v="1"/>
    <n v="168"/>
    <n v="73"/>
    <x v="3"/>
    <s v="plays"/>
    <s v="US"/>
    <s v="USD"/>
    <n v="1576389600"/>
    <n v="1580364000"/>
    <x v="207"/>
    <d v="2020-01-30T06:00:00"/>
    <b v="0"/>
  </r>
  <r>
    <x v="1"/>
    <n v="4289"/>
    <n v="40"/>
    <x v="1"/>
    <s v="indie rock"/>
    <s v="US"/>
    <s v="USD"/>
    <n v="1289019600"/>
    <n v="1289714400"/>
    <x v="208"/>
    <d v="2010-11-14T06:00:00"/>
    <b v="0"/>
  </r>
  <r>
    <x v="1"/>
    <n v="165"/>
    <n v="87"/>
    <x v="1"/>
    <s v="rock"/>
    <s v="US"/>
    <s v="USD"/>
    <n v="1282194000"/>
    <n v="1282712400"/>
    <x v="209"/>
    <d v="2010-08-25T05:00:00"/>
    <b v="0"/>
  </r>
  <r>
    <x v="0"/>
    <n v="143"/>
    <n v="42"/>
    <x v="3"/>
    <s v="plays"/>
    <s v="US"/>
    <s v="USD"/>
    <n v="1550037600"/>
    <n v="1550210400"/>
    <x v="210"/>
    <d v="2019-02-15T06:00:00"/>
    <b v="0"/>
  </r>
  <r>
    <x v="1"/>
    <n v="1815"/>
    <n v="104"/>
    <x v="3"/>
    <s v="plays"/>
    <s v="US"/>
    <s v="USD"/>
    <n v="1321941600"/>
    <n v="1322114400"/>
    <x v="211"/>
    <d v="2011-11-24T06:00:00"/>
    <b v="0"/>
  </r>
  <r>
    <x v="0"/>
    <n v="934"/>
    <n v="62"/>
    <x v="4"/>
    <s v="science fiction"/>
    <s v="US"/>
    <s v="USD"/>
    <n v="1556427600"/>
    <n v="1557205200"/>
    <x v="212"/>
    <d v="2019-05-07T05:00:00"/>
    <b v="0"/>
  </r>
  <r>
    <x v="1"/>
    <n v="397"/>
    <n v="31"/>
    <x v="4"/>
    <s v="shorts"/>
    <s v="GB"/>
    <s v="GBP"/>
    <n v="1320991200"/>
    <n v="1323928800"/>
    <x v="213"/>
    <d v="2011-12-15T06:00:00"/>
    <b v="0"/>
  </r>
  <r>
    <x v="1"/>
    <n v="1539"/>
    <n v="90"/>
    <x v="4"/>
    <s v="animation"/>
    <s v="US"/>
    <s v="USD"/>
    <n v="1345093200"/>
    <n v="1346130000"/>
    <x v="214"/>
    <d v="2012-08-28T05:00:00"/>
    <b v="0"/>
  </r>
  <r>
    <x v="0"/>
    <n v="17"/>
    <n v="39"/>
    <x v="3"/>
    <s v="plays"/>
    <s v="US"/>
    <s v="USD"/>
    <n v="1309496400"/>
    <n v="1311051600"/>
    <x v="215"/>
    <d v="2011-07-19T05:00:00"/>
    <b v="1"/>
  </r>
  <r>
    <x v="0"/>
    <n v="2179"/>
    <n v="55"/>
    <x v="0"/>
    <s v="food trucks"/>
    <s v="US"/>
    <s v="USD"/>
    <n v="1340254800"/>
    <n v="1340427600"/>
    <x v="216"/>
    <d v="2012-06-23T05:00:00"/>
    <b v="1"/>
  </r>
  <r>
    <x v="1"/>
    <n v="138"/>
    <n v="48"/>
    <x v="7"/>
    <s v="photography books"/>
    <s v="US"/>
    <s v="USD"/>
    <n v="1412226000"/>
    <n v="1412312400"/>
    <x v="217"/>
    <d v="2014-10-03T05:00:00"/>
    <b v="0"/>
  </r>
  <r>
    <x v="0"/>
    <n v="931"/>
    <n v="88"/>
    <x v="3"/>
    <s v="plays"/>
    <s v="US"/>
    <s v="USD"/>
    <n v="1458104400"/>
    <n v="1459314000"/>
    <x v="218"/>
    <d v="2016-03-30T05:00:00"/>
    <b v="0"/>
  </r>
  <r>
    <x v="1"/>
    <n v="3594"/>
    <n v="52"/>
    <x v="4"/>
    <s v="science fiction"/>
    <s v="US"/>
    <s v="USD"/>
    <n v="1411534800"/>
    <n v="1415426400"/>
    <x v="219"/>
    <d v="2014-11-08T06:00:00"/>
    <b v="0"/>
  </r>
  <r>
    <x v="1"/>
    <n v="5880"/>
    <n v="30"/>
    <x v="1"/>
    <s v="rock"/>
    <s v="US"/>
    <s v="USD"/>
    <n v="1399093200"/>
    <n v="1399093200"/>
    <x v="220"/>
    <d v="2014-05-03T05:00:00"/>
    <b v="1"/>
  </r>
  <r>
    <x v="1"/>
    <n v="112"/>
    <n v="98"/>
    <x v="7"/>
    <s v="photography books"/>
    <s v="US"/>
    <s v="USD"/>
    <n v="1270702800"/>
    <n v="1273899600"/>
    <x v="221"/>
    <d v="2010-05-15T05:00:00"/>
    <b v="0"/>
  </r>
  <r>
    <x v="1"/>
    <n v="943"/>
    <n v="109"/>
    <x v="6"/>
    <s v="mobile games"/>
    <s v="US"/>
    <s v="USD"/>
    <n v="1431666000"/>
    <n v="1432184400"/>
    <x v="222"/>
    <d v="2015-05-21T05:00:00"/>
    <b v="0"/>
  </r>
  <r>
    <x v="1"/>
    <n v="2468"/>
    <n v="67"/>
    <x v="4"/>
    <s v="animation"/>
    <s v="US"/>
    <s v="USD"/>
    <n v="1472619600"/>
    <n v="1474779600"/>
    <x v="172"/>
    <d v="2016-09-25T05:00:00"/>
    <b v="0"/>
  </r>
  <r>
    <x v="1"/>
    <n v="2551"/>
    <n v="65"/>
    <x v="6"/>
    <s v="mobile games"/>
    <s v="US"/>
    <s v="USD"/>
    <n v="1496293200"/>
    <n v="1500440400"/>
    <x v="223"/>
    <d v="2017-07-19T05:00:00"/>
    <b v="0"/>
  </r>
  <r>
    <x v="1"/>
    <n v="101"/>
    <n v="100"/>
    <x v="6"/>
    <s v="video games"/>
    <s v="US"/>
    <s v="USD"/>
    <n v="1575612000"/>
    <n v="1575612000"/>
    <x v="224"/>
    <d v="2019-12-06T06:00:00"/>
    <b v="0"/>
  </r>
  <r>
    <x v="3"/>
    <n v="67"/>
    <n v="82"/>
    <x v="3"/>
    <s v="plays"/>
    <s v="US"/>
    <s v="USD"/>
    <n v="1369112400"/>
    <n v="1374123600"/>
    <x v="225"/>
    <d v="2013-07-18T05:00:00"/>
    <b v="0"/>
  </r>
  <r>
    <x v="1"/>
    <n v="92"/>
    <n v="63"/>
    <x v="3"/>
    <s v="plays"/>
    <s v="US"/>
    <s v="USD"/>
    <n v="1469422800"/>
    <n v="1469509200"/>
    <x v="226"/>
    <d v="2016-07-26T05:00:00"/>
    <b v="0"/>
  </r>
  <r>
    <x v="1"/>
    <n v="62"/>
    <n v="97"/>
    <x v="4"/>
    <s v="animation"/>
    <s v="US"/>
    <s v="USD"/>
    <n v="1307854800"/>
    <n v="1309237200"/>
    <x v="227"/>
    <d v="2011-06-28T05:00:00"/>
    <b v="0"/>
  </r>
  <r>
    <x v="1"/>
    <n v="149"/>
    <n v="55"/>
    <x v="6"/>
    <s v="video games"/>
    <s v="IT"/>
    <s v="EUR"/>
    <n v="1503378000"/>
    <n v="1503982800"/>
    <x v="228"/>
    <d v="2017-08-29T05:00:00"/>
    <b v="0"/>
  </r>
  <r>
    <x v="0"/>
    <n v="92"/>
    <n v="39"/>
    <x v="4"/>
    <s v="animation"/>
    <s v="US"/>
    <s v="USD"/>
    <n v="1486965600"/>
    <n v="1487397600"/>
    <x v="229"/>
    <d v="2017-02-18T06:00:00"/>
    <b v="0"/>
  </r>
  <r>
    <x v="0"/>
    <n v="57"/>
    <n v="76"/>
    <x v="1"/>
    <s v="rock"/>
    <s v="AU"/>
    <s v="AUD"/>
    <n v="1561438800"/>
    <n v="1562043600"/>
    <x v="230"/>
    <d v="2019-07-02T05:00:00"/>
    <b v="0"/>
  </r>
  <r>
    <x v="1"/>
    <n v="329"/>
    <n v="45"/>
    <x v="4"/>
    <s v="animation"/>
    <s v="US"/>
    <s v="USD"/>
    <n v="1398402000"/>
    <n v="1398574800"/>
    <x v="231"/>
    <d v="2014-04-27T05:00:00"/>
    <b v="0"/>
  </r>
  <r>
    <x v="1"/>
    <n v="97"/>
    <n v="105"/>
    <x v="3"/>
    <s v="plays"/>
    <s v="DK"/>
    <s v="DKK"/>
    <n v="1513231200"/>
    <n v="1515391200"/>
    <x v="232"/>
    <d v="2018-01-08T06:00:00"/>
    <b v="0"/>
  </r>
  <r>
    <x v="0"/>
    <n v="41"/>
    <n v="76"/>
    <x v="2"/>
    <s v="wearables"/>
    <s v="US"/>
    <s v="USD"/>
    <n v="1440824400"/>
    <n v="1441170000"/>
    <x v="233"/>
    <d v="2015-09-02T05:00:00"/>
    <b v="0"/>
  </r>
  <r>
    <x v="1"/>
    <n v="1784"/>
    <n v="69"/>
    <x v="3"/>
    <s v="plays"/>
    <s v="US"/>
    <s v="USD"/>
    <n v="1281070800"/>
    <n v="1281157200"/>
    <x v="194"/>
    <d v="2010-08-07T05:00:00"/>
    <b v="0"/>
  </r>
  <r>
    <x v="1"/>
    <n v="1684"/>
    <n v="102"/>
    <x v="5"/>
    <s v="nonfiction"/>
    <s v="AU"/>
    <s v="AUD"/>
    <n v="1397365200"/>
    <n v="1398229200"/>
    <x v="234"/>
    <d v="2014-04-23T05:00:00"/>
    <b v="0"/>
  </r>
  <r>
    <x v="1"/>
    <n v="250"/>
    <n v="43"/>
    <x v="1"/>
    <s v="rock"/>
    <s v="US"/>
    <s v="USD"/>
    <n v="1494392400"/>
    <n v="1495256400"/>
    <x v="235"/>
    <d v="2017-05-20T05:00:00"/>
    <b v="0"/>
  </r>
  <r>
    <x v="1"/>
    <n v="238"/>
    <n v="43"/>
    <x v="3"/>
    <s v="plays"/>
    <s v="US"/>
    <s v="USD"/>
    <n v="1520143200"/>
    <n v="1520402400"/>
    <x v="236"/>
    <d v="2018-03-07T06:00:00"/>
    <b v="0"/>
  </r>
  <r>
    <x v="1"/>
    <n v="53"/>
    <n v="75"/>
    <x v="3"/>
    <s v="plays"/>
    <s v="US"/>
    <s v="USD"/>
    <n v="1405314000"/>
    <n v="1409806800"/>
    <x v="237"/>
    <d v="2014-09-04T05:00:00"/>
    <b v="0"/>
  </r>
  <r>
    <x v="1"/>
    <n v="214"/>
    <n v="69"/>
    <x v="3"/>
    <s v="plays"/>
    <s v="US"/>
    <s v="USD"/>
    <n v="1396846800"/>
    <n v="1396933200"/>
    <x v="238"/>
    <d v="2014-04-08T05:00:00"/>
    <b v="0"/>
  </r>
  <r>
    <x v="1"/>
    <n v="222"/>
    <n v="66"/>
    <x v="2"/>
    <s v="web"/>
    <s v="US"/>
    <s v="USD"/>
    <n v="1375678800"/>
    <n v="1376024400"/>
    <x v="239"/>
    <d v="2013-08-09T05:00:00"/>
    <b v="0"/>
  </r>
  <r>
    <x v="1"/>
    <n v="1884"/>
    <n v="98"/>
    <x v="5"/>
    <s v="fiction"/>
    <s v="US"/>
    <s v="USD"/>
    <n v="1482386400"/>
    <n v="1483682400"/>
    <x v="240"/>
    <d v="2017-01-06T06:00:00"/>
    <b v="0"/>
  </r>
  <r>
    <x v="1"/>
    <n v="218"/>
    <n v="60"/>
    <x v="6"/>
    <s v="mobile games"/>
    <s v="AU"/>
    <s v="AUD"/>
    <n v="1420005600"/>
    <n v="1420437600"/>
    <x v="241"/>
    <d v="2015-01-05T06:00:00"/>
    <b v="0"/>
  </r>
  <r>
    <x v="1"/>
    <n v="6465"/>
    <n v="26"/>
    <x v="5"/>
    <s v="translations"/>
    <s v="US"/>
    <s v="USD"/>
    <n v="1420178400"/>
    <n v="1420783200"/>
    <x v="242"/>
    <d v="2015-01-09T06:00:00"/>
    <b v="0"/>
  </r>
  <r>
    <x v="0"/>
    <n v="1"/>
    <n v="3"/>
    <x v="1"/>
    <s v="rock"/>
    <s v="US"/>
    <s v="USD"/>
    <n v="1264399200"/>
    <n v="1267423200"/>
    <x v="67"/>
    <d v="2010-03-01T06:00:00"/>
    <b v="0"/>
  </r>
  <r>
    <x v="0"/>
    <n v="101"/>
    <n v="38"/>
    <x v="3"/>
    <s v="plays"/>
    <s v="US"/>
    <s v="USD"/>
    <n v="1355032800"/>
    <n v="1355205600"/>
    <x v="243"/>
    <d v="2012-12-11T06:00:00"/>
    <b v="0"/>
  </r>
  <r>
    <x v="1"/>
    <n v="59"/>
    <n v="106"/>
    <x v="3"/>
    <s v="plays"/>
    <s v="US"/>
    <s v="USD"/>
    <n v="1382677200"/>
    <n v="1383109200"/>
    <x v="244"/>
    <d v="2013-10-30T05:00:00"/>
    <b v="0"/>
  </r>
  <r>
    <x v="0"/>
    <n v="1335"/>
    <n v="81"/>
    <x v="4"/>
    <s v="drama"/>
    <s v="CA"/>
    <s v="CAD"/>
    <n v="1302238800"/>
    <n v="1303275600"/>
    <x v="245"/>
    <d v="2011-04-20T05:00:00"/>
    <b v="0"/>
  </r>
  <r>
    <x v="1"/>
    <n v="88"/>
    <n v="97"/>
    <x v="5"/>
    <s v="nonfiction"/>
    <s v="US"/>
    <s v="USD"/>
    <n v="1487656800"/>
    <n v="1487829600"/>
    <x v="246"/>
    <d v="2017-02-23T06:00:00"/>
    <b v="0"/>
  </r>
  <r>
    <x v="1"/>
    <n v="1697"/>
    <n v="57"/>
    <x v="1"/>
    <s v="rock"/>
    <s v="US"/>
    <s v="USD"/>
    <n v="1297836000"/>
    <n v="1298268000"/>
    <x v="247"/>
    <d v="2011-02-21T06:00:00"/>
    <b v="0"/>
  </r>
  <r>
    <x v="0"/>
    <n v="15"/>
    <n v="64"/>
    <x v="1"/>
    <s v="rock"/>
    <s v="GB"/>
    <s v="GBP"/>
    <n v="1453615200"/>
    <n v="1456812000"/>
    <x v="248"/>
    <d v="2016-03-01T06:00:00"/>
    <b v="0"/>
  </r>
  <r>
    <x v="1"/>
    <n v="92"/>
    <n v="90"/>
    <x v="3"/>
    <s v="plays"/>
    <s v="US"/>
    <s v="USD"/>
    <n v="1362463200"/>
    <n v="1363669200"/>
    <x v="249"/>
    <d v="2013-03-19T05:00:00"/>
    <b v="0"/>
  </r>
  <r>
    <x v="1"/>
    <n v="186"/>
    <n v="72"/>
    <x v="3"/>
    <s v="plays"/>
    <s v="US"/>
    <s v="USD"/>
    <n v="1481176800"/>
    <n v="1482904800"/>
    <x v="250"/>
    <d v="2016-12-28T06:00:00"/>
    <b v="0"/>
  </r>
  <r>
    <x v="1"/>
    <n v="138"/>
    <n v="78"/>
    <x v="7"/>
    <s v="photography books"/>
    <s v="US"/>
    <s v="USD"/>
    <n v="1354946400"/>
    <n v="1356588000"/>
    <x v="251"/>
    <d v="2012-12-27T06:00:00"/>
    <b v="1"/>
  </r>
  <r>
    <x v="1"/>
    <n v="261"/>
    <n v="38"/>
    <x v="1"/>
    <s v="rock"/>
    <s v="US"/>
    <s v="USD"/>
    <n v="1348808400"/>
    <n v="1349845200"/>
    <x v="136"/>
    <d v="2012-10-10T05:00:00"/>
    <b v="0"/>
  </r>
  <r>
    <x v="0"/>
    <n v="454"/>
    <n v="58"/>
    <x v="1"/>
    <s v="rock"/>
    <s v="US"/>
    <s v="USD"/>
    <n v="1282712400"/>
    <n v="1283058000"/>
    <x v="252"/>
    <d v="2010-08-29T05:00:00"/>
    <b v="0"/>
  </r>
  <r>
    <x v="1"/>
    <n v="107"/>
    <n v="50"/>
    <x v="1"/>
    <s v="indie rock"/>
    <s v="US"/>
    <s v="USD"/>
    <n v="1301979600"/>
    <n v="1304226000"/>
    <x v="253"/>
    <d v="2011-05-01T05:00:00"/>
    <b v="0"/>
  </r>
  <r>
    <x v="1"/>
    <n v="199"/>
    <n v="54"/>
    <x v="7"/>
    <s v="photography books"/>
    <s v="US"/>
    <s v="USD"/>
    <n v="1263016800"/>
    <n v="1263016800"/>
    <x v="254"/>
    <d v="2010-01-09T06:00:00"/>
    <b v="0"/>
  </r>
  <r>
    <x v="1"/>
    <n v="5512"/>
    <n v="30"/>
    <x v="3"/>
    <s v="plays"/>
    <s v="US"/>
    <s v="USD"/>
    <n v="1360648800"/>
    <n v="1362031200"/>
    <x v="255"/>
    <d v="2013-02-28T06:00:00"/>
    <b v="0"/>
  </r>
  <r>
    <x v="1"/>
    <n v="86"/>
    <n v="70"/>
    <x v="3"/>
    <s v="plays"/>
    <s v="US"/>
    <s v="USD"/>
    <n v="1451800800"/>
    <n v="1455602400"/>
    <x v="256"/>
    <d v="2016-02-16T06:00:00"/>
    <b v="0"/>
  </r>
  <r>
    <x v="0"/>
    <n v="3182"/>
    <n v="27"/>
    <x v="1"/>
    <s v="jazz"/>
    <s v="IT"/>
    <s v="EUR"/>
    <n v="1415340000"/>
    <n v="1418191200"/>
    <x v="257"/>
    <d v="2014-12-10T06:00:00"/>
    <b v="0"/>
  </r>
  <r>
    <x v="1"/>
    <n v="2768"/>
    <n v="52"/>
    <x v="3"/>
    <s v="plays"/>
    <s v="AU"/>
    <s v="AUD"/>
    <n v="1351054800"/>
    <n v="1352440800"/>
    <x v="258"/>
    <d v="2012-11-09T06:00:00"/>
    <b v="0"/>
  </r>
  <r>
    <x v="1"/>
    <n v="48"/>
    <n v="56"/>
    <x v="4"/>
    <s v="documentary"/>
    <s v="US"/>
    <s v="USD"/>
    <n v="1349326800"/>
    <n v="1353304800"/>
    <x v="259"/>
    <d v="2012-11-19T06:00:00"/>
    <b v="0"/>
  </r>
  <r>
    <x v="1"/>
    <n v="87"/>
    <n v="102"/>
    <x v="4"/>
    <s v="television"/>
    <s v="US"/>
    <s v="USD"/>
    <n v="1548914400"/>
    <n v="1550728800"/>
    <x v="260"/>
    <d v="2019-02-21T06:00:00"/>
    <b v="0"/>
  </r>
  <r>
    <x v="3"/>
    <n v="1890"/>
    <n v="25"/>
    <x v="6"/>
    <s v="video games"/>
    <s v="US"/>
    <s v="USD"/>
    <n v="1291269600"/>
    <n v="1291442400"/>
    <x v="261"/>
    <d v="2010-12-04T06:00:00"/>
    <b v="0"/>
  </r>
  <r>
    <x v="2"/>
    <n v="61"/>
    <n v="32"/>
    <x v="7"/>
    <s v="photography books"/>
    <s v="US"/>
    <s v="USD"/>
    <n v="1449468000"/>
    <n v="1452146400"/>
    <x v="262"/>
    <d v="2016-01-07T06:00:00"/>
    <b v="0"/>
  </r>
  <r>
    <x v="1"/>
    <n v="1894"/>
    <n v="82"/>
    <x v="3"/>
    <s v="plays"/>
    <s v="US"/>
    <s v="USD"/>
    <n v="1562734800"/>
    <n v="1564894800"/>
    <x v="263"/>
    <d v="2019-08-04T05:00:00"/>
    <b v="0"/>
  </r>
  <r>
    <x v="1"/>
    <n v="282"/>
    <n v="38"/>
    <x v="3"/>
    <s v="plays"/>
    <s v="CA"/>
    <s v="CAD"/>
    <n v="1505624400"/>
    <n v="1505883600"/>
    <x v="264"/>
    <d v="2017-09-20T05:00:00"/>
    <b v="0"/>
  </r>
  <r>
    <x v="0"/>
    <n v="15"/>
    <n v="52"/>
    <x v="3"/>
    <s v="plays"/>
    <s v="US"/>
    <s v="USD"/>
    <n v="1509948000"/>
    <n v="1510380000"/>
    <x v="265"/>
    <d v="2017-11-11T06:00:00"/>
    <b v="0"/>
  </r>
  <r>
    <x v="1"/>
    <n v="116"/>
    <n v="81"/>
    <x v="5"/>
    <s v="translations"/>
    <s v="US"/>
    <s v="USD"/>
    <n v="1554526800"/>
    <n v="1555218000"/>
    <x v="266"/>
    <d v="2019-04-14T05:00:00"/>
    <b v="0"/>
  </r>
  <r>
    <x v="0"/>
    <n v="133"/>
    <n v="40"/>
    <x v="6"/>
    <s v="video games"/>
    <s v="US"/>
    <s v="USD"/>
    <n v="1334811600"/>
    <n v="1335243600"/>
    <x v="267"/>
    <d v="2012-04-24T05:00:00"/>
    <b v="0"/>
  </r>
  <r>
    <x v="1"/>
    <n v="83"/>
    <n v="90"/>
    <x v="3"/>
    <s v="plays"/>
    <s v="US"/>
    <s v="USD"/>
    <n v="1279515600"/>
    <n v="1279688400"/>
    <x v="268"/>
    <d v="2010-07-21T05:00:00"/>
    <b v="0"/>
  </r>
  <r>
    <x v="1"/>
    <n v="91"/>
    <n v="97"/>
    <x v="2"/>
    <s v="web"/>
    <s v="US"/>
    <s v="USD"/>
    <n v="1353909600"/>
    <n v="1356069600"/>
    <x v="269"/>
    <d v="2012-12-21T06:00:00"/>
    <b v="0"/>
  </r>
  <r>
    <x v="1"/>
    <n v="546"/>
    <n v="25"/>
    <x v="3"/>
    <s v="plays"/>
    <s v="US"/>
    <s v="USD"/>
    <n v="1535950800"/>
    <n v="1536210000"/>
    <x v="270"/>
    <d v="2018-09-06T05:00:00"/>
    <b v="0"/>
  </r>
  <r>
    <x v="1"/>
    <n v="393"/>
    <n v="37"/>
    <x v="4"/>
    <s v="animation"/>
    <s v="US"/>
    <s v="USD"/>
    <n v="1511244000"/>
    <n v="1511762400"/>
    <x v="271"/>
    <d v="2017-11-27T06:00:00"/>
    <b v="0"/>
  </r>
  <r>
    <x v="0"/>
    <n v="2062"/>
    <n v="73"/>
    <x v="3"/>
    <s v="plays"/>
    <s v="US"/>
    <s v="USD"/>
    <n v="1331445600"/>
    <n v="1333256400"/>
    <x v="272"/>
    <d v="2012-04-01T05:00:00"/>
    <b v="0"/>
  </r>
  <r>
    <x v="1"/>
    <n v="133"/>
    <n v="68"/>
    <x v="4"/>
    <s v="television"/>
    <s v="US"/>
    <s v="USD"/>
    <n v="1480226400"/>
    <n v="1480744800"/>
    <x v="73"/>
    <d v="2016-12-03T06:00:00"/>
    <b v="0"/>
  </r>
  <r>
    <x v="0"/>
    <n v="29"/>
    <n v="52"/>
    <x v="1"/>
    <s v="rock"/>
    <s v="DK"/>
    <s v="DKK"/>
    <n v="1464584400"/>
    <n v="1465016400"/>
    <x v="273"/>
    <d v="2016-06-04T05:00:00"/>
    <b v="0"/>
  </r>
  <r>
    <x v="0"/>
    <n v="132"/>
    <n v="62"/>
    <x v="2"/>
    <s v="web"/>
    <s v="US"/>
    <s v="USD"/>
    <n v="1335848400"/>
    <n v="1336280400"/>
    <x v="274"/>
    <d v="2012-05-06T05:00:00"/>
    <b v="0"/>
  </r>
  <r>
    <x v="1"/>
    <n v="254"/>
    <n v="25"/>
    <x v="3"/>
    <s v="plays"/>
    <s v="US"/>
    <s v="USD"/>
    <n v="1473483600"/>
    <n v="1476766800"/>
    <x v="275"/>
    <d v="2016-10-18T05:00:00"/>
    <b v="0"/>
  </r>
  <r>
    <x v="3"/>
    <n v="184"/>
    <n v="106"/>
    <x v="3"/>
    <s v="plays"/>
    <s v="US"/>
    <s v="USD"/>
    <n v="1479880800"/>
    <n v="1480485600"/>
    <x v="276"/>
    <d v="2016-11-30T06:00:00"/>
    <b v="0"/>
  </r>
  <r>
    <x v="1"/>
    <n v="176"/>
    <n v="75"/>
    <x v="1"/>
    <s v="electric music"/>
    <s v="US"/>
    <s v="USD"/>
    <n v="1430197200"/>
    <n v="1430197200"/>
    <x v="277"/>
    <d v="2015-04-28T05:00:00"/>
    <b v="0"/>
  </r>
  <r>
    <x v="0"/>
    <n v="137"/>
    <n v="40"/>
    <x v="1"/>
    <s v="metal"/>
    <s v="DK"/>
    <s v="DKK"/>
    <n v="1331701200"/>
    <n v="1331787600"/>
    <x v="278"/>
    <d v="2012-03-15T05:00:00"/>
    <b v="0"/>
  </r>
  <r>
    <x v="1"/>
    <n v="337"/>
    <n v="40"/>
    <x v="3"/>
    <s v="plays"/>
    <s v="CA"/>
    <s v="CAD"/>
    <n v="1438578000"/>
    <n v="1438837200"/>
    <x v="279"/>
    <d v="2015-08-06T05:00:00"/>
    <b v="0"/>
  </r>
  <r>
    <x v="0"/>
    <n v="908"/>
    <n v="101"/>
    <x v="4"/>
    <s v="documentary"/>
    <s v="US"/>
    <s v="USD"/>
    <n v="1368162000"/>
    <n v="1370926800"/>
    <x v="280"/>
    <d v="2013-06-11T05:00:00"/>
    <b v="0"/>
  </r>
  <r>
    <x v="1"/>
    <n v="107"/>
    <n v="77"/>
    <x v="2"/>
    <s v="web"/>
    <s v="US"/>
    <s v="USD"/>
    <n v="1318654800"/>
    <n v="1319000400"/>
    <x v="281"/>
    <d v="2011-10-19T05:00:00"/>
    <b v="1"/>
  </r>
  <r>
    <x v="0"/>
    <n v="10"/>
    <n v="72"/>
    <x v="0"/>
    <s v="food trucks"/>
    <s v="US"/>
    <s v="USD"/>
    <n v="1331874000"/>
    <n v="1333429200"/>
    <x v="282"/>
    <d v="2012-04-03T05:00:00"/>
    <b v="0"/>
  </r>
  <r>
    <x v="3"/>
    <n v="32"/>
    <n v="33"/>
    <x v="3"/>
    <s v="plays"/>
    <s v="IT"/>
    <s v="EUR"/>
    <n v="1286254800"/>
    <n v="1287032400"/>
    <x v="283"/>
    <d v="2010-10-14T05:00:00"/>
    <b v="0"/>
  </r>
  <r>
    <x v="1"/>
    <n v="183"/>
    <n v="44"/>
    <x v="3"/>
    <s v="plays"/>
    <s v="US"/>
    <s v="USD"/>
    <n v="1540530000"/>
    <n v="1541570400"/>
    <x v="284"/>
    <d v="2018-11-07T06:00:00"/>
    <b v="0"/>
  </r>
  <r>
    <x v="0"/>
    <n v="1910"/>
    <n v="36"/>
    <x v="3"/>
    <s v="plays"/>
    <s v="CH"/>
    <s v="CHF"/>
    <n v="1381813200"/>
    <n v="1383976800"/>
    <x v="285"/>
    <d v="2013-11-09T06:00:00"/>
    <b v="0"/>
  </r>
  <r>
    <x v="0"/>
    <n v="38"/>
    <n v="88"/>
    <x v="3"/>
    <s v="plays"/>
    <s v="AU"/>
    <s v="AUD"/>
    <n v="1548655200"/>
    <n v="1550556000"/>
    <x v="286"/>
    <d v="2019-02-19T06:00:00"/>
    <b v="0"/>
  </r>
  <r>
    <x v="0"/>
    <n v="104"/>
    <n v="65"/>
    <x v="3"/>
    <s v="plays"/>
    <s v="AU"/>
    <s v="AUD"/>
    <n v="1389679200"/>
    <n v="1390456800"/>
    <x v="287"/>
    <d v="2014-01-23T06:00:00"/>
    <b v="0"/>
  </r>
  <r>
    <x v="1"/>
    <n v="72"/>
    <n v="70"/>
    <x v="1"/>
    <s v="rock"/>
    <s v="US"/>
    <s v="USD"/>
    <n v="1456466400"/>
    <n v="1458018000"/>
    <x v="288"/>
    <d v="2016-03-15T05:00:00"/>
    <b v="0"/>
  </r>
  <r>
    <x v="0"/>
    <n v="49"/>
    <n v="40"/>
    <x v="0"/>
    <s v="food trucks"/>
    <s v="US"/>
    <s v="USD"/>
    <n v="1456984800"/>
    <n v="1461819600"/>
    <x v="289"/>
    <d v="2016-04-28T05:00:00"/>
    <b v="0"/>
  </r>
  <r>
    <x v="0"/>
    <n v="1"/>
    <n v="5"/>
    <x v="5"/>
    <s v="nonfiction"/>
    <s v="DK"/>
    <s v="DKK"/>
    <n v="1504069200"/>
    <n v="1504155600"/>
    <x v="290"/>
    <d v="2017-08-31T05:00:00"/>
    <b v="0"/>
  </r>
  <r>
    <x v="1"/>
    <n v="295"/>
    <n v="41"/>
    <x v="4"/>
    <s v="documentary"/>
    <s v="US"/>
    <s v="USD"/>
    <n v="1424930400"/>
    <n v="1426395600"/>
    <x v="291"/>
    <d v="2015-03-15T05:00:00"/>
    <b v="0"/>
  </r>
  <r>
    <x v="0"/>
    <n v="245"/>
    <n v="99"/>
    <x v="3"/>
    <s v="plays"/>
    <s v="US"/>
    <s v="USD"/>
    <n v="1535864400"/>
    <n v="1537074000"/>
    <x v="292"/>
    <d v="2018-09-16T05:00:00"/>
    <b v="0"/>
  </r>
  <r>
    <x v="0"/>
    <n v="32"/>
    <n v="88"/>
    <x v="1"/>
    <s v="indie rock"/>
    <s v="US"/>
    <s v="USD"/>
    <n v="1452146400"/>
    <n v="1452578400"/>
    <x v="293"/>
    <d v="2016-01-12T06:00:00"/>
    <b v="0"/>
  </r>
  <r>
    <x v="1"/>
    <n v="142"/>
    <n v="81"/>
    <x v="4"/>
    <s v="documentary"/>
    <s v="US"/>
    <s v="USD"/>
    <n v="1470546000"/>
    <n v="1474088400"/>
    <x v="294"/>
    <d v="2016-09-17T05:00:00"/>
    <b v="0"/>
  </r>
  <r>
    <x v="1"/>
    <n v="85"/>
    <n v="94"/>
    <x v="3"/>
    <s v="plays"/>
    <s v="US"/>
    <s v="USD"/>
    <n v="1458363600"/>
    <n v="1461906000"/>
    <x v="295"/>
    <d v="2016-04-29T05:00:00"/>
    <b v="0"/>
  </r>
  <r>
    <x v="0"/>
    <n v="7"/>
    <n v="73"/>
    <x v="3"/>
    <s v="plays"/>
    <s v="US"/>
    <s v="USD"/>
    <n v="1500008400"/>
    <n v="1500267600"/>
    <x v="296"/>
    <d v="2017-07-17T05:00:00"/>
    <b v="0"/>
  </r>
  <r>
    <x v="1"/>
    <n v="659"/>
    <n v="66"/>
    <x v="5"/>
    <s v="fiction"/>
    <s v="DK"/>
    <s v="DKK"/>
    <n v="1338958800"/>
    <n v="1340686800"/>
    <x v="297"/>
    <d v="2012-06-26T05:00:00"/>
    <b v="0"/>
  </r>
  <r>
    <x v="0"/>
    <n v="803"/>
    <n v="109"/>
    <x v="3"/>
    <s v="plays"/>
    <s v="US"/>
    <s v="USD"/>
    <n v="1303102800"/>
    <n v="1303189200"/>
    <x v="298"/>
    <d v="2011-04-19T05:00:00"/>
    <b v="0"/>
  </r>
  <r>
    <x v="3"/>
    <n v="75"/>
    <n v="41"/>
    <x v="1"/>
    <s v="indie rock"/>
    <s v="US"/>
    <s v="USD"/>
    <n v="1316581200"/>
    <n v="1318309200"/>
    <x v="299"/>
    <d v="2011-10-11T05:00:00"/>
    <b v="0"/>
  </r>
  <r>
    <x v="0"/>
    <n v="16"/>
    <n v="99"/>
    <x v="6"/>
    <s v="video games"/>
    <s v="US"/>
    <s v="USD"/>
    <n v="1270789200"/>
    <n v="1272171600"/>
    <x v="300"/>
    <d v="2010-04-25T05:00:00"/>
    <b v="0"/>
  </r>
  <r>
    <x v="1"/>
    <n v="121"/>
    <n v="106"/>
    <x v="3"/>
    <s v="plays"/>
    <s v="US"/>
    <s v="USD"/>
    <n v="1297836000"/>
    <n v="1298872800"/>
    <x v="247"/>
    <d v="2011-02-28T06:00:00"/>
    <b v="0"/>
  </r>
  <r>
    <x v="1"/>
    <n v="3742"/>
    <n v="49"/>
    <x v="3"/>
    <s v="plays"/>
    <s v="US"/>
    <s v="USD"/>
    <n v="1382677200"/>
    <n v="1383282000"/>
    <x v="244"/>
    <d v="2013-11-01T05:00:00"/>
    <b v="0"/>
  </r>
  <r>
    <x v="1"/>
    <n v="223"/>
    <n v="39"/>
    <x v="1"/>
    <s v="rock"/>
    <s v="US"/>
    <s v="USD"/>
    <n v="1330322400"/>
    <n v="1330495200"/>
    <x v="301"/>
    <d v="2012-02-29T06:00:00"/>
    <b v="0"/>
  </r>
  <r>
    <x v="1"/>
    <n v="133"/>
    <n v="31"/>
    <x v="4"/>
    <s v="documentary"/>
    <s v="US"/>
    <s v="USD"/>
    <n v="1552366800"/>
    <n v="1552798800"/>
    <x v="188"/>
    <d v="2019-03-17T05:00:00"/>
    <b v="0"/>
  </r>
  <r>
    <x v="0"/>
    <n v="31"/>
    <n v="104"/>
    <x v="3"/>
    <s v="plays"/>
    <s v="US"/>
    <s v="USD"/>
    <n v="1400907600"/>
    <n v="1403413200"/>
    <x v="302"/>
    <d v="2014-06-22T05:00:00"/>
    <b v="0"/>
  </r>
  <r>
    <x v="0"/>
    <n v="108"/>
    <n v="59"/>
    <x v="0"/>
    <s v="food trucks"/>
    <s v="IT"/>
    <s v="EUR"/>
    <n v="1574143200"/>
    <n v="1574229600"/>
    <x v="303"/>
    <d v="2019-11-20T06:00:00"/>
    <b v="0"/>
  </r>
  <r>
    <x v="0"/>
    <n v="30"/>
    <n v="42"/>
    <x v="3"/>
    <s v="plays"/>
    <s v="US"/>
    <s v="USD"/>
    <n v="1494738000"/>
    <n v="1495861200"/>
    <x v="304"/>
    <d v="2017-05-27T05:00:00"/>
    <b v="0"/>
  </r>
  <r>
    <x v="0"/>
    <n v="17"/>
    <n v="53"/>
    <x v="1"/>
    <s v="rock"/>
    <s v="US"/>
    <s v="USD"/>
    <n v="1392357600"/>
    <n v="1392530400"/>
    <x v="305"/>
    <d v="2014-02-16T06:00:00"/>
    <b v="0"/>
  </r>
  <r>
    <x v="3"/>
    <n v="64"/>
    <n v="51"/>
    <x v="2"/>
    <s v="web"/>
    <s v="US"/>
    <s v="USD"/>
    <n v="1281589200"/>
    <n v="1283662800"/>
    <x v="306"/>
    <d v="2010-09-05T05:00:00"/>
    <b v="0"/>
  </r>
  <r>
    <x v="0"/>
    <n v="80"/>
    <n v="101"/>
    <x v="5"/>
    <s v="fiction"/>
    <s v="US"/>
    <s v="USD"/>
    <n v="1305003600"/>
    <n v="1305781200"/>
    <x v="307"/>
    <d v="2011-05-19T05:00:00"/>
    <b v="0"/>
  </r>
  <r>
    <x v="0"/>
    <n v="2468"/>
    <n v="65"/>
    <x v="4"/>
    <s v="shorts"/>
    <s v="US"/>
    <s v="USD"/>
    <n v="1301634000"/>
    <n v="1302325200"/>
    <x v="308"/>
    <d v="2011-04-09T05:00:00"/>
    <b v="0"/>
  </r>
  <r>
    <x v="1"/>
    <n v="5168"/>
    <n v="38"/>
    <x v="3"/>
    <s v="plays"/>
    <s v="US"/>
    <s v="USD"/>
    <n v="1290664800"/>
    <n v="1291788000"/>
    <x v="309"/>
    <d v="2010-12-08T06:00:00"/>
    <b v="0"/>
  </r>
  <r>
    <x v="0"/>
    <n v="26"/>
    <n v="83"/>
    <x v="4"/>
    <s v="documentary"/>
    <s v="GB"/>
    <s v="GBP"/>
    <n v="1395896400"/>
    <n v="1396069200"/>
    <x v="310"/>
    <d v="2014-03-29T05:00:00"/>
    <b v="0"/>
  </r>
  <r>
    <x v="1"/>
    <n v="307"/>
    <n v="38"/>
    <x v="3"/>
    <s v="plays"/>
    <s v="US"/>
    <s v="USD"/>
    <n v="1434862800"/>
    <n v="1435899600"/>
    <x v="311"/>
    <d v="2015-07-03T05:00:00"/>
    <b v="0"/>
  </r>
  <r>
    <x v="0"/>
    <n v="73"/>
    <n v="81"/>
    <x v="3"/>
    <s v="plays"/>
    <s v="US"/>
    <s v="USD"/>
    <n v="1529125200"/>
    <n v="1531112400"/>
    <x v="79"/>
    <d v="2018-07-09T05:00:00"/>
    <b v="0"/>
  </r>
  <r>
    <x v="0"/>
    <n v="128"/>
    <n v="26"/>
    <x v="4"/>
    <s v="animation"/>
    <s v="US"/>
    <s v="USD"/>
    <n v="1451109600"/>
    <n v="1451628000"/>
    <x v="312"/>
    <d v="2016-01-01T06:00:00"/>
    <b v="0"/>
  </r>
  <r>
    <x v="0"/>
    <n v="33"/>
    <n v="30"/>
    <x v="3"/>
    <s v="plays"/>
    <s v="US"/>
    <s v="USD"/>
    <n v="1566968400"/>
    <n v="1567314000"/>
    <x v="313"/>
    <d v="2019-09-01T05:00:00"/>
    <b v="0"/>
  </r>
  <r>
    <x v="1"/>
    <n v="2441"/>
    <n v="54"/>
    <x v="1"/>
    <s v="rock"/>
    <s v="US"/>
    <s v="USD"/>
    <n v="1543557600"/>
    <n v="1544508000"/>
    <x v="314"/>
    <d v="2018-12-11T06:00:00"/>
    <b v="0"/>
  </r>
  <r>
    <x v="2"/>
    <n v="211"/>
    <n v="102"/>
    <x v="6"/>
    <s v="video games"/>
    <s v="US"/>
    <s v="USD"/>
    <n v="1481522400"/>
    <n v="1482472800"/>
    <x v="315"/>
    <d v="2016-12-23T06:00:00"/>
    <b v="0"/>
  </r>
  <r>
    <x v="1"/>
    <n v="1385"/>
    <n v="45"/>
    <x v="4"/>
    <s v="documentary"/>
    <s v="GB"/>
    <s v="GBP"/>
    <n v="1512712800"/>
    <n v="1512799200"/>
    <x v="316"/>
    <d v="2017-12-09T06:00:00"/>
    <b v="0"/>
  </r>
  <r>
    <x v="1"/>
    <n v="190"/>
    <n v="77"/>
    <x v="0"/>
    <s v="food trucks"/>
    <s v="US"/>
    <s v="USD"/>
    <n v="1324274400"/>
    <n v="1324360800"/>
    <x v="317"/>
    <d v="2011-12-20T06:00:00"/>
    <b v="0"/>
  </r>
  <r>
    <x v="1"/>
    <n v="470"/>
    <n v="88"/>
    <x v="2"/>
    <s v="wearables"/>
    <s v="US"/>
    <s v="USD"/>
    <n v="1364446800"/>
    <n v="1364533200"/>
    <x v="318"/>
    <d v="2013-03-29T05:00:00"/>
    <b v="0"/>
  </r>
  <r>
    <x v="1"/>
    <n v="253"/>
    <n v="47"/>
    <x v="3"/>
    <s v="plays"/>
    <s v="US"/>
    <s v="USD"/>
    <n v="1542693600"/>
    <n v="1545112800"/>
    <x v="319"/>
    <d v="2018-12-18T06:00:00"/>
    <b v="0"/>
  </r>
  <r>
    <x v="1"/>
    <n v="1113"/>
    <n v="111"/>
    <x v="1"/>
    <s v="rock"/>
    <s v="US"/>
    <s v="USD"/>
    <n v="1515564000"/>
    <n v="1516168800"/>
    <x v="32"/>
    <d v="2018-01-17T06:00:00"/>
    <b v="0"/>
  </r>
  <r>
    <x v="1"/>
    <n v="2283"/>
    <n v="87"/>
    <x v="1"/>
    <s v="rock"/>
    <s v="US"/>
    <s v="USD"/>
    <n v="1573797600"/>
    <n v="1574920800"/>
    <x v="320"/>
    <d v="2019-11-28T06:00:00"/>
    <b v="0"/>
  </r>
  <r>
    <x v="0"/>
    <n v="1072"/>
    <n v="64"/>
    <x v="1"/>
    <s v="rock"/>
    <s v="US"/>
    <s v="USD"/>
    <n v="1292392800"/>
    <n v="1292479200"/>
    <x v="321"/>
    <d v="2010-12-16T06:00:00"/>
    <b v="0"/>
  </r>
  <r>
    <x v="1"/>
    <n v="1095"/>
    <n v="106"/>
    <x v="3"/>
    <s v="plays"/>
    <s v="US"/>
    <s v="USD"/>
    <n v="1573452000"/>
    <n v="1573538400"/>
    <x v="322"/>
    <d v="2019-11-12T06:00:00"/>
    <b v="0"/>
  </r>
  <r>
    <x v="1"/>
    <n v="1690"/>
    <n v="74"/>
    <x v="3"/>
    <s v="plays"/>
    <s v="US"/>
    <s v="USD"/>
    <n v="1317790800"/>
    <n v="1320382800"/>
    <x v="323"/>
    <d v="2011-11-04T05:00:00"/>
    <b v="0"/>
  </r>
  <r>
    <x v="3"/>
    <n v="1297"/>
    <n v="84"/>
    <x v="3"/>
    <s v="plays"/>
    <s v="CA"/>
    <s v="CAD"/>
    <n v="1501650000"/>
    <n v="1502859600"/>
    <x v="324"/>
    <d v="2017-08-16T05:00:00"/>
    <b v="0"/>
  </r>
  <r>
    <x v="0"/>
    <n v="393"/>
    <n v="89"/>
    <x v="7"/>
    <s v="photography books"/>
    <s v="US"/>
    <s v="USD"/>
    <n v="1323669600"/>
    <n v="1323756000"/>
    <x v="325"/>
    <d v="2011-12-13T06:00:00"/>
    <b v="0"/>
  </r>
  <r>
    <x v="0"/>
    <n v="1257"/>
    <n v="77"/>
    <x v="1"/>
    <s v="indie rock"/>
    <s v="US"/>
    <s v="USD"/>
    <n v="1440738000"/>
    <n v="1441342800"/>
    <x v="326"/>
    <d v="2015-09-04T05:00:00"/>
    <b v="0"/>
  </r>
  <r>
    <x v="0"/>
    <n v="328"/>
    <n v="97"/>
    <x v="3"/>
    <s v="plays"/>
    <s v="US"/>
    <s v="USD"/>
    <n v="1374296400"/>
    <n v="1375333200"/>
    <x v="327"/>
    <d v="2013-08-01T05:00:00"/>
    <b v="0"/>
  </r>
  <r>
    <x v="0"/>
    <n v="147"/>
    <n v="33"/>
    <x v="3"/>
    <s v="plays"/>
    <s v="US"/>
    <s v="USD"/>
    <n v="1384840800"/>
    <n v="1389420000"/>
    <x v="328"/>
    <d v="2014-01-11T06:00:00"/>
    <b v="0"/>
  </r>
  <r>
    <x v="0"/>
    <n v="830"/>
    <n v="100"/>
    <x v="6"/>
    <s v="video games"/>
    <s v="US"/>
    <s v="USD"/>
    <n v="1516600800"/>
    <n v="1520056800"/>
    <x v="329"/>
    <d v="2018-03-03T06:00:00"/>
    <b v="0"/>
  </r>
  <r>
    <x v="0"/>
    <n v="331"/>
    <n v="70"/>
    <x v="4"/>
    <s v="drama"/>
    <s v="GB"/>
    <s v="GBP"/>
    <n v="1436418000"/>
    <n v="1436504400"/>
    <x v="330"/>
    <d v="2015-07-10T05:00:00"/>
    <b v="0"/>
  </r>
  <r>
    <x v="0"/>
    <n v="25"/>
    <n v="110"/>
    <x v="1"/>
    <s v="indie rock"/>
    <s v="US"/>
    <s v="USD"/>
    <n v="1503550800"/>
    <n v="1508302800"/>
    <x v="331"/>
    <d v="2017-10-18T05:00:00"/>
    <b v="0"/>
  </r>
  <r>
    <x v="1"/>
    <n v="191"/>
    <n v="66"/>
    <x v="2"/>
    <s v="web"/>
    <s v="US"/>
    <s v="USD"/>
    <n v="1423634400"/>
    <n v="1425708000"/>
    <x v="332"/>
    <d v="2015-03-07T06:00:00"/>
    <b v="0"/>
  </r>
  <r>
    <x v="0"/>
    <n v="3483"/>
    <n v="41"/>
    <x v="0"/>
    <s v="food trucks"/>
    <s v="US"/>
    <s v="USD"/>
    <n v="1487224800"/>
    <n v="1488348000"/>
    <x v="333"/>
    <d v="2017-03-01T06:00:00"/>
    <b v="0"/>
  </r>
  <r>
    <x v="0"/>
    <n v="923"/>
    <n v="104"/>
    <x v="3"/>
    <s v="plays"/>
    <s v="US"/>
    <s v="USD"/>
    <n v="1500008400"/>
    <n v="1502600400"/>
    <x v="296"/>
    <d v="2017-08-13T05:00:00"/>
    <b v="0"/>
  </r>
  <r>
    <x v="0"/>
    <n v="1"/>
    <n v="5"/>
    <x v="1"/>
    <s v="jazz"/>
    <s v="US"/>
    <s v="USD"/>
    <n v="1432098000"/>
    <n v="1433653200"/>
    <x v="334"/>
    <d v="2015-06-07T05:00:00"/>
    <b v="0"/>
  </r>
  <r>
    <x v="1"/>
    <n v="2013"/>
    <n v="47"/>
    <x v="1"/>
    <s v="rock"/>
    <s v="US"/>
    <s v="USD"/>
    <n v="1440392400"/>
    <n v="1441602000"/>
    <x v="335"/>
    <d v="2015-09-07T05:00:00"/>
    <b v="0"/>
  </r>
  <r>
    <x v="0"/>
    <n v="33"/>
    <n v="30"/>
    <x v="3"/>
    <s v="plays"/>
    <s v="CA"/>
    <s v="CAD"/>
    <n v="1446876000"/>
    <n v="1447567200"/>
    <x v="336"/>
    <d v="2015-11-15T06:00:00"/>
    <b v="0"/>
  </r>
  <r>
    <x v="1"/>
    <n v="1703"/>
    <n v="81"/>
    <x v="3"/>
    <s v="plays"/>
    <s v="US"/>
    <s v="USD"/>
    <n v="1562302800"/>
    <n v="1562389200"/>
    <x v="337"/>
    <d v="2019-07-06T05:00:00"/>
    <b v="0"/>
  </r>
  <r>
    <x v="1"/>
    <n v="80"/>
    <n v="94"/>
    <x v="4"/>
    <s v="documentary"/>
    <s v="DK"/>
    <s v="DKK"/>
    <n v="1378184400"/>
    <n v="1378789200"/>
    <x v="338"/>
    <d v="2013-09-10T05:00:00"/>
    <b v="0"/>
  </r>
  <r>
    <x v="2"/>
    <n v="86"/>
    <n v="26"/>
    <x v="2"/>
    <s v="wearables"/>
    <s v="US"/>
    <s v="USD"/>
    <n v="1485064800"/>
    <n v="1488520800"/>
    <x v="339"/>
    <d v="2017-03-03T06:00:00"/>
    <b v="0"/>
  </r>
  <r>
    <x v="0"/>
    <n v="40"/>
    <n v="86"/>
    <x v="3"/>
    <s v="plays"/>
    <s v="IT"/>
    <s v="EUR"/>
    <n v="1326520800"/>
    <n v="1327298400"/>
    <x v="340"/>
    <d v="2012-01-23T06:00:00"/>
    <b v="0"/>
  </r>
  <r>
    <x v="1"/>
    <n v="41"/>
    <n v="104"/>
    <x v="6"/>
    <s v="video games"/>
    <s v="US"/>
    <s v="USD"/>
    <n v="1441256400"/>
    <n v="1443416400"/>
    <x v="341"/>
    <d v="2015-09-28T05:00:00"/>
    <b v="0"/>
  </r>
  <r>
    <x v="0"/>
    <n v="23"/>
    <n v="50"/>
    <x v="7"/>
    <s v="photography books"/>
    <s v="CA"/>
    <s v="CAD"/>
    <n v="1533877200"/>
    <n v="1534136400"/>
    <x v="342"/>
    <d v="2018-08-13T05:00:00"/>
    <b v="1"/>
  </r>
  <r>
    <x v="1"/>
    <n v="187"/>
    <n v="64"/>
    <x v="4"/>
    <s v="animation"/>
    <s v="US"/>
    <s v="USD"/>
    <n v="1314421200"/>
    <n v="1315026000"/>
    <x v="343"/>
    <d v="2011-09-03T05:00:00"/>
    <b v="0"/>
  </r>
  <r>
    <x v="1"/>
    <n v="2875"/>
    <n v="47"/>
    <x v="3"/>
    <s v="plays"/>
    <s v="GB"/>
    <s v="GBP"/>
    <n v="1293861600"/>
    <n v="1295071200"/>
    <x v="344"/>
    <d v="2011-01-15T06:00:00"/>
    <b v="0"/>
  </r>
  <r>
    <x v="1"/>
    <n v="88"/>
    <n v="108"/>
    <x v="3"/>
    <s v="plays"/>
    <s v="US"/>
    <s v="USD"/>
    <n v="1507352400"/>
    <n v="1509426000"/>
    <x v="345"/>
    <d v="2017-10-31T05:00:00"/>
    <b v="0"/>
  </r>
  <r>
    <x v="1"/>
    <n v="191"/>
    <n v="72"/>
    <x v="1"/>
    <s v="rock"/>
    <s v="US"/>
    <s v="USD"/>
    <n v="1296108000"/>
    <n v="1299391200"/>
    <x v="65"/>
    <d v="2011-03-06T06:00:00"/>
    <b v="0"/>
  </r>
  <r>
    <x v="1"/>
    <n v="139"/>
    <n v="60"/>
    <x v="1"/>
    <s v="rock"/>
    <s v="US"/>
    <s v="USD"/>
    <n v="1324965600"/>
    <n v="1325052000"/>
    <x v="346"/>
    <d v="2011-12-28T06:00:00"/>
    <b v="0"/>
  </r>
  <r>
    <x v="1"/>
    <n v="186"/>
    <n v="78"/>
    <x v="1"/>
    <s v="indie rock"/>
    <s v="US"/>
    <s v="USD"/>
    <n v="1520229600"/>
    <n v="1522818000"/>
    <x v="347"/>
    <d v="2018-04-04T05:00:00"/>
    <b v="0"/>
  </r>
  <r>
    <x v="1"/>
    <n v="112"/>
    <n v="105"/>
    <x v="3"/>
    <s v="plays"/>
    <s v="AU"/>
    <s v="AUD"/>
    <n v="1482991200"/>
    <n v="1485324000"/>
    <x v="348"/>
    <d v="2017-01-25T06:00:00"/>
    <b v="0"/>
  </r>
  <r>
    <x v="1"/>
    <n v="101"/>
    <n v="106"/>
    <x v="3"/>
    <s v="plays"/>
    <s v="US"/>
    <s v="USD"/>
    <n v="1294034400"/>
    <n v="1294120800"/>
    <x v="349"/>
    <d v="2011-01-04T06:00:00"/>
    <b v="0"/>
  </r>
  <r>
    <x v="0"/>
    <n v="75"/>
    <n v="25"/>
    <x v="3"/>
    <s v="plays"/>
    <s v="US"/>
    <s v="USD"/>
    <n v="1413608400"/>
    <n v="1415685600"/>
    <x v="350"/>
    <d v="2014-11-11T06:00:00"/>
    <b v="0"/>
  </r>
  <r>
    <x v="1"/>
    <n v="206"/>
    <n v="70"/>
    <x v="4"/>
    <s v="documentary"/>
    <s v="GB"/>
    <s v="GBP"/>
    <n v="1286946000"/>
    <n v="1288933200"/>
    <x v="351"/>
    <d v="2010-11-05T05:00:00"/>
    <b v="0"/>
  </r>
  <r>
    <x v="1"/>
    <n v="154"/>
    <n v="96"/>
    <x v="4"/>
    <s v="television"/>
    <s v="US"/>
    <s v="USD"/>
    <n v="1359871200"/>
    <n v="1363237200"/>
    <x v="352"/>
    <d v="2013-03-14T05:00:00"/>
    <b v="0"/>
  </r>
  <r>
    <x v="1"/>
    <n v="5966"/>
    <n v="30"/>
    <x v="3"/>
    <s v="plays"/>
    <s v="US"/>
    <s v="USD"/>
    <n v="1555304400"/>
    <n v="1555822800"/>
    <x v="353"/>
    <d v="2019-04-21T05:00:00"/>
    <b v="0"/>
  </r>
  <r>
    <x v="0"/>
    <n v="2176"/>
    <n v="59"/>
    <x v="3"/>
    <s v="plays"/>
    <s v="US"/>
    <s v="USD"/>
    <n v="1423375200"/>
    <n v="1427778000"/>
    <x v="354"/>
    <d v="2015-03-31T05:00:00"/>
    <b v="0"/>
  </r>
  <r>
    <x v="1"/>
    <n v="169"/>
    <n v="85"/>
    <x v="4"/>
    <s v="documentary"/>
    <s v="US"/>
    <s v="USD"/>
    <n v="1420696800"/>
    <n v="1422424800"/>
    <x v="355"/>
    <d v="2015-01-28T06:00:00"/>
    <b v="0"/>
  </r>
  <r>
    <x v="1"/>
    <n v="2106"/>
    <n v="78"/>
    <x v="3"/>
    <s v="plays"/>
    <s v="US"/>
    <s v="USD"/>
    <n v="1502946000"/>
    <n v="1503637200"/>
    <x v="356"/>
    <d v="2017-08-25T05:00:00"/>
    <b v="0"/>
  </r>
  <r>
    <x v="0"/>
    <n v="441"/>
    <n v="50"/>
    <x v="4"/>
    <s v="documentary"/>
    <s v="US"/>
    <s v="USD"/>
    <n v="1547186400"/>
    <n v="1547618400"/>
    <x v="357"/>
    <d v="2019-01-16T06:00:00"/>
    <b v="0"/>
  </r>
  <r>
    <x v="0"/>
    <n v="25"/>
    <n v="59"/>
    <x v="1"/>
    <s v="indie rock"/>
    <s v="US"/>
    <s v="USD"/>
    <n v="1444971600"/>
    <n v="1449900000"/>
    <x v="358"/>
    <d v="2015-12-12T06:00:00"/>
    <b v="0"/>
  </r>
  <r>
    <x v="1"/>
    <n v="131"/>
    <n v="94"/>
    <x v="1"/>
    <s v="rock"/>
    <s v="US"/>
    <s v="USD"/>
    <n v="1404622800"/>
    <n v="1405141200"/>
    <x v="359"/>
    <d v="2014-07-12T05:00:00"/>
    <b v="0"/>
  </r>
  <r>
    <x v="0"/>
    <n v="127"/>
    <n v="40"/>
    <x v="3"/>
    <s v="plays"/>
    <s v="US"/>
    <s v="USD"/>
    <n v="1571720400"/>
    <n v="1572933600"/>
    <x v="12"/>
    <d v="2019-11-05T06:00:00"/>
    <b v="0"/>
  </r>
  <r>
    <x v="0"/>
    <n v="355"/>
    <n v="70"/>
    <x v="4"/>
    <s v="documentary"/>
    <s v="US"/>
    <s v="USD"/>
    <n v="1526878800"/>
    <n v="1530162000"/>
    <x v="360"/>
    <d v="2018-06-28T05:00:00"/>
    <b v="0"/>
  </r>
  <r>
    <x v="0"/>
    <n v="44"/>
    <n v="66"/>
    <x v="3"/>
    <s v="plays"/>
    <s v="GB"/>
    <s v="GBP"/>
    <n v="1319691600"/>
    <n v="1320904800"/>
    <x v="361"/>
    <d v="2011-11-10T06:00:00"/>
    <b v="0"/>
  </r>
  <r>
    <x v="1"/>
    <n v="84"/>
    <n v="48"/>
    <x v="3"/>
    <s v="plays"/>
    <s v="US"/>
    <s v="USD"/>
    <n v="1371963600"/>
    <n v="1372395600"/>
    <x v="362"/>
    <d v="2013-06-28T05:00:00"/>
    <b v="0"/>
  </r>
  <r>
    <x v="1"/>
    <n v="155"/>
    <n v="63"/>
    <x v="3"/>
    <s v="plays"/>
    <s v="US"/>
    <s v="USD"/>
    <n v="1433739600"/>
    <n v="1437714000"/>
    <x v="363"/>
    <d v="2015-07-24T05:00:00"/>
    <b v="0"/>
  </r>
  <r>
    <x v="0"/>
    <n v="67"/>
    <n v="87"/>
    <x v="7"/>
    <s v="photography books"/>
    <s v="US"/>
    <s v="USD"/>
    <n v="1508130000"/>
    <n v="1509771600"/>
    <x v="364"/>
    <d v="2017-11-04T05:00:00"/>
    <b v="0"/>
  </r>
  <r>
    <x v="1"/>
    <n v="189"/>
    <n v="75"/>
    <x v="0"/>
    <s v="food trucks"/>
    <s v="US"/>
    <s v="USD"/>
    <n v="1550037600"/>
    <n v="1550556000"/>
    <x v="210"/>
    <d v="2019-02-19T06:00:00"/>
    <b v="0"/>
  </r>
  <r>
    <x v="1"/>
    <n v="4799"/>
    <n v="41"/>
    <x v="4"/>
    <s v="documentary"/>
    <s v="US"/>
    <s v="USD"/>
    <n v="1486706400"/>
    <n v="1489039200"/>
    <x v="365"/>
    <d v="2017-03-09T06:00:00"/>
    <b v="1"/>
  </r>
  <r>
    <x v="1"/>
    <n v="1137"/>
    <n v="50"/>
    <x v="5"/>
    <s v="nonfiction"/>
    <s v="US"/>
    <s v="USD"/>
    <n v="1553835600"/>
    <n v="1556600400"/>
    <x v="366"/>
    <d v="2019-04-30T05:00:00"/>
    <b v="0"/>
  </r>
  <r>
    <x v="0"/>
    <n v="1068"/>
    <n v="97"/>
    <x v="3"/>
    <s v="plays"/>
    <s v="US"/>
    <s v="USD"/>
    <n v="1277528400"/>
    <n v="1278565200"/>
    <x v="367"/>
    <d v="2010-07-08T05:00:00"/>
    <b v="0"/>
  </r>
  <r>
    <x v="0"/>
    <n v="424"/>
    <n v="101"/>
    <x v="2"/>
    <s v="wearables"/>
    <s v="US"/>
    <s v="USD"/>
    <n v="1339477200"/>
    <n v="1339909200"/>
    <x v="368"/>
    <d v="2012-06-17T05:00:00"/>
    <b v="0"/>
  </r>
  <r>
    <x v="3"/>
    <n v="145"/>
    <n v="89"/>
    <x v="1"/>
    <s v="indie rock"/>
    <s v="CH"/>
    <s v="CHF"/>
    <n v="1325656800"/>
    <n v="1325829600"/>
    <x v="369"/>
    <d v="2012-01-06T06:00:00"/>
    <b v="0"/>
  </r>
  <r>
    <x v="1"/>
    <n v="1152"/>
    <n v="88"/>
    <x v="3"/>
    <s v="plays"/>
    <s v="US"/>
    <s v="USD"/>
    <n v="1288242000"/>
    <n v="1290578400"/>
    <x v="370"/>
    <d v="2010-11-24T06:00:00"/>
    <b v="0"/>
  </r>
  <r>
    <x v="1"/>
    <n v="50"/>
    <n v="90"/>
    <x v="7"/>
    <s v="photography books"/>
    <s v="US"/>
    <s v="USD"/>
    <n v="1379048400"/>
    <n v="1380344400"/>
    <x v="371"/>
    <d v="2013-09-28T05:00:00"/>
    <b v="0"/>
  </r>
  <r>
    <x v="0"/>
    <n v="151"/>
    <n v="29"/>
    <x v="5"/>
    <s v="nonfiction"/>
    <s v="US"/>
    <s v="USD"/>
    <n v="1389679200"/>
    <n v="1389852000"/>
    <x v="287"/>
    <d v="2014-01-16T06:00:00"/>
    <b v="0"/>
  </r>
  <r>
    <x v="0"/>
    <n v="1608"/>
    <n v="42"/>
    <x v="2"/>
    <s v="wearables"/>
    <s v="US"/>
    <s v="USD"/>
    <n v="1294293600"/>
    <n v="1294466400"/>
    <x v="372"/>
    <d v="2011-01-08T06:00:00"/>
    <b v="0"/>
  </r>
  <r>
    <x v="1"/>
    <n v="3059"/>
    <n v="47"/>
    <x v="1"/>
    <s v="jazz"/>
    <s v="CA"/>
    <s v="CAD"/>
    <n v="1500267600"/>
    <n v="1500354000"/>
    <x v="373"/>
    <d v="2017-07-18T05:00:00"/>
    <b v="0"/>
  </r>
  <r>
    <x v="1"/>
    <n v="34"/>
    <n v="110"/>
    <x v="4"/>
    <s v="documentary"/>
    <s v="US"/>
    <s v="USD"/>
    <n v="1375074000"/>
    <n v="1375938000"/>
    <x v="374"/>
    <d v="2013-08-08T05:00:00"/>
    <b v="0"/>
  </r>
  <r>
    <x v="1"/>
    <n v="220"/>
    <n v="42"/>
    <x v="3"/>
    <s v="plays"/>
    <s v="US"/>
    <s v="USD"/>
    <n v="1323324000"/>
    <n v="1323410400"/>
    <x v="375"/>
    <d v="2011-12-09T06:00:00"/>
    <b v="1"/>
  </r>
  <r>
    <x v="1"/>
    <n v="1604"/>
    <n v="48"/>
    <x v="4"/>
    <s v="drama"/>
    <s v="AU"/>
    <s v="AUD"/>
    <n v="1538715600"/>
    <n v="1539406800"/>
    <x v="376"/>
    <d v="2018-10-13T05:00:00"/>
    <b v="0"/>
  </r>
  <r>
    <x v="1"/>
    <n v="454"/>
    <n v="31"/>
    <x v="1"/>
    <s v="rock"/>
    <s v="US"/>
    <s v="USD"/>
    <n v="1369285200"/>
    <n v="1369803600"/>
    <x v="377"/>
    <d v="2013-05-29T05:00:00"/>
    <b v="0"/>
  </r>
  <r>
    <x v="1"/>
    <n v="123"/>
    <n v="99"/>
    <x v="4"/>
    <s v="animation"/>
    <s v="IT"/>
    <s v="EUR"/>
    <n v="1525755600"/>
    <n v="1525928400"/>
    <x v="378"/>
    <d v="2018-05-10T05:00:00"/>
    <b v="0"/>
  </r>
  <r>
    <x v="0"/>
    <n v="941"/>
    <n v="66"/>
    <x v="1"/>
    <s v="indie rock"/>
    <s v="US"/>
    <s v="USD"/>
    <n v="1296626400"/>
    <n v="1297231200"/>
    <x v="379"/>
    <d v="2011-02-09T06:00:00"/>
    <b v="0"/>
  </r>
  <r>
    <x v="0"/>
    <n v="1"/>
    <n v="2"/>
    <x v="7"/>
    <s v="photography books"/>
    <s v="US"/>
    <s v="USD"/>
    <n v="1376629200"/>
    <n v="1378530000"/>
    <x v="380"/>
    <d v="2013-09-07T05:00:00"/>
    <b v="0"/>
  </r>
  <r>
    <x v="1"/>
    <n v="299"/>
    <n v="46"/>
    <x v="3"/>
    <s v="plays"/>
    <s v="US"/>
    <s v="USD"/>
    <n v="1572152400"/>
    <n v="1572152400"/>
    <x v="381"/>
    <d v="2019-10-27T05:00:00"/>
    <b v="0"/>
  </r>
  <r>
    <x v="0"/>
    <n v="40"/>
    <n v="74"/>
    <x v="4"/>
    <s v="shorts"/>
    <s v="US"/>
    <s v="USD"/>
    <n v="1325829600"/>
    <n v="1329890400"/>
    <x v="382"/>
    <d v="2012-02-22T06:00:00"/>
    <b v="0"/>
  </r>
  <r>
    <x v="0"/>
    <n v="3015"/>
    <n v="56"/>
    <x v="3"/>
    <s v="plays"/>
    <s v="CA"/>
    <s v="CAD"/>
    <n v="1273640400"/>
    <n v="1276750800"/>
    <x v="125"/>
    <d v="2010-06-17T05:00:00"/>
    <b v="0"/>
  </r>
  <r>
    <x v="1"/>
    <n v="2237"/>
    <n v="69"/>
    <x v="3"/>
    <s v="plays"/>
    <s v="US"/>
    <s v="USD"/>
    <n v="1510639200"/>
    <n v="1510898400"/>
    <x v="383"/>
    <d v="2017-11-17T06:00:00"/>
    <b v="0"/>
  </r>
  <r>
    <x v="0"/>
    <n v="435"/>
    <n v="61"/>
    <x v="3"/>
    <s v="plays"/>
    <s v="US"/>
    <s v="USD"/>
    <n v="1528088400"/>
    <n v="1532408400"/>
    <x v="384"/>
    <d v="2018-07-24T05:00:00"/>
    <b v="0"/>
  </r>
  <r>
    <x v="1"/>
    <n v="645"/>
    <n v="111"/>
    <x v="4"/>
    <s v="documentary"/>
    <s v="US"/>
    <s v="USD"/>
    <n v="1359525600"/>
    <n v="1360562400"/>
    <x v="385"/>
    <d v="2013-02-11T06:00:00"/>
    <b v="1"/>
  </r>
  <r>
    <x v="1"/>
    <n v="484"/>
    <n v="25"/>
    <x v="3"/>
    <s v="plays"/>
    <s v="DK"/>
    <s v="DKK"/>
    <n v="1570942800"/>
    <n v="1571547600"/>
    <x v="386"/>
    <d v="2019-10-20T05:00:00"/>
    <b v="0"/>
  </r>
  <r>
    <x v="1"/>
    <n v="154"/>
    <n v="79"/>
    <x v="4"/>
    <s v="documentary"/>
    <s v="CA"/>
    <s v="CAD"/>
    <n v="1466398800"/>
    <n v="1468126800"/>
    <x v="387"/>
    <d v="2016-07-10T05:00:00"/>
    <b v="0"/>
  </r>
  <r>
    <x v="0"/>
    <n v="714"/>
    <n v="88"/>
    <x v="1"/>
    <s v="rock"/>
    <s v="US"/>
    <s v="USD"/>
    <n v="1492491600"/>
    <n v="1492837200"/>
    <x v="388"/>
    <d v="2017-04-22T05:00:00"/>
    <b v="0"/>
  </r>
  <r>
    <x v="2"/>
    <n v="1111"/>
    <n v="50"/>
    <x v="6"/>
    <s v="mobile games"/>
    <s v="US"/>
    <s v="USD"/>
    <n v="1430197200"/>
    <n v="1430197200"/>
    <x v="277"/>
    <d v="2015-04-28T05:00:00"/>
    <b v="0"/>
  </r>
  <r>
    <x v="1"/>
    <n v="82"/>
    <n v="100"/>
    <x v="3"/>
    <s v="plays"/>
    <s v="US"/>
    <s v="USD"/>
    <n v="1496034000"/>
    <n v="1496206800"/>
    <x v="389"/>
    <d v="2017-05-31T05:00:00"/>
    <b v="0"/>
  </r>
  <r>
    <x v="1"/>
    <n v="134"/>
    <n v="105"/>
    <x v="5"/>
    <s v="fiction"/>
    <s v="US"/>
    <s v="USD"/>
    <n v="1388728800"/>
    <n v="1389592800"/>
    <x v="390"/>
    <d v="2014-01-13T06:00:00"/>
    <b v="0"/>
  </r>
  <r>
    <x v="2"/>
    <n v="1089"/>
    <n v="108"/>
    <x v="4"/>
    <s v="animation"/>
    <s v="US"/>
    <s v="USD"/>
    <n v="1543298400"/>
    <n v="1545631200"/>
    <x v="391"/>
    <d v="2018-12-24T06:00:00"/>
    <b v="0"/>
  </r>
  <r>
    <x v="0"/>
    <n v="5497"/>
    <n v="29"/>
    <x v="0"/>
    <s v="food trucks"/>
    <s v="US"/>
    <s v="USD"/>
    <n v="1271739600"/>
    <n v="1272430800"/>
    <x v="392"/>
    <d v="2010-04-28T05:00:00"/>
    <b v="0"/>
  </r>
  <r>
    <x v="0"/>
    <n v="418"/>
    <n v="30"/>
    <x v="3"/>
    <s v="plays"/>
    <s v="US"/>
    <s v="USD"/>
    <n v="1326434400"/>
    <n v="1327903200"/>
    <x v="393"/>
    <d v="2012-01-30T06:00:00"/>
    <b v="0"/>
  </r>
  <r>
    <x v="0"/>
    <n v="1439"/>
    <n v="41"/>
    <x v="4"/>
    <s v="documentary"/>
    <s v="US"/>
    <s v="USD"/>
    <n v="1295244000"/>
    <n v="1296021600"/>
    <x v="394"/>
    <d v="2011-01-26T06:00:00"/>
    <b v="0"/>
  </r>
  <r>
    <x v="0"/>
    <n v="15"/>
    <n v="63"/>
    <x v="3"/>
    <s v="plays"/>
    <s v="US"/>
    <s v="USD"/>
    <n v="1541221200"/>
    <n v="1543298400"/>
    <x v="395"/>
    <d v="2018-11-27T06:00:00"/>
    <b v="0"/>
  </r>
  <r>
    <x v="0"/>
    <n v="1999"/>
    <n v="47"/>
    <x v="4"/>
    <s v="documentary"/>
    <s v="CA"/>
    <s v="CAD"/>
    <n v="1336280400"/>
    <n v="1336366800"/>
    <x v="396"/>
    <d v="2012-05-07T05:00:00"/>
    <b v="0"/>
  </r>
  <r>
    <x v="1"/>
    <n v="5203"/>
    <n v="27"/>
    <x v="2"/>
    <s v="web"/>
    <s v="US"/>
    <s v="USD"/>
    <n v="1324533600"/>
    <n v="1325052000"/>
    <x v="397"/>
    <d v="2011-12-28T06:00:00"/>
    <b v="0"/>
  </r>
  <r>
    <x v="1"/>
    <n v="94"/>
    <n v="68"/>
    <x v="3"/>
    <s v="plays"/>
    <s v="US"/>
    <s v="USD"/>
    <n v="1498366800"/>
    <n v="1499576400"/>
    <x v="398"/>
    <d v="2017-07-09T05:00:00"/>
    <b v="0"/>
  </r>
  <r>
    <x v="0"/>
    <n v="118"/>
    <n v="51"/>
    <x v="2"/>
    <s v="wearables"/>
    <s v="US"/>
    <s v="USD"/>
    <n v="1498712400"/>
    <n v="1501304400"/>
    <x v="399"/>
    <d v="2017-07-29T05:00:00"/>
    <b v="0"/>
  </r>
  <r>
    <x v="1"/>
    <n v="205"/>
    <n v="54"/>
    <x v="3"/>
    <s v="plays"/>
    <s v="US"/>
    <s v="USD"/>
    <n v="1271480400"/>
    <n v="1273208400"/>
    <x v="400"/>
    <d v="2010-05-07T05:00:00"/>
    <b v="0"/>
  </r>
  <r>
    <x v="0"/>
    <n v="162"/>
    <n v="97"/>
    <x v="0"/>
    <s v="food trucks"/>
    <s v="US"/>
    <s v="USD"/>
    <n v="1316667600"/>
    <n v="1316840400"/>
    <x v="116"/>
    <d v="2011-09-24T05:00:00"/>
    <b v="0"/>
  </r>
  <r>
    <x v="0"/>
    <n v="83"/>
    <n v="25"/>
    <x v="1"/>
    <s v="indie rock"/>
    <s v="US"/>
    <s v="USD"/>
    <n v="1524027600"/>
    <n v="1524546000"/>
    <x v="401"/>
    <d v="2018-04-24T05:00:00"/>
    <b v="0"/>
  </r>
  <r>
    <x v="1"/>
    <n v="92"/>
    <n v="84"/>
    <x v="7"/>
    <s v="photography books"/>
    <s v="US"/>
    <s v="USD"/>
    <n v="1438059600"/>
    <n v="1438578000"/>
    <x v="402"/>
    <d v="2015-08-03T05:00:00"/>
    <b v="0"/>
  </r>
  <r>
    <x v="1"/>
    <n v="219"/>
    <n v="47"/>
    <x v="3"/>
    <s v="plays"/>
    <s v="US"/>
    <s v="USD"/>
    <n v="1361944800"/>
    <n v="1362549600"/>
    <x v="403"/>
    <d v="2013-03-06T06:00:00"/>
    <b v="0"/>
  </r>
  <r>
    <x v="1"/>
    <n v="2526"/>
    <n v="78"/>
    <x v="3"/>
    <s v="plays"/>
    <s v="US"/>
    <s v="USD"/>
    <n v="1410584400"/>
    <n v="1413349200"/>
    <x v="404"/>
    <d v="2014-10-15T05:00:00"/>
    <b v="0"/>
  </r>
  <r>
    <x v="0"/>
    <n v="747"/>
    <n v="63"/>
    <x v="4"/>
    <s v="animation"/>
    <s v="US"/>
    <s v="USD"/>
    <n v="1297404000"/>
    <n v="1298008800"/>
    <x v="405"/>
    <d v="2011-02-18T06:00:00"/>
    <b v="0"/>
  </r>
  <r>
    <x v="3"/>
    <n v="2138"/>
    <n v="81"/>
    <x v="7"/>
    <s v="photography books"/>
    <s v="US"/>
    <s v="USD"/>
    <n v="1392012000"/>
    <n v="1394427600"/>
    <x v="406"/>
    <d v="2014-03-10T05:00:00"/>
    <b v="0"/>
  </r>
  <r>
    <x v="0"/>
    <n v="84"/>
    <n v="65"/>
    <x v="3"/>
    <s v="plays"/>
    <s v="US"/>
    <s v="USD"/>
    <n v="1569733200"/>
    <n v="1572670800"/>
    <x v="407"/>
    <d v="2019-11-02T05:00:00"/>
    <b v="0"/>
  </r>
  <r>
    <x v="1"/>
    <n v="94"/>
    <n v="104"/>
    <x v="3"/>
    <s v="plays"/>
    <s v="US"/>
    <s v="USD"/>
    <n v="1529643600"/>
    <n v="1531112400"/>
    <x v="408"/>
    <d v="2018-07-09T05:00:00"/>
    <b v="1"/>
  </r>
  <r>
    <x v="0"/>
    <n v="91"/>
    <n v="70"/>
    <x v="3"/>
    <s v="plays"/>
    <s v="US"/>
    <s v="USD"/>
    <n v="1399006800"/>
    <n v="1400734800"/>
    <x v="409"/>
    <d v="2014-05-22T05:00:00"/>
    <b v="0"/>
  </r>
  <r>
    <x v="0"/>
    <n v="792"/>
    <n v="83"/>
    <x v="4"/>
    <s v="documentary"/>
    <s v="US"/>
    <s v="USD"/>
    <n v="1385359200"/>
    <n v="1386741600"/>
    <x v="410"/>
    <d v="2013-12-11T06:00:00"/>
    <b v="0"/>
  </r>
  <r>
    <x v="3"/>
    <n v="10"/>
    <n v="90"/>
    <x v="3"/>
    <s v="plays"/>
    <s v="CA"/>
    <s v="CAD"/>
    <n v="1480572000"/>
    <n v="1481781600"/>
    <x v="411"/>
    <d v="2016-12-15T06:00:00"/>
    <b v="1"/>
  </r>
  <r>
    <x v="1"/>
    <n v="1713"/>
    <n v="104"/>
    <x v="3"/>
    <s v="plays"/>
    <s v="IT"/>
    <s v="EUR"/>
    <n v="1418623200"/>
    <n v="1419660000"/>
    <x v="412"/>
    <d v="2014-12-27T06:00:00"/>
    <b v="0"/>
  </r>
  <r>
    <x v="1"/>
    <n v="249"/>
    <n v="55"/>
    <x v="1"/>
    <s v="jazz"/>
    <s v="US"/>
    <s v="USD"/>
    <n v="1555736400"/>
    <n v="1555822800"/>
    <x v="413"/>
    <d v="2019-04-21T05:00:00"/>
    <b v="0"/>
  </r>
  <r>
    <x v="1"/>
    <n v="192"/>
    <n v="52"/>
    <x v="4"/>
    <s v="animation"/>
    <s v="US"/>
    <s v="USD"/>
    <n v="1442120400"/>
    <n v="1442379600"/>
    <x v="414"/>
    <d v="2015-09-16T05:00:00"/>
    <b v="0"/>
  </r>
  <r>
    <x v="1"/>
    <n v="247"/>
    <n v="60"/>
    <x v="3"/>
    <s v="plays"/>
    <s v="US"/>
    <s v="USD"/>
    <n v="1362376800"/>
    <n v="1364965200"/>
    <x v="415"/>
    <d v="2013-04-03T05:00:00"/>
    <b v="0"/>
  </r>
  <r>
    <x v="1"/>
    <n v="2293"/>
    <n v="44"/>
    <x v="4"/>
    <s v="science fiction"/>
    <s v="US"/>
    <s v="USD"/>
    <n v="1478408400"/>
    <n v="1479016800"/>
    <x v="416"/>
    <d v="2016-11-13T06:00:00"/>
    <b v="0"/>
  </r>
  <r>
    <x v="1"/>
    <n v="3131"/>
    <n v="53"/>
    <x v="4"/>
    <s v="television"/>
    <s v="US"/>
    <s v="USD"/>
    <n v="1498798800"/>
    <n v="1499662800"/>
    <x v="417"/>
    <d v="2017-07-10T05:00:00"/>
    <b v="0"/>
  </r>
  <r>
    <x v="0"/>
    <n v="32"/>
    <n v="55"/>
    <x v="2"/>
    <s v="wearables"/>
    <s v="US"/>
    <s v="USD"/>
    <n v="1335416400"/>
    <n v="1337835600"/>
    <x v="418"/>
    <d v="2012-05-24T05:00:00"/>
    <b v="0"/>
  </r>
  <r>
    <x v="1"/>
    <n v="143"/>
    <n v="75"/>
    <x v="3"/>
    <s v="plays"/>
    <s v="IT"/>
    <s v="EUR"/>
    <n v="1504328400"/>
    <n v="1505710800"/>
    <x v="419"/>
    <d v="2017-09-18T05:00:00"/>
    <b v="0"/>
  </r>
  <r>
    <x v="3"/>
    <n v="90"/>
    <n v="36"/>
    <x v="3"/>
    <s v="plays"/>
    <s v="US"/>
    <s v="USD"/>
    <n v="1285822800"/>
    <n v="1287464400"/>
    <x v="420"/>
    <d v="2010-10-19T05:00:00"/>
    <b v="0"/>
  </r>
  <r>
    <x v="1"/>
    <n v="296"/>
    <n v="37"/>
    <x v="1"/>
    <s v="indie rock"/>
    <s v="US"/>
    <s v="USD"/>
    <n v="1311483600"/>
    <n v="1311656400"/>
    <x v="421"/>
    <d v="2011-07-26T05:00:00"/>
    <b v="0"/>
  </r>
  <r>
    <x v="1"/>
    <n v="170"/>
    <n v="63"/>
    <x v="3"/>
    <s v="plays"/>
    <s v="US"/>
    <s v="USD"/>
    <n v="1291356000"/>
    <n v="1293170400"/>
    <x v="422"/>
    <d v="2010-12-24T06:00:00"/>
    <b v="0"/>
  </r>
  <r>
    <x v="0"/>
    <n v="186"/>
    <n v="30"/>
    <x v="2"/>
    <s v="wearables"/>
    <s v="US"/>
    <s v="USD"/>
    <n v="1355810400"/>
    <n v="1355983200"/>
    <x v="423"/>
    <d v="2012-12-20T06:00:00"/>
    <b v="0"/>
  </r>
  <r>
    <x v="3"/>
    <n v="439"/>
    <n v="86"/>
    <x v="4"/>
    <s v="television"/>
    <s v="GB"/>
    <s v="GBP"/>
    <n v="1513663200"/>
    <n v="1515045600"/>
    <x v="424"/>
    <d v="2018-01-04T06:00:00"/>
    <b v="0"/>
  </r>
  <r>
    <x v="0"/>
    <n v="605"/>
    <n v="75"/>
    <x v="6"/>
    <s v="video games"/>
    <s v="US"/>
    <s v="USD"/>
    <n v="1365915600"/>
    <n v="1366088400"/>
    <x v="425"/>
    <d v="2013-04-16T05:00:00"/>
    <b v="0"/>
  </r>
  <r>
    <x v="1"/>
    <n v="86"/>
    <n v="101"/>
    <x v="6"/>
    <s v="video games"/>
    <s v="DK"/>
    <s v="DKK"/>
    <n v="1551852000"/>
    <n v="1553317200"/>
    <x v="426"/>
    <d v="2019-03-23T05:00:00"/>
    <b v="0"/>
  </r>
  <r>
    <x v="0"/>
    <n v="1"/>
    <n v="4"/>
    <x v="4"/>
    <s v="animation"/>
    <s v="CA"/>
    <s v="CAD"/>
    <n v="1540098000"/>
    <n v="1542088800"/>
    <x v="427"/>
    <d v="2018-11-13T06:00:00"/>
    <b v="0"/>
  </r>
  <r>
    <x v="1"/>
    <n v="6286"/>
    <n v="29"/>
    <x v="1"/>
    <s v="rock"/>
    <s v="US"/>
    <s v="USD"/>
    <n v="1500440400"/>
    <n v="1503118800"/>
    <x v="428"/>
    <d v="2017-08-19T05:00:00"/>
    <b v="0"/>
  </r>
  <r>
    <x v="0"/>
    <n v="31"/>
    <n v="98"/>
    <x v="4"/>
    <s v="drama"/>
    <s v="US"/>
    <s v="USD"/>
    <n v="1278392400"/>
    <n v="1278478800"/>
    <x v="429"/>
    <d v="2010-07-07T05:00:00"/>
    <b v="0"/>
  </r>
  <r>
    <x v="0"/>
    <n v="1181"/>
    <n v="87"/>
    <x v="4"/>
    <s v="science fiction"/>
    <s v="US"/>
    <s v="USD"/>
    <n v="1480572000"/>
    <n v="1484114400"/>
    <x v="411"/>
    <d v="2017-01-11T06:00:00"/>
    <b v="0"/>
  </r>
  <r>
    <x v="0"/>
    <n v="39"/>
    <n v="45"/>
    <x v="4"/>
    <s v="drama"/>
    <s v="US"/>
    <s v="USD"/>
    <n v="1382331600"/>
    <n v="1385445600"/>
    <x v="430"/>
    <d v="2013-11-26T06:00:00"/>
    <b v="0"/>
  </r>
  <r>
    <x v="1"/>
    <n v="3727"/>
    <n v="37"/>
    <x v="3"/>
    <s v="plays"/>
    <s v="US"/>
    <s v="USD"/>
    <n v="1316754000"/>
    <n v="1318741200"/>
    <x v="431"/>
    <d v="2011-10-16T05:00:00"/>
    <b v="0"/>
  </r>
  <r>
    <x v="1"/>
    <n v="1605"/>
    <n v="95"/>
    <x v="1"/>
    <s v="indie rock"/>
    <s v="US"/>
    <s v="USD"/>
    <n v="1518242400"/>
    <n v="1518242400"/>
    <x v="432"/>
    <d v="2018-02-10T06:00:00"/>
    <b v="0"/>
  </r>
  <r>
    <x v="0"/>
    <n v="46"/>
    <n v="29"/>
    <x v="3"/>
    <s v="plays"/>
    <s v="US"/>
    <s v="USD"/>
    <n v="1476421200"/>
    <n v="1476594000"/>
    <x v="433"/>
    <d v="2016-10-16T05:00:00"/>
    <b v="0"/>
  </r>
  <r>
    <x v="1"/>
    <n v="2120"/>
    <n v="56"/>
    <x v="3"/>
    <s v="plays"/>
    <s v="US"/>
    <s v="USD"/>
    <n v="1269752400"/>
    <n v="1273554000"/>
    <x v="434"/>
    <d v="2010-05-11T05:00:00"/>
    <b v="0"/>
  </r>
  <r>
    <x v="0"/>
    <n v="105"/>
    <n v="54"/>
    <x v="4"/>
    <s v="documentary"/>
    <s v="US"/>
    <s v="USD"/>
    <n v="1419746400"/>
    <n v="1421906400"/>
    <x v="435"/>
    <d v="2015-01-22T06:00:00"/>
    <b v="0"/>
  </r>
  <r>
    <x v="1"/>
    <n v="50"/>
    <n v="82"/>
    <x v="3"/>
    <s v="plays"/>
    <s v="US"/>
    <s v="USD"/>
    <n v="1281330000"/>
    <n v="1281589200"/>
    <x v="8"/>
    <d v="2010-08-12T05:00:00"/>
    <b v="0"/>
  </r>
  <r>
    <x v="1"/>
    <n v="2080"/>
    <n v="67"/>
    <x v="4"/>
    <s v="drama"/>
    <s v="US"/>
    <s v="USD"/>
    <n v="1398661200"/>
    <n v="1400389200"/>
    <x v="436"/>
    <d v="2014-05-18T05:00:00"/>
    <b v="0"/>
  </r>
  <r>
    <x v="0"/>
    <n v="535"/>
    <n v="108"/>
    <x v="6"/>
    <s v="mobile games"/>
    <s v="US"/>
    <s v="USD"/>
    <n v="1359525600"/>
    <n v="1362808800"/>
    <x v="385"/>
    <d v="2013-03-09T06:00:00"/>
    <b v="0"/>
  </r>
  <r>
    <x v="1"/>
    <n v="2105"/>
    <n v="69"/>
    <x v="4"/>
    <s v="animation"/>
    <s v="US"/>
    <s v="USD"/>
    <n v="1388469600"/>
    <n v="1388815200"/>
    <x v="437"/>
    <d v="2014-01-04T06:00:00"/>
    <b v="0"/>
  </r>
  <r>
    <x v="1"/>
    <n v="2436"/>
    <n v="39"/>
    <x v="3"/>
    <s v="plays"/>
    <s v="US"/>
    <s v="USD"/>
    <n v="1518328800"/>
    <n v="1519538400"/>
    <x v="438"/>
    <d v="2018-02-25T06:00:00"/>
    <b v="0"/>
  </r>
  <r>
    <x v="1"/>
    <n v="80"/>
    <n v="110"/>
    <x v="5"/>
    <s v="translations"/>
    <s v="US"/>
    <s v="USD"/>
    <n v="1517032800"/>
    <n v="1517810400"/>
    <x v="439"/>
    <d v="2018-02-05T06:00:00"/>
    <b v="0"/>
  </r>
  <r>
    <x v="1"/>
    <n v="42"/>
    <n v="95"/>
    <x v="2"/>
    <s v="wearables"/>
    <s v="US"/>
    <s v="USD"/>
    <n v="1368594000"/>
    <n v="1370581200"/>
    <x v="440"/>
    <d v="2013-06-07T05:00:00"/>
    <b v="0"/>
  </r>
  <r>
    <x v="1"/>
    <n v="139"/>
    <n v="58"/>
    <x v="2"/>
    <s v="web"/>
    <s v="CA"/>
    <s v="CAD"/>
    <n v="1448258400"/>
    <n v="1448863200"/>
    <x v="441"/>
    <d v="2015-11-30T06:00:00"/>
    <b v="0"/>
  </r>
  <r>
    <x v="0"/>
    <n v="16"/>
    <n v="101"/>
    <x v="3"/>
    <s v="plays"/>
    <s v="US"/>
    <s v="USD"/>
    <n v="1555218000"/>
    <n v="1556600400"/>
    <x v="442"/>
    <d v="2019-04-30T05:00:00"/>
    <b v="0"/>
  </r>
  <r>
    <x v="1"/>
    <n v="159"/>
    <n v="65"/>
    <x v="4"/>
    <s v="drama"/>
    <s v="US"/>
    <s v="USD"/>
    <n v="1431925200"/>
    <n v="1432098000"/>
    <x v="443"/>
    <d v="2015-05-20T05:00:00"/>
    <b v="0"/>
  </r>
  <r>
    <x v="1"/>
    <n v="381"/>
    <n v="27"/>
    <x v="2"/>
    <s v="wearables"/>
    <s v="US"/>
    <s v="USD"/>
    <n v="1481522400"/>
    <n v="1482127200"/>
    <x v="315"/>
    <d v="2016-12-19T06:00:00"/>
    <b v="0"/>
  </r>
  <r>
    <x v="1"/>
    <n v="194"/>
    <n v="51"/>
    <x v="0"/>
    <s v="food trucks"/>
    <s v="GB"/>
    <s v="GBP"/>
    <n v="1335934800"/>
    <n v="1335934800"/>
    <x v="444"/>
    <d v="2012-05-02T05:00:00"/>
    <b v="0"/>
  </r>
  <r>
    <x v="0"/>
    <n v="575"/>
    <n v="105"/>
    <x v="1"/>
    <s v="rock"/>
    <s v="US"/>
    <s v="USD"/>
    <n v="1552280400"/>
    <n v="1556946000"/>
    <x v="445"/>
    <d v="2019-05-04T05:00:00"/>
    <b v="0"/>
  </r>
  <r>
    <x v="1"/>
    <n v="106"/>
    <n v="84"/>
    <x v="1"/>
    <s v="electric music"/>
    <s v="US"/>
    <s v="USD"/>
    <n v="1529989200"/>
    <n v="1530075600"/>
    <x v="446"/>
    <d v="2018-06-27T05:00:00"/>
    <b v="0"/>
  </r>
  <r>
    <x v="1"/>
    <n v="142"/>
    <n v="103"/>
    <x v="4"/>
    <s v="television"/>
    <s v="US"/>
    <s v="USD"/>
    <n v="1418709600"/>
    <n v="1418796000"/>
    <x v="447"/>
    <d v="2014-12-17T06:00:00"/>
    <b v="0"/>
  </r>
  <r>
    <x v="1"/>
    <n v="211"/>
    <n v="40"/>
    <x v="5"/>
    <s v="translations"/>
    <s v="US"/>
    <s v="USD"/>
    <n v="1372136400"/>
    <n v="1372482000"/>
    <x v="448"/>
    <d v="2013-06-29T05:00:00"/>
    <b v="0"/>
  </r>
  <r>
    <x v="0"/>
    <n v="1120"/>
    <n v="51"/>
    <x v="5"/>
    <s v="fiction"/>
    <s v="US"/>
    <s v="USD"/>
    <n v="1533877200"/>
    <n v="1534395600"/>
    <x v="342"/>
    <d v="2018-08-16T05:00:00"/>
    <b v="0"/>
  </r>
  <r>
    <x v="0"/>
    <n v="113"/>
    <n v="41"/>
    <x v="4"/>
    <s v="science fiction"/>
    <s v="US"/>
    <s v="USD"/>
    <n v="1309064400"/>
    <n v="1311397200"/>
    <x v="449"/>
    <d v="2011-07-23T05:00:00"/>
    <b v="0"/>
  </r>
  <r>
    <x v="1"/>
    <n v="2756"/>
    <n v="59"/>
    <x v="2"/>
    <s v="wearables"/>
    <s v="US"/>
    <s v="USD"/>
    <n v="1425877200"/>
    <n v="1426914000"/>
    <x v="450"/>
    <d v="2015-03-21T05:00:00"/>
    <b v="0"/>
  </r>
  <r>
    <x v="1"/>
    <n v="173"/>
    <n v="71"/>
    <x v="0"/>
    <s v="food trucks"/>
    <s v="GB"/>
    <s v="GBP"/>
    <n v="1501304400"/>
    <n v="1501477200"/>
    <x v="451"/>
    <d v="2017-07-31T05:00:00"/>
    <b v="0"/>
  </r>
  <r>
    <x v="1"/>
    <n v="87"/>
    <n v="99"/>
    <x v="7"/>
    <s v="photography books"/>
    <s v="US"/>
    <s v="USD"/>
    <n v="1268287200"/>
    <n v="1269061200"/>
    <x v="452"/>
    <d v="2010-03-20T05:00:00"/>
    <b v="0"/>
  </r>
  <r>
    <x v="0"/>
    <n v="1538"/>
    <n v="104"/>
    <x v="3"/>
    <s v="plays"/>
    <s v="US"/>
    <s v="USD"/>
    <n v="1412139600"/>
    <n v="1415772000"/>
    <x v="453"/>
    <d v="2014-11-12T06:00:00"/>
    <b v="0"/>
  </r>
  <r>
    <x v="0"/>
    <n v="9"/>
    <n v="77"/>
    <x v="5"/>
    <s v="fiction"/>
    <s v="US"/>
    <s v="USD"/>
    <n v="1330063200"/>
    <n v="1331013600"/>
    <x v="454"/>
    <d v="2012-03-06T06:00:00"/>
    <b v="0"/>
  </r>
  <r>
    <x v="0"/>
    <n v="554"/>
    <n v="87"/>
    <x v="3"/>
    <s v="plays"/>
    <s v="US"/>
    <s v="USD"/>
    <n v="1576130400"/>
    <n v="1576735200"/>
    <x v="455"/>
    <d v="2019-12-19T06:00:00"/>
    <b v="0"/>
  </r>
  <r>
    <x v="1"/>
    <n v="1572"/>
    <n v="49"/>
    <x v="0"/>
    <s v="food trucks"/>
    <s v="GB"/>
    <s v="GBP"/>
    <n v="1407128400"/>
    <n v="1411362000"/>
    <x v="456"/>
    <d v="2014-09-22T05:00:00"/>
    <b v="0"/>
  </r>
  <r>
    <x v="0"/>
    <n v="648"/>
    <n v="43"/>
    <x v="3"/>
    <s v="plays"/>
    <s v="GB"/>
    <s v="GBP"/>
    <n v="1560142800"/>
    <n v="1563685200"/>
    <x v="457"/>
    <d v="2019-07-21T05:00:00"/>
    <b v="0"/>
  </r>
  <r>
    <x v="0"/>
    <n v="21"/>
    <n v="33"/>
    <x v="5"/>
    <s v="translations"/>
    <s v="GB"/>
    <s v="GBP"/>
    <n v="1520575200"/>
    <n v="1521867600"/>
    <x v="458"/>
    <d v="2018-03-24T05:00:00"/>
    <b v="0"/>
  </r>
  <r>
    <x v="1"/>
    <n v="2346"/>
    <n v="84"/>
    <x v="3"/>
    <s v="plays"/>
    <s v="US"/>
    <s v="USD"/>
    <n v="1492664400"/>
    <n v="1495515600"/>
    <x v="459"/>
    <d v="2017-05-23T05:00:00"/>
    <b v="0"/>
  </r>
  <r>
    <x v="1"/>
    <n v="115"/>
    <n v="101"/>
    <x v="3"/>
    <s v="plays"/>
    <s v="US"/>
    <s v="USD"/>
    <n v="1454479200"/>
    <n v="1455948000"/>
    <x v="460"/>
    <d v="2016-02-20T06:00:00"/>
    <b v="0"/>
  </r>
  <r>
    <x v="1"/>
    <n v="85"/>
    <n v="110"/>
    <x v="2"/>
    <s v="wearables"/>
    <s v="IT"/>
    <s v="EUR"/>
    <n v="1281934800"/>
    <n v="1282366800"/>
    <x v="461"/>
    <d v="2010-08-21T05:00:00"/>
    <b v="0"/>
  </r>
  <r>
    <x v="1"/>
    <n v="144"/>
    <n v="32"/>
    <x v="8"/>
    <s v="audio"/>
    <s v="US"/>
    <s v="USD"/>
    <n v="1573970400"/>
    <n v="1574575200"/>
    <x v="462"/>
    <d v="2019-11-24T06:00:00"/>
    <b v="0"/>
  </r>
  <r>
    <x v="1"/>
    <n v="2443"/>
    <n v="71"/>
    <x v="0"/>
    <s v="food trucks"/>
    <s v="US"/>
    <s v="USD"/>
    <n v="1372654800"/>
    <n v="1374901200"/>
    <x v="463"/>
    <d v="2013-07-27T05:00:00"/>
    <b v="0"/>
  </r>
  <r>
    <x v="3"/>
    <n v="595"/>
    <n v="77"/>
    <x v="4"/>
    <s v="shorts"/>
    <s v="US"/>
    <s v="USD"/>
    <n v="1275886800"/>
    <n v="1278910800"/>
    <x v="464"/>
    <d v="2010-07-12T05:00:00"/>
    <b v="1"/>
  </r>
  <r>
    <x v="1"/>
    <n v="64"/>
    <n v="102"/>
    <x v="7"/>
    <s v="photography books"/>
    <s v="US"/>
    <s v="USD"/>
    <n v="1561784400"/>
    <n v="1562907600"/>
    <x v="465"/>
    <d v="2019-07-12T05:00:00"/>
    <b v="0"/>
  </r>
  <r>
    <x v="1"/>
    <n v="268"/>
    <n v="51"/>
    <x v="2"/>
    <s v="wearables"/>
    <s v="US"/>
    <s v="USD"/>
    <n v="1332392400"/>
    <n v="1332478800"/>
    <x v="466"/>
    <d v="2012-03-23T05:00:00"/>
    <b v="0"/>
  </r>
  <r>
    <x v="1"/>
    <n v="195"/>
    <n v="68"/>
    <x v="3"/>
    <s v="plays"/>
    <s v="DK"/>
    <s v="DKK"/>
    <n v="1402376400"/>
    <n v="1402722000"/>
    <x v="467"/>
    <d v="2014-06-14T05:00:00"/>
    <b v="0"/>
  </r>
  <r>
    <x v="0"/>
    <n v="54"/>
    <n v="31"/>
    <x v="4"/>
    <s v="animation"/>
    <s v="US"/>
    <s v="USD"/>
    <n v="1495342800"/>
    <n v="1496811600"/>
    <x v="468"/>
    <d v="2017-06-07T05:00:00"/>
    <b v="0"/>
  </r>
  <r>
    <x v="0"/>
    <n v="120"/>
    <n v="28"/>
    <x v="2"/>
    <s v="wearables"/>
    <s v="US"/>
    <s v="USD"/>
    <n v="1482213600"/>
    <n v="1482213600"/>
    <x v="469"/>
    <d v="2016-12-20T06:00:00"/>
    <b v="0"/>
  </r>
  <r>
    <x v="0"/>
    <n v="579"/>
    <n v="80"/>
    <x v="2"/>
    <s v="web"/>
    <s v="DK"/>
    <s v="DKK"/>
    <n v="1420092000"/>
    <n v="1420264800"/>
    <x v="470"/>
    <d v="2015-01-03T06:00:00"/>
    <b v="0"/>
  </r>
  <r>
    <x v="0"/>
    <n v="2072"/>
    <n v="38"/>
    <x v="4"/>
    <s v="documentary"/>
    <s v="US"/>
    <s v="USD"/>
    <n v="1458018000"/>
    <n v="1458450000"/>
    <x v="471"/>
    <d v="2016-03-20T05:00:00"/>
    <b v="0"/>
  </r>
  <r>
    <x v="0"/>
    <n v="0"/>
    <e v="#DIV/0!"/>
    <x v="3"/>
    <s v="plays"/>
    <s v="US"/>
    <s v="USD"/>
    <n v="1367384400"/>
    <n v="1369803600"/>
    <x v="472"/>
    <d v="2013-05-29T05:00:00"/>
    <b v="0"/>
  </r>
  <r>
    <x v="0"/>
    <n v="1796"/>
    <n v="60"/>
    <x v="4"/>
    <s v="documentary"/>
    <s v="US"/>
    <s v="USD"/>
    <n v="1363064400"/>
    <n v="1363237200"/>
    <x v="473"/>
    <d v="2013-03-14T05:00:00"/>
    <b v="0"/>
  </r>
  <r>
    <x v="1"/>
    <n v="186"/>
    <n v="37"/>
    <x v="6"/>
    <s v="video games"/>
    <s v="AU"/>
    <s v="AUD"/>
    <n v="1343365200"/>
    <n v="1345870800"/>
    <x v="474"/>
    <d v="2012-08-25T05:00:00"/>
    <b v="0"/>
  </r>
  <r>
    <x v="1"/>
    <n v="460"/>
    <n v="100"/>
    <x v="4"/>
    <s v="drama"/>
    <s v="US"/>
    <s v="USD"/>
    <n v="1435726800"/>
    <n v="1437454800"/>
    <x v="72"/>
    <d v="2015-07-21T05:00:00"/>
    <b v="0"/>
  </r>
  <r>
    <x v="0"/>
    <n v="62"/>
    <n v="112"/>
    <x v="1"/>
    <s v="rock"/>
    <s v="IT"/>
    <s v="EUR"/>
    <n v="1431925200"/>
    <n v="1432011600"/>
    <x v="443"/>
    <d v="2015-05-19T05:00:00"/>
    <b v="0"/>
  </r>
  <r>
    <x v="0"/>
    <n v="347"/>
    <n v="36"/>
    <x v="5"/>
    <s v="radio &amp; podcasts"/>
    <s v="US"/>
    <s v="USD"/>
    <n v="1362722400"/>
    <n v="1366347600"/>
    <x v="475"/>
    <d v="2013-04-19T05:00:00"/>
    <b v="0"/>
  </r>
  <r>
    <x v="1"/>
    <n v="2528"/>
    <n v="66"/>
    <x v="3"/>
    <s v="plays"/>
    <s v="US"/>
    <s v="USD"/>
    <n v="1511416800"/>
    <n v="1512885600"/>
    <x v="81"/>
    <d v="2017-12-10T06:00:00"/>
    <b v="0"/>
  </r>
  <r>
    <x v="0"/>
    <n v="19"/>
    <n v="44"/>
    <x v="2"/>
    <s v="web"/>
    <s v="US"/>
    <s v="USD"/>
    <n v="1365483600"/>
    <n v="1369717200"/>
    <x v="476"/>
    <d v="2013-05-28T05:00:00"/>
    <b v="0"/>
  </r>
  <r>
    <x v="1"/>
    <n v="3657"/>
    <n v="53"/>
    <x v="3"/>
    <s v="plays"/>
    <s v="US"/>
    <s v="USD"/>
    <n v="1532840400"/>
    <n v="1534654800"/>
    <x v="192"/>
    <d v="2018-08-19T05:00:00"/>
    <b v="0"/>
  </r>
  <r>
    <x v="0"/>
    <n v="1258"/>
    <n v="95"/>
    <x v="3"/>
    <s v="plays"/>
    <s v="US"/>
    <s v="USD"/>
    <n v="1336194000"/>
    <n v="1337058000"/>
    <x v="477"/>
    <d v="2012-05-15T05:00:00"/>
    <b v="0"/>
  </r>
  <r>
    <x v="1"/>
    <n v="131"/>
    <n v="71"/>
    <x v="4"/>
    <s v="drama"/>
    <s v="AU"/>
    <s v="AUD"/>
    <n v="1527742800"/>
    <n v="1529816400"/>
    <x v="478"/>
    <d v="2018-06-24T05:00:00"/>
    <b v="0"/>
  </r>
  <r>
    <x v="0"/>
    <n v="362"/>
    <n v="98"/>
    <x v="3"/>
    <s v="plays"/>
    <s v="US"/>
    <s v="USD"/>
    <n v="1564030800"/>
    <n v="1564894800"/>
    <x v="479"/>
    <d v="2019-08-04T05:00:00"/>
    <b v="0"/>
  </r>
  <r>
    <x v="1"/>
    <n v="239"/>
    <n v="53"/>
    <x v="6"/>
    <s v="video games"/>
    <s v="US"/>
    <s v="USD"/>
    <n v="1404536400"/>
    <n v="1404622800"/>
    <x v="480"/>
    <d v="2014-07-06T05:00:00"/>
    <b v="0"/>
  </r>
  <r>
    <x v="3"/>
    <n v="35"/>
    <n v="93"/>
    <x v="4"/>
    <s v="television"/>
    <s v="US"/>
    <s v="USD"/>
    <n v="1284008400"/>
    <n v="1284181200"/>
    <x v="180"/>
    <d v="2010-09-11T05:00:00"/>
    <b v="0"/>
  </r>
  <r>
    <x v="3"/>
    <n v="528"/>
    <n v="59"/>
    <x v="1"/>
    <s v="rock"/>
    <s v="CH"/>
    <s v="CHF"/>
    <n v="1386309600"/>
    <n v="1386741600"/>
    <x v="481"/>
    <d v="2013-12-11T06:00:00"/>
    <b v="0"/>
  </r>
  <r>
    <x v="0"/>
    <n v="133"/>
    <n v="36"/>
    <x v="3"/>
    <s v="plays"/>
    <s v="CA"/>
    <s v="CAD"/>
    <n v="1324620000"/>
    <n v="1324792800"/>
    <x v="482"/>
    <d v="2011-12-25T06:00:00"/>
    <b v="0"/>
  </r>
  <r>
    <x v="0"/>
    <n v="846"/>
    <n v="63"/>
    <x v="5"/>
    <s v="nonfiction"/>
    <s v="US"/>
    <s v="USD"/>
    <n v="1281070800"/>
    <n v="1284354000"/>
    <x v="194"/>
    <d v="2010-09-13T05:00:00"/>
    <b v="0"/>
  </r>
  <r>
    <x v="1"/>
    <n v="78"/>
    <n v="85"/>
    <x v="0"/>
    <s v="food trucks"/>
    <s v="US"/>
    <s v="USD"/>
    <n v="1493960400"/>
    <n v="1494392400"/>
    <x v="483"/>
    <d v="2017-05-10T05:00:00"/>
    <b v="0"/>
  </r>
  <r>
    <x v="0"/>
    <n v="10"/>
    <n v="62"/>
    <x v="4"/>
    <s v="animation"/>
    <s v="US"/>
    <s v="USD"/>
    <n v="1519365600"/>
    <n v="1519538400"/>
    <x v="484"/>
    <d v="2018-02-25T06:00:00"/>
    <b v="0"/>
  </r>
  <r>
    <x v="1"/>
    <n v="1773"/>
    <n v="102"/>
    <x v="1"/>
    <s v="rock"/>
    <s v="US"/>
    <s v="USD"/>
    <n v="1420696800"/>
    <n v="1421906400"/>
    <x v="355"/>
    <d v="2015-01-22T06:00:00"/>
    <b v="0"/>
  </r>
  <r>
    <x v="1"/>
    <n v="32"/>
    <n v="106"/>
    <x v="3"/>
    <s v="plays"/>
    <s v="US"/>
    <s v="USD"/>
    <n v="1555650000"/>
    <n v="1555909200"/>
    <x v="485"/>
    <d v="2019-04-22T05:00:00"/>
    <b v="0"/>
  </r>
  <r>
    <x v="1"/>
    <n v="369"/>
    <n v="30"/>
    <x v="4"/>
    <s v="drama"/>
    <s v="US"/>
    <s v="USD"/>
    <n v="1471928400"/>
    <n v="1472446800"/>
    <x v="486"/>
    <d v="2016-08-29T05:00:00"/>
    <b v="0"/>
  </r>
  <r>
    <x v="0"/>
    <n v="191"/>
    <n v="86"/>
    <x v="4"/>
    <s v="shorts"/>
    <s v="US"/>
    <s v="USD"/>
    <n v="1341291600"/>
    <n v="1342328400"/>
    <x v="487"/>
    <d v="2012-07-15T05:00:00"/>
    <b v="0"/>
  </r>
  <r>
    <x v="1"/>
    <n v="89"/>
    <n v="71"/>
    <x v="4"/>
    <s v="shorts"/>
    <s v="US"/>
    <s v="USD"/>
    <n v="1267682400"/>
    <n v="1268114400"/>
    <x v="488"/>
    <d v="2010-03-09T06:00:00"/>
    <b v="0"/>
  </r>
  <r>
    <x v="0"/>
    <n v="1979"/>
    <n v="41"/>
    <x v="3"/>
    <s v="plays"/>
    <s v="US"/>
    <s v="USD"/>
    <n v="1272258000"/>
    <n v="1273381200"/>
    <x v="489"/>
    <d v="2010-05-09T05:00:00"/>
    <b v="0"/>
  </r>
  <r>
    <x v="0"/>
    <n v="63"/>
    <n v="28"/>
    <x v="2"/>
    <s v="wearables"/>
    <s v="US"/>
    <s v="USD"/>
    <n v="1290492000"/>
    <n v="1290837600"/>
    <x v="490"/>
    <d v="2010-11-27T06:00:00"/>
    <b v="0"/>
  </r>
  <r>
    <x v="1"/>
    <n v="147"/>
    <n v="88"/>
    <x v="3"/>
    <s v="plays"/>
    <s v="US"/>
    <s v="USD"/>
    <n v="1451109600"/>
    <n v="1454306400"/>
    <x v="312"/>
    <d v="2016-02-01T06:00:00"/>
    <b v="0"/>
  </r>
  <r>
    <x v="0"/>
    <n v="6080"/>
    <n v="31"/>
    <x v="4"/>
    <s v="animation"/>
    <s v="CA"/>
    <s v="CAD"/>
    <n v="1454652000"/>
    <n v="1457762400"/>
    <x v="491"/>
    <d v="2016-03-12T06:00:00"/>
    <b v="0"/>
  </r>
  <r>
    <x v="0"/>
    <n v="80"/>
    <n v="90"/>
    <x v="1"/>
    <s v="indie rock"/>
    <s v="GB"/>
    <s v="GBP"/>
    <n v="1385186400"/>
    <n v="1389074400"/>
    <x v="492"/>
    <d v="2014-01-07T06:00:00"/>
    <b v="0"/>
  </r>
  <r>
    <x v="0"/>
    <n v="9"/>
    <n v="64"/>
    <x v="6"/>
    <s v="video games"/>
    <s v="US"/>
    <s v="USD"/>
    <n v="1399698000"/>
    <n v="1402117200"/>
    <x v="493"/>
    <d v="2014-06-07T05:00:00"/>
    <b v="0"/>
  </r>
  <r>
    <x v="0"/>
    <n v="1784"/>
    <n v="54"/>
    <x v="5"/>
    <s v="fiction"/>
    <s v="US"/>
    <s v="USD"/>
    <n v="1283230800"/>
    <n v="1284440400"/>
    <x v="494"/>
    <d v="2010-09-14T05:00:00"/>
    <b v="0"/>
  </r>
  <r>
    <x v="2"/>
    <n v="3640"/>
    <n v="49"/>
    <x v="6"/>
    <s v="video games"/>
    <s v="CH"/>
    <s v="CHF"/>
    <n v="1384149600"/>
    <n v="1388988000"/>
    <x v="495"/>
    <d v="2014-01-06T06:00:00"/>
    <b v="0"/>
  </r>
  <r>
    <x v="1"/>
    <n v="126"/>
    <n v="64"/>
    <x v="3"/>
    <s v="plays"/>
    <s v="CA"/>
    <s v="CAD"/>
    <n v="1516860000"/>
    <n v="1516946400"/>
    <x v="496"/>
    <d v="2018-01-26T06:00:00"/>
    <b v="0"/>
  </r>
  <r>
    <x v="1"/>
    <n v="2218"/>
    <n v="83"/>
    <x v="1"/>
    <s v="indie rock"/>
    <s v="GB"/>
    <s v="GBP"/>
    <n v="1374642000"/>
    <n v="1377752400"/>
    <x v="497"/>
    <d v="2013-08-29T05:00:00"/>
    <b v="0"/>
  </r>
  <r>
    <x v="0"/>
    <n v="243"/>
    <n v="55"/>
    <x v="4"/>
    <s v="drama"/>
    <s v="US"/>
    <s v="USD"/>
    <n v="1534482000"/>
    <n v="1534568400"/>
    <x v="498"/>
    <d v="2018-08-18T05:00:00"/>
    <b v="0"/>
  </r>
  <r>
    <x v="1"/>
    <n v="202"/>
    <n v="62"/>
    <x v="3"/>
    <s v="plays"/>
    <s v="IT"/>
    <s v="EUR"/>
    <n v="1528434000"/>
    <n v="1528606800"/>
    <x v="499"/>
    <d v="2018-06-10T05:00:00"/>
    <b v="0"/>
  </r>
  <r>
    <x v="1"/>
    <n v="140"/>
    <n v="105"/>
    <x v="5"/>
    <s v="fiction"/>
    <s v="IT"/>
    <s v="EUR"/>
    <n v="1282626000"/>
    <n v="1284872400"/>
    <x v="500"/>
    <d v="2010-09-19T05:00:00"/>
    <b v="0"/>
  </r>
  <r>
    <x v="1"/>
    <n v="1052"/>
    <n v="94"/>
    <x v="4"/>
    <s v="documentary"/>
    <s v="DK"/>
    <s v="DKK"/>
    <n v="1535605200"/>
    <n v="1537592400"/>
    <x v="501"/>
    <d v="2018-09-22T05:00:00"/>
    <b v="1"/>
  </r>
  <r>
    <x v="0"/>
    <n v="1296"/>
    <n v="44"/>
    <x v="6"/>
    <s v="mobile games"/>
    <s v="US"/>
    <s v="USD"/>
    <n v="1379826000"/>
    <n v="1381208400"/>
    <x v="502"/>
    <d v="2013-10-08T05:00:00"/>
    <b v="0"/>
  </r>
  <r>
    <x v="0"/>
    <n v="77"/>
    <n v="92"/>
    <x v="0"/>
    <s v="food trucks"/>
    <s v="US"/>
    <s v="USD"/>
    <n v="1561957200"/>
    <n v="1562475600"/>
    <x v="503"/>
    <d v="2019-07-07T05:00:00"/>
    <b v="0"/>
  </r>
  <r>
    <x v="1"/>
    <n v="247"/>
    <n v="57"/>
    <x v="7"/>
    <s v="photography books"/>
    <s v="US"/>
    <s v="USD"/>
    <n v="1525496400"/>
    <n v="1527397200"/>
    <x v="504"/>
    <d v="2018-05-27T05:00:00"/>
    <b v="0"/>
  </r>
  <r>
    <x v="0"/>
    <n v="395"/>
    <n v="109"/>
    <x v="6"/>
    <s v="mobile games"/>
    <s v="IT"/>
    <s v="EUR"/>
    <n v="1433912400"/>
    <n v="1436158800"/>
    <x v="505"/>
    <d v="2015-07-06T05:00:00"/>
    <b v="0"/>
  </r>
  <r>
    <x v="0"/>
    <n v="49"/>
    <n v="39"/>
    <x v="1"/>
    <s v="indie rock"/>
    <s v="GB"/>
    <s v="GBP"/>
    <n v="1453442400"/>
    <n v="1456034400"/>
    <x v="506"/>
    <d v="2016-02-21T06:00:00"/>
    <b v="0"/>
  </r>
  <r>
    <x v="0"/>
    <n v="180"/>
    <n v="77"/>
    <x v="6"/>
    <s v="video games"/>
    <s v="US"/>
    <s v="USD"/>
    <n v="1378875600"/>
    <n v="1380171600"/>
    <x v="507"/>
    <d v="2013-09-26T05:00:00"/>
    <b v="0"/>
  </r>
  <r>
    <x v="1"/>
    <n v="84"/>
    <n v="92"/>
    <x v="1"/>
    <s v="rock"/>
    <s v="US"/>
    <s v="USD"/>
    <n v="1452232800"/>
    <n v="1453356000"/>
    <x v="508"/>
    <d v="2016-01-21T06:00:00"/>
    <b v="0"/>
  </r>
  <r>
    <x v="0"/>
    <n v="2690"/>
    <n v="61"/>
    <x v="3"/>
    <s v="plays"/>
    <s v="US"/>
    <s v="USD"/>
    <n v="1577253600"/>
    <n v="1578981600"/>
    <x v="509"/>
    <d v="2020-01-14T06:00:00"/>
    <b v="0"/>
  </r>
  <r>
    <x v="1"/>
    <n v="88"/>
    <n v="78"/>
    <x v="3"/>
    <s v="plays"/>
    <s v="US"/>
    <s v="USD"/>
    <n v="1537160400"/>
    <n v="1537419600"/>
    <x v="510"/>
    <d v="2018-09-20T05:00:00"/>
    <b v="0"/>
  </r>
  <r>
    <x v="1"/>
    <n v="156"/>
    <n v="81"/>
    <x v="4"/>
    <s v="drama"/>
    <s v="US"/>
    <s v="USD"/>
    <n v="1422165600"/>
    <n v="1423202400"/>
    <x v="511"/>
    <d v="2015-02-06T06:00:00"/>
    <b v="0"/>
  </r>
  <r>
    <x v="1"/>
    <n v="2985"/>
    <n v="60"/>
    <x v="3"/>
    <s v="plays"/>
    <s v="US"/>
    <s v="USD"/>
    <n v="1459486800"/>
    <n v="1460610000"/>
    <x v="512"/>
    <d v="2016-04-14T05:00:00"/>
    <b v="0"/>
  </r>
  <r>
    <x v="1"/>
    <n v="762"/>
    <n v="110"/>
    <x v="2"/>
    <s v="wearables"/>
    <s v="US"/>
    <s v="USD"/>
    <n v="1369717200"/>
    <n v="1370494800"/>
    <x v="513"/>
    <d v="2013-06-06T05:00:00"/>
    <b v="0"/>
  </r>
  <r>
    <x v="3"/>
    <n v="1"/>
    <n v="4"/>
    <x v="1"/>
    <s v="indie rock"/>
    <s v="CH"/>
    <s v="CHF"/>
    <n v="1330495200"/>
    <n v="1332306000"/>
    <x v="514"/>
    <d v="2012-03-21T05:00:00"/>
    <b v="0"/>
  </r>
  <r>
    <x v="0"/>
    <n v="2779"/>
    <n v="38"/>
    <x v="2"/>
    <s v="web"/>
    <s v="AU"/>
    <s v="AUD"/>
    <n v="1419055200"/>
    <n v="1422511200"/>
    <x v="515"/>
    <d v="2015-01-29T06:00:00"/>
    <b v="0"/>
  </r>
  <r>
    <x v="0"/>
    <n v="92"/>
    <n v="96"/>
    <x v="3"/>
    <s v="plays"/>
    <s v="US"/>
    <s v="USD"/>
    <n v="1480140000"/>
    <n v="1480312800"/>
    <x v="516"/>
    <d v="2016-11-28T06:00:00"/>
    <b v="0"/>
  </r>
  <r>
    <x v="0"/>
    <n v="1028"/>
    <n v="73"/>
    <x v="1"/>
    <s v="rock"/>
    <s v="US"/>
    <s v="USD"/>
    <n v="1293948000"/>
    <n v="1294034400"/>
    <x v="517"/>
    <d v="2011-01-03T06:00:00"/>
    <b v="0"/>
  </r>
  <r>
    <x v="1"/>
    <n v="554"/>
    <n v="26"/>
    <x v="1"/>
    <s v="indie rock"/>
    <s v="CA"/>
    <s v="CAD"/>
    <n v="1482127200"/>
    <n v="1482645600"/>
    <x v="518"/>
    <d v="2016-12-25T06:00:00"/>
    <b v="0"/>
  </r>
  <r>
    <x v="1"/>
    <n v="135"/>
    <n v="104"/>
    <x v="1"/>
    <s v="rock"/>
    <s v="DK"/>
    <s v="DKK"/>
    <n v="1396414800"/>
    <n v="1399093200"/>
    <x v="519"/>
    <d v="2014-05-03T05:00:00"/>
    <b v="0"/>
  </r>
  <r>
    <x v="1"/>
    <n v="122"/>
    <n v="102"/>
    <x v="5"/>
    <s v="translations"/>
    <s v="US"/>
    <s v="USD"/>
    <n v="1315285200"/>
    <n v="1315890000"/>
    <x v="520"/>
    <d v="2011-09-13T05:00:00"/>
    <b v="0"/>
  </r>
  <r>
    <x v="1"/>
    <n v="221"/>
    <n v="54"/>
    <x v="4"/>
    <s v="science fiction"/>
    <s v="US"/>
    <s v="USD"/>
    <n v="1443762000"/>
    <n v="1444021200"/>
    <x v="521"/>
    <d v="2015-10-05T05:00:00"/>
    <b v="0"/>
  </r>
  <r>
    <x v="1"/>
    <n v="126"/>
    <n v="63"/>
    <x v="3"/>
    <s v="plays"/>
    <s v="US"/>
    <s v="USD"/>
    <n v="1456293600"/>
    <n v="1460005200"/>
    <x v="522"/>
    <d v="2016-04-07T05:00:00"/>
    <b v="0"/>
  </r>
  <r>
    <x v="1"/>
    <n v="1022"/>
    <n v="104"/>
    <x v="3"/>
    <s v="plays"/>
    <s v="US"/>
    <s v="USD"/>
    <n v="1470114000"/>
    <n v="1470718800"/>
    <x v="523"/>
    <d v="2016-08-09T05:00:00"/>
    <b v="0"/>
  </r>
  <r>
    <x v="1"/>
    <n v="3177"/>
    <n v="50"/>
    <x v="4"/>
    <s v="animation"/>
    <s v="US"/>
    <s v="USD"/>
    <n v="1321596000"/>
    <n v="1325052000"/>
    <x v="524"/>
    <d v="2011-12-28T06:00:00"/>
    <b v="0"/>
  </r>
  <r>
    <x v="1"/>
    <n v="198"/>
    <n v="56"/>
    <x v="3"/>
    <s v="plays"/>
    <s v="CH"/>
    <s v="CHF"/>
    <n v="1318827600"/>
    <n v="1319000400"/>
    <x v="525"/>
    <d v="2011-10-19T05:00:00"/>
    <b v="0"/>
  </r>
  <r>
    <x v="0"/>
    <n v="26"/>
    <n v="49"/>
    <x v="1"/>
    <s v="rock"/>
    <s v="CH"/>
    <s v="CHF"/>
    <n v="1552366800"/>
    <n v="1552539600"/>
    <x v="188"/>
    <d v="2019-03-14T05:00:00"/>
    <b v="0"/>
  </r>
  <r>
    <x v="1"/>
    <n v="85"/>
    <n v="60"/>
    <x v="4"/>
    <s v="documentary"/>
    <s v="AU"/>
    <s v="AUD"/>
    <n v="1542088800"/>
    <n v="1543816800"/>
    <x v="526"/>
    <d v="2018-12-03T06:00:00"/>
    <b v="0"/>
  </r>
  <r>
    <x v="0"/>
    <n v="1790"/>
    <n v="79"/>
    <x v="3"/>
    <s v="plays"/>
    <s v="US"/>
    <s v="USD"/>
    <n v="1426395600"/>
    <n v="1427086800"/>
    <x v="527"/>
    <d v="2015-03-23T05:00:00"/>
    <b v="0"/>
  </r>
  <r>
    <x v="1"/>
    <n v="3596"/>
    <n v="54"/>
    <x v="3"/>
    <s v="plays"/>
    <s v="US"/>
    <s v="USD"/>
    <n v="1321336800"/>
    <n v="1323064800"/>
    <x v="528"/>
    <d v="2011-12-05T06:00:00"/>
    <b v="0"/>
  </r>
  <r>
    <x v="0"/>
    <n v="37"/>
    <n v="111"/>
    <x v="1"/>
    <s v="electric music"/>
    <s v="US"/>
    <s v="USD"/>
    <n v="1456293600"/>
    <n v="1458277200"/>
    <x v="522"/>
    <d v="2016-03-18T05:00:00"/>
    <b v="0"/>
  </r>
  <r>
    <x v="1"/>
    <n v="244"/>
    <n v="61"/>
    <x v="1"/>
    <s v="rock"/>
    <s v="US"/>
    <s v="USD"/>
    <n v="1404968400"/>
    <n v="1405141200"/>
    <x v="529"/>
    <d v="2014-07-12T05:00:00"/>
    <b v="0"/>
  </r>
  <r>
    <x v="1"/>
    <n v="5180"/>
    <n v="26"/>
    <x v="3"/>
    <s v="plays"/>
    <s v="US"/>
    <s v="USD"/>
    <n v="1279170000"/>
    <n v="1283058000"/>
    <x v="530"/>
    <d v="2010-08-29T05:00:00"/>
    <b v="0"/>
  </r>
  <r>
    <x v="1"/>
    <n v="589"/>
    <n v="81"/>
    <x v="4"/>
    <s v="animation"/>
    <s v="IT"/>
    <s v="EUR"/>
    <n v="1294725600"/>
    <n v="1295762400"/>
    <x v="531"/>
    <d v="2011-01-23T06:00:00"/>
    <b v="0"/>
  </r>
  <r>
    <x v="1"/>
    <n v="2725"/>
    <n v="35"/>
    <x v="1"/>
    <s v="rock"/>
    <s v="US"/>
    <s v="USD"/>
    <n v="1419055200"/>
    <n v="1419573600"/>
    <x v="515"/>
    <d v="2014-12-26T06:00:00"/>
    <b v="0"/>
  </r>
  <r>
    <x v="0"/>
    <n v="35"/>
    <n v="94"/>
    <x v="4"/>
    <s v="shorts"/>
    <s v="IT"/>
    <s v="EUR"/>
    <n v="1434690000"/>
    <n v="1438750800"/>
    <x v="532"/>
    <d v="2015-08-05T05:00:00"/>
    <b v="0"/>
  </r>
  <r>
    <x v="3"/>
    <n v="94"/>
    <n v="52"/>
    <x v="1"/>
    <s v="rock"/>
    <s v="US"/>
    <s v="USD"/>
    <n v="1443416400"/>
    <n v="1444798800"/>
    <x v="533"/>
    <d v="2015-10-14T05:00:00"/>
    <b v="0"/>
  </r>
  <r>
    <x v="1"/>
    <n v="300"/>
    <n v="25"/>
    <x v="8"/>
    <s v="audio"/>
    <s v="US"/>
    <s v="USD"/>
    <n v="1399006800"/>
    <n v="1399179600"/>
    <x v="409"/>
    <d v="2014-05-04T05:00:00"/>
    <b v="0"/>
  </r>
  <r>
    <x v="1"/>
    <n v="144"/>
    <n v="69"/>
    <x v="0"/>
    <s v="food trucks"/>
    <s v="US"/>
    <s v="USD"/>
    <n v="1575698400"/>
    <n v="1576562400"/>
    <x v="534"/>
    <d v="2019-12-17T06:00:00"/>
    <b v="0"/>
  </r>
  <r>
    <x v="0"/>
    <n v="558"/>
    <n v="94"/>
    <x v="3"/>
    <s v="plays"/>
    <s v="US"/>
    <s v="USD"/>
    <n v="1400562000"/>
    <n v="1400821200"/>
    <x v="53"/>
    <d v="2014-05-23T05:00:00"/>
    <b v="0"/>
  </r>
  <r>
    <x v="0"/>
    <n v="64"/>
    <n v="98"/>
    <x v="3"/>
    <s v="plays"/>
    <s v="US"/>
    <s v="USD"/>
    <n v="1509512400"/>
    <n v="1510984800"/>
    <x v="535"/>
    <d v="2017-11-18T06:00:00"/>
    <b v="0"/>
  </r>
  <r>
    <x v="3"/>
    <n v="37"/>
    <n v="42"/>
    <x v="1"/>
    <s v="jazz"/>
    <s v="US"/>
    <s v="USD"/>
    <n v="1299823200"/>
    <n v="1302066000"/>
    <x v="536"/>
    <d v="2011-04-06T05:00:00"/>
    <b v="0"/>
  </r>
  <r>
    <x v="0"/>
    <n v="245"/>
    <n v="66"/>
    <x v="4"/>
    <s v="science fiction"/>
    <s v="US"/>
    <s v="USD"/>
    <n v="1322719200"/>
    <n v="1322978400"/>
    <x v="537"/>
    <d v="2011-12-04T06:00:00"/>
    <b v="0"/>
  </r>
  <r>
    <x v="1"/>
    <n v="87"/>
    <n v="72"/>
    <x v="1"/>
    <s v="jazz"/>
    <s v="US"/>
    <s v="USD"/>
    <n v="1312693200"/>
    <n v="1313730000"/>
    <x v="538"/>
    <d v="2011-08-19T05:00:00"/>
    <b v="0"/>
  </r>
  <r>
    <x v="1"/>
    <n v="3116"/>
    <n v="48"/>
    <x v="3"/>
    <s v="plays"/>
    <s v="US"/>
    <s v="USD"/>
    <n v="1393394400"/>
    <n v="1394085600"/>
    <x v="539"/>
    <d v="2014-03-06T06:00:00"/>
    <b v="0"/>
  </r>
  <r>
    <x v="0"/>
    <n v="71"/>
    <n v="54"/>
    <x v="2"/>
    <s v="web"/>
    <s v="US"/>
    <s v="USD"/>
    <n v="1304053200"/>
    <n v="1305349200"/>
    <x v="540"/>
    <d v="2011-05-14T05:00:00"/>
    <b v="0"/>
  </r>
  <r>
    <x v="0"/>
    <n v="42"/>
    <n v="108"/>
    <x v="6"/>
    <s v="video games"/>
    <s v="US"/>
    <s v="USD"/>
    <n v="1433912400"/>
    <n v="1434344400"/>
    <x v="505"/>
    <d v="2015-06-15T05:00:00"/>
    <b v="0"/>
  </r>
  <r>
    <x v="1"/>
    <n v="909"/>
    <n v="67"/>
    <x v="4"/>
    <s v="documentary"/>
    <s v="US"/>
    <s v="USD"/>
    <n v="1329717600"/>
    <n v="1331186400"/>
    <x v="541"/>
    <d v="2012-03-08T06:00:00"/>
    <b v="0"/>
  </r>
  <r>
    <x v="1"/>
    <n v="1613"/>
    <n v="64"/>
    <x v="2"/>
    <s v="web"/>
    <s v="US"/>
    <s v="USD"/>
    <n v="1335330000"/>
    <n v="1336539600"/>
    <x v="542"/>
    <d v="2012-05-09T05:00:00"/>
    <b v="0"/>
  </r>
  <r>
    <x v="1"/>
    <n v="136"/>
    <n v="96"/>
    <x v="5"/>
    <s v="translations"/>
    <s v="US"/>
    <s v="USD"/>
    <n v="1268888400"/>
    <n v="1269752400"/>
    <x v="543"/>
    <d v="2010-03-28T05:00:00"/>
    <b v="0"/>
  </r>
  <r>
    <x v="1"/>
    <n v="130"/>
    <n v="51"/>
    <x v="1"/>
    <s v="rock"/>
    <s v="US"/>
    <s v="USD"/>
    <n v="1289973600"/>
    <n v="1291615200"/>
    <x v="544"/>
    <d v="2010-12-06T06:00:00"/>
    <b v="0"/>
  </r>
  <r>
    <x v="0"/>
    <n v="156"/>
    <n v="44"/>
    <x v="0"/>
    <s v="food trucks"/>
    <s v="CA"/>
    <s v="CAD"/>
    <n v="1547877600"/>
    <n v="1552366800"/>
    <x v="35"/>
    <d v="2019-03-12T05:00:00"/>
    <b v="0"/>
  </r>
  <r>
    <x v="0"/>
    <n v="1368"/>
    <n v="91"/>
    <x v="3"/>
    <s v="plays"/>
    <s v="GB"/>
    <s v="GBP"/>
    <n v="1269493200"/>
    <n v="1272171600"/>
    <x v="152"/>
    <d v="2010-04-25T05:00:00"/>
    <b v="0"/>
  </r>
  <r>
    <x v="0"/>
    <n v="102"/>
    <n v="50"/>
    <x v="4"/>
    <s v="documentary"/>
    <s v="US"/>
    <s v="USD"/>
    <n v="1436072400"/>
    <n v="1436677200"/>
    <x v="545"/>
    <d v="2015-07-12T05:00:00"/>
    <b v="0"/>
  </r>
  <r>
    <x v="0"/>
    <n v="86"/>
    <n v="68"/>
    <x v="5"/>
    <s v="radio &amp; podcasts"/>
    <s v="AU"/>
    <s v="AUD"/>
    <n v="1419141600"/>
    <n v="1420092000"/>
    <x v="546"/>
    <d v="2015-01-01T06:00:00"/>
    <b v="0"/>
  </r>
  <r>
    <x v="1"/>
    <n v="102"/>
    <n v="61"/>
    <x v="6"/>
    <s v="video games"/>
    <s v="US"/>
    <s v="USD"/>
    <n v="1279083600"/>
    <n v="1279947600"/>
    <x v="547"/>
    <d v="2010-07-24T05:00:00"/>
    <b v="0"/>
  </r>
  <r>
    <x v="0"/>
    <n v="253"/>
    <n v="80"/>
    <x v="3"/>
    <s v="plays"/>
    <s v="US"/>
    <s v="USD"/>
    <n v="1401426000"/>
    <n v="1402203600"/>
    <x v="548"/>
    <d v="2014-06-08T05:00:00"/>
    <b v="0"/>
  </r>
  <r>
    <x v="1"/>
    <n v="4006"/>
    <n v="47"/>
    <x v="4"/>
    <s v="animation"/>
    <s v="US"/>
    <s v="USD"/>
    <n v="1395810000"/>
    <n v="1396933200"/>
    <x v="549"/>
    <d v="2014-04-08T05:00:00"/>
    <b v="0"/>
  </r>
  <r>
    <x v="0"/>
    <n v="157"/>
    <n v="71"/>
    <x v="3"/>
    <s v="plays"/>
    <s v="US"/>
    <s v="USD"/>
    <n v="1467003600"/>
    <n v="1467262800"/>
    <x v="550"/>
    <d v="2016-06-30T05:00:00"/>
    <b v="0"/>
  </r>
  <r>
    <x v="1"/>
    <n v="1629"/>
    <n v="90"/>
    <x v="3"/>
    <s v="plays"/>
    <s v="US"/>
    <s v="USD"/>
    <n v="1268715600"/>
    <n v="1270530000"/>
    <x v="551"/>
    <d v="2010-04-06T05:00:00"/>
    <b v="0"/>
  </r>
  <r>
    <x v="0"/>
    <n v="183"/>
    <n v="43"/>
    <x v="4"/>
    <s v="drama"/>
    <s v="US"/>
    <s v="USD"/>
    <n v="1457157600"/>
    <n v="1457762400"/>
    <x v="552"/>
    <d v="2016-03-12T06:00:00"/>
    <b v="0"/>
  </r>
  <r>
    <x v="1"/>
    <n v="2188"/>
    <n v="68"/>
    <x v="3"/>
    <s v="plays"/>
    <s v="US"/>
    <s v="USD"/>
    <n v="1573970400"/>
    <n v="1575525600"/>
    <x v="462"/>
    <d v="2019-12-05T06:00:00"/>
    <b v="0"/>
  </r>
  <r>
    <x v="1"/>
    <n v="2409"/>
    <n v="73"/>
    <x v="1"/>
    <s v="rock"/>
    <s v="IT"/>
    <s v="EUR"/>
    <n v="1276578000"/>
    <n v="1279083600"/>
    <x v="553"/>
    <d v="2010-07-14T05:00:00"/>
    <b v="0"/>
  </r>
  <r>
    <x v="0"/>
    <n v="82"/>
    <n v="62"/>
    <x v="4"/>
    <s v="documentary"/>
    <s v="DK"/>
    <s v="DKK"/>
    <n v="1423720800"/>
    <n v="1424412000"/>
    <x v="554"/>
    <d v="2015-02-20T06:00:00"/>
    <b v="0"/>
  </r>
  <r>
    <x v="0"/>
    <n v="1"/>
    <n v="5"/>
    <x v="0"/>
    <s v="food trucks"/>
    <s v="GB"/>
    <s v="GBP"/>
    <n v="1375160400"/>
    <n v="1376197200"/>
    <x v="555"/>
    <d v="2013-08-11T05:00:00"/>
    <b v="0"/>
  </r>
  <r>
    <x v="1"/>
    <n v="194"/>
    <n v="67"/>
    <x v="2"/>
    <s v="wearables"/>
    <s v="US"/>
    <s v="USD"/>
    <n v="1401426000"/>
    <n v="1402894800"/>
    <x v="548"/>
    <d v="2014-06-16T05:00:00"/>
    <b v="1"/>
  </r>
  <r>
    <x v="1"/>
    <n v="1140"/>
    <n v="80"/>
    <x v="3"/>
    <s v="plays"/>
    <s v="US"/>
    <s v="USD"/>
    <n v="1433480400"/>
    <n v="1434430800"/>
    <x v="62"/>
    <d v="2015-06-16T05:00:00"/>
    <b v="0"/>
  </r>
  <r>
    <x v="1"/>
    <n v="102"/>
    <n v="62"/>
    <x v="3"/>
    <s v="plays"/>
    <s v="US"/>
    <s v="USD"/>
    <n v="1555563600"/>
    <n v="1557896400"/>
    <x v="556"/>
    <d v="2019-05-15T05:00:00"/>
    <b v="0"/>
  </r>
  <r>
    <x v="1"/>
    <n v="2857"/>
    <n v="53"/>
    <x v="3"/>
    <s v="plays"/>
    <s v="US"/>
    <s v="USD"/>
    <n v="1295676000"/>
    <n v="1297490400"/>
    <x v="557"/>
    <d v="2011-02-12T06:00:00"/>
    <b v="0"/>
  </r>
  <r>
    <x v="1"/>
    <n v="107"/>
    <n v="58"/>
    <x v="5"/>
    <s v="nonfiction"/>
    <s v="US"/>
    <s v="USD"/>
    <n v="1443848400"/>
    <n v="1447394400"/>
    <x v="27"/>
    <d v="2015-11-13T06:00:00"/>
    <b v="0"/>
  </r>
  <r>
    <x v="1"/>
    <n v="160"/>
    <n v="40"/>
    <x v="1"/>
    <s v="rock"/>
    <s v="GB"/>
    <s v="GBP"/>
    <n v="1457330400"/>
    <n v="1458277200"/>
    <x v="558"/>
    <d v="2016-03-18T05:00:00"/>
    <b v="0"/>
  </r>
  <r>
    <x v="1"/>
    <n v="2230"/>
    <n v="81"/>
    <x v="0"/>
    <s v="food trucks"/>
    <s v="US"/>
    <s v="USD"/>
    <n v="1395550800"/>
    <n v="1395723600"/>
    <x v="559"/>
    <d v="2014-03-25T05:00:00"/>
    <b v="0"/>
  </r>
  <r>
    <x v="1"/>
    <n v="316"/>
    <n v="35"/>
    <x v="1"/>
    <s v="jazz"/>
    <s v="US"/>
    <s v="USD"/>
    <n v="1551852000"/>
    <n v="1552197600"/>
    <x v="426"/>
    <d v="2019-03-10T06:00:00"/>
    <b v="0"/>
  </r>
  <r>
    <x v="1"/>
    <n v="117"/>
    <n v="103"/>
    <x v="4"/>
    <s v="science fiction"/>
    <s v="US"/>
    <s v="USD"/>
    <n v="1547618400"/>
    <n v="1549087200"/>
    <x v="560"/>
    <d v="2019-02-02T06:00:00"/>
    <b v="0"/>
  </r>
  <r>
    <x v="1"/>
    <n v="6406"/>
    <n v="28"/>
    <x v="3"/>
    <s v="plays"/>
    <s v="US"/>
    <s v="USD"/>
    <n v="1355637600"/>
    <n v="1356847200"/>
    <x v="561"/>
    <d v="2012-12-30T06:00:00"/>
    <b v="0"/>
  </r>
  <r>
    <x v="3"/>
    <n v="15"/>
    <n v="76"/>
    <x v="3"/>
    <s v="plays"/>
    <s v="US"/>
    <s v="USD"/>
    <n v="1374728400"/>
    <n v="1375765200"/>
    <x v="562"/>
    <d v="2013-08-06T05:00:00"/>
    <b v="0"/>
  </r>
  <r>
    <x v="1"/>
    <n v="192"/>
    <n v="45"/>
    <x v="1"/>
    <s v="electric music"/>
    <s v="US"/>
    <s v="USD"/>
    <n v="1287810000"/>
    <n v="1289800800"/>
    <x v="563"/>
    <d v="2010-11-15T06:00:00"/>
    <b v="0"/>
  </r>
  <r>
    <x v="1"/>
    <n v="26"/>
    <n v="74"/>
    <x v="3"/>
    <s v="plays"/>
    <s v="CA"/>
    <s v="CAD"/>
    <n v="1503723600"/>
    <n v="1504501200"/>
    <x v="564"/>
    <d v="2017-09-04T05:00:00"/>
    <b v="0"/>
  </r>
  <r>
    <x v="1"/>
    <n v="723"/>
    <n v="57"/>
    <x v="3"/>
    <s v="plays"/>
    <s v="US"/>
    <s v="USD"/>
    <n v="1484114400"/>
    <n v="1485669600"/>
    <x v="565"/>
    <d v="2017-01-29T06:00:00"/>
    <b v="0"/>
  </r>
  <r>
    <x v="1"/>
    <n v="170"/>
    <n v="85"/>
    <x v="3"/>
    <s v="plays"/>
    <s v="IT"/>
    <s v="EUR"/>
    <n v="1461906000"/>
    <n v="1462770000"/>
    <x v="566"/>
    <d v="2016-05-09T05:00:00"/>
    <b v="0"/>
  </r>
  <r>
    <x v="1"/>
    <n v="238"/>
    <n v="51"/>
    <x v="1"/>
    <s v="indie rock"/>
    <s v="GB"/>
    <s v="GBP"/>
    <n v="1379653200"/>
    <n v="1379739600"/>
    <x v="567"/>
    <d v="2013-09-21T05:00:00"/>
    <b v="0"/>
  </r>
  <r>
    <x v="1"/>
    <n v="55"/>
    <n v="64"/>
    <x v="3"/>
    <s v="plays"/>
    <s v="US"/>
    <s v="USD"/>
    <n v="1401858000"/>
    <n v="1402722000"/>
    <x v="568"/>
    <d v="2014-06-14T05:00:00"/>
    <b v="0"/>
  </r>
  <r>
    <x v="0"/>
    <n v="1198"/>
    <n v="81"/>
    <x v="5"/>
    <s v="nonfiction"/>
    <s v="US"/>
    <s v="USD"/>
    <n v="1367470800"/>
    <n v="1369285200"/>
    <x v="569"/>
    <d v="2013-05-23T05:00:00"/>
    <b v="0"/>
  </r>
  <r>
    <x v="0"/>
    <n v="648"/>
    <n v="86"/>
    <x v="3"/>
    <s v="plays"/>
    <s v="US"/>
    <s v="USD"/>
    <n v="1304658000"/>
    <n v="1304744400"/>
    <x v="570"/>
    <d v="2011-05-07T05:00:00"/>
    <b v="1"/>
  </r>
  <r>
    <x v="1"/>
    <n v="128"/>
    <n v="90"/>
    <x v="7"/>
    <s v="photography books"/>
    <s v="AU"/>
    <s v="AUD"/>
    <n v="1467954000"/>
    <n v="1468299600"/>
    <x v="571"/>
    <d v="2016-07-12T05:00:00"/>
    <b v="0"/>
  </r>
  <r>
    <x v="1"/>
    <n v="2144"/>
    <n v="74"/>
    <x v="3"/>
    <s v="plays"/>
    <s v="US"/>
    <s v="USD"/>
    <n v="1473742800"/>
    <n v="1474174800"/>
    <x v="572"/>
    <d v="2016-09-18T05:00:00"/>
    <b v="0"/>
  </r>
  <r>
    <x v="0"/>
    <n v="64"/>
    <n v="92"/>
    <x v="1"/>
    <s v="indie rock"/>
    <s v="US"/>
    <s v="USD"/>
    <n v="1523768400"/>
    <n v="1526014800"/>
    <x v="573"/>
    <d v="2018-05-11T05:00:00"/>
    <b v="0"/>
  </r>
  <r>
    <x v="1"/>
    <n v="2693"/>
    <n v="56"/>
    <x v="3"/>
    <s v="plays"/>
    <s v="GB"/>
    <s v="GBP"/>
    <n v="1437022800"/>
    <n v="1437454800"/>
    <x v="574"/>
    <d v="2015-07-21T05:00:00"/>
    <b v="0"/>
  </r>
  <r>
    <x v="1"/>
    <n v="432"/>
    <n v="33"/>
    <x v="7"/>
    <s v="photography books"/>
    <s v="US"/>
    <s v="USD"/>
    <n v="1422165600"/>
    <n v="1422684000"/>
    <x v="511"/>
    <d v="2015-01-31T06:00:00"/>
    <b v="0"/>
  </r>
  <r>
    <x v="0"/>
    <n v="62"/>
    <n v="94"/>
    <x v="3"/>
    <s v="plays"/>
    <s v="US"/>
    <s v="USD"/>
    <n v="1580104800"/>
    <n v="1581314400"/>
    <x v="575"/>
    <d v="2020-02-10T06:00:00"/>
    <b v="0"/>
  </r>
  <r>
    <x v="1"/>
    <n v="189"/>
    <n v="70"/>
    <x v="3"/>
    <s v="plays"/>
    <s v="US"/>
    <s v="USD"/>
    <n v="1285650000"/>
    <n v="1286427600"/>
    <x v="576"/>
    <d v="2010-10-07T05:00:00"/>
    <b v="0"/>
  </r>
  <r>
    <x v="1"/>
    <n v="154"/>
    <n v="72"/>
    <x v="0"/>
    <s v="food trucks"/>
    <s v="GB"/>
    <s v="GBP"/>
    <n v="1276664400"/>
    <n v="1278738000"/>
    <x v="577"/>
    <d v="2010-07-10T05:00:00"/>
    <b v="1"/>
  </r>
  <r>
    <x v="1"/>
    <n v="96"/>
    <n v="30"/>
    <x v="1"/>
    <s v="indie rock"/>
    <s v="US"/>
    <s v="USD"/>
    <n v="1286168400"/>
    <n v="1286427600"/>
    <x v="578"/>
    <d v="2010-10-07T05:00:00"/>
    <b v="0"/>
  </r>
  <r>
    <x v="0"/>
    <n v="750"/>
    <n v="74"/>
    <x v="3"/>
    <s v="plays"/>
    <s v="US"/>
    <s v="USD"/>
    <n v="1467781200"/>
    <n v="1467954000"/>
    <x v="579"/>
    <d v="2016-07-08T05:00:00"/>
    <b v="0"/>
  </r>
  <r>
    <x v="3"/>
    <n v="87"/>
    <n v="69"/>
    <x v="3"/>
    <s v="plays"/>
    <s v="US"/>
    <s v="USD"/>
    <n v="1556686800"/>
    <n v="1557637200"/>
    <x v="580"/>
    <d v="2019-05-12T05:00:00"/>
    <b v="0"/>
  </r>
  <r>
    <x v="1"/>
    <n v="3063"/>
    <n v="60"/>
    <x v="3"/>
    <s v="plays"/>
    <s v="US"/>
    <s v="USD"/>
    <n v="1553576400"/>
    <n v="1553922000"/>
    <x v="581"/>
    <d v="2019-03-30T05:00:00"/>
    <b v="0"/>
  </r>
  <r>
    <x v="2"/>
    <n v="278"/>
    <n v="111"/>
    <x v="3"/>
    <s v="plays"/>
    <s v="US"/>
    <s v="USD"/>
    <n v="1414904400"/>
    <n v="1416463200"/>
    <x v="582"/>
    <d v="2014-11-20T06:00:00"/>
    <b v="0"/>
  </r>
  <r>
    <x v="0"/>
    <n v="105"/>
    <n v="53"/>
    <x v="4"/>
    <s v="animation"/>
    <s v="US"/>
    <s v="USD"/>
    <n v="1446876000"/>
    <n v="1447221600"/>
    <x v="336"/>
    <d v="2015-11-11T06:00:00"/>
    <b v="0"/>
  </r>
  <r>
    <x v="3"/>
    <n v="1658"/>
    <n v="56"/>
    <x v="4"/>
    <s v="television"/>
    <s v="US"/>
    <s v="USD"/>
    <n v="1490418000"/>
    <n v="1491627600"/>
    <x v="583"/>
    <d v="2017-04-08T05:00:00"/>
    <b v="0"/>
  </r>
  <r>
    <x v="1"/>
    <n v="2266"/>
    <n v="70"/>
    <x v="4"/>
    <s v="television"/>
    <s v="US"/>
    <s v="USD"/>
    <n v="1360389600"/>
    <n v="1363150800"/>
    <x v="584"/>
    <d v="2013-03-13T05:00:00"/>
    <b v="0"/>
  </r>
  <r>
    <x v="0"/>
    <n v="2604"/>
    <n v="49"/>
    <x v="4"/>
    <s v="animation"/>
    <s v="DK"/>
    <s v="DKK"/>
    <n v="1326866400"/>
    <n v="1330754400"/>
    <x v="585"/>
    <d v="2012-03-03T06:00:00"/>
    <b v="0"/>
  </r>
  <r>
    <x v="0"/>
    <n v="65"/>
    <n v="104"/>
    <x v="3"/>
    <s v="plays"/>
    <s v="US"/>
    <s v="USD"/>
    <n v="1479103200"/>
    <n v="1479794400"/>
    <x v="586"/>
    <d v="2016-11-22T06:00:00"/>
    <b v="0"/>
  </r>
  <r>
    <x v="0"/>
    <n v="94"/>
    <n v="99"/>
    <x v="3"/>
    <s v="plays"/>
    <s v="US"/>
    <s v="USD"/>
    <n v="1280206800"/>
    <n v="1281243600"/>
    <x v="587"/>
    <d v="2010-08-08T05:00:00"/>
    <b v="0"/>
  </r>
  <r>
    <x v="2"/>
    <n v="45"/>
    <n v="107"/>
    <x v="4"/>
    <s v="drama"/>
    <s v="US"/>
    <s v="USD"/>
    <n v="1532754000"/>
    <n v="1532754000"/>
    <x v="588"/>
    <d v="2018-07-28T05:00:00"/>
    <b v="0"/>
  </r>
  <r>
    <x v="0"/>
    <n v="257"/>
    <n v="77"/>
    <x v="3"/>
    <s v="plays"/>
    <s v="US"/>
    <s v="USD"/>
    <n v="1453096800"/>
    <n v="1453356000"/>
    <x v="589"/>
    <d v="2016-01-21T06:00:00"/>
    <b v="0"/>
  </r>
  <r>
    <x v="1"/>
    <n v="194"/>
    <n v="58"/>
    <x v="3"/>
    <s v="plays"/>
    <s v="CH"/>
    <s v="CHF"/>
    <n v="1487570400"/>
    <n v="1489986000"/>
    <x v="590"/>
    <d v="2017-03-20T05:00:00"/>
    <b v="0"/>
  </r>
  <r>
    <x v="1"/>
    <n v="129"/>
    <n v="104"/>
    <x v="2"/>
    <s v="wearables"/>
    <s v="CA"/>
    <s v="CAD"/>
    <n v="1545026400"/>
    <n v="1545804000"/>
    <x v="591"/>
    <d v="2018-12-26T06:00:00"/>
    <b v="0"/>
  </r>
  <r>
    <x v="1"/>
    <n v="375"/>
    <n v="88"/>
    <x v="3"/>
    <s v="plays"/>
    <s v="US"/>
    <s v="USD"/>
    <n v="1488348000"/>
    <n v="1489899600"/>
    <x v="592"/>
    <d v="2017-03-19T05:00:00"/>
    <b v="0"/>
  </r>
  <r>
    <x v="0"/>
    <n v="2928"/>
    <n v="28"/>
    <x v="3"/>
    <s v="plays"/>
    <s v="CA"/>
    <s v="CAD"/>
    <n v="1545112800"/>
    <n v="1546495200"/>
    <x v="593"/>
    <d v="2019-01-03T06:00:00"/>
    <b v="0"/>
  </r>
  <r>
    <x v="0"/>
    <n v="4697"/>
    <n v="38"/>
    <x v="1"/>
    <s v="rock"/>
    <s v="US"/>
    <s v="USD"/>
    <n v="1537938000"/>
    <n v="1539752400"/>
    <x v="594"/>
    <d v="2018-10-17T05:00:00"/>
    <b v="0"/>
  </r>
  <r>
    <x v="0"/>
    <n v="2915"/>
    <n v="30"/>
    <x v="6"/>
    <s v="video games"/>
    <s v="US"/>
    <s v="USD"/>
    <n v="1363150800"/>
    <n v="1364101200"/>
    <x v="595"/>
    <d v="2013-03-24T05:00:00"/>
    <b v="0"/>
  </r>
  <r>
    <x v="0"/>
    <n v="18"/>
    <n v="104"/>
    <x v="5"/>
    <s v="translations"/>
    <s v="US"/>
    <s v="USD"/>
    <n v="1523250000"/>
    <n v="1525323600"/>
    <x v="596"/>
    <d v="2018-05-03T05:00:00"/>
    <b v="0"/>
  </r>
  <r>
    <x v="3"/>
    <n v="723"/>
    <n v="86"/>
    <x v="0"/>
    <s v="food trucks"/>
    <s v="US"/>
    <s v="USD"/>
    <n v="1499317200"/>
    <n v="1500872400"/>
    <x v="597"/>
    <d v="2017-07-24T05:00:00"/>
    <b v="1"/>
  </r>
  <r>
    <x v="0"/>
    <n v="602"/>
    <n v="98"/>
    <x v="3"/>
    <s v="plays"/>
    <s v="CH"/>
    <s v="CHF"/>
    <n v="1287550800"/>
    <n v="1288501200"/>
    <x v="598"/>
    <d v="2010-10-31T05:00:00"/>
    <b v="1"/>
  </r>
  <r>
    <x v="0"/>
    <n v="1"/>
    <n v="2"/>
    <x v="1"/>
    <s v="jazz"/>
    <s v="US"/>
    <s v="USD"/>
    <n v="1404795600"/>
    <n v="1407128400"/>
    <x v="599"/>
    <d v="2014-08-04T05:00:00"/>
    <b v="0"/>
  </r>
  <r>
    <x v="0"/>
    <n v="3868"/>
    <n v="45"/>
    <x v="4"/>
    <s v="shorts"/>
    <s v="IT"/>
    <s v="EUR"/>
    <n v="1393048800"/>
    <n v="1394344800"/>
    <x v="600"/>
    <d v="2014-03-09T06:00:00"/>
    <b v="0"/>
  </r>
  <r>
    <x v="1"/>
    <n v="409"/>
    <n v="31"/>
    <x v="2"/>
    <s v="web"/>
    <s v="US"/>
    <s v="USD"/>
    <n v="1470373200"/>
    <n v="1474088400"/>
    <x v="601"/>
    <d v="2016-09-17T05:00:00"/>
    <b v="0"/>
  </r>
  <r>
    <x v="1"/>
    <n v="234"/>
    <n v="60"/>
    <x v="2"/>
    <s v="web"/>
    <s v="US"/>
    <s v="USD"/>
    <n v="1460091600"/>
    <n v="1460264400"/>
    <x v="602"/>
    <d v="2016-04-10T05:00:00"/>
    <b v="0"/>
  </r>
  <r>
    <x v="1"/>
    <n v="3016"/>
    <n v="59"/>
    <x v="1"/>
    <s v="metal"/>
    <s v="US"/>
    <s v="USD"/>
    <n v="1440392400"/>
    <n v="1440824400"/>
    <x v="335"/>
    <d v="2015-08-29T05:00:00"/>
    <b v="0"/>
  </r>
  <r>
    <x v="1"/>
    <n v="264"/>
    <n v="50"/>
    <x v="7"/>
    <s v="photography books"/>
    <s v="US"/>
    <s v="USD"/>
    <n v="1488434400"/>
    <n v="1489554000"/>
    <x v="603"/>
    <d v="2017-03-15T05:00:00"/>
    <b v="1"/>
  </r>
  <r>
    <x v="0"/>
    <n v="504"/>
    <n v="99"/>
    <x v="0"/>
    <s v="food trucks"/>
    <s v="AU"/>
    <s v="AUD"/>
    <n v="1514440800"/>
    <n v="1514872800"/>
    <x v="604"/>
    <d v="2018-01-02T06:00:00"/>
    <b v="0"/>
  </r>
  <r>
    <x v="0"/>
    <n v="14"/>
    <n v="59"/>
    <x v="4"/>
    <s v="science fiction"/>
    <s v="US"/>
    <s v="USD"/>
    <n v="1514354400"/>
    <n v="1515736800"/>
    <x v="605"/>
    <d v="2018-01-12T06:00:00"/>
    <b v="0"/>
  </r>
  <r>
    <x v="3"/>
    <n v="390"/>
    <n v="81"/>
    <x v="1"/>
    <s v="rock"/>
    <s v="US"/>
    <s v="USD"/>
    <n v="1440910800"/>
    <n v="1442898000"/>
    <x v="606"/>
    <d v="2015-09-22T05:00:00"/>
    <b v="0"/>
  </r>
  <r>
    <x v="0"/>
    <n v="750"/>
    <n v="76"/>
    <x v="4"/>
    <s v="documentary"/>
    <s v="GB"/>
    <s v="GBP"/>
    <n v="1296108000"/>
    <n v="1296194400"/>
    <x v="65"/>
    <d v="2011-01-28T06:00:00"/>
    <b v="0"/>
  </r>
  <r>
    <x v="0"/>
    <n v="77"/>
    <n v="97"/>
    <x v="3"/>
    <s v="plays"/>
    <s v="US"/>
    <s v="USD"/>
    <n v="1440133200"/>
    <n v="1440910800"/>
    <x v="607"/>
    <d v="2015-08-30T05:00:00"/>
    <b v="1"/>
  </r>
  <r>
    <x v="0"/>
    <n v="752"/>
    <n v="77"/>
    <x v="1"/>
    <s v="jazz"/>
    <s v="DK"/>
    <s v="DKK"/>
    <n v="1332910800"/>
    <n v="1335502800"/>
    <x v="608"/>
    <d v="2012-04-27T05:00:00"/>
    <b v="0"/>
  </r>
  <r>
    <x v="0"/>
    <n v="131"/>
    <n v="68"/>
    <x v="3"/>
    <s v="plays"/>
    <s v="US"/>
    <s v="USD"/>
    <n v="1544335200"/>
    <n v="1544680800"/>
    <x v="609"/>
    <d v="2018-12-13T06:00:00"/>
    <b v="0"/>
  </r>
  <r>
    <x v="0"/>
    <n v="87"/>
    <n v="89"/>
    <x v="3"/>
    <s v="plays"/>
    <s v="US"/>
    <s v="USD"/>
    <n v="1286427600"/>
    <n v="1288414800"/>
    <x v="610"/>
    <d v="2010-10-30T05:00:00"/>
    <b v="0"/>
  </r>
  <r>
    <x v="0"/>
    <n v="1063"/>
    <n v="25"/>
    <x v="1"/>
    <s v="jazz"/>
    <s v="US"/>
    <s v="USD"/>
    <n v="1329717600"/>
    <n v="1330581600"/>
    <x v="541"/>
    <d v="2012-03-01T06:00:00"/>
    <b v="0"/>
  </r>
  <r>
    <x v="1"/>
    <n v="272"/>
    <n v="45"/>
    <x v="4"/>
    <s v="documentary"/>
    <s v="US"/>
    <s v="USD"/>
    <n v="1310187600"/>
    <n v="1311397200"/>
    <x v="611"/>
    <d v="2011-07-23T05:00:00"/>
    <b v="0"/>
  </r>
  <r>
    <x v="3"/>
    <n v="25"/>
    <n v="79"/>
    <x v="3"/>
    <s v="plays"/>
    <s v="US"/>
    <s v="USD"/>
    <n v="1377838800"/>
    <n v="1378357200"/>
    <x v="612"/>
    <d v="2013-09-05T05:00:00"/>
    <b v="0"/>
  </r>
  <r>
    <x v="1"/>
    <n v="419"/>
    <n v="29"/>
    <x v="8"/>
    <s v="audio"/>
    <s v="US"/>
    <s v="USD"/>
    <n v="1410325200"/>
    <n v="1411102800"/>
    <x v="613"/>
    <d v="2014-09-19T05:00:00"/>
    <b v="0"/>
  </r>
  <r>
    <x v="0"/>
    <n v="76"/>
    <n v="74"/>
    <x v="3"/>
    <s v="plays"/>
    <s v="US"/>
    <s v="USD"/>
    <n v="1343797200"/>
    <n v="1344834000"/>
    <x v="614"/>
    <d v="2012-08-13T05:00:00"/>
    <b v="0"/>
  </r>
  <r>
    <x v="1"/>
    <n v="1621"/>
    <n v="108"/>
    <x v="3"/>
    <s v="plays"/>
    <s v="IT"/>
    <s v="EUR"/>
    <n v="1498453200"/>
    <n v="1499230800"/>
    <x v="615"/>
    <d v="2017-07-05T05:00:00"/>
    <b v="0"/>
  </r>
  <r>
    <x v="1"/>
    <n v="1101"/>
    <n v="69"/>
    <x v="1"/>
    <s v="indie rock"/>
    <s v="US"/>
    <s v="USD"/>
    <n v="1456380000"/>
    <n v="1457416800"/>
    <x v="90"/>
    <d v="2016-03-08T06:00:00"/>
    <b v="0"/>
  </r>
  <r>
    <x v="1"/>
    <n v="1073"/>
    <n v="111"/>
    <x v="3"/>
    <s v="plays"/>
    <s v="US"/>
    <s v="USD"/>
    <n v="1280552400"/>
    <n v="1280898000"/>
    <x v="616"/>
    <d v="2010-08-04T05:00:00"/>
    <b v="0"/>
  </r>
  <r>
    <x v="0"/>
    <n v="4428"/>
    <n v="25"/>
    <x v="3"/>
    <s v="plays"/>
    <s v="AU"/>
    <s v="AUD"/>
    <n v="1521608400"/>
    <n v="1522472400"/>
    <x v="617"/>
    <d v="2018-03-31T05:00:00"/>
    <b v="0"/>
  </r>
  <r>
    <x v="0"/>
    <n v="58"/>
    <n v="42"/>
    <x v="1"/>
    <s v="indie rock"/>
    <s v="IT"/>
    <s v="EUR"/>
    <n v="1460696400"/>
    <n v="1462510800"/>
    <x v="618"/>
    <d v="2016-05-06T05:00:00"/>
    <b v="0"/>
  </r>
  <r>
    <x v="3"/>
    <n v="1218"/>
    <n v="47"/>
    <x v="7"/>
    <s v="photography books"/>
    <s v="US"/>
    <s v="USD"/>
    <n v="1313730000"/>
    <n v="1317790800"/>
    <x v="619"/>
    <d v="2011-10-05T05:00:00"/>
    <b v="0"/>
  </r>
  <r>
    <x v="1"/>
    <n v="331"/>
    <n v="36"/>
    <x v="8"/>
    <s v="audio"/>
    <s v="US"/>
    <s v="USD"/>
    <n v="1568178000"/>
    <n v="1568782800"/>
    <x v="620"/>
    <d v="2019-09-18T05:00:00"/>
    <b v="0"/>
  </r>
  <r>
    <x v="1"/>
    <n v="1170"/>
    <n v="101"/>
    <x v="7"/>
    <s v="photography books"/>
    <s v="US"/>
    <s v="USD"/>
    <n v="1348635600"/>
    <n v="1349413200"/>
    <x v="621"/>
    <d v="2012-10-05T05:00:00"/>
    <b v="0"/>
  </r>
  <r>
    <x v="0"/>
    <n v="111"/>
    <n v="40"/>
    <x v="5"/>
    <s v="fiction"/>
    <s v="US"/>
    <s v="USD"/>
    <n v="1468126800"/>
    <n v="1472446800"/>
    <x v="622"/>
    <d v="2016-08-29T05:00:00"/>
    <b v="0"/>
  </r>
  <r>
    <x v="3"/>
    <n v="215"/>
    <n v="83"/>
    <x v="4"/>
    <s v="drama"/>
    <s v="US"/>
    <s v="USD"/>
    <n v="1547877600"/>
    <n v="1548050400"/>
    <x v="35"/>
    <d v="2019-01-21T06:00:00"/>
    <b v="0"/>
  </r>
  <r>
    <x v="1"/>
    <n v="363"/>
    <n v="40"/>
    <x v="0"/>
    <s v="food trucks"/>
    <s v="US"/>
    <s v="USD"/>
    <n v="1571374800"/>
    <n v="1571806800"/>
    <x v="623"/>
    <d v="2019-10-23T05:00:00"/>
    <b v="0"/>
  </r>
  <r>
    <x v="0"/>
    <n v="2955"/>
    <n v="48"/>
    <x v="6"/>
    <s v="mobile games"/>
    <s v="US"/>
    <s v="USD"/>
    <n v="1576303200"/>
    <n v="1576476000"/>
    <x v="624"/>
    <d v="2019-12-16T06:00:00"/>
    <b v="0"/>
  </r>
  <r>
    <x v="0"/>
    <n v="1657"/>
    <n v="96"/>
    <x v="3"/>
    <s v="plays"/>
    <s v="US"/>
    <s v="USD"/>
    <n v="1324447200"/>
    <n v="1324965600"/>
    <x v="625"/>
    <d v="2011-12-27T06:00:00"/>
    <b v="0"/>
  </r>
  <r>
    <x v="1"/>
    <n v="103"/>
    <n v="79"/>
    <x v="3"/>
    <s v="plays"/>
    <s v="US"/>
    <s v="USD"/>
    <n v="1386741600"/>
    <n v="1387519200"/>
    <x v="626"/>
    <d v="2013-12-20T06:00:00"/>
    <b v="0"/>
  </r>
  <r>
    <x v="1"/>
    <n v="147"/>
    <n v="56"/>
    <x v="3"/>
    <s v="plays"/>
    <s v="US"/>
    <s v="USD"/>
    <n v="1537074000"/>
    <n v="1537246800"/>
    <x v="627"/>
    <d v="2018-09-18T05:00:00"/>
    <b v="0"/>
  </r>
  <r>
    <x v="1"/>
    <n v="110"/>
    <n v="69"/>
    <x v="5"/>
    <s v="nonfiction"/>
    <s v="CA"/>
    <s v="CAD"/>
    <n v="1277787600"/>
    <n v="1279515600"/>
    <x v="628"/>
    <d v="2010-07-19T05:00:00"/>
    <b v="0"/>
  </r>
  <r>
    <x v="0"/>
    <n v="926"/>
    <n v="102"/>
    <x v="3"/>
    <s v="plays"/>
    <s v="CA"/>
    <s v="CAD"/>
    <n v="1440306000"/>
    <n v="1442379600"/>
    <x v="629"/>
    <d v="2015-09-16T05:00:00"/>
    <b v="0"/>
  </r>
  <r>
    <x v="1"/>
    <n v="134"/>
    <n v="107"/>
    <x v="2"/>
    <s v="wearables"/>
    <s v="US"/>
    <s v="USD"/>
    <n v="1522126800"/>
    <n v="1523077200"/>
    <x v="630"/>
    <d v="2018-04-07T05:00:00"/>
    <b v="0"/>
  </r>
  <r>
    <x v="1"/>
    <n v="269"/>
    <n v="52"/>
    <x v="3"/>
    <s v="plays"/>
    <s v="US"/>
    <s v="USD"/>
    <n v="1489298400"/>
    <n v="1489554000"/>
    <x v="631"/>
    <d v="2017-03-15T05:00:00"/>
    <b v="0"/>
  </r>
  <r>
    <x v="1"/>
    <n v="175"/>
    <n v="71"/>
    <x v="4"/>
    <s v="television"/>
    <s v="US"/>
    <s v="USD"/>
    <n v="1547100000"/>
    <n v="1548482400"/>
    <x v="632"/>
    <d v="2019-01-26T06:00:00"/>
    <b v="0"/>
  </r>
  <r>
    <x v="1"/>
    <n v="69"/>
    <n v="106"/>
    <x v="2"/>
    <s v="web"/>
    <s v="US"/>
    <s v="USD"/>
    <n v="1383022800"/>
    <n v="1384063200"/>
    <x v="633"/>
    <d v="2013-11-10T06:00:00"/>
    <b v="0"/>
  </r>
  <r>
    <x v="1"/>
    <n v="190"/>
    <n v="43"/>
    <x v="4"/>
    <s v="documentary"/>
    <s v="US"/>
    <s v="USD"/>
    <n v="1322373600"/>
    <n v="1322892000"/>
    <x v="634"/>
    <d v="2011-12-03T06:00:00"/>
    <b v="0"/>
  </r>
  <r>
    <x v="1"/>
    <n v="237"/>
    <n v="30"/>
    <x v="4"/>
    <s v="documentary"/>
    <s v="US"/>
    <s v="USD"/>
    <n v="1349240400"/>
    <n v="1350709200"/>
    <x v="635"/>
    <d v="2012-10-20T05:00:00"/>
    <b v="1"/>
  </r>
  <r>
    <x v="0"/>
    <n v="77"/>
    <n v="71"/>
    <x v="1"/>
    <s v="rock"/>
    <s v="GB"/>
    <s v="GBP"/>
    <n v="1562648400"/>
    <n v="1564203600"/>
    <x v="636"/>
    <d v="2019-07-27T05:00:00"/>
    <b v="0"/>
  </r>
  <r>
    <x v="0"/>
    <n v="1748"/>
    <n v="66"/>
    <x v="3"/>
    <s v="plays"/>
    <s v="US"/>
    <s v="USD"/>
    <n v="1508216400"/>
    <n v="1509685200"/>
    <x v="637"/>
    <d v="2017-11-03T05:00:00"/>
    <b v="0"/>
  </r>
  <r>
    <x v="0"/>
    <n v="79"/>
    <n v="97"/>
    <x v="3"/>
    <s v="plays"/>
    <s v="US"/>
    <s v="USD"/>
    <n v="1511762400"/>
    <n v="1514959200"/>
    <x v="638"/>
    <d v="2018-01-03T06:00:00"/>
    <b v="0"/>
  </r>
  <r>
    <x v="1"/>
    <n v="196"/>
    <n v="63"/>
    <x v="1"/>
    <s v="rock"/>
    <s v="IT"/>
    <s v="EUR"/>
    <n v="1447480800"/>
    <n v="1448863200"/>
    <x v="639"/>
    <d v="2015-11-30T06:00:00"/>
    <b v="1"/>
  </r>
  <r>
    <x v="0"/>
    <n v="889"/>
    <n v="109"/>
    <x v="3"/>
    <s v="plays"/>
    <s v="US"/>
    <s v="USD"/>
    <n v="1429506000"/>
    <n v="1429592400"/>
    <x v="640"/>
    <d v="2015-04-21T05:00:00"/>
    <b v="0"/>
  </r>
  <r>
    <x v="1"/>
    <n v="7295"/>
    <n v="27"/>
    <x v="1"/>
    <s v="electric music"/>
    <s v="US"/>
    <s v="USD"/>
    <n v="1522472400"/>
    <n v="1522645200"/>
    <x v="641"/>
    <d v="2018-04-02T05:00:00"/>
    <b v="0"/>
  </r>
  <r>
    <x v="1"/>
    <n v="2893"/>
    <n v="65"/>
    <x v="2"/>
    <s v="wearables"/>
    <s v="CA"/>
    <s v="CAD"/>
    <n v="1322114400"/>
    <n v="1323324000"/>
    <x v="642"/>
    <d v="2011-12-08T06:00:00"/>
    <b v="0"/>
  </r>
  <r>
    <x v="0"/>
    <n v="56"/>
    <n v="112"/>
    <x v="4"/>
    <s v="drama"/>
    <s v="US"/>
    <s v="USD"/>
    <n v="1561438800"/>
    <n v="1561525200"/>
    <x v="230"/>
    <d v="2019-06-26T05:00:00"/>
    <b v="0"/>
  </r>
  <r>
    <x v="0"/>
    <n v="1"/>
    <n v="3"/>
    <x v="2"/>
    <s v="wearables"/>
    <s v="US"/>
    <s v="USD"/>
    <n v="1264399200"/>
    <n v="1265695200"/>
    <x v="67"/>
    <d v="2010-02-09T06:00:00"/>
    <b v="0"/>
  </r>
  <r>
    <x v="1"/>
    <n v="820"/>
    <n v="111"/>
    <x v="3"/>
    <s v="plays"/>
    <s v="US"/>
    <s v="USD"/>
    <n v="1301202000"/>
    <n v="1301806800"/>
    <x v="643"/>
    <d v="2011-04-03T05:00:00"/>
    <b v="1"/>
  </r>
  <r>
    <x v="0"/>
    <n v="83"/>
    <n v="57"/>
    <x v="2"/>
    <s v="wearables"/>
    <s v="US"/>
    <s v="USD"/>
    <n v="1374469200"/>
    <n v="1374901200"/>
    <x v="644"/>
    <d v="2013-07-27T05:00:00"/>
    <b v="0"/>
  </r>
  <r>
    <x v="1"/>
    <n v="2038"/>
    <n v="97"/>
    <x v="5"/>
    <s v="translations"/>
    <s v="US"/>
    <s v="USD"/>
    <n v="1334984400"/>
    <n v="1336453200"/>
    <x v="645"/>
    <d v="2012-05-08T05:00:00"/>
    <b v="1"/>
  </r>
  <r>
    <x v="1"/>
    <n v="116"/>
    <n v="92"/>
    <x v="4"/>
    <s v="animation"/>
    <s v="US"/>
    <s v="USD"/>
    <n v="1467608400"/>
    <n v="1468904400"/>
    <x v="646"/>
    <d v="2016-07-19T05:00:00"/>
    <b v="0"/>
  </r>
  <r>
    <x v="0"/>
    <n v="2025"/>
    <n v="83"/>
    <x v="5"/>
    <s v="nonfiction"/>
    <s v="GB"/>
    <s v="GBP"/>
    <n v="1386741600"/>
    <n v="1387087200"/>
    <x v="626"/>
    <d v="2013-12-15T06:00:00"/>
    <b v="0"/>
  </r>
  <r>
    <x v="1"/>
    <n v="1345"/>
    <n v="103"/>
    <x v="2"/>
    <s v="web"/>
    <s v="AU"/>
    <s v="AUD"/>
    <n v="1546754400"/>
    <n v="1547445600"/>
    <x v="647"/>
    <d v="2019-01-14T06:00:00"/>
    <b v="0"/>
  </r>
  <r>
    <x v="1"/>
    <n v="168"/>
    <n v="69"/>
    <x v="4"/>
    <s v="drama"/>
    <s v="US"/>
    <s v="USD"/>
    <n v="1544248800"/>
    <n v="1547359200"/>
    <x v="159"/>
    <d v="2019-01-13T06:00:00"/>
    <b v="0"/>
  </r>
  <r>
    <x v="1"/>
    <n v="137"/>
    <n v="88"/>
    <x v="3"/>
    <s v="plays"/>
    <s v="CH"/>
    <s v="CHF"/>
    <n v="1495429200"/>
    <n v="1496293200"/>
    <x v="648"/>
    <d v="2017-06-01T05:00:00"/>
    <b v="0"/>
  </r>
  <r>
    <x v="1"/>
    <n v="186"/>
    <n v="75"/>
    <x v="3"/>
    <s v="plays"/>
    <s v="IT"/>
    <s v="EUR"/>
    <n v="1334811600"/>
    <n v="1335416400"/>
    <x v="267"/>
    <d v="2012-04-26T05:00:00"/>
    <b v="0"/>
  </r>
  <r>
    <x v="1"/>
    <n v="125"/>
    <n v="51"/>
    <x v="3"/>
    <s v="plays"/>
    <s v="US"/>
    <s v="USD"/>
    <n v="1531544400"/>
    <n v="1532149200"/>
    <x v="649"/>
    <d v="2018-07-21T05:00:00"/>
    <b v="0"/>
  </r>
  <r>
    <x v="0"/>
    <n v="14"/>
    <n v="90"/>
    <x v="3"/>
    <s v="plays"/>
    <s v="IT"/>
    <s v="EUR"/>
    <n v="1453615200"/>
    <n v="1453788000"/>
    <x v="248"/>
    <d v="2016-01-26T06:00:00"/>
    <b v="1"/>
  </r>
  <r>
    <x v="1"/>
    <n v="202"/>
    <n v="73"/>
    <x v="3"/>
    <s v="plays"/>
    <s v="US"/>
    <s v="USD"/>
    <n v="1467954000"/>
    <n v="1471496400"/>
    <x v="571"/>
    <d v="2016-08-18T05:00:00"/>
    <b v="0"/>
  </r>
  <r>
    <x v="1"/>
    <n v="103"/>
    <n v="108"/>
    <x v="5"/>
    <s v="radio &amp; podcasts"/>
    <s v="US"/>
    <s v="USD"/>
    <n v="1471842000"/>
    <n v="1472878800"/>
    <x v="650"/>
    <d v="2016-09-03T05:00:00"/>
    <b v="0"/>
  </r>
  <r>
    <x v="1"/>
    <n v="1785"/>
    <n v="102"/>
    <x v="1"/>
    <s v="rock"/>
    <s v="US"/>
    <s v="USD"/>
    <n v="1408424400"/>
    <n v="1408510800"/>
    <x v="1"/>
    <d v="2014-08-20T05:00:00"/>
    <b v="0"/>
  </r>
  <r>
    <x v="0"/>
    <n v="656"/>
    <n v="44"/>
    <x v="6"/>
    <s v="mobile games"/>
    <s v="US"/>
    <s v="USD"/>
    <n v="1281157200"/>
    <n v="1281589200"/>
    <x v="651"/>
    <d v="2010-08-12T05:00:00"/>
    <b v="0"/>
  </r>
  <r>
    <x v="1"/>
    <n v="157"/>
    <n v="66"/>
    <x v="3"/>
    <s v="plays"/>
    <s v="US"/>
    <s v="USD"/>
    <n v="1373432400"/>
    <n v="1375851600"/>
    <x v="652"/>
    <d v="2013-08-07T05:00:00"/>
    <b v="0"/>
  </r>
  <r>
    <x v="1"/>
    <n v="555"/>
    <n v="25"/>
    <x v="4"/>
    <s v="documentary"/>
    <s v="US"/>
    <s v="USD"/>
    <n v="1313989200"/>
    <n v="1315803600"/>
    <x v="653"/>
    <d v="2011-09-12T05:00:00"/>
    <b v="0"/>
  </r>
  <r>
    <x v="1"/>
    <n v="297"/>
    <n v="28"/>
    <x v="2"/>
    <s v="wearables"/>
    <s v="US"/>
    <s v="USD"/>
    <n v="1371445200"/>
    <n v="1373691600"/>
    <x v="654"/>
    <d v="2013-07-13T05:00:00"/>
    <b v="0"/>
  </r>
  <r>
    <x v="1"/>
    <n v="123"/>
    <n v="86"/>
    <x v="5"/>
    <s v="fiction"/>
    <s v="US"/>
    <s v="USD"/>
    <n v="1338267600"/>
    <n v="1339218000"/>
    <x v="655"/>
    <d v="2012-06-09T05:00:00"/>
    <b v="0"/>
  </r>
  <r>
    <x v="3"/>
    <n v="38"/>
    <n v="85"/>
    <x v="3"/>
    <s v="plays"/>
    <s v="DK"/>
    <s v="DKK"/>
    <n v="1519192800"/>
    <n v="1520402400"/>
    <x v="656"/>
    <d v="2018-03-07T06:00:00"/>
    <b v="0"/>
  </r>
  <r>
    <x v="3"/>
    <n v="60"/>
    <n v="90"/>
    <x v="1"/>
    <s v="rock"/>
    <s v="US"/>
    <s v="USD"/>
    <n v="1522818000"/>
    <n v="1523336400"/>
    <x v="657"/>
    <d v="2018-04-10T05:00:00"/>
    <b v="0"/>
  </r>
  <r>
    <x v="1"/>
    <n v="3036"/>
    <n v="25"/>
    <x v="4"/>
    <s v="documentary"/>
    <s v="US"/>
    <s v="USD"/>
    <n v="1509948000"/>
    <n v="1512280800"/>
    <x v="265"/>
    <d v="2017-12-03T06:00:00"/>
    <b v="0"/>
  </r>
  <r>
    <x v="1"/>
    <n v="144"/>
    <n v="92"/>
    <x v="3"/>
    <s v="plays"/>
    <s v="AU"/>
    <s v="AUD"/>
    <n v="1456898400"/>
    <n v="1458709200"/>
    <x v="658"/>
    <d v="2016-03-23T05:00:00"/>
    <b v="0"/>
  </r>
  <r>
    <x v="1"/>
    <n v="121"/>
    <n v="93"/>
    <x v="3"/>
    <s v="plays"/>
    <s v="GB"/>
    <s v="GBP"/>
    <n v="1413954000"/>
    <n v="1414126800"/>
    <x v="659"/>
    <d v="2014-10-24T05:00:00"/>
    <b v="0"/>
  </r>
  <r>
    <x v="0"/>
    <n v="1596"/>
    <n v="61"/>
    <x v="6"/>
    <s v="mobile games"/>
    <s v="US"/>
    <s v="USD"/>
    <n v="1416031200"/>
    <n v="1416204000"/>
    <x v="660"/>
    <d v="2014-11-17T06:00:00"/>
    <b v="0"/>
  </r>
  <r>
    <x v="3"/>
    <n v="524"/>
    <n v="92"/>
    <x v="3"/>
    <s v="plays"/>
    <s v="US"/>
    <s v="USD"/>
    <n v="1287982800"/>
    <n v="1288501200"/>
    <x v="661"/>
    <d v="2010-10-31T05:00:00"/>
    <b v="0"/>
  </r>
  <r>
    <x v="1"/>
    <n v="181"/>
    <n v="81"/>
    <x v="2"/>
    <s v="web"/>
    <s v="US"/>
    <s v="USD"/>
    <n v="1547964000"/>
    <n v="1552971600"/>
    <x v="4"/>
    <d v="2019-03-19T05:00:00"/>
    <b v="0"/>
  </r>
  <r>
    <x v="0"/>
    <n v="10"/>
    <n v="74"/>
    <x v="3"/>
    <s v="plays"/>
    <s v="US"/>
    <s v="USD"/>
    <n v="1464152400"/>
    <n v="1465102800"/>
    <x v="662"/>
    <d v="2016-06-05T05:00:00"/>
    <b v="0"/>
  </r>
  <r>
    <x v="1"/>
    <n v="122"/>
    <n v="85"/>
    <x v="4"/>
    <s v="drama"/>
    <s v="US"/>
    <s v="USD"/>
    <n v="1359957600"/>
    <n v="1360130400"/>
    <x v="663"/>
    <d v="2013-02-06T06:00:00"/>
    <b v="0"/>
  </r>
  <r>
    <x v="1"/>
    <n v="1071"/>
    <n v="111"/>
    <x v="2"/>
    <s v="wearables"/>
    <s v="CA"/>
    <s v="CAD"/>
    <n v="1432357200"/>
    <n v="1432875600"/>
    <x v="664"/>
    <d v="2015-05-29T05:00:00"/>
    <b v="0"/>
  </r>
  <r>
    <x v="3"/>
    <n v="219"/>
    <n v="33"/>
    <x v="2"/>
    <s v="web"/>
    <s v="US"/>
    <s v="USD"/>
    <n v="1500786000"/>
    <n v="1500872400"/>
    <x v="665"/>
    <d v="2017-07-24T05:00:00"/>
    <b v="0"/>
  </r>
  <r>
    <x v="0"/>
    <n v="1121"/>
    <n v="96"/>
    <x v="1"/>
    <s v="rock"/>
    <s v="US"/>
    <s v="USD"/>
    <n v="1490158800"/>
    <n v="1492146000"/>
    <x v="666"/>
    <d v="2017-04-14T05:00:00"/>
    <b v="0"/>
  </r>
  <r>
    <x v="1"/>
    <n v="980"/>
    <n v="85"/>
    <x v="1"/>
    <s v="metal"/>
    <s v="US"/>
    <s v="USD"/>
    <n v="1406178000"/>
    <n v="1407301200"/>
    <x v="43"/>
    <d v="2014-08-06T05:00:00"/>
    <b v="0"/>
  </r>
  <r>
    <x v="1"/>
    <n v="536"/>
    <n v="25"/>
    <x v="3"/>
    <s v="plays"/>
    <s v="US"/>
    <s v="USD"/>
    <n v="1485583200"/>
    <n v="1486620000"/>
    <x v="667"/>
    <d v="2017-02-09T06:00:00"/>
    <b v="0"/>
  </r>
  <r>
    <x v="1"/>
    <n v="1991"/>
    <n v="66"/>
    <x v="7"/>
    <s v="photography books"/>
    <s v="US"/>
    <s v="USD"/>
    <n v="1459314000"/>
    <n v="1459918800"/>
    <x v="668"/>
    <d v="2016-04-06T05:00:00"/>
    <b v="0"/>
  </r>
  <r>
    <x v="3"/>
    <n v="29"/>
    <n v="87"/>
    <x v="5"/>
    <s v="nonfiction"/>
    <s v="US"/>
    <s v="USD"/>
    <n v="1424412000"/>
    <n v="1424757600"/>
    <x v="669"/>
    <d v="2015-02-24T06:00:00"/>
    <b v="0"/>
  </r>
  <r>
    <x v="1"/>
    <n v="180"/>
    <n v="28"/>
    <x v="1"/>
    <s v="indie rock"/>
    <s v="US"/>
    <s v="USD"/>
    <n v="1478844000"/>
    <n v="1479880800"/>
    <x v="670"/>
    <d v="2016-11-23T06:00:00"/>
    <b v="0"/>
  </r>
  <r>
    <x v="0"/>
    <n v="15"/>
    <n v="104"/>
    <x v="3"/>
    <s v="plays"/>
    <s v="US"/>
    <s v="USD"/>
    <n v="1416117600"/>
    <n v="1418018400"/>
    <x v="671"/>
    <d v="2014-12-08T06:00:00"/>
    <b v="0"/>
  </r>
  <r>
    <x v="0"/>
    <n v="191"/>
    <n v="32"/>
    <x v="1"/>
    <s v="indie rock"/>
    <s v="US"/>
    <s v="USD"/>
    <n v="1340946000"/>
    <n v="1341032400"/>
    <x v="672"/>
    <d v="2012-06-30T05:00:00"/>
    <b v="0"/>
  </r>
  <r>
    <x v="0"/>
    <n v="16"/>
    <n v="100"/>
    <x v="3"/>
    <s v="plays"/>
    <s v="US"/>
    <s v="USD"/>
    <n v="1486101600"/>
    <n v="1486360800"/>
    <x v="673"/>
    <d v="2017-02-06T06:00:00"/>
    <b v="0"/>
  </r>
  <r>
    <x v="1"/>
    <n v="130"/>
    <n v="109"/>
    <x v="3"/>
    <s v="plays"/>
    <s v="US"/>
    <s v="USD"/>
    <n v="1274590800"/>
    <n v="1274677200"/>
    <x v="674"/>
    <d v="2010-05-24T05:00:00"/>
    <b v="0"/>
  </r>
  <r>
    <x v="1"/>
    <n v="122"/>
    <n v="111"/>
    <x v="1"/>
    <s v="electric music"/>
    <s v="US"/>
    <s v="USD"/>
    <n v="1263880800"/>
    <n v="1267509600"/>
    <x v="675"/>
    <d v="2010-03-02T06:00:00"/>
    <b v="0"/>
  </r>
  <r>
    <x v="0"/>
    <n v="17"/>
    <n v="30"/>
    <x v="3"/>
    <s v="plays"/>
    <s v="US"/>
    <s v="USD"/>
    <n v="1445403600"/>
    <n v="1445922000"/>
    <x v="676"/>
    <d v="2015-10-27T05:00:00"/>
    <b v="0"/>
  </r>
  <r>
    <x v="1"/>
    <n v="140"/>
    <n v="102"/>
    <x v="3"/>
    <s v="plays"/>
    <s v="US"/>
    <s v="USD"/>
    <n v="1533877200"/>
    <n v="1534050000"/>
    <x v="342"/>
    <d v="2018-08-12T05:00:00"/>
    <b v="0"/>
  </r>
  <r>
    <x v="0"/>
    <n v="34"/>
    <n v="62"/>
    <x v="2"/>
    <s v="wearables"/>
    <s v="US"/>
    <s v="USD"/>
    <n v="1275195600"/>
    <n v="1277528400"/>
    <x v="677"/>
    <d v="2010-06-26T05:00:00"/>
    <b v="0"/>
  </r>
  <r>
    <x v="1"/>
    <n v="3388"/>
    <n v="35"/>
    <x v="2"/>
    <s v="web"/>
    <s v="US"/>
    <s v="USD"/>
    <n v="1318136400"/>
    <n v="1318568400"/>
    <x v="678"/>
    <d v="2011-10-14T05:00:00"/>
    <b v="0"/>
  </r>
  <r>
    <x v="1"/>
    <n v="280"/>
    <n v="40"/>
    <x v="3"/>
    <s v="plays"/>
    <s v="US"/>
    <s v="USD"/>
    <n v="1283403600"/>
    <n v="1284354000"/>
    <x v="679"/>
    <d v="2010-09-13T05:00:00"/>
    <b v="0"/>
  </r>
  <r>
    <x v="3"/>
    <n v="614"/>
    <n v="111"/>
    <x v="4"/>
    <s v="animation"/>
    <s v="US"/>
    <s v="USD"/>
    <n v="1267423200"/>
    <n v="1269579600"/>
    <x v="680"/>
    <d v="2010-03-26T05:00:00"/>
    <b v="0"/>
  </r>
  <r>
    <x v="1"/>
    <n v="366"/>
    <n v="37"/>
    <x v="2"/>
    <s v="wearables"/>
    <s v="IT"/>
    <s v="EUR"/>
    <n v="1412744400"/>
    <n v="1413781200"/>
    <x v="681"/>
    <d v="2014-10-20T05:00:00"/>
    <b v="0"/>
  </r>
  <r>
    <x v="0"/>
    <n v="1"/>
    <n v="1"/>
    <x v="1"/>
    <s v="electric music"/>
    <s v="GB"/>
    <s v="GBP"/>
    <n v="1277960400"/>
    <n v="1280120400"/>
    <x v="682"/>
    <d v="2010-07-26T05:00:00"/>
    <b v="0"/>
  </r>
  <r>
    <x v="1"/>
    <n v="270"/>
    <n v="31"/>
    <x v="5"/>
    <s v="nonfiction"/>
    <s v="US"/>
    <s v="USD"/>
    <n v="1458190800"/>
    <n v="1459486800"/>
    <x v="683"/>
    <d v="2016-04-01T05:00:00"/>
    <b v="1"/>
  </r>
  <r>
    <x v="3"/>
    <n v="114"/>
    <n v="47"/>
    <x v="3"/>
    <s v="plays"/>
    <s v="US"/>
    <s v="USD"/>
    <n v="1280984400"/>
    <n v="1282539600"/>
    <x v="684"/>
    <d v="2010-08-23T05:00:00"/>
    <b v="0"/>
  </r>
  <r>
    <x v="1"/>
    <n v="137"/>
    <n v="88"/>
    <x v="7"/>
    <s v="photography books"/>
    <s v="US"/>
    <s v="USD"/>
    <n v="1274590800"/>
    <n v="1275886800"/>
    <x v="674"/>
    <d v="2010-06-07T05:00:00"/>
    <b v="0"/>
  </r>
  <r>
    <x v="1"/>
    <n v="3205"/>
    <n v="37"/>
    <x v="3"/>
    <s v="plays"/>
    <s v="US"/>
    <s v="USD"/>
    <n v="1351400400"/>
    <n v="1355983200"/>
    <x v="685"/>
    <d v="2012-12-20T06:00:00"/>
    <b v="0"/>
  </r>
  <r>
    <x v="1"/>
    <n v="288"/>
    <n v="26"/>
    <x v="3"/>
    <s v="plays"/>
    <s v="DK"/>
    <s v="DKK"/>
    <n v="1514354400"/>
    <n v="1515391200"/>
    <x v="605"/>
    <d v="2018-01-08T06:00:00"/>
    <b v="0"/>
  </r>
  <r>
    <x v="1"/>
    <n v="148"/>
    <n v="68"/>
    <x v="3"/>
    <s v="plays"/>
    <s v="US"/>
    <s v="USD"/>
    <n v="1421733600"/>
    <n v="1422252000"/>
    <x v="686"/>
    <d v="2015-01-26T06:00:00"/>
    <b v="0"/>
  </r>
  <r>
    <x v="1"/>
    <n v="114"/>
    <n v="50"/>
    <x v="4"/>
    <s v="drama"/>
    <s v="US"/>
    <s v="USD"/>
    <n v="1305176400"/>
    <n v="1305522000"/>
    <x v="687"/>
    <d v="2011-05-16T05:00:00"/>
    <b v="0"/>
  </r>
  <r>
    <x v="1"/>
    <n v="1518"/>
    <n v="110"/>
    <x v="1"/>
    <s v="rock"/>
    <s v="CA"/>
    <s v="CAD"/>
    <n v="1414126800"/>
    <n v="1414904400"/>
    <x v="688"/>
    <d v="2014-11-02T05:00:00"/>
    <b v="0"/>
  </r>
  <r>
    <x v="0"/>
    <n v="1274"/>
    <n v="90"/>
    <x v="1"/>
    <s v="electric music"/>
    <s v="US"/>
    <s v="USD"/>
    <n v="1517810400"/>
    <n v="1520402400"/>
    <x v="689"/>
    <d v="2018-03-07T06:00:00"/>
    <b v="0"/>
  </r>
  <r>
    <x v="0"/>
    <n v="210"/>
    <n v="79"/>
    <x v="6"/>
    <s v="video games"/>
    <s v="IT"/>
    <s v="EUR"/>
    <n v="1564635600"/>
    <n v="1567141200"/>
    <x v="690"/>
    <d v="2019-08-30T05:00:00"/>
    <b v="0"/>
  </r>
  <r>
    <x v="1"/>
    <n v="166"/>
    <n v="87"/>
    <x v="1"/>
    <s v="rock"/>
    <s v="US"/>
    <s v="USD"/>
    <n v="1500699600"/>
    <n v="1501131600"/>
    <x v="691"/>
    <d v="2017-07-27T05:00:00"/>
    <b v="0"/>
  </r>
  <r>
    <x v="1"/>
    <n v="100"/>
    <n v="62"/>
    <x v="1"/>
    <s v="jazz"/>
    <s v="AU"/>
    <s v="AUD"/>
    <n v="1354082400"/>
    <n v="1355032800"/>
    <x v="692"/>
    <d v="2012-12-09T06:00:00"/>
    <b v="0"/>
  </r>
  <r>
    <x v="1"/>
    <n v="235"/>
    <n v="27"/>
    <x v="3"/>
    <s v="plays"/>
    <s v="US"/>
    <s v="USD"/>
    <n v="1336453200"/>
    <n v="1339477200"/>
    <x v="693"/>
    <d v="2012-06-12T05:00:00"/>
    <b v="0"/>
  </r>
  <r>
    <x v="1"/>
    <n v="148"/>
    <n v="54"/>
    <x v="1"/>
    <s v="rock"/>
    <s v="US"/>
    <s v="USD"/>
    <n v="1305262800"/>
    <n v="1305954000"/>
    <x v="694"/>
    <d v="2011-05-21T05:00:00"/>
    <b v="0"/>
  </r>
  <r>
    <x v="1"/>
    <n v="198"/>
    <n v="41"/>
    <x v="1"/>
    <s v="indie rock"/>
    <s v="US"/>
    <s v="USD"/>
    <n v="1492232400"/>
    <n v="1494392400"/>
    <x v="695"/>
    <d v="2017-05-10T05:00:00"/>
    <b v="1"/>
  </r>
  <r>
    <x v="0"/>
    <n v="248"/>
    <n v="55"/>
    <x v="4"/>
    <s v="science fiction"/>
    <s v="AU"/>
    <s v="AUD"/>
    <n v="1537333200"/>
    <n v="1537419600"/>
    <x v="123"/>
    <d v="2018-09-20T05:00:00"/>
    <b v="0"/>
  </r>
  <r>
    <x v="0"/>
    <n v="513"/>
    <n v="108"/>
    <x v="5"/>
    <s v="translations"/>
    <s v="US"/>
    <s v="USD"/>
    <n v="1444107600"/>
    <n v="1447999200"/>
    <x v="696"/>
    <d v="2015-11-20T06:00:00"/>
    <b v="0"/>
  </r>
  <r>
    <x v="1"/>
    <n v="150"/>
    <n v="74"/>
    <x v="3"/>
    <s v="plays"/>
    <s v="US"/>
    <s v="USD"/>
    <n v="1386741600"/>
    <n v="1388037600"/>
    <x v="626"/>
    <d v="2013-12-26T06:00:00"/>
    <b v="0"/>
  </r>
  <r>
    <x v="0"/>
    <n v="3410"/>
    <n v="32"/>
    <x v="6"/>
    <s v="video games"/>
    <s v="US"/>
    <s v="USD"/>
    <n v="1376542800"/>
    <n v="1378789200"/>
    <x v="697"/>
    <d v="2013-09-10T05:00:00"/>
    <b v="0"/>
  </r>
  <r>
    <x v="1"/>
    <n v="216"/>
    <n v="54"/>
    <x v="3"/>
    <s v="plays"/>
    <s v="IT"/>
    <s v="EUR"/>
    <n v="1397451600"/>
    <n v="1398056400"/>
    <x v="698"/>
    <d v="2014-04-21T05:00:00"/>
    <b v="0"/>
  </r>
  <r>
    <x v="3"/>
    <n v="26"/>
    <n v="107"/>
    <x v="3"/>
    <s v="plays"/>
    <s v="US"/>
    <s v="USD"/>
    <n v="1548482400"/>
    <n v="1550815200"/>
    <x v="699"/>
    <d v="2019-02-22T06:00:00"/>
    <b v="0"/>
  </r>
  <r>
    <x v="1"/>
    <n v="5139"/>
    <n v="33"/>
    <x v="1"/>
    <s v="indie rock"/>
    <s v="US"/>
    <s v="USD"/>
    <n v="1549692000"/>
    <n v="1550037600"/>
    <x v="700"/>
    <d v="2019-02-13T06:00:00"/>
    <b v="0"/>
  </r>
  <r>
    <x v="1"/>
    <n v="2353"/>
    <n v="43"/>
    <x v="3"/>
    <s v="plays"/>
    <s v="US"/>
    <s v="USD"/>
    <n v="1492059600"/>
    <n v="1492923600"/>
    <x v="701"/>
    <d v="2017-04-23T05:00:00"/>
    <b v="0"/>
  </r>
  <r>
    <x v="1"/>
    <n v="78"/>
    <n v="87"/>
    <x v="2"/>
    <s v="web"/>
    <s v="IT"/>
    <s v="EUR"/>
    <n v="1463979600"/>
    <n v="1467522000"/>
    <x v="702"/>
    <d v="2016-07-03T05:00:00"/>
    <b v="0"/>
  </r>
  <r>
    <x v="0"/>
    <n v="10"/>
    <n v="97"/>
    <x v="1"/>
    <s v="rock"/>
    <s v="US"/>
    <s v="USD"/>
    <n v="1415253600"/>
    <n v="1416117600"/>
    <x v="703"/>
    <d v="2014-11-16T06:00:00"/>
    <b v="0"/>
  </r>
  <r>
    <x v="0"/>
    <n v="2201"/>
    <n v="33"/>
    <x v="3"/>
    <s v="plays"/>
    <s v="US"/>
    <s v="USD"/>
    <n v="1562216400"/>
    <n v="1563771600"/>
    <x v="704"/>
    <d v="2019-07-22T05:00:00"/>
    <b v="0"/>
  </r>
  <r>
    <x v="0"/>
    <n v="676"/>
    <n v="68"/>
    <x v="3"/>
    <s v="plays"/>
    <s v="US"/>
    <s v="USD"/>
    <n v="1316754000"/>
    <n v="1319259600"/>
    <x v="431"/>
    <d v="2011-10-22T05:00:00"/>
    <b v="0"/>
  </r>
  <r>
    <x v="1"/>
    <n v="174"/>
    <n v="59"/>
    <x v="4"/>
    <s v="animation"/>
    <s v="CH"/>
    <s v="CHF"/>
    <n v="1313211600"/>
    <n v="1313643600"/>
    <x v="705"/>
    <d v="2011-08-18T05:00:00"/>
    <b v="0"/>
  </r>
  <r>
    <x v="0"/>
    <n v="831"/>
    <n v="105"/>
    <x v="3"/>
    <s v="plays"/>
    <s v="US"/>
    <s v="USD"/>
    <n v="1439528400"/>
    <n v="1440306000"/>
    <x v="706"/>
    <d v="2015-08-23T05:00:00"/>
    <b v="0"/>
  </r>
  <r>
    <x v="1"/>
    <n v="164"/>
    <n v="33"/>
    <x v="4"/>
    <s v="drama"/>
    <s v="US"/>
    <s v="USD"/>
    <n v="1469163600"/>
    <n v="1470805200"/>
    <x v="707"/>
    <d v="2016-08-10T05:00:00"/>
    <b v="0"/>
  </r>
  <r>
    <x v="3"/>
    <n v="56"/>
    <n v="79"/>
    <x v="3"/>
    <s v="plays"/>
    <s v="CH"/>
    <s v="CHF"/>
    <n v="1288501200"/>
    <n v="1292911200"/>
    <x v="708"/>
    <d v="2010-12-21T06:00:00"/>
    <b v="0"/>
  </r>
  <r>
    <x v="1"/>
    <n v="161"/>
    <n v="68"/>
    <x v="4"/>
    <s v="animation"/>
    <s v="US"/>
    <s v="USD"/>
    <n v="1298959200"/>
    <n v="1301374800"/>
    <x v="709"/>
    <d v="2011-03-29T05:00:00"/>
    <b v="0"/>
  </r>
  <r>
    <x v="1"/>
    <n v="138"/>
    <n v="76"/>
    <x v="1"/>
    <s v="rock"/>
    <s v="US"/>
    <s v="USD"/>
    <n v="1387260000"/>
    <n v="1387864800"/>
    <x v="710"/>
    <d v="2013-12-24T06:00:00"/>
    <b v="0"/>
  </r>
  <r>
    <x v="1"/>
    <n v="3308"/>
    <n v="31"/>
    <x v="2"/>
    <s v="web"/>
    <s v="US"/>
    <s v="USD"/>
    <n v="1457244000"/>
    <n v="1458190800"/>
    <x v="711"/>
    <d v="2016-03-17T05:00:00"/>
    <b v="0"/>
  </r>
  <r>
    <x v="1"/>
    <n v="127"/>
    <n v="102"/>
    <x v="4"/>
    <s v="animation"/>
    <s v="AU"/>
    <s v="AUD"/>
    <n v="1556341200"/>
    <n v="1559278800"/>
    <x v="157"/>
    <d v="2019-05-31T05:00:00"/>
    <b v="0"/>
  </r>
  <r>
    <x v="1"/>
    <n v="207"/>
    <n v="53"/>
    <x v="1"/>
    <s v="jazz"/>
    <s v="IT"/>
    <s v="EUR"/>
    <n v="1522126800"/>
    <n v="1522731600"/>
    <x v="630"/>
    <d v="2018-04-03T05:00:00"/>
    <b v="0"/>
  </r>
  <r>
    <x v="0"/>
    <n v="859"/>
    <n v="71"/>
    <x v="1"/>
    <s v="rock"/>
    <s v="CA"/>
    <s v="CAD"/>
    <n v="1305954000"/>
    <n v="1306731600"/>
    <x v="712"/>
    <d v="2011-05-30T05:00:00"/>
    <b v="0"/>
  </r>
  <r>
    <x v="2"/>
    <n v="31"/>
    <n v="102"/>
    <x v="4"/>
    <s v="animation"/>
    <s v="US"/>
    <s v="USD"/>
    <n v="1350709200"/>
    <n v="1352527200"/>
    <x v="93"/>
    <d v="2012-11-10T06:00:00"/>
    <b v="0"/>
  </r>
  <r>
    <x v="0"/>
    <n v="45"/>
    <n v="74"/>
    <x v="3"/>
    <s v="plays"/>
    <s v="US"/>
    <s v="USD"/>
    <n v="1401166800"/>
    <n v="1404363600"/>
    <x v="713"/>
    <d v="2014-07-03T05:00:00"/>
    <b v="0"/>
  </r>
  <r>
    <x v="3"/>
    <n v="1113"/>
    <n v="51"/>
    <x v="3"/>
    <s v="plays"/>
    <s v="US"/>
    <s v="USD"/>
    <n v="1266127200"/>
    <n v="1266645600"/>
    <x v="714"/>
    <d v="2010-02-20T06:00:00"/>
    <b v="0"/>
  </r>
  <r>
    <x v="0"/>
    <n v="6"/>
    <n v="90"/>
    <x v="0"/>
    <s v="food trucks"/>
    <s v="US"/>
    <s v="USD"/>
    <n v="1481436000"/>
    <n v="1482818400"/>
    <x v="715"/>
    <d v="2016-12-27T06:00:00"/>
    <b v="0"/>
  </r>
  <r>
    <x v="0"/>
    <n v="7"/>
    <n v="97"/>
    <x v="3"/>
    <s v="plays"/>
    <s v="US"/>
    <s v="USD"/>
    <n v="1372222800"/>
    <n v="1374642000"/>
    <x v="716"/>
    <d v="2013-07-24T05:00:00"/>
    <b v="0"/>
  </r>
  <r>
    <x v="1"/>
    <n v="181"/>
    <n v="72"/>
    <x v="5"/>
    <s v="nonfiction"/>
    <s v="CH"/>
    <s v="CHF"/>
    <n v="1372136400"/>
    <n v="1372482000"/>
    <x v="448"/>
    <d v="2013-06-29T05:00:00"/>
    <b v="0"/>
  </r>
  <r>
    <x v="1"/>
    <n v="110"/>
    <n v="75"/>
    <x v="1"/>
    <s v="rock"/>
    <s v="US"/>
    <s v="USD"/>
    <n v="1513922400"/>
    <n v="1514959200"/>
    <x v="717"/>
    <d v="2018-01-03T06:00:00"/>
    <b v="0"/>
  </r>
  <r>
    <x v="0"/>
    <n v="31"/>
    <n v="33"/>
    <x v="4"/>
    <s v="drama"/>
    <s v="US"/>
    <s v="USD"/>
    <n v="1477976400"/>
    <n v="1478235600"/>
    <x v="718"/>
    <d v="2016-11-04T05:00:00"/>
    <b v="0"/>
  </r>
  <r>
    <x v="0"/>
    <n v="78"/>
    <n v="55"/>
    <x v="6"/>
    <s v="mobile games"/>
    <s v="US"/>
    <s v="USD"/>
    <n v="1407474000"/>
    <n v="1408078800"/>
    <x v="719"/>
    <d v="2014-08-15T05:00:00"/>
    <b v="0"/>
  </r>
  <r>
    <x v="1"/>
    <n v="185"/>
    <n v="45"/>
    <x v="2"/>
    <s v="web"/>
    <s v="US"/>
    <s v="USD"/>
    <n v="1546149600"/>
    <n v="1548136800"/>
    <x v="720"/>
    <d v="2019-01-22T06:00:00"/>
    <b v="0"/>
  </r>
  <r>
    <x v="1"/>
    <n v="121"/>
    <n v="53"/>
    <x v="3"/>
    <s v="plays"/>
    <s v="US"/>
    <s v="USD"/>
    <n v="1338440400"/>
    <n v="1340859600"/>
    <x v="721"/>
    <d v="2012-06-28T05:00:00"/>
    <b v="0"/>
  </r>
  <r>
    <x v="0"/>
    <n v="1225"/>
    <n v="60"/>
    <x v="3"/>
    <s v="plays"/>
    <s v="GB"/>
    <s v="GBP"/>
    <n v="1454133600"/>
    <n v="1454479200"/>
    <x v="722"/>
    <d v="2016-02-03T06:00:00"/>
    <b v="0"/>
  </r>
  <r>
    <x v="0"/>
    <n v="1"/>
    <n v="1"/>
    <x v="1"/>
    <s v="rock"/>
    <s v="CH"/>
    <s v="CHF"/>
    <n v="1434085200"/>
    <n v="1434430800"/>
    <x v="139"/>
    <d v="2015-06-16T05:00:00"/>
    <b v="0"/>
  </r>
  <r>
    <x v="1"/>
    <n v="106"/>
    <n v="44"/>
    <x v="7"/>
    <s v="photography books"/>
    <s v="US"/>
    <s v="USD"/>
    <n v="1577772000"/>
    <n v="1579672800"/>
    <x v="723"/>
    <d v="2020-01-22T06:00:00"/>
    <b v="0"/>
  </r>
  <r>
    <x v="1"/>
    <n v="142"/>
    <n v="86"/>
    <x v="7"/>
    <s v="photography books"/>
    <s v="US"/>
    <s v="USD"/>
    <n v="1562216400"/>
    <n v="1562389200"/>
    <x v="704"/>
    <d v="2019-07-06T05:00:00"/>
    <b v="0"/>
  </r>
  <r>
    <x v="1"/>
    <n v="233"/>
    <n v="28"/>
    <x v="3"/>
    <s v="plays"/>
    <s v="US"/>
    <s v="USD"/>
    <n v="1548568800"/>
    <n v="1551506400"/>
    <x v="724"/>
    <d v="2019-03-02T06:00:00"/>
    <b v="0"/>
  </r>
  <r>
    <x v="1"/>
    <n v="218"/>
    <n v="32"/>
    <x v="1"/>
    <s v="rock"/>
    <s v="US"/>
    <s v="USD"/>
    <n v="1514872800"/>
    <n v="1516600800"/>
    <x v="725"/>
    <d v="2018-01-22T06:00:00"/>
    <b v="0"/>
  </r>
  <r>
    <x v="0"/>
    <n v="67"/>
    <n v="74"/>
    <x v="4"/>
    <s v="documentary"/>
    <s v="AU"/>
    <s v="AUD"/>
    <n v="1416031200"/>
    <n v="1420437600"/>
    <x v="660"/>
    <d v="2015-01-05T06:00:00"/>
    <b v="0"/>
  </r>
  <r>
    <x v="1"/>
    <n v="76"/>
    <n v="109"/>
    <x v="4"/>
    <s v="drama"/>
    <s v="US"/>
    <s v="USD"/>
    <n v="1330927200"/>
    <n v="1332997200"/>
    <x v="726"/>
    <d v="2012-03-29T05:00:00"/>
    <b v="0"/>
  </r>
  <r>
    <x v="1"/>
    <n v="43"/>
    <n v="43"/>
    <x v="3"/>
    <s v="plays"/>
    <s v="US"/>
    <s v="USD"/>
    <n v="1571115600"/>
    <n v="1574920800"/>
    <x v="727"/>
    <d v="2019-11-28T06:00:00"/>
    <b v="0"/>
  </r>
  <r>
    <x v="0"/>
    <n v="19"/>
    <n v="83"/>
    <x v="0"/>
    <s v="food trucks"/>
    <s v="US"/>
    <s v="USD"/>
    <n v="1463461200"/>
    <n v="1464930000"/>
    <x v="728"/>
    <d v="2016-06-03T05:00:00"/>
    <b v="0"/>
  </r>
  <r>
    <x v="0"/>
    <n v="2108"/>
    <n v="42"/>
    <x v="4"/>
    <s v="documentary"/>
    <s v="CH"/>
    <s v="CHF"/>
    <n v="1344920400"/>
    <n v="1345006800"/>
    <x v="729"/>
    <d v="2012-08-15T05:00:00"/>
    <b v="0"/>
  </r>
  <r>
    <x v="1"/>
    <n v="221"/>
    <n v="56"/>
    <x v="3"/>
    <s v="plays"/>
    <s v="US"/>
    <s v="USD"/>
    <n v="1511848800"/>
    <n v="1512712800"/>
    <x v="730"/>
    <d v="2017-12-08T06:00:00"/>
    <b v="0"/>
  </r>
  <r>
    <x v="0"/>
    <n v="679"/>
    <n v="105"/>
    <x v="6"/>
    <s v="video games"/>
    <s v="US"/>
    <s v="USD"/>
    <n v="1452319200"/>
    <n v="1452492000"/>
    <x v="731"/>
    <d v="2016-01-11T06:00:00"/>
    <b v="0"/>
  </r>
  <r>
    <x v="1"/>
    <n v="2805"/>
    <n v="48"/>
    <x v="5"/>
    <s v="nonfiction"/>
    <s v="CA"/>
    <s v="CAD"/>
    <n v="1523854800"/>
    <n v="1524286800"/>
    <x v="78"/>
    <d v="2018-04-21T05:00:00"/>
    <b v="0"/>
  </r>
  <r>
    <x v="1"/>
    <n v="68"/>
    <n v="113"/>
    <x v="6"/>
    <s v="video games"/>
    <s v="US"/>
    <s v="USD"/>
    <n v="1346043600"/>
    <n v="1346907600"/>
    <x v="732"/>
    <d v="2012-09-06T05:00:00"/>
    <b v="0"/>
  </r>
  <r>
    <x v="0"/>
    <n v="36"/>
    <n v="82"/>
    <x v="1"/>
    <s v="rock"/>
    <s v="DK"/>
    <s v="DKK"/>
    <n v="1464325200"/>
    <n v="1464498000"/>
    <x v="733"/>
    <d v="2016-05-29T05:00:00"/>
    <b v="0"/>
  </r>
  <r>
    <x v="1"/>
    <n v="183"/>
    <n v="64"/>
    <x v="1"/>
    <s v="rock"/>
    <s v="CA"/>
    <s v="CAD"/>
    <n v="1511935200"/>
    <n v="1514181600"/>
    <x v="734"/>
    <d v="2017-12-25T06:00:00"/>
    <b v="0"/>
  </r>
  <r>
    <x v="1"/>
    <n v="133"/>
    <n v="106"/>
    <x v="3"/>
    <s v="plays"/>
    <s v="US"/>
    <s v="USD"/>
    <n v="1392012000"/>
    <n v="1392184800"/>
    <x v="406"/>
    <d v="2014-02-12T06:00:00"/>
    <b v="1"/>
  </r>
  <r>
    <x v="1"/>
    <n v="2489"/>
    <n v="76"/>
    <x v="5"/>
    <s v="nonfiction"/>
    <s v="IT"/>
    <s v="EUR"/>
    <n v="1556946000"/>
    <n v="1559365200"/>
    <x v="735"/>
    <d v="2019-06-01T05:00:00"/>
    <b v="0"/>
  </r>
  <r>
    <x v="1"/>
    <n v="69"/>
    <n v="111"/>
    <x v="3"/>
    <s v="plays"/>
    <s v="US"/>
    <s v="USD"/>
    <n v="1548050400"/>
    <n v="1549173600"/>
    <x v="736"/>
    <d v="2019-02-03T06:00:00"/>
    <b v="0"/>
  </r>
  <r>
    <x v="0"/>
    <n v="47"/>
    <n v="96"/>
    <x v="6"/>
    <s v="video games"/>
    <s v="US"/>
    <s v="USD"/>
    <n v="1353736800"/>
    <n v="1355032800"/>
    <x v="737"/>
    <d v="2012-12-09T06:00:00"/>
    <b v="1"/>
  </r>
  <r>
    <x v="1"/>
    <n v="279"/>
    <n v="43"/>
    <x v="1"/>
    <s v="rock"/>
    <s v="GB"/>
    <s v="GBP"/>
    <n v="1532840400"/>
    <n v="1533963600"/>
    <x v="192"/>
    <d v="2018-08-11T05:00:00"/>
    <b v="0"/>
  </r>
  <r>
    <x v="1"/>
    <n v="210"/>
    <n v="68"/>
    <x v="4"/>
    <s v="documentary"/>
    <s v="US"/>
    <s v="USD"/>
    <n v="1488261600"/>
    <n v="1489381200"/>
    <x v="738"/>
    <d v="2017-03-13T05:00:00"/>
    <b v="0"/>
  </r>
  <r>
    <x v="1"/>
    <n v="2100"/>
    <n v="90"/>
    <x v="1"/>
    <s v="rock"/>
    <s v="US"/>
    <s v="USD"/>
    <n v="1393567200"/>
    <n v="1395032400"/>
    <x v="739"/>
    <d v="2014-03-17T05:00:00"/>
    <b v="0"/>
  </r>
  <r>
    <x v="1"/>
    <n v="252"/>
    <n v="58"/>
    <x v="1"/>
    <s v="rock"/>
    <s v="US"/>
    <s v="USD"/>
    <n v="1410325200"/>
    <n v="1412485200"/>
    <x v="613"/>
    <d v="2014-10-05T05:00:00"/>
    <b v="1"/>
  </r>
  <r>
    <x v="1"/>
    <n v="1280"/>
    <n v="84"/>
    <x v="5"/>
    <s v="nonfiction"/>
    <s v="US"/>
    <s v="USD"/>
    <n v="1276923600"/>
    <n v="1279688400"/>
    <x v="740"/>
    <d v="2010-07-21T05:00:00"/>
    <b v="0"/>
  </r>
  <r>
    <x v="1"/>
    <n v="157"/>
    <n v="89"/>
    <x v="4"/>
    <s v="shorts"/>
    <s v="GB"/>
    <s v="GBP"/>
    <n v="1500958800"/>
    <n v="1501995600"/>
    <x v="145"/>
    <d v="2017-08-06T05:00:00"/>
    <b v="0"/>
  </r>
  <r>
    <x v="1"/>
    <n v="194"/>
    <n v="66"/>
    <x v="3"/>
    <s v="plays"/>
    <s v="US"/>
    <s v="USD"/>
    <n v="1292220000"/>
    <n v="1294639200"/>
    <x v="741"/>
    <d v="2011-01-10T06:00:00"/>
    <b v="0"/>
  </r>
  <r>
    <x v="1"/>
    <n v="82"/>
    <n v="75"/>
    <x v="4"/>
    <s v="drama"/>
    <s v="AU"/>
    <s v="AUD"/>
    <n v="1304398800"/>
    <n v="1305435600"/>
    <x v="742"/>
    <d v="2011-05-15T05:00:00"/>
    <b v="0"/>
  </r>
  <r>
    <x v="0"/>
    <n v="70"/>
    <n v="70"/>
    <x v="3"/>
    <s v="plays"/>
    <s v="US"/>
    <s v="USD"/>
    <n v="1535432400"/>
    <n v="1537592400"/>
    <x v="202"/>
    <d v="2018-09-22T05:00:00"/>
    <b v="0"/>
  </r>
  <r>
    <x v="0"/>
    <n v="154"/>
    <n v="32"/>
    <x v="3"/>
    <s v="plays"/>
    <s v="US"/>
    <s v="USD"/>
    <n v="1433826000"/>
    <n v="1435122000"/>
    <x v="743"/>
    <d v="2015-06-24T05:00:00"/>
    <b v="0"/>
  </r>
  <r>
    <x v="0"/>
    <n v="22"/>
    <n v="65"/>
    <x v="3"/>
    <s v="plays"/>
    <s v="US"/>
    <s v="USD"/>
    <n v="1514959200"/>
    <n v="1520056800"/>
    <x v="744"/>
    <d v="2018-03-03T06:00:00"/>
    <b v="0"/>
  </r>
  <r>
    <x v="1"/>
    <n v="4233"/>
    <n v="25"/>
    <x v="7"/>
    <s v="photography books"/>
    <s v="US"/>
    <s v="USD"/>
    <n v="1332738000"/>
    <n v="1335675600"/>
    <x v="745"/>
    <d v="2012-04-29T05:00:00"/>
    <b v="0"/>
  </r>
  <r>
    <x v="1"/>
    <n v="1297"/>
    <n v="105"/>
    <x v="5"/>
    <s v="translations"/>
    <s v="DK"/>
    <s v="DKK"/>
    <n v="1445490000"/>
    <n v="1448431200"/>
    <x v="746"/>
    <d v="2015-11-25T06:00:00"/>
    <b v="1"/>
  </r>
  <r>
    <x v="1"/>
    <n v="165"/>
    <n v="65"/>
    <x v="5"/>
    <s v="translations"/>
    <s v="DK"/>
    <s v="DKK"/>
    <n v="1297663200"/>
    <n v="1298613600"/>
    <x v="747"/>
    <d v="2011-02-25T06:00:00"/>
    <b v="0"/>
  </r>
  <r>
    <x v="1"/>
    <n v="119"/>
    <n v="94"/>
    <x v="3"/>
    <s v="plays"/>
    <s v="US"/>
    <s v="USD"/>
    <n v="1371963600"/>
    <n v="1372482000"/>
    <x v="362"/>
    <d v="2013-06-29T05:00:00"/>
    <b v="0"/>
  </r>
  <r>
    <x v="0"/>
    <n v="1758"/>
    <n v="44"/>
    <x v="2"/>
    <s v="web"/>
    <s v="US"/>
    <s v="USD"/>
    <n v="1425103200"/>
    <n v="1425621600"/>
    <x v="748"/>
    <d v="2015-03-06T06:00:00"/>
    <b v="0"/>
  </r>
  <r>
    <x v="0"/>
    <n v="94"/>
    <n v="65"/>
    <x v="1"/>
    <s v="indie rock"/>
    <s v="US"/>
    <s v="USD"/>
    <n v="1265349600"/>
    <n v="1266300000"/>
    <x v="749"/>
    <d v="2010-02-16T06:00:00"/>
    <b v="0"/>
  </r>
  <r>
    <x v="1"/>
    <n v="1797"/>
    <n v="84"/>
    <x v="1"/>
    <s v="jazz"/>
    <s v="US"/>
    <s v="USD"/>
    <n v="1301202000"/>
    <n v="1305867600"/>
    <x v="643"/>
    <d v="2011-05-20T05:00:00"/>
    <b v="0"/>
  </r>
  <r>
    <x v="1"/>
    <n v="261"/>
    <n v="34"/>
    <x v="3"/>
    <s v="plays"/>
    <s v="US"/>
    <s v="USD"/>
    <n v="1538024400"/>
    <n v="1538802000"/>
    <x v="750"/>
    <d v="2018-10-06T05:00:00"/>
    <b v="0"/>
  </r>
  <r>
    <x v="1"/>
    <n v="157"/>
    <n v="93"/>
    <x v="4"/>
    <s v="documentary"/>
    <s v="US"/>
    <s v="USD"/>
    <n v="1395032400"/>
    <n v="1398920400"/>
    <x v="751"/>
    <d v="2014-05-01T05:00:00"/>
    <b v="0"/>
  </r>
  <r>
    <x v="1"/>
    <n v="3533"/>
    <n v="33"/>
    <x v="3"/>
    <s v="plays"/>
    <s v="US"/>
    <s v="USD"/>
    <n v="1405486800"/>
    <n v="1405659600"/>
    <x v="752"/>
    <d v="2014-07-18T05:00:00"/>
    <b v="0"/>
  </r>
  <r>
    <x v="1"/>
    <n v="155"/>
    <n v="84"/>
    <x v="2"/>
    <s v="web"/>
    <s v="US"/>
    <s v="USD"/>
    <n v="1455861600"/>
    <n v="1457244000"/>
    <x v="753"/>
    <d v="2016-03-06T06:00:00"/>
    <b v="0"/>
  </r>
  <r>
    <x v="1"/>
    <n v="132"/>
    <n v="64"/>
    <x v="2"/>
    <s v="wearables"/>
    <s v="IT"/>
    <s v="EUR"/>
    <n v="1529038800"/>
    <n v="1529298000"/>
    <x v="754"/>
    <d v="2018-06-18T05:00:00"/>
    <b v="0"/>
  </r>
  <r>
    <x v="0"/>
    <n v="33"/>
    <n v="82"/>
    <x v="7"/>
    <s v="photography books"/>
    <s v="US"/>
    <s v="USD"/>
    <n v="1535259600"/>
    <n v="1535778000"/>
    <x v="755"/>
    <d v="2018-09-01T05:00:00"/>
    <b v="0"/>
  </r>
  <r>
    <x v="3"/>
    <n v="94"/>
    <n v="93"/>
    <x v="4"/>
    <s v="documentary"/>
    <s v="US"/>
    <s v="USD"/>
    <n v="1327212000"/>
    <n v="1327471200"/>
    <x v="756"/>
    <d v="2012-01-25T06:00:00"/>
    <b v="0"/>
  </r>
  <r>
    <x v="1"/>
    <n v="1354"/>
    <n v="102"/>
    <x v="2"/>
    <s v="web"/>
    <s v="GB"/>
    <s v="GBP"/>
    <n v="1526360400"/>
    <n v="1529557200"/>
    <x v="757"/>
    <d v="2018-06-21T05:00:00"/>
    <b v="0"/>
  </r>
  <r>
    <x v="1"/>
    <n v="48"/>
    <n v="106"/>
    <x v="2"/>
    <s v="web"/>
    <s v="US"/>
    <s v="USD"/>
    <n v="1532149200"/>
    <n v="1535259600"/>
    <x v="758"/>
    <d v="2018-08-26T05:00:00"/>
    <b v="1"/>
  </r>
  <r>
    <x v="1"/>
    <n v="110"/>
    <n v="102"/>
    <x v="0"/>
    <s v="food trucks"/>
    <s v="US"/>
    <s v="USD"/>
    <n v="1515304800"/>
    <n v="1515564000"/>
    <x v="759"/>
    <d v="2018-01-10T06:00:00"/>
    <b v="0"/>
  </r>
  <r>
    <x v="1"/>
    <n v="172"/>
    <n v="63"/>
    <x v="4"/>
    <s v="drama"/>
    <s v="US"/>
    <s v="USD"/>
    <n v="1276318800"/>
    <n v="1277096400"/>
    <x v="760"/>
    <d v="2010-06-21T05:00:00"/>
    <b v="0"/>
  </r>
  <r>
    <x v="1"/>
    <n v="307"/>
    <n v="29"/>
    <x v="1"/>
    <s v="indie rock"/>
    <s v="US"/>
    <s v="USD"/>
    <n v="1328767200"/>
    <n v="1329026400"/>
    <x v="761"/>
    <d v="2012-02-12T06:00:00"/>
    <b v="0"/>
  </r>
  <r>
    <x v="0"/>
    <n v="1"/>
    <n v="1"/>
    <x v="1"/>
    <s v="rock"/>
    <s v="US"/>
    <s v="USD"/>
    <n v="1321682400"/>
    <n v="1322978400"/>
    <x v="762"/>
    <d v="2011-12-04T06:00:00"/>
    <b v="1"/>
  </r>
  <r>
    <x v="1"/>
    <n v="160"/>
    <n v="78"/>
    <x v="1"/>
    <s v="electric music"/>
    <s v="US"/>
    <s v="USD"/>
    <n v="1335934800"/>
    <n v="1338786000"/>
    <x v="444"/>
    <d v="2012-06-04T05:00:00"/>
    <b v="0"/>
  </r>
  <r>
    <x v="0"/>
    <n v="31"/>
    <n v="81"/>
    <x v="6"/>
    <s v="video games"/>
    <s v="US"/>
    <s v="USD"/>
    <n v="1310792400"/>
    <n v="1311656400"/>
    <x v="763"/>
    <d v="2011-07-26T05:00:00"/>
    <b v="0"/>
  </r>
  <r>
    <x v="1"/>
    <n v="1467"/>
    <n v="76"/>
    <x v="1"/>
    <s v="indie rock"/>
    <s v="CA"/>
    <s v="CAD"/>
    <n v="1308546000"/>
    <n v="1308978000"/>
    <x v="764"/>
    <d v="2011-06-25T05:00:00"/>
    <b v="0"/>
  </r>
  <r>
    <x v="1"/>
    <n v="2662"/>
    <n v="73"/>
    <x v="5"/>
    <s v="fiction"/>
    <s v="CA"/>
    <s v="CAD"/>
    <n v="1574056800"/>
    <n v="1576389600"/>
    <x v="765"/>
    <d v="2019-12-15T06:00:00"/>
    <b v="0"/>
  </r>
  <r>
    <x v="1"/>
    <n v="452"/>
    <n v="53"/>
    <x v="3"/>
    <s v="plays"/>
    <s v="AU"/>
    <s v="AUD"/>
    <n v="1308373200"/>
    <n v="1311051600"/>
    <x v="766"/>
    <d v="2011-07-19T05:00:00"/>
    <b v="0"/>
  </r>
  <r>
    <x v="1"/>
    <n v="158"/>
    <n v="54"/>
    <x v="0"/>
    <s v="food trucks"/>
    <s v="US"/>
    <s v="USD"/>
    <n v="1335243600"/>
    <n v="1336712400"/>
    <x v="767"/>
    <d v="2012-05-11T05:00:00"/>
    <b v="0"/>
  </r>
  <r>
    <x v="1"/>
    <n v="225"/>
    <n v="33"/>
    <x v="4"/>
    <s v="shorts"/>
    <s v="CH"/>
    <s v="CHF"/>
    <n v="1328421600"/>
    <n v="1330408800"/>
    <x v="768"/>
    <d v="2012-02-28T06:00:00"/>
    <b v="1"/>
  </r>
  <r>
    <x v="0"/>
    <n v="35"/>
    <n v="79"/>
    <x v="0"/>
    <s v="food trucks"/>
    <s v="US"/>
    <s v="USD"/>
    <n v="1524286800"/>
    <n v="1524891600"/>
    <x v="769"/>
    <d v="2018-04-28T05:00:00"/>
    <b v="1"/>
  </r>
  <r>
    <x v="0"/>
    <n v="63"/>
    <n v="41"/>
    <x v="3"/>
    <s v="plays"/>
    <s v="US"/>
    <s v="USD"/>
    <n v="1362117600"/>
    <n v="1363669200"/>
    <x v="770"/>
    <d v="2013-03-19T05:00:00"/>
    <b v="0"/>
  </r>
  <r>
    <x v="1"/>
    <n v="65"/>
    <n v="77"/>
    <x v="2"/>
    <s v="wearables"/>
    <s v="US"/>
    <s v="USD"/>
    <n v="1550556000"/>
    <n v="1551420000"/>
    <x v="771"/>
    <d v="2019-03-01T06:00:00"/>
    <b v="0"/>
  </r>
  <r>
    <x v="1"/>
    <n v="163"/>
    <n v="57"/>
    <x v="3"/>
    <s v="plays"/>
    <s v="US"/>
    <s v="USD"/>
    <n v="1269147600"/>
    <n v="1269838800"/>
    <x v="772"/>
    <d v="2010-03-29T05:00:00"/>
    <b v="0"/>
  </r>
  <r>
    <x v="1"/>
    <n v="85"/>
    <n v="77"/>
    <x v="3"/>
    <s v="plays"/>
    <s v="US"/>
    <s v="USD"/>
    <n v="1312174800"/>
    <n v="1312520400"/>
    <x v="773"/>
    <d v="2011-08-05T05:00:00"/>
    <b v="0"/>
  </r>
  <r>
    <x v="1"/>
    <n v="217"/>
    <n v="25"/>
    <x v="4"/>
    <s v="television"/>
    <s v="US"/>
    <s v="USD"/>
    <n v="1434517200"/>
    <n v="1436504400"/>
    <x v="774"/>
    <d v="2015-07-10T05:00:00"/>
    <b v="0"/>
  </r>
  <r>
    <x v="1"/>
    <n v="150"/>
    <n v="97"/>
    <x v="4"/>
    <s v="shorts"/>
    <s v="US"/>
    <s v="USD"/>
    <n v="1471582800"/>
    <n v="1472014800"/>
    <x v="775"/>
    <d v="2016-08-24T05:00:00"/>
    <b v="0"/>
  </r>
  <r>
    <x v="1"/>
    <n v="3272"/>
    <n v="46"/>
    <x v="3"/>
    <s v="plays"/>
    <s v="US"/>
    <s v="USD"/>
    <n v="1410757200"/>
    <n v="1411534800"/>
    <x v="776"/>
    <d v="2014-09-24T05:00:00"/>
    <b v="0"/>
  </r>
  <r>
    <x v="3"/>
    <n v="898"/>
    <n v="88"/>
    <x v="7"/>
    <s v="photography books"/>
    <s v="US"/>
    <s v="USD"/>
    <n v="1304830800"/>
    <n v="1304917200"/>
    <x v="777"/>
    <d v="2011-05-09T05:00:00"/>
    <b v="0"/>
  </r>
  <r>
    <x v="1"/>
    <n v="300"/>
    <n v="26"/>
    <x v="0"/>
    <s v="food trucks"/>
    <s v="US"/>
    <s v="USD"/>
    <n v="1539061200"/>
    <n v="1539579600"/>
    <x v="778"/>
    <d v="2018-10-15T05:00:00"/>
    <b v="0"/>
  </r>
  <r>
    <x v="1"/>
    <n v="126"/>
    <n v="103"/>
    <x v="3"/>
    <s v="plays"/>
    <s v="US"/>
    <s v="USD"/>
    <n v="1381554000"/>
    <n v="1382504400"/>
    <x v="779"/>
    <d v="2013-10-23T05:00:00"/>
    <b v="0"/>
  </r>
  <r>
    <x v="0"/>
    <n v="526"/>
    <n v="73"/>
    <x v="4"/>
    <s v="drama"/>
    <s v="US"/>
    <s v="USD"/>
    <n v="1277096400"/>
    <n v="1278306000"/>
    <x v="780"/>
    <d v="2010-07-05T05:00:00"/>
    <b v="0"/>
  </r>
  <r>
    <x v="0"/>
    <n v="121"/>
    <n v="57"/>
    <x v="3"/>
    <s v="plays"/>
    <s v="US"/>
    <s v="USD"/>
    <n v="1440392400"/>
    <n v="1442552400"/>
    <x v="335"/>
    <d v="2015-09-18T05:00:00"/>
    <b v="0"/>
  </r>
  <r>
    <x v="1"/>
    <n v="2320"/>
    <n v="84"/>
    <x v="3"/>
    <s v="plays"/>
    <s v="US"/>
    <s v="USD"/>
    <n v="1509512400"/>
    <n v="1511071200"/>
    <x v="535"/>
    <d v="2017-11-19T06:00:00"/>
    <b v="0"/>
  </r>
  <r>
    <x v="1"/>
    <n v="81"/>
    <n v="99"/>
    <x v="4"/>
    <s v="science fiction"/>
    <s v="AU"/>
    <s v="AUD"/>
    <n v="1535950800"/>
    <n v="1536382800"/>
    <x v="270"/>
    <d v="2018-09-08T05:00:00"/>
    <b v="0"/>
  </r>
  <r>
    <x v="1"/>
    <n v="1887"/>
    <n v="42"/>
    <x v="7"/>
    <s v="photography books"/>
    <s v="US"/>
    <s v="USD"/>
    <n v="1389160800"/>
    <n v="1389592800"/>
    <x v="781"/>
    <d v="2014-01-13T06:00:00"/>
    <b v="0"/>
  </r>
  <r>
    <x v="1"/>
    <n v="4358"/>
    <n v="32"/>
    <x v="7"/>
    <s v="photography books"/>
    <s v="US"/>
    <s v="USD"/>
    <n v="1271998800"/>
    <n v="1275282000"/>
    <x v="782"/>
    <d v="2010-05-31T05:00:00"/>
    <b v="0"/>
  </r>
  <r>
    <x v="0"/>
    <n v="67"/>
    <n v="82"/>
    <x v="1"/>
    <s v="rock"/>
    <s v="US"/>
    <s v="USD"/>
    <n v="1294898400"/>
    <n v="1294984800"/>
    <x v="783"/>
    <d v="2011-01-14T06:00:00"/>
    <b v="0"/>
  </r>
  <r>
    <x v="0"/>
    <n v="57"/>
    <n v="37"/>
    <x v="7"/>
    <s v="photography books"/>
    <s v="CA"/>
    <s v="CAD"/>
    <n v="1559970000"/>
    <n v="1562043600"/>
    <x v="784"/>
    <d v="2019-07-02T05:00:00"/>
    <b v="0"/>
  </r>
  <r>
    <x v="0"/>
    <n v="1229"/>
    <n v="103"/>
    <x v="0"/>
    <s v="food trucks"/>
    <s v="US"/>
    <s v="USD"/>
    <n v="1469509200"/>
    <n v="1469595600"/>
    <x v="785"/>
    <d v="2016-07-27T05:00:00"/>
    <b v="0"/>
  </r>
  <r>
    <x v="0"/>
    <n v="12"/>
    <n v="84"/>
    <x v="1"/>
    <s v="metal"/>
    <s v="IT"/>
    <s v="EUR"/>
    <n v="1579068000"/>
    <n v="1581141600"/>
    <x v="786"/>
    <d v="2020-02-08T06:00:00"/>
    <b v="0"/>
  </r>
  <r>
    <x v="1"/>
    <n v="53"/>
    <n v="103"/>
    <x v="5"/>
    <s v="nonfiction"/>
    <s v="US"/>
    <s v="USD"/>
    <n v="1487743200"/>
    <n v="1488520800"/>
    <x v="787"/>
    <d v="2017-03-03T06:00:00"/>
    <b v="0"/>
  </r>
  <r>
    <x v="1"/>
    <n v="2414"/>
    <n v="80"/>
    <x v="1"/>
    <s v="electric music"/>
    <s v="US"/>
    <s v="USD"/>
    <n v="1563685200"/>
    <n v="1563858000"/>
    <x v="788"/>
    <d v="2019-07-23T05:00:00"/>
    <b v="0"/>
  </r>
  <r>
    <x v="0"/>
    <n v="452"/>
    <n v="70"/>
    <x v="3"/>
    <s v="plays"/>
    <s v="US"/>
    <s v="USD"/>
    <n v="1436418000"/>
    <n v="1438923600"/>
    <x v="330"/>
    <d v="2015-08-07T05:00:00"/>
    <b v="0"/>
  </r>
  <r>
    <x v="1"/>
    <n v="80"/>
    <n v="37"/>
    <x v="3"/>
    <s v="plays"/>
    <s v="US"/>
    <s v="USD"/>
    <n v="1421820000"/>
    <n v="1422165600"/>
    <x v="789"/>
    <d v="2015-01-25T06:00:00"/>
    <b v="0"/>
  </r>
  <r>
    <x v="1"/>
    <n v="193"/>
    <n v="42"/>
    <x v="4"/>
    <s v="shorts"/>
    <s v="US"/>
    <s v="USD"/>
    <n v="1274763600"/>
    <n v="1277874000"/>
    <x v="790"/>
    <d v="2010-06-30T05:00:00"/>
    <b v="0"/>
  </r>
  <r>
    <x v="0"/>
    <n v="1886"/>
    <n v="58"/>
    <x v="3"/>
    <s v="plays"/>
    <s v="US"/>
    <s v="USD"/>
    <n v="1399179600"/>
    <n v="1399352400"/>
    <x v="791"/>
    <d v="2014-05-06T05:00:00"/>
    <b v="0"/>
  </r>
  <r>
    <x v="1"/>
    <n v="52"/>
    <n v="41"/>
    <x v="3"/>
    <s v="plays"/>
    <s v="US"/>
    <s v="USD"/>
    <n v="1275800400"/>
    <n v="1279083600"/>
    <x v="792"/>
    <d v="2010-07-14T05:00:00"/>
    <b v="0"/>
  </r>
  <r>
    <x v="0"/>
    <n v="1825"/>
    <n v="70"/>
    <x v="1"/>
    <s v="indie rock"/>
    <s v="US"/>
    <s v="USD"/>
    <n v="1282798800"/>
    <n v="1284354000"/>
    <x v="793"/>
    <d v="2010-09-13T05:00:00"/>
    <b v="0"/>
  </r>
  <r>
    <x v="0"/>
    <n v="31"/>
    <n v="74"/>
    <x v="3"/>
    <s v="plays"/>
    <s v="US"/>
    <s v="USD"/>
    <n v="1437109200"/>
    <n v="1441170000"/>
    <x v="794"/>
    <d v="2015-09-02T05:00:00"/>
    <b v="0"/>
  </r>
  <r>
    <x v="1"/>
    <n v="290"/>
    <n v="42"/>
    <x v="3"/>
    <s v="plays"/>
    <s v="US"/>
    <s v="USD"/>
    <n v="1491886800"/>
    <n v="1493528400"/>
    <x v="795"/>
    <d v="2017-04-30T05:00:00"/>
    <b v="0"/>
  </r>
  <r>
    <x v="1"/>
    <n v="122"/>
    <n v="78"/>
    <x v="1"/>
    <s v="electric music"/>
    <s v="US"/>
    <s v="USD"/>
    <n v="1394600400"/>
    <n v="1395205200"/>
    <x v="796"/>
    <d v="2014-03-19T05:00:00"/>
    <b v="0"/>
  </r>
  <r>
    <x v="1"/>
    <n v="1470"/>
    <n v="106"/>
    <x v="1"/>
    <s v="indie rock"/>
    <s v="US"/>
    <s v="USD"/>
    <n v="1561352400"/>
    <n v="1561438800"/>
    <x v="797"/>
    <d v="2019-06-25T05:00:00"/>
    <b v="0"/>
  </r>
  <r>
    <x v="1"/>
    <n v="165"/>
    <n v="47"/>
    <x v="4"/>
    <s v="documentary"/>
    <s v="CA"/>
    <s v="CAD"/>
    <n v="1322892000"/>
    <n v="1326693600"/>
    <x v="798"/>
    <d v="2012-01-16T06:00:00"/>
    <b v="0"/>
  </r>
  <r>
    <x v="1"/>
    <n v="182"/>
    <n v="76"/>
    <x v="5"/>
    <s v="translations"/>
    <s v="US"/>
    <s v="USD"/>
    <n v="1274418000"/>
    <n v="1277960400"/>
    <x v="799"/>
    <d v="2010-07-01T05:00:00"/>
    <b v="0"/>
  </r>
  <r>
    <x v="1"/>
    <n v="199"/>
    <n v="54"/>
    <x v="4"/>
    <s v="documentary"/>
    <s v="IT"/>
    <s v="EUR"/>
    <n v="1434344400"/>
    <n v="1434690000"/>
    <x v="800"/>
    <d v="2015-06-19T05:00:00"/>
    <b v="0"/>
  </r>
  <r>
    <x v="1"/>
    <n v="56"/>
    <n v="57"/>
    <x v="4"/>
    <s v="television"/>
    <s v="GB"/>
    <s v="GBP"/>
    <n v="1373518800"/>
    <n v="1376110800"/>
    <x v="801"/>
    <d v="2013-08-10T05:00:00"/>
    <b v="0"/>
  </r>
  <r>
    <x v="0"/>
    <n v="107"/>
    <n v="104"/>
    <x v="3"/>
    <s v="plays"/>
    <s v="US"/>
    <s v="USD"/>
    <n v="1517637600"/>
    <n v="1518415200"/>
    <x v="802"/>
    <d v="2018-02-12T06:00:00"/>
    <b v="0"/>
  </r>
  <r>
    <x v="1"/>
    <n v="1460"/>
    <n v="105"/>
    <x v="0"/>
    <s v="food trucks"/>
    <s v="AU"/>
    <s v="AUD"/>
    <n v="1310619600"/>
    <n v="1310878800"/>
    <x v="803"/>
    <d v="2011-07-17T05:00:00"/>
    <b v="0"/>
  </r>
  <r>
    <x v="0"/>
    <n v="27"/>
    <n v="90"/>
    <x v="3"/>
    <s v="plays"/>
    <s v="US"/>
    <s v="USD"/>
    <n v="1556427600"/>
    <n v="1556600400"/>
    <x v="212"/>
    <d v="2019-04-30T05:00:00"/>
    <b v="0"/>
  </r>
  <r>
    <x v="0"/>
    <n v="1221"/>
    <n v="77"/>
    <x v="4"/>
    <s v="documentary"/>
    <s v="US"/>
    <s v="USD"/>
    <n v="1576476000"/>
    <n v="1576994400"/>
    <x v="804"/>
    <d v="2019-12-22T06:00:00"/>
    <b v="0"/>
  </r>
  <r>
    <x v="1"/>
    <n v="123"/>
    <n v="103"/>
    <x v="1"/>
    <s v="jazz"/>
    <s v="CH"/>
    <s v="CHF"/>
    <n v="1381122000"/>
    <n v="1382677200"/>
    <x v="805"/>
    <d v="2013-10-25T05:00:00"/>
    <b v="0"/>
  </r>
  <r>
    <x v="0"/>
    <n v="1"/>
    <n v="2"/>
    <x v="2"/>
    <s v="web"/>
    <s v="US"/>
    <s v="USD"/>
    <n v="1411102800"/>
    <n v="1411189200"/>
    <x v="806"/>
    <d v="2014-09-20T05:00:00"/>
    <b v="0"/>
  </r>
  <r>
    <x v="1"/>
    <n v="159"/>
    <n v="55"/>
    <x v="1"/>
    <s v="rock"/>
    <s v="US"/>
    <s v="USD"/>
    <n v="1531803600"/>
    <n v="1534654800"/>
    <x v="807"/>
    <d v="2018-08-19T05:00:00"/>
    <b v="0"/>
  </r>
  <r>
    <x v="1"/>
    <n v="110"/>
    <n v="32"/>
    <x v="2"/>
    <s v="web"/>
    <s v="US"/>
    <s v="USD"/>
    <n v="1454133600"/>
    <n v="1457762400"/>
    <x v="722"/>
    <d v="2016-03-12T06:00:00"/>
    <b v="0"/>
  </r>
  <r>
    <x v="2"/>
    <n v="14"/>
    <n v="51"/>
    <x v="5"/>
    <s v="nonfiction"/>
    <s v="US"/>
    <s v="USD"/>
    <n v="1336194000"/>
    <n v="1337490000"/>
    <x v="477"/>
    <d v="2012-05-20T05:00:00"/>
    <b v="0"/>
  </r>
  <r>
    <x v="0"/>
    <n v="16"/>
    <n v="50"/>
    <x v="5"/>
    <s v="radio &amp; podcasts"/>
    <s v="US"/>
    <s v="USD"/>
    <n v="1349326800"/>
    <n v="1349672400"/>
    <x v="259"/>
    <d v="2012-10-08T05:00:00"/>
    <b v="0"/>
  </r>
  <r>
    <x v="1"/>
    <n v="236"/>
    <n v="55"/>
    <x v="3"/>
    <s v="plays"/>
    <s v="US"/>
    <s v="USD"/>
    <n v="1379566800"/>
    <n v="1379826000"/>
    <x v="9"/>
    <d v="2013-09-22T05:00:00"/>
    <b v="0"/>
  </r>
  <r>
    <x v="1"/>
    <n v="191"/>
    <n v="47"/>
    <x v="4"/>
    <s v="documentary"/>
    <s v="US"/>
    <s v="USD"/>
    <n v="1494651600"/>
    <n v="1497762000"/>
    <x v="808"/>
    <d v="2017-06-18T05:00:00"/>
    <b v="1"/>
  </r>
  <r>
    <x v="0"/>
    <n v="41"/>
    <n v="45"/>
    <x v="3"/>
    <s v="plays"/>
    <s v="US"/>
    <s v="USD"/>
    <n v="1303880400"/>
    <n v="1304485200"/>
    <x v="809"/>
    <d v="2011-05-04T05:00:00"/>
    <b v="0"/>
  </r>
  <r>
    <x v="1"/>
    <n v="3934"/>
    <n v="31"/>
    <x v="6"/>
    <s v="video games"/>
    <s v="US"/>
    <s v="USD"/>
    <n v="1335934800"/>
    <n v="1336885200"/>
    <x v="444"/>
    <d v="2012-05-13T05:00:00"/>
    <b v="0"/>
  </r>
  <r>
    <x v="1"/>
    <n v="80"/>
    <n v="108"/>
    <x v="3"/>
    <s v="plays"/>
    <s v="CA"/>
    <s v="CAD"/>
    <n v="1528088400"/>
    <n v="1530421200"/>
    <x v="384"/>
    <d v="2018-07-01T05:00:00"/>
    <b v="0"/>
  </r>
  <r>
    <x v="3"/>
    <n v="296"/>
    <n v="102"/>
    <x v="3"/>
    <s v="plays"/>
    <s v="US"/>
    <s v="USD"/>
    <n v="1421906400"/>
    <n v="1421992800"/>
    <x v="810"/>
    <d v="2015-01-23T06:00:00"/>
    <b v="0"/>
  </r>
  <r>
    <x v="1"/>
    <n v="462"/>
    <n v="25"/>
    <x v="2"/>
    <s v="web"/>
    <s v="US"/>
    <s v="USD"/>
    <n v="1568005200"/>
    <n v="1568178000"/>
    <x v="811"/>
    <d v="2019-09-11T05:00:00"/>
    <b v="1"/>
  </r>
  <r>
    <x v="1"/>
    <n v="179"/>
    <n v="80"/>
    <x v="4"/>
    <s v="drama"/>
    <s v="US"/>
    <s v="USD"/>
    <n v="1346821200"/>
    <n v="1347944400"/>
    <x v="812"/>
    <d v="2012-09-18T05:00:00"/>
    <b v="1"/>
  </r>
  <r>
    <x v="0"/>
    <n v="523"/>
    <n v="68"/>
    <x v="4"/>
    <s v="drama"/>
    <s v="AU"/>
    <s v="AUD"/>
    <n v="1557637200"/>
    <n v="1558760400"/>
    <x v="813"/>
    <d v="2019-05-25T05:00:00"/>
    <b v="0"/>
  </r>
  <r>
    <x v="0"/>
    <n v="141"/>
    <n v="26"/>
    <x v="3"/>
    <s v="plays"/>
    <s v="GB"/>
    <s v="GBP"/>
    <n v="1375592400"/>
    <n v="1376629200"/>
    <x v="814"/>
    <d v="2013-08-16T05:00:00"/>
    <b v="0"/>
  </r>
  <r>
    <x v="1"/>
    <n v="1866"/>
    <n v="105"/>
    <x v="4"/>
    <s v="television"/>
    <s v="GB"/>
    <s v="GBP"/>
    <n v="1503982800"/>
    <n v="1504760400"/>
    <x v="80"/>
    <d v="2017-09-07T05:00:00"/>
    <b v="0"/>
  </r>
  <r>
    <x v="0"/>
    <n v="52"/>
    <n v="26"/>
    <x v="7"/>
    <s v="photography books"/>
    <s v="US"/>
    <s v="USD"/>
    <n v="1418882400"/>
    <n v="1419660000"/>
    <x v="815"/>
    <d v="2014-12-27T06:00:00"/>
    <b v="0"/>
  </r>
  <r>
    <x v="2"/>
    <n v="27"/>
    <n v="78"/>
    <x v="4"/>
    <s v="shorts"/>
    <s v="GB"/>
    <s v="GBP"/>
    <n v="1309237200"/>
    <n v="1311310800"/>
    <x v="816"/>
    <d v="2011-07-22T05:00:00"/>
    <b v="0"/>
  </r>
  <r>
    <x v="1"/>
    <n v="156"/>
    <n v="58"/>
    <x v="5"/>
    <s v="radio &amp; podcasts"/>
    <s v="CH"/>
    <s v="CHF"/>
    <n v="1343365200"/>
    <n v="1344315600"/>
    <x v="474"/>
    <d v="2012-08-07T05:00:00"/>
    <b v="0"/>
  </r>
  <r>
    <x v="0"/>
    <n v="225"/>
    <n v="93"/>
    <x v="3"/>
    <s v="plays"/>
    <s v="AU"/>
    <s v="AUD"/>
    <n v="1507957200"/>
    <n v="1510725600"/>
    <x v="817"/>
    <d v="2017-11-15T06:00:00"/>
    <b v="0"/>
  </r>
  <r>
    <x v="1"/>
    <n v="255"/>
    <n v="38"/>
    <x v="4"/>
    <s v="animation"/>
    <s v="US"/>
    <s v="USD"/>
    <n v="1549519200"/>
    <n v="1551247200"/>
    <x v="818"/>
    <d v="2019-02-27T06:00:00"/>
    <b v="1"/>
  </r>
  <r>
    <x v="0"/>
    <n v="38"/>
    <n v="32"/>
    <x v="2"/>
    <s v="web"/>
    <s v="US"/>
    <s v="USD"/>
    <n v="1329026400"/>
    <n v="1330236000"/>
    <x v="819"/>
    <d v="2012-02-26T06:00:00"/>
    <b v="0"/>
  </r>
  <r>
    <x v="1"/>
    <n v="2261"/>
    <n v="40"/>
    <x v="1"/>
    <s v="world music"/>
    <s v="US"/>
    <s v="USD"/>
    <n v="1544335200"/>
    <n v="1545112800"/>
    <x v="609"/>
    <d v="2018-12-18T06:00:00"/>
    <b v="0"/>
  </r>
  <r>
    <x v="1"/>
    <n v="40"/>
    <n v="101"/>
    <x v="3"/>
    <s v="plays"/>
    <s v="US"/>
    <s v="USD"/>
    <n v="1279083600"/>
    <n v="1279170000"/>
    <x v="547"/>
    <d v="2010-07-15T05:00:00"/>
    <b v="0"/>
  </r>
  <r>
    <x v="1"/>
    <n v="2289"/>
    <n v="84"/>
    <x v="3"/>
    <s v="plays"/>
    <s v="IT"/>
    <s v="EUR"/>
    <n v="1572498000"/>
    <n v="1573452000"/>
    <x v="820"/>
    <d v="2019-11-11T06:00:00"/>
    <b v="0"/>
  </r>
  <r>
    <x v="1"/>
    <n v="65"/>
    <n v="103"/>
    <x v="3"/>
    <s v="plays"/>
    <s v="US"/>
    <s v="USD"/>
    <n v="1506056400"/>
    <n v="1507093200"/>
    <x v="821"/>
    <d v="2017-10-04T05:00:00"/>
    <b v="0"/>
  </r>
  <r>
    <x v="0"/>
    <n v="15"/>
    <n v="105"/>
    <x v="0"/>
    <s v="food trucks"/>
    <s v="US"/>
    <s v="USD"/>
    <n v="1463029200"/>
    <n v="1463374800"/>
    <x v="151"/>
    <d v="2016-05-16T05:00:00"/>
    <b v="0"/>
  </r>
  <r>
    <x v="0"/>
    <n v="37"/>
    <n v="89"/>
    <x v="3"/>
    <s v="plays"/>
    <s v="US"/>
    <s v="USD"/>
    <n v="1342069200"/>
    <n v="1344574800"/>
    <x v="822"/>
    <d v="2012-08-10T05:00:00"/>
    <b v="0"/>
  </r>
  <r>
    <x v="1"/>
    <n v="3777"/>
    <n v="52"/>
    <x v="2"/>
    <s v="web"/>
    <s v="IT"/>
    <s v="EUR"/>
    <n v="1388296800"/>
    <n v="1389074400"/>
    <x v="823"/>
    <d v="2014-01-07T06:00:00"/>
    <b v="0"/>
  </r>
  <r>
    <x v="1"/>
    <n v="184"/>
    <n v="65"/>
    <x v="3"/>
    <s v="plays"/>
    <s v="GB"/>
    <s v="GBP"/>
    <n v="1493787600"/>
    <n v="1494997200"/>
    <x v="824"/>
    <d v="2017-05-17T05:00:00"/>
    <b v="0"/>
  </r>
  <r>
    <x v="1"/>
    <n v="85"/>
    <n v="46"/>
    <x v="3"/>
    <s v="plays"/>
    <s v="US"/>
    <s v="USD"/>
    <n v="1424844000"/>
    <n v="1425448800"/>
    <x v="825"/>
    <d v="2015-03-04T06:00:00"/>
    <b v="0"/>
  </r>
  <r>
    <x v="0"/>
    <n v="112"/>
    <n v="51"/>
    <x v="3"/>
    <s v="plays"/>
    <s v="US"/>
    <s v="USD"/>
    <n v="1403931600"/>
    <n v="1404104400"/>
    <x v="826"/>
    <d v="2014-06-30T05:00:00"/>
    <b v="0"/>
  </r>
  <r>
    <x v="1"/>
    <n v="144"/>
    <n v="34"/>
    <x v="1"/>
    <s v="rock"/>
    <s v="US"/>
    <s v="USD"/>
    <n v="1394514000"/>
    <n v="1394773200"/>
    <x v="827"/>
    <d v="2014-03-14T05:00:00"/>
    <b v="0"/>
  </r>
  <r>
    <x v="1"/>
    <n v="1902"/>
    <n v="92"/>
    <x v="3"/>
    <s v="plays"/>
    <s v="US"/>
    <s v="USD"/>
    <n v="1365397200"/>
    <n v="1366520400"/>
    <x v="828"/>
    <d v="2013-04-21T05:00:00"/>
    <b v="0"/>
  </r>
  <r>
    <x v="1"/>
    <n v="105"/>
    <n v="107"/>
    <x v="3"/>
    <s v="plays"/>
    <s v="US"/>
    <s v="USD"/>
    <n v="1456120800"/>
    <n v="1456639200"/>
    <x v="829"/>
    <d v="2016-02-28T06:00:00"/>
    <b v="0"/>
  </r>
  <r>
    <x v="1"/>
    <n v="132"/>
    <n v="76"/>
    <x v="3"/>
    <s v="plays"/>
    <s v="US"/>
    <s v="USD"/>
    <n v="1437714000"/>
    <n v="1438318800"/>
    <x v="830"/>
    <d v="2015-07-31T05:00:00"/>
    <b v="0"/>
  </r>
  <r>
    <x v="0"/>
    <n v="21"/>
    <n v="80"/>
    <x v="3"/>
    <s v="plays"/>
    <s v="US"/>
    <s v="USD"/>
    <n v="1563771600"/>
    <n v="1564030800"/>
    <x v="831"/>
    <d v="2019-07-25T05:00:00"/>
    <b v="1"/>
  </r>
  <r>
    <x v="3"/>
    <n v="976"/>
    <n v="87"/>
    <x v="4"/>
    <s v="documentary"/>
    <s v="US"/>
    <s v="USD"/>
    <n v="1448517600"/>
    <n v="1449295200"/>
    <x v="832"/>
    <d v="2015-12-05T06:00:00"/>
    <b v="0"/>
  </r>
  <r>
    <x v="1"/>
    <n v="96"/>
    <n v="105"/>
    <x v="5"/>
    <s v="fiction"/>
    <s v="US"/>
    <s v="USD"/>
    <n v="1528779600"/>
    <n v="1531890000"/>
    <x v="833"/>
    <d v="2018-07-18T05:00:00"/>
    <b v="0"/>
  </r>
  <r>
    <x v="0"/>
    <n v="67"/>
    <n v="57"/>
    <x v="6"/>
    <s v="video games"/>
    <s v="US"/>
    <s v="USD"/>
    <n v="1304744400"/>
    <n v="1306213200"/>
    <x v="834"/>
    <d v="2011-05-24T05:00:00"/>
    <b v="0"/>
  </r>
  <r>
    <x v="2"/>
    <n v="66"/>
    <n v="93"/>
    <x v="2"/>
    <s v="web"/>
    <s v="CA"/>
    <s v="CAD"/>
    <n v="1354341600"/>
    <n v="1356242400"/>
    <x v="835"/>
    <d v="2012-12-23T06:00:00"/>
    <b v="0"/>
  </r>
  <r>
    <x v="0"/>
    <n v="78"/>
    <n v="72"/>
    <x v="3"/>
    <s v="plays"/>
    <s v="US"/>
    <s v="USD"/>
    <n v="1294552800"/>
    <n v="1297576800"/>
    <x v="836"/>
    <d v="2011-02-13T06:00:00"/>
    <b v="1"/>
  </r>
  <r>
    <x v="0"/>
    <n v="67"/>
    <n v="93"/>
    <x v="3"/>
    <s v="plays"/>
    <s v="AU"/>
    <s v="AUD"/>
    <n v="1295935200"/>
    <n v="1296194400"/>
    <x v="837"/>
    <d v="2011-01-28T06:00:00"/>
    <b v="0"/>
  </r>
  <r>
    <x v="1"/>
    <n v="114"/>
    <n v="105"/>
    <x v="0"/>
    <s v="food trucks"/>
    <s v="US"/>
    <s v="USD"/>
    <n v="1411534800"/>
    <n v="1414558800"/>
    <x v="219"/>
    <d v="2014-10-29T05:00:00"/>
    <b v="0"/>
  </r>
  <r>
    <x v="0"/>
    <n v="263"/>
    <n v="31"/>
    <x v="7"/>
    <s v="photography books"/>
    <s v="AU"/>
    <s v="AUD"/>
    <n v="1486706400"/>
    <n v="1488348000"/>
    <x v="365"/>
    <d v="2017-03-01T06:00:00"/>
    <b v="0"/>
  </r>
  <r>
    <x v="0"/>
    <n v="1691"/>
    <n v="33"/>
    <x v="7"/>
    <s v="photography books"/>
    <s v="US"/>
    <s v="USD"/>
    <n v="1333602000"/>
    <n v="1334898000"/>
    <x v="838"/>
    <d v="2012-04-20T05:00:00"/>
    <b v="1"/>
  </r>
  <r>
    <x v="0"/>
    <n v="181"/>
    <n v="84"/>
    <x v="3"/>
    <s v="plays"/>
    <s v="US"/>
    <s v="USD"/>
    <n v="1308200400"/>
    <n v="1308373200"/>
    <x v="839"/>
    <d v="2011-06-18T05:00:00"/>
    <b v="0"/>
  </r>
  <r>
    <x v="0"/>
    <n v="13"/>
    <n v="74"/>
    <x v="3"/>
    <s v="plays"/>
    <s v="US"/>
    <s v="USD"/>
    <n v="1411707600"/>
    <n v="1412312400"/>
    <x v="840"/>
    <d v="2014-10-03T05:00:00"/>
    <b v="0"/>
  </r>
  <r>
    <x v="3"/>
    <n v="160"/>
    <n v="37"/>
    <x v="4"/>
    <s v="documentary"/>
    <s v="US"/>
    <s v="USD"/>
    <n v="1418364000"/>
    <n v="1419228000"/>
    <x v="841"/>
    <d v="2014-12-22T06:00:00"/>
    <b v="1"/>
  </r>
  <r>
    <x v="1"/>
    <n v="203"/>
    <n v="47"/>
    <x v="2"/>
    <s v="web"/>
    <s v="US"/>
    <s v="USD"/>
    <n v="1429333200"/>
    <n v="1430974800"/>
    <x v="842"/>
    <d v="2015-05-07T05:00:00"/>
    <b v="0"/>
  </r>
  <r>
    <x v="0"/>
    <n v="1"/>
    <n v="5"/>
    <x v="3"/>
    <s v="plays"/>
    <s v="US"/>
    <s v="USD"/>
    <n v="1555390800"/>
    <n v="1555822800"/>
    <x v="843"/>
    <d v="2019-04-21T05:00:00"/>
    <b v="0"/>
  </r>
  <r>
    <x v="1"/>
    <n v="1559"/>
    <n v="102"/>
    <x v="1"/>
    <s v="rock"/>
    <s v="US"/>
    <s v="USD"/>
    <n v="1482732000"/>
    <n v="1482818400"/>
    <x v="844"/>
    <d v="2016-12-27T06:00:00"/>
    <b v="0"/>
  </r>
  <r>
    <x v="3"/>
    <n v="2266"/>
    <n v="45"/>
    <x v="4"/>
    <s v="documentary"/>
    <s v="US"/>
    <s v="USD"/>
    <n v="1470718800"/>
    <n v="1471928400"/>
    <x v="845"/>
    <d v="2016-08-23T05:00:00"/>
    <b v="0"/>
  </r>
  <r>
    <x v="0"/>
    <n v="21"/>
    <n v="94"/>
    <x v="4"/>
    <s v="science fiction"/>
    <s v="US"/>
    <s v="USD"/>
    <n v="1450591200"/>
    <n v="1453701600"/>
    <x v="846"/>
    <d v="2016-01-25T06:00:00"/>
    <b v="0"/>
  </r>
  <r>
    <x v="1"/>
    <n v="1548"/>
    <n v="101"/>
    <x v="2"/>
    <s v="web"/>
    <s v="AU"/>
    <s v="AUD"/>
    <n v="1348290000"/>
    <n v="1350363600"/>
    <x v="110"/>
    <d v="2012-10-16T05:00:00"/>
    <b v="0"/>
  </r>
  <r>
    <x v="1"/>
    <n v="80"/>
    <n v="97"/>
    <x v="3"/>
    <s v="plays"/>
    <s v="US"/>
    <s v="USD"/>
    <n v="1353823200"/>
    <n v="1353996000"/>
    <x v="847"/>
    <d v="2012-11-27T06:00:00"/>
    <b v="0"/>
  </r>
  <r>
    <x v="0"/>
    <n v="830"/>
    <n v="43"/>
    <x v="4"/>
    <s v="science fiction"/>
    <s v="US"/>
    <s v="USD"/>
    <n v="1450764000"/>
    <n v="1451109600"/>
    <x v="848"/>
    <d v="2015-12-26T06:00:00"/>
    <b v="0"/>
  </r>
  <r>
    <x v="1"/>
    <n v="131"/>
    <n v="95"/>
    <x v="3"/>
    <s v="plays"/>
    <s v="US"/>
    <s v="USD"/>
    <n v="1329372000"/>
    <n v="1329631200"/>
    <x v="849"/>
    <d v="2012-02-19T06:00:00"/>
    <b v="0"/>
  </r>
  <r>
    <x v="1"/>
    <n v="112"/>
    <n v="72"/>
    <x v="4"/>
    <s v="animation"/>
    <s v="US"/>
    <s v="USD"/>
    <n v="1277096400"/>
    <n v="1278997200"/>
    <x v="780"/>
    <d v="2010-07-13T05:00:00"/>
    <b v="0"/>
  </r>
  <r>
    <x v="0"/>
    <n v="130"/>
    <n v="51"/>
    <x v="5"/>
    <s v="translations"/>
    <s v="US"/>
    <s v="USD"/>
    <n v="1277701200"/>
    <n v="1280120400"/>
    <x v="140"/>
    <d v="2010-07-26T05:00:00"/>
    <b v="0"/>
  </r>
  <r>
    <x v="0"/>
    <n v="55"/>
    <n v="85"/>
    <x v="2"/>
    <s v="web"/>
    <s v="US"/>
    <s v="USD"/>
    <n v="1454911200"/>
    <n v="1458104400"/>
    <x v="850"/>
    <d v="2016-03-16T05:00:00"/>
    <b v="0"/>
  </r>
  <r>
    <x v="1"/>
    <n v="155"/>
    <n v="44"/>
    <x v="5"/>
    <s v="translations"/>
    <s v="US"/>
    <s v="USD"/>
    <n v="1297922400"/>
    <n v="1298268000"/>
    <x v="851"/>
    <d v="2011-02-21T06:00:00"/>
    <b v="0"/>
  </r>
  <r>
    <x v="1"/>
    <n v="266"/>
    <n v="40"/>
    <x v="0"/>
    <s v="food trucks"/>
    <s v="US"/>
    <s v="USD"/>
    <n v="1384408800"/>
    <n v="1386223200"/>
    <x v="852"/>
    <d v="2013-12-05T06:00:00"/>
    <b v="0"/>
  </r>
  <r>
    <x v="0"/>
    <n v="114"/>
    <n v="44"/>
    <x v="7"/>
    <s v="photography books"/>
    <s v="IT"/>
    <s v="EUR"/>
    <n v="1299304800"/>
    <n v="1299823200"/>
    <x v="853"/>
    <d v="2011-03-11T06:00:00"/>
    <b v="0"/>
  </r>
  <r>
    <x v="1"/>
    <n v="155"/>
    <n v="85"/>
    <x v="3"/>
    <s v="plays"/>
    <s v="US"/>
    <s v="USD"/>
    <n v="1431320400"/>
    <n v="1431752400"/>
    <x v="854"/>
    <d v="2015-05-16T05:00:00"/>
    <b v="0"/>
  </r>
  <r>
    <x v="1"/>
    <n v="207"/>
    <n v="41"/>
    <x v="1"/>
    <s v="rock"/>
    <s v="GB"/>
    <s v="GBP"/>
    <n v="1264399200"/>
    <n v="1267855200"/>
    <x v="67"/>
    <d v="2010-03-06T06:00:00"/>
    <b v="0"/>
  </r>
  <r>
    <x v="1"/>
    <n v="245"/>
    <n v="55"/>
    <x v="3"/>
    <s v="plays"/>
    <s v="US"/>
    <s v="USD"/>
    <n v="1497502800"/>
    <n v="1497675600"/>
    <x v="855"/>
    <d v="2017-06-17T05:00:00"/>
    <b v="0"/>
  </r>
  <r>
    <x v="1"/>
    <n v="1573"/>
    <n v="77"/>
    <x v="1"/>
    <s v="world music"/>
    <s v="US"/>
    <s v="USD"/>
    <n v="1333688400"/>
    <n v="1336885200"/>
    <x v="107"/>
    <d v="2012-05-13T05:00:00"/>
    <b v="0"/>
  </r>
  <r>
    <x v="1"/>
    <n v="114"/>
    <n v="71"/>
    <x v="0"/>
    <s v="food trucks"/>
    <s v="US"/>
    <s v="USD"/>
    <n v="1293861600"/>
    <n v="1295157600"/>
    <x v="344"/>
    <d v="2011-01-16T06:00:00"/>
    <b v="0"/>
  </r>
  <r>
    <x v="1"/>
    <n v="93"/>
    <n v="92"/>
    <x v="3"/>
    <s v="plays"/>
    <s v="US"/>
    <s v="USD"/>
    <n v="1576994400"/>
    <n v="1577599200"/>
    <x v="856"/>
    <d v="2019-12-29T06:00:00"/>
    <b v="0"/>
  </r>
  <r>
    <x v="0"/>
    <n v="594"/>
    <n v="97"/>
    <x v="3"/>
    <s v="plays"/>
    <s v="US"/>
    <s v="USD"/>
    <n v="1304917200"/>
    <n v="1305003600"/>
    <x v="857"/>
    <d v="2011-05-10T05:00:00"/>
    <b v="0"/>
  </r>
  <r>
    <x v="0"/>
    <n v="24"/>
    <n v="59"/>
    <x v="4"/>
    <s v="television"/>
    <s v="US"/>
    <s v="USD"/>
    <n v="1381208400"/>
    <n v="1381726800"/>
    <x v="858"/>
    <d v="2013-10-14T05:00:00"/>
    <b v="0"/>
  </r>
  <r>
    <x v="1"/>
    <n v="1681"/>
    <n v="58"/>
    <x v="2"/>
    <s v="web"/>
    <s v="US"/>
    <s v="USD"/>
    <n v="1401685200"/>
    <n v="1402462800"/>
    <x v="859"/>
    <d v="2014-06-11T05:00:00"/>
    <b v="0"/>
  </r>
  <r>
    <x v="0"/>
    <n v="252"/>
    <n v="104"/>
    <x v="3"/>
    <s v="plays"/>
    <s v="US"/>
    <s v="USD"/>
    <n v="1291960800"/>
    <n v="1292133600"/>
    <x v="860"/>
    <d v="2010-12-12T06:00:00"/>
    <b v="0"/>
  </r>
  <r>
    <x v="1"/>
    <n v="32"/>
    <n v="93"/>
    <x v="1"/>
    <s v="indie rock"/>
    <s v="US"/>
    <s v="USD"/>
    <n v="1368853200"/>
    <n v="1368939600"/>
    <x v="170"/>
    <d v="2013-05-19T05:00:00"/>
    <b v="0"/>
  </r>
  <r>
    <x v="1"/>
    <n v="135"/>
    <n v="62"/>
    <x v="3"/>
    <s v="plays"/>
    <s v="US"/>
    <s v="USD"/>
    <n v="1448776800"/>
    <n v="1452146400"/>
    <x v="861"/>
    <d v="2016-01-07T06:00:00"/>
    <b v="0"/>
  </r>
  <r>
    <x v="1"/>
    <n v="140"/>
    <n v="92"/>
    <x v="3"/>
    <s v="plays"/>
    <s v="US"/>
    <s v="USD"/>
    <n v="1296194400"/>
    <n v="1296712800"/>
    <x v="862"/>
    <d v="2011-02-03T06:00:00"/>
    <b v="0"/>
  </r>
  <r>
    <x v="0"/>
    <n v="67"/>
    <n v="77"/>
    <x v="0"/>
    <s v="food trucks"/>
    <s v="US"/>
    <s v="USD"/>
    <n v="1517983200"/>
    <n v="1520748000"/>
    <x v="863"/>
    <d v="2018-03-11T06:00:00"/>
    <b v="0"/>
  </r>
  <r>
    <x v="1"/>
    <n v="92"/>
    <n v="94"/>
    <x v="6"/>
    <s v="video games"/>
    <s v="US"/>
    <s v="USD"/>
    <n v="1478930400"/>
    <n v="1480831200"/>
    <x v="864"/>
    <d v="2016-12-04T06:00:00"/>
    <b v="0"/>
  </r>
  <r>
    <x v="1"/>
    <n v="1015"/>
    <n v="85"/>
    <x v="3"/>
    <s v="plays"/>
    <s v="GB"/>
    <s v="GBP"/>
    <n v="1426395600"/>
    <n v="1426914000"/>
    <x v="527"/>
    <d v="2015-03-21T05:00:00"/>
    <b v="0"/>
  </r>
  <r>
    <x v="0"/>
    <n v="742"/>
    <n v="106"/>
    <x v="5"/>
    <s v="nonfiction"/>
    <s v="US"/>
    <s v="USD"/>
    <n v="1446181200"/>
    <n v="1446616800"/>
    <x v="865"/>
    <d v="2015-11-04T06:00:00"/>
    <b v="1"/>
  </r>
  <r>
    <x v="1"/>
    <n v="323"/>
    <n v="37"/>
    <x v="2"/>
    <s v="web"/>
    <s v="US"/>
    <s v="USD"/>
    <n v="1514181600"/>
    <n v="1517032800"/>
    <x v="866"/>
    <d v="2018-01-27T06:00:00"/>
    <b v="0"/>
  </r>
  <r>
    <x v="0"/>
    <n v="75"/>
    <n v="82"/>
    <x v="4"/>
    <s v="documentary"/>
    <s v="US"/>
    <s v="USD"/>
    <n v="1311051600"/>
    <n v="1311224400"/>
    <x v="867"/>
    <d v="2011-07-21T05:00:00"/>
    <b v="0"/>
  </r>
  <r>
    <x v="1"/>
    <n v="2326"/>
    <n v="81"/>
    <x v="4"/>
    <s v="documentary"/>
    <s v="US"/>
    <s v="USD"/>
    <n v="1564894800"/>
    <n v="1566190800"/>
    <x v="868"/>
    <d v="2019-08-19T05:00:00"/>
    <b v="0"/>
  </r>
  <r>
    <x v="1"/>
    <n v="381"/>
    <n v="26"/>
    <x v="3"/>
    <s v="plays"/>
    <s v="US"/>
    <s v="USD"/>
    <n v="1567918800"/>
    <n v="1570165200"/>
    <x v="105"/>
    <d v="2019-10-04T05:00:00"/>
    <b v="0"/>
  </r>
  <r>
    <x v="0"/>
    <n v="4405"/>
    <n v="26"/>
    <x v="1"/>
    <s v="rock"/>
    <s v="US"/>
    <s v="USD"/>
    <n v="1386309600"/>
    <n v="1388556000"/>
    <x v="481"/>
    <d v="2014-01-01T06:00:00"/>
    <b v="0"/>
  </r>
  <r>
    <x v="0"/>
    <n v="92"/>
    <n v="34"/>
    <x v="1"/>
    <s v="rock"/>
    <s v="US"/>
    <s v="USD"/>
    <n v="1301979600"/>
    <n v="1303189200"/>
    <x v="253"/>
    <d v="2011-04-19T05:00:00"/>
    <b v="0"/>
  </r>
  <r>
    <x v="1"/>
    <n v="480"/>
    <n v="28"/>
    <x v="4"/>
    <s v="documentary"/>
    <s v="US"/>
    <s v="USD"/>
    <n v="1493269200"/>
    <n v="1494478800"/>
    <x v="869"/>
    <d v="2017-05-11T05:00:00"/>
    <b v="0"/>
  </r>
  <r>
    <x v="0"/>
    <n v="64"/>
    <n v="77"/>
    <x v="5"/>
    <s v="radio &amp; podcasts"/>
    <s v="US"/>
    <s v="USD"/>
    <n v="1478930400"/>
    <n v="1480744800"/>
    <x v="864"/>
    <d v="2016-12-03T06:00:00"/>
    <b v="0"/>
  </r>
  <r>
    <x v="1"/>
    <n v="226"/>
    <n v="53"/>
    <x v="5"/>
    <s v="translations"/>
    <s v="US"/>
    <s v="USD"/>
    <n v="1555390800"/>
    <n v="1555822800"/>
    <x v="843"/>
    <d v="2019-04-21T05:00:00"/>
    <b v="0"/>
  </r>
  <r>
    <x v="0"/>
    <n v="64"/>
    <n v="107"/>
    <x v="4"/>
    <s v="drama"/>
    <s v="US"/>
    <s v="USD"/>
    <n v="1456984800"/>
    <n v="1458882000"/>
    <x v="289"/>
    <d v="2016-03-25T05:00:00"/>
    <b v="0"/>
  </r>
  <r>
    <x v="1"/>
    <n v="241"/>
    <n v="46"/>
    <x v="1"/>
    <s v="rock"/>
    <s v="US"/>
    <s v="USD"/>
    <n v="1411621200"/>
    <n v="1411966800"/>
    <x v="870"/>
    <d v="2014-09-29T05:00:00"/>
    <b v="0"/>
  </r>
  <r>
    <x v="1"/>
    <n v="132"/>
    <n v="100"/>
    <x v="4"/>
    <s v="drama"/>
    <s v="US"/>
    <s v="USD"/>
    <n v="1525669200"/>
    <n v="1526878800"/>
    <x v="871"/>
    <d v="2018-05-21T05:00:00"/>
    <b v="0"/>
  </r>
  <r>
    <x v="3"/>
    <n v="75"/>
    <n v="101"/>
    <x v="7"/>
    <s v="photography books"/>
    <s v="IT"/>
    <s v="EUR"/>
    <n v="1450936800"/>
    <n v="1452405600"/>
    <x v="872"/>
    <d v="2016-01-10T06:00:00"/>
    <b v="0"/>
  </r>
  <r>
    <x v="0"/>
    <n v="842"/>
    <n v="88"/>
    <x v="5"/>
    <s v="translations"/>
    <s v="US"/>
    <s v="USD"/>
    <n v="1413522000"/>
    <n v="1414040400"/>
    <x v="873"/>
    <d v="2014-10-23T05:00:00"/>
    <b v="0"/>
  </r>
  <r>
    <x v="1"/>
    <n v="2043"/>
    <n v="75"/>
    <x v="0"/>
    <s v="food trucks"/>
    <s v="US"/>
    <s v="USD"/>
    <n v="1541307600"/>
    <n v="1543816800"/>
    <x v="874"/>
    <d v="2018-12-03T06:00:00"/>
    <b v="0"/>
  </r>
  <r>
    <x v="0"/>
    <n v="112"/>
    <n v="43"/>
    <x v="3"/>
    <s v="plays"/>
    <s v="US"/>
    <s v="USD"/>
    <n v="1357106400"/>
    <n v="1359698400"/>
    <x v="875"/>
    <d v="2013-02-01T06:00:00"/>
    <b v="0"/>
  </r>
  <r>
    <x v="3"/>
    <n v="139"/>
    <n v="33"/>
    <x v="3"/>
    <s v="plays"/>
    <s v="IT"/>
    <s v="EUR"/>
    <n v="1390197600"/>
    <n v="1390629600"/>
    <x v="876"/>
    <d v="2014-01-25T06:00:00"/>
    <b v="0"/>
  </r>
  <r>
    <x v="0"/>
    <n v="374"/>
    <n v="101"/>
    <x v="1"/>
    <s v="indie rock"/>
    <s v="US"/>
    <s v="USD"/>
    <n v="1265868000"/>
    <n v="1267077600"/>
    <x v="877"/>
    <d v="2010-02-25T06:00:00"/>
    <b v="0"/>
  </r>
  <r>
    <x v="3"/>
    <n v="1122"/>
    <n v="56"/>
    <x v="0"/>
    <s v="food trucks"/>
    <s v="US"/>
    <s v="USD"/>
    <n v="1467176400"/>
    <n v="1467781200"/>
    <x v="878"/>
    <d v="2016-07-06T05:00:00"/>
    <b v="0"/>
  </r>
  <r>
    <x v="4"/>
    <m/>
    <m/>
    <x v="9"/>
    <m/>
    <m/>
    <m/>
    <m/>
    <m/>
    <x v="87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F6BE2-1C5B-4EA7-B7C5-52BA8237B71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includeNewItemsInFilter="1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292C8-828D-4690-AB69-0F53C112079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E862-B41C-4B15-8E65-CA03B11F1660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5"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3" hier="-1"/>
    <pageField fld="14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BED7-D6A3-4C60-AC43-57A482355777}">
  <dimension ref="A1:F14"/>
  <sheetViews>
    <sheetView workbookViewId="0">
      <selection activeCell="F14" sqref="A1:F14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>
      <c r="A1" s="7" t="s">
        <v>6</v>
      </c>
      <c r="B1" t="s">
        <v>2066</v>
      </c>
    </row>
    <row r="3" spans="1:6">
      <c r="A3" s="7" t="s">
        <v>2067</v>
      </c>
      <c r="B3" s="7" t="s">
        <v>2070</v>
      </c>
    </row>
    <row r="4" spans="1:6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8" t="s">
        <v>2064</v>
      </c>
      <c r="E8">
        <v>4</v>
      </c>
      <c r="F8">
        <v>4</v>
      </c>
    </row>
    <row r="9" spans="1:6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8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3164-4808-4C6C-B7A0-D68DA1F5E3E2}">
  <dimension ref="A1:F30"/>
  <sheetViews>
    <sheetView workbookViewId="0">
      <selection activeCell="F30" sqref="A1:F30"/>
    </sheetView>
  </sheetViews>
  <sheetFormatPr defaultRowHeight="15.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9.25" bestFit="1" customWidth="1"/>
    <col min="8" max="8" width="10.1640625" bestFit="1" customWidth="1"/>
    <col min="9" max="9" width="13.6640625" bestFit="1" customWidth="1"/>
    <col min="10" max="10" width="5.5" bestFit="1" customWidth="1"/>
    <col min="11" max="11" width="3.6640625" bestFit="1" customWidth="1"/>
    <col min="12" max="12" width="9.25" bestFit="1" customWidth="1"/>
    <col min="13" max="13" width="16.6640625" bestFit="1" customWidth="1"/>
    <col min="14" max="14" width="8.08203125" bestFit="1" customWidth="1"/>
    <col min="15" max="15" width="5.5" bestFit="1" customWidth="1"/>
    <col min="16" max="16" width="3.6640625" bestFit="1" customWidth="1"/>
    <col min="17" max="17" width="9.25" bestFit="1" customWidth="1"/>
    <col min="18" max="18" width="10.9140625" bestFit="1" customWidth="1"/>
    <col min="19" max="19" width="13.9140625" bestFit="1" customWidth="1"/>
    <col min="20" max="20" width="9.25" bestFit="1" customWidth="1"/>
    <col min="21" max="21" width="17" bestFit="1" customWidth="1"/>
    <col min="22" max="22" width="8.08203125" bestFit="1" customWidth="1"/>
    <col min="23" max="23" width="5.5" bestFit="1" customWidth="1"/>
    <col min="24" max="24" width="9.25" bestFit="1" customWidth="1"/>
    <col min="25" max="25" width="10.75" bestFit="1" customWidth="1"/>
    <col min="26" max="26" width="12" bestFit="1" customWidth="1"/>
    <col min="27" max="27" width="5.5" bestFit="1" customWidth="1"/>
    <col min="28" max="28" width="9.25" bestFit="1" customWidth="1"/>
    <col min="29" max="29" width="15" bestFit="1" customWidth="1"/>
    <col min="30" max="30" width="10.75" bestFit="1" customWidth="1"/>
    <col min="31" max="31" width="5.5" bestFit="1" customWidth="1"/>
    <col min="32" max="32" width="9.25" bestFit="1" customWidth="1"/>
    <col min="33" max="33" width="13.75" bestFit="1" customWidth="1"/>
    <col min="34" max="34" width="8.08203125" bestFit="1" customWidth="1"/>
    <col min="35" max="35" width="5.5" bestFit="1" customWidth="1"/>
    <col min="36" max="36" width="9.25" bestFit="1" customWidth="1"/>
    <col min="37" max="37" width="8.58203125" bestFit="1" customWidth="1"/>
    <col min="38" max="38" width="7.33203125" bestFit="1" customWidth="1"/>
    <col min="39" max="39" width="9.25" bestFit="1" customWidth="1"/>
    <col min="40" max="40" width="10.25" bestFit="1" customWidth="1"/>
    <col min="41" max="41" width="14.1640625" bestFit="1" customWidth="1"/>
    <col min="42" max="42" width="3.6640625" bestFit="1" customWidth="1"/>
    <col min="43" max="43" width="9.25" bestFit="1" customWidth="1"/>
    <col min="44" max="44" width="17.25" bestFit="1" customWidth="1"/>
    <col min="45" max="45" width="11.08203125" bestFit="1" customWidth="1"/>
    <col min="46" max="46" width="5.5" bestFit="1" customWidth="1"/>
    <col min="47" max="47" width="3.6640625" bestFit="1" customWidth="1"/>
    <col min="48" max="48" width="9.25" bestFit="1" customWidth="1"/>
    <col min="49" max="49" width="14.08203125" bestFit="1" customWidth="1"/>
    <col min="50" max="50" width="18.9140625" bestFit="1" customWidth="1"/>
    <col min="51" max="51" width="5.5" bestFit="1" customWidth="1"/>
    <col min="52" max="52" width="3.6640625" bestFit="1" customWidth="1"/>
    <col min="53" max="53" width="9.25" bestFit="1" customWidth="1"/>
    <col min="54" max="54" width="21.9140625" bestFit="1" customWidth="1"/>
    <col min="55" max="55" width="8.08203125" bestFit="1" customWidth="1"/>
    <col min="56" max="56" width="5.5" bestFit="1" customWidth="1"/>
    <col min="57" max="57" width="3.6640625" bestFit="1" customWidth="1"/>
    <col min="58" max="58" width="9.25" bestFit="1" customWidth="1"/>
    <col min="59" max="59" width="9.75" bestFit="1" customWidth="1"/>
    <col min="60" max="60" width="16.6640625" bestFit="1" customWidth="1"/>
    <col min="61" max="61" width="9.25" bestFit="1" customWidth="1"/>
    <col min="62" max="62" width="19.6640625" bestFit="1" customWidth="1"/>
    <col min="63" max="63" width="8.08203125" bestFit="1" customWidth="1"/>
    <col min="64" max="64" width="5.5" bestFit="1" customWidth="1"/>
    <col min="65" max="65" width="9.25" bestFit="1" customWidth="1"/>
    <col min="66" max="66" width="9.08203125" bestFit="1" customWidth="1"/>
    <col min="67" max="67" width="14.33203125" bestFit="1" customWidth="1"/>
    <col min="68" max="68" width="9.25" bestFit="1" customWidth="1"/>
    <col min="69" max="69" width="17.4140625" bestFit="1" customWidth="1"/>
    <col min="70" max="70" width="8.08203125" bestFit="1" customWidth="1"/>
    <col min="71" max="71" width="5.5" bestFit="1" customWidth="1"/>
    <col min="72" max="72" width="3.6640625" bestFit="1" customWidth="1"/>
    <col min="73" max="73" width="9.25" bestFit="1" customWidth="1"/>
    <col min="74" max="74" width="10.6640625" bestFit="1" customWidth="1"/>
    <col min="75" max="75" width="10.58203125" bestFit="1" customWidth="1"/>
    <col min="76" max="76" width="5.5" bestFit="1" customWidth="1"/>
    <col min="77" max="77" width="9.25" bestFit="1" customWidth="1"/>
    <col min="78" max="78" width="13.58203125" bestFit="1" customWidth="1"/>
    <col min="79" max="79" width="12.5" bestFit="1" customWidth="1"/>
    <col min="80" max="80" width="9.25" bestFit="1" customWidth="1"/>
    <col min="81" max="81" width="15.5" bestFit="1" customWidth="1"/>
    <col min="82" max="82" width="12.9140625" bestFit="1" customWidth="1"/>
    <col min="83" max="83" width="5.5" bestFit="1" customWidth="1"/>
    <col min="84" max="84" width="3.6640625" bestFit="1" customWidth="1"/>
    <col min="85" max="85" width="9.25" bestFit="1" customWidth="1"/>
    <col min="86" max="86" width="15.9140625" bestFit="1" customWidth="1"/>
    <col min="87" max="87" width="11.1640625" bestFit="1" customWidth="1"/>
    <col min="88" max="88" width="3.6640625" bestFit="1" customWidth="1"/>
    <col min="89" max="89" width="9.25" bestFit="1" customWidth="1"/>
    <col min="90" max="90" width="14.1640625" bestFit="1" customWidth="1"/>
    <col min="91" max="91" width="8.08203125" bestFit="1" customWidth="1"/>
    <col min="92" max="92" width="5.5" bestFit="1" customWidth="1"/>
    <col min="93" max="93" width="3.6640625" bestFit="1" customWidth="1"/>
    <col min="94" max="94" width="9.25" bestFit="1" customWidth="1"/>
    <col min="95" max="95" width="9" bestFit="1" customWidth="1"/>
    <col min="96" max="96" width="12.75" bestFit="1" customWidth="1"/>
    <col min="97" max="97" width="15.75" bestFit="1" customWidth="1"/>
    <col min="98" max="98" width="10.58203125" bestFit="1" customWidth="1"/>
  </cols>
  <sheetData>
    <row r="1" spans="1:6">
      <c r="A1" s="7" t="s">
        <v>6</v>
      </c>
      <c r="B1" t="s">
        <v>2066</v>
      </c>
    </row>
    <row r="2" spans="1:6">
      <c r="A2" s="7" t="s">
        <v>2031</v>
      </c>
      <c r="B2" t="s">
        <v>2066</v>
      </c>
    </row>
    <row r="4" spans="1:6">
      <c r="A4" s="7" t="s">
        <v>2067</v>
      </c>
      <c r="B4" s="7" t="s">
        <v>2070</v>
      </c>
    </row>
    <row r="5" spans="1:6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8" t="s">
        <v>2065</v>
      </c>
      <c r="E7">
        <v>4</v>
      </c>
      <c r="F7">
        <v>4</v>
      </c>
    </row>
    <row r="8" spans="1:6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8" t="s">
        <v>2043</v>
      </c>
      <c r="C10">
        <v>8</v>
      </c>
      <c r="E10">
        <v>10</v>
      </c>
      <c r="F10">
        <v>18</v>
      </c>
    </row>
    <row r="11" spans="1:6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>
      <c r="A15" s="8" t="s">
        <v>2057</v>
      </c>
      <c r="C15">
        <v>3</v>
      </c>
      <c r="E15">
        <v>4</v>
      </c>
      <c r="F15">
        <v>7</v>
      </c>
    </row>
    <row r="16" spans="1:6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8" t="s">
        <v>2056</v>
      </c>
      <c r="C20">
        <v>4</v>
      </c>
      <c r="E20">
        <v>4</v>
      </c>
      <c r="F20">
        <v>8</v>
      </c>
    </row>
    <row r="21" spans="1:6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>
      <c r="A22" s="8" t="s">
        <v>2063</v>
      </c>
      <c r="C22">
        <v>9</v>
      </c>
      <c r="E22">
        <v>5</v>
      </c>
      <c r="F22">
        <v>14</v>
      </c>
    </row>
    <row r="23" spans="1:6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>
      <c r="A25" s="8" t="s">
        <v>2059</v>
      </c>
      <c r="C25">
        <v>7</v>
      </c>
      <c r="E25">
        <v>14</v>
      </c>
      <c r="F25">
        <v>21</v>
      </c>
    </row>
    <row r="26" spans="1:6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8" t="s">
        <v>2062</v>
      </c>
      <c r="E29">
        <v>3</v>
      </c>
      <c r="F29">
        <v>3</v>
      </c>
    </row>
    <row r="30" spans="1:6">
      <c r="A30" s="8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7925-8B78-41A1-AAFC-C906B411F899}">
  <dimension ref="A1:E18"/>
  <sheetViews>
    <sheetView topLeftCell="A4" workbookViewId="0">
      <selection activeCell="D22" sqref="D22"/>
    </sheetView>
  </sheetViews>
  <sheetFormatPr defaultRowHeight="15.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>
      <c r="A1" s="7" t="s">
        <v>2031</v>
      </c>
      <c r="B1" t="s">
        <v>2066</v>
      </c>
    </row>
    <row r="2" spans="1:5">
      <c r="A2" s="7" t="s">
        <v>2085</v>
      </c>
      <c r="B2" t="s">
        <v>2066</v>
      </c>
    </row>
    <row r="4" spans="1:5">
      <c r="A4" s="7" t="s">
        <v>2067</v>
      </c>
      <c r="B4" s="7" t="s">
        <v>2070</v>
      </c>
    </row>
    <row r="5" spans="1:5">
      <c r="A5" s="7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>
      <c r="A18" s="8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101" workbookViewId="0">
      <selection activeCell="G1" sqref="G1:H1048576"/>
    </sheetView>
  </sheetViews>
  <sheetFormatPr defaultColWidth="10.6640625" defaultRowHeight="15.5"/>
  <cols>
    <col min="1" max="1" width="4.1640625" bestFit="1" customWidth="1"/>
    <col min="2" max="2" width="30.6640625" bestFit="1" customWidth="1"/>
    <col min="3" max="3" width="33.5" style="3" customWidth="1"/>
    <col min="6" max="6" width="16.9140625" style="6" bestFit="1" customWidth="1"/>
    <col min="7" max="7" width="10.9140625" customWidth="1"/>
    <col min="8" max="8" width="13" bestFit="1" customWidth="1"/>
    <col min="9" max="9" width="15.83203125" bestFit="1" customWidth="1"/>
    <col min="10" max="11" width="15.83203125" customWidth="1"/>
    <col min="14" max="15" width="11.1640625" bestFit="1" customWidth="1"/>
    <col min="16" max="16" width="21.75" bestFit="1" customWidth="1"/>
    <col min="17" max="17" width="21.75" customWidth="1"/>
    <col min="20" max="20" width="28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2031</v>
      </c>
      <c r="K1" s="1" t="s">
        <v>2032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2071</v>
      </c>
      <c r="Q1" s="1" t="s">
        <v>2072</v>
      </c>
      <c r="R1" s="1" t="s">
        <v>10</v>
      </c>
      <c r="S1" s="1" t="s">
        <v>11</v>
      </c>
      <c r="T1" s="1" t="s">
        <v>2028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J2" t="s">
        <v>2033</v>
      </c>
      <c r="K2" t="s">
        <v>2034</v>
      </c>
      <c r="L2" t="s">
        <v>15</v>
      </c>
      <c r="M2" t="s">
        <v>16</v>
      </c>
      <c r="N2">
        <v>1448690400</v>
      </c>
      <c r="O2">
        <v>1450159200</v>
      </c>
      <c r="P2" s="9">
        <f>(((N2/60)/60)/24)+DATE(1970,1,1)</f>
        <v>42336.25</v>
      </c>
      <c r="Q2" s="9">
        <f>(((O2/60)/60)/24)+DATE(1970,1,1)</f>
        <v>42353.25</v>
      </c>
      <c r="R2" t="b">
        <v>0</v>
      </c>
      <c r="S2" t="b">
        <v>0</v>
      </c>
      <c r="T2" t="s">
        <v>17</v>
      </c>
    </row>
    <row r="3" spans="1:20" hidden="1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>
        <f>ROUND(E3/H3,0)</f>
        <v>92</v>
      </c>
      <c r="J3" t="s">
        <v>2035</v>
      </c>
      <c r="K3" t="s">
        <v>2036</v>
      </c>
      <c r="L3" t="s">
        <v>21</v>
      </c>
      <c r="M3" t="s">
        <v>22</v>
      </c>
      <c r="N3">
        <v>1408424400</v>
      </c>
      <c r="O3">
        <v>1408597200</v>
      </c>
      <c r="P3" s="9">
        <f t="shared" ref="P3:P66" si="0">(((N3/60)/60)/24)+DATE(1970,1,1)</f>
        <v>41870.208333333336</v>
      </c>
      <c r="Q3" s="9">
        <f t="shared" ref="Q3:Q66" si="1">(((O3/60)/60)/24)+DATE(1970,1,1)</f>
        <v>41872.208333333336</v>
      </c>
      <c r="R3" t="b">
        <v>0</v>
      </c>
      <c r="S3" t="b">
        <v>1</v>
      </c>
      <c r="T3" t="s">
        <v>23</v>
      </c>
    </row>
    <row r="4" spans="1:20" ht="31" hidden="1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6" si="2">E4/D4</f>
        <v>1.3147878228782288</v>
      </c>
      <c r="G4" t="s">
        <v>20</v>
      </c>
      <c r="H4">
        <v>1425</v>
      </c>
      <c r="I4">
        <f t="shared" ref="I4:I67" si="3">ROUND(E4/H4,0)</f>
        <v>100</v>
      </c>
      <c r="J4" t="s">
        <v>2037</v>
      </c>
      <c r="K4" t="s">
        <v>2038</v>
      </c>
      <c r="L4" t="s">
        <v>26</v>
      </c>
      <c r="M4" t="s">
        <v>27</v>
      </c>
      <c r="N4">
        <v>1384668000</v>
      </c>
      <c r="O4">
        <v>1384840800</v>
      </c>
      <c r="P4" s="9">
        <f t="shared" si="0"/>
        <v>41595.25</v>
      </c>
      <c r="Q4" s="9">
        <f t="shared" si="1"/>
        <v>41597.25</v>
      </c>
      <c r="R4" t="b">
        <v>0</v>
      </c>
      <c r="S4" t="b">
        <v>0</v>
      </c>
      <c r="T4" t="s">
        <v>28</v>
      </c>
    </row>
    <row r="5" spans="1:20" ht="31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0.58976190476190471</v>
      </c>
      <c r="G5" t="s">
        <v>14</v>
      </c>
      <c r="H5">
        <v>24</v>
      </c>
      <c r="I5">
        <f t="shared" si="3"/>
        <v>103</v>
      </c>
      <c r="J5" t="s">
        <v>2035</v>
      </c>
      <c r="K5" t="s">
        <v>2036</v>
      </c>
      <c r="L5" t="s">
        <v>21</v>
      </c>
      <c r="M5" t="s">
        <v>22</v>
      </c>
      <c r="N5">
        <v>1565499600</v>
      </c>
      <c r="O5">
        <v>1568955600</v>
      </c>
      <c r="P5" s="9">
        <f t="shared" si="0"/>
        <v>43688.208333333328</v>
      </c>
      <c r="Q5" s="9">
        <f t="shared" si="1"/>
        <v>43728.208333333328</v>
      </c>
      <c r="R5" t="b">
        <v>0</v>
      </c>
      <c r="S5" t="b">
        <v>0</v>
      </c>
      <c r="T5" t="s">
        <v>23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0.69276315789473686</v>
      </c>
      <c r="G6" t="s">
        <v>14</v>
      </c>
      <c r="H6">
        <v>53</v>
      </c>
      <c r="I6">
        <f t="shared" si="3"/>
        <v>99</v>
      </c>
      <c r="J6" t="s">
        <v>2039</v>
      </c>
      <c r="K6" t="s">
        <v>2040</v>
      </c>
      <c r="L6" t="s">
        <v>21</v>
      </c>
      <c r="M6" t="s">
        <v>22</v>
      </c>
      <c r="N6">
        <v>1547964000</v>
      </c>
      <c r="O6">
        <v>1548309600</v>
      </c>
      <c r="P6" s="9">
        <f t="shared" si="0"/>
        <v>43485.25</v>
      </c>
      <c r="Q6" s="9">
        <f t="shared" si="1"/>
        <v>43489.25</v>
      </c>
      <c r="R6" t="b">
        <v>0</v>
      </c>
      <c r="S6" t="b">
        <v>0</v>
      </c>
      <c r="T6" t="s">
        <v>33</v>
      </c>
    </row>
    <row r="7" spans="1:20" hidden="1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1.7361842105263159</v>
      </c>
      <c r="G7" t="s">
        <v>20</v>
      </c>
      <c r="H7">
        <v>174</v>
      </c>
      <c r="I7">
        <f t="shared" si="3"/>
        <v>76</v>
      </c>
      <c r="J7" t="s">
        <v>2039</v>
      </c>
      <c r="K7" t="s">
        <v>2040</v>
      </c>
      <c r="L7" t="s">
        <v>36</v>
      </c>
      <c r="M7" t="s">
        <v>37</v>
      </c>
      <c r="N7">
        <v>1346130000</v>
      </c>
      <c r="O7">
        <v>1347080400</v>
      </c>
      <c r="P7" s="9">
        <f t="shared" si="0"/>
        <v>41149.208333333336</v>
      </c>
      <c r="Q7" s="9">
        <f t="shared" si="1"/>
        <v>41160.208333333336</v>
      </c>
      <c r="R7" t="b">
        <v>0</v>
      </c>
      <c r="S7" t="b">
        <v>0</v>
      </c>
      <c r="T7" t="s">
        <v>33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0.20961538461538462</v>
      </c>
      <c r="G8" t="s">
        <v>14</v>
      </c>
      <c r="H8">
        <v>18</v>
      </c>
      <c r="I8">
        <f t="shared" si="3"/>
        <v>61</v>
      </c>
      <c r="J8" t="s">
        <v>2041</v>
      </c>
      <c r="K8" t="s">
        <v>2042</v>
      </c>
      <c r="L8" t="s">
        <v>40</v>
      </c>
      <c r="M8" t="s">
        <v>41</v>
      </c>
      <c r="N8">
        <v>1505278800</v>
      </c>
      <c r="O8">
        <v>1505365200</v>
      </c>
      <c r="P8" s="9">
        <f t="shared" si="0"/>
        <v>42991.208333333328</v>
      </c>
      <c r="Q8" s="9">
        <f t="shared" si="1"/>
        <v>42992.208333333328</v>
      </c>
      <c r="R8" t="b">
        <v>0</v>
      </c>
      <c r="S8" t="b">
        <v>0</v>
      </c>
      <c r="T8" t="s">
        <v>42</v>
      </c>
    </row>
    <row r="9" spans="1:20" hidden="1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3.2757777777777779</v>
      </c>
      <c r="G9" t="s">
        <v>20</v>
      </c>
      <c r="H9">
        <v>227</v>
      </c>
      <c r="I9">
        <f t="shared" si="3"/>
        <v>65</v>
      </c>
      <c r="J9" t="s">
        <v>2039</v>
      </c>
      <c r="K9" t="s">
        <v>2040</v>
      </c>
      <c r="L9" t="s">
        <v>36</v>
      </c>
      <c r="M9" t="s">
        <v>37</v>
      </c>
      <c r="N9">
        <v>1439442000</v>
      </c>
      <c r="O9">
        <v>1439614800</v>
      </c>
      <c r="P9" s="9">
        <f t="shared" si="0"/>
        <v>42229.208333333328</v>
      </c>
      <c r="Q9" s="9">
        <f t="shared" si="1"/>
        <v>42231.208333333328</v>
      </c>
      <c r="R9" t="b">
        <v>0</v>
      </c>
      <c r="S9" t="b">
        <v>0</v>
      </c>
      <c r="T9" t="s">
        <v>33</v>
      </c>
    </row>
    <row r="10" spans="1:20" hidden="1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0.19932788374205268</v>
      </c>
      <c r="G10" t="s">
        <v>47</v>
      </c>
      <c r="H10">
        <v>708</v>
      </c>
      <c r="I10">
        <f t="shared" si="3"/>
        <v>31</v>
      </c>
      <c r="J10" t="s">
        <v>2039</v>
      </c>
      <c r="K10" t="s">
        <v>2040</v>
      </c>
      <c r="L10" t="s">
        <v>36</v>
      </c>
      <c r="M10" t="s">
        <v>37</v>
      </c>
      <c r="N10">
        <v>1281330000</v>
      </c>
      <c r="O10">
        <v>1281502800</v>
      </c>
      <c r="P10" s="9">
        <f t="shared" si="0"/>
        <v>40399.208333333336</v>
      </c>
      <c r="Q10" s="9">
        <f t="shared" si="1"/>
        <v>40401.208333333336</v>
      </c>
      <c r="R10" t="b">
        <v>0</v>
      </c>
      <c r="S10" t="b">
        <v>0</v>
      </c>
      <c r="T10" t="s">
        <v>33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0.51741935483870971</v>
      </c>
      <c r="G11" t="s">
        <v>14</v>
      </c>
      <c r="H11">
        <v>44</v>
      </c>
      <c r="I11">
        <f t="shared" si="3"/>
        <v>73</v>
      </c>
      <c r="J11" t="s">
        <v>2035</v>
      </c>
      <c r="K11" t="s">
        <v>2043</v>
      </c>
      <c r="L11" t="s">
        <v>21</v>
      </c>
      <c r="M11" t="s">
        <v>22</v>
      </c>
      <c r="N11">
        <v>1379566800</v>
      </c>
      <c r="O11">
        <v>1383804000</v>
      </c>
      <c r="P11" s="9">
        <f t="shared" si="0"/>
        <v>41536.208333333336</v>
      </c>
      <c r="Q11" s="9">
        <f t="shared" si="1"/>
        <v>41585.25</v>
      </c>
      <c r="R11" t="b">
        <v>0</v>
      </c>
      <c r="S11" t="b">
        <v>0</v>
      </c>
      <c r="T11" t="s">
        <v>50</v>
      </c>
    </row>
    <row r="12" spans="1:20" hidden="1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2.6611538461538462</v>
      </c>
      <c r="G12" t="s">
        <v>20</v>
      </c>
      <c r="H12">
        <v>220</v>
      </c>
      <c r="I12">
        <f t="shared" si="3"/>
        <v>63</v>
      </c>
      <c r="J12" t="s">
        <v>2041</v>
      </c>
      <c r="K12" t="s">
        <v>2044</v>
      </c>
      <c r="L12" t="s">
        <v>21</v>
      </c>
      <c r="M12" t="s">
        <v>22</v>
      </c>
      <c r="N12">
        <v>1281762000</v>
      </c>
      <c r="O12">
        <v>1285909200</v>
      </c>
      <c r="P12" s="9">
        <f t="shared" si="0"/>
        <v>40404.208333333336</v>
      </c>
      <c r="Q12" s="9">
        <f t="shared" si="1"/>
        <v>40452.208333333336</v>
      </c>
      <c r="R12" t="b">
        <v>0</v>
      </c>
      <c r="S12" t="b">
        <v>0</v>
      </c>
      <c r="T12" t="s">
        <v>53</v>
      </c>
    </row>
    <row r="13" spans="1:20" ht="31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0.48095238095238096</v>
      </c>
      <c r="G13" t="s">
        <v>14</v>
      </c>
      <c r="H13">
        <v>27</v>
      </c>
      <c r="I13">
        <f t="shared" si="3"/>
        <v>112</v>
      </c>
      <c r="J13" t="s">
        <v>2039</v>
      </c>
      <c r="K13" t="s">
        <v>2040</v>
      </c>
      <c r="L13" t="s">
        <v>21</v>
      </c>
      <c r="M13" t="s">
        <v>22</v>
      </c>
      <c r="N13">
        <v>1285045200</v>
      </c>
      <c r="O13">
        <v>1285563600</v>
      </c>
      <c r="P13" s="9">
        <f t="shared" si="0"/>
        <v>40442.208333333336</v>
      </c>
      <c r="Q13" s="9">
        <f t="shared" si="1"/>
        <v>40448.208333333336</v>
      </c>
      <c r="R13" t="b">
        <v>0</v>
      </c>
      <c r="S13" t="b">
        <v>1</v>
      </c>
      <c r="T13" t="s">
        <v>33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0.89349206349206345</v>
      </c>
      <c r="G14" t="s">
        <v>14</v>
      </c>
      <c r="H14">
        <v>55</v>
      </c>
      <c r="I14">
        <f t="shared" si="3"/>
        <v>102</v>
      </c>
      <c r="J14" t="s">
        <v>2041</v>
      </c>
      <c r="K14" t="s">
        <v>2044</v>
      </c>
      <c r="L14" t="s">
        <v>21</v>
      </c>
      <c r="M14" t="s">
        <v>22</v>
      </c>
      <c r="N14">
        <v>1571720400</v>
      </c>
      <c r="O14">
        <v>1572411600</v>
      </c>
      <c r="P14" s="9">
        <f t="shared" si="0"/>
        <v>43760.208333333328</v>
      </c>
      <c r="Q14" s="9">
        <f t="shared" si="1"/>
        <v>43768.208333333328</v>
      </c>
      <c r="R14" t="b">
        <v>0</v>
      </c>
      <c r="S14" t="b">
        <v>0</v>
      </c>
      <c r="T14" t="s">
        <v>53</v>
      </c>
    </row>
    <row r="15" spans="1:20" ht="31" hidden="1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2.4511904761904764</v>
      </c>
      <c r="G15" t="s">
        <v>20</v>
      </c>
      <c r="H15">
        <v>98</v>
      </c>
      <c r="I15">
        <f t="shared" si="3"/>
        <v>105</v>
      </c>
      <c r="J15" t="s">
        <v>2035</v>
      </c>
      <c r="K15" t="s">
        <v>2045</v>
      </c>
      <c r="L15" t="s">
        <v>21</v>
      </c>
      <c r="M15" t="s">
        <v>22</v>
      </c>
      <c r="N15">
        <v>1465621200</v>
      </c>
      <c r="O15">
        <v>1466658000</v>
      </c>
      <c r="P15" s="9">
        <f t="shared" si="0"/>
        <v>42532.208333333328</v>
      </c>
      <c r="Q15" s="9">
        <f t="shared" si="1"/>
        <v>42544.208333333328</v>
      </c>
      <c r="R15" t="b">
        <v>0</v>
      </c>
      <c r="S15" t="b">
        <v>0</v>
      </c>
      <c r="T15" t="s">
        <v>60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0.66769503546099296</v>
      </c>
      <c r="G16" t="s">
        <v>14</v>
      </c>
      <c r="H16">
        <v>200</v>
      </c>
      <c r="I16">
        <f t="shared" si="3"/>
        <v>94</v>
      </c>
      <c r="J16" t="s">
        <v>2035</v>
      </c>
      <c r="K16" t="s">
        <v>2045</v>
      </c>
      <c r="L16" t="s">
        <v>21</v>
      </c>
      <c r="M16" t="s">
        <v>22</v>
      </c>
      <c r="N16">
        <v>1331013600</v>
      </c>
      <c r="O16">
        <v>1333342800</v>
      </c>
      <c r="P16" s="9">
        <f t="shared" si="0"/>
        <v>40974.25</v>
      </c>
      <c r="Q16" s="9">
        <f t="shared" si="1"/>
        <v>41001.208333333336</v>
      </c>
      <c r="R16" t="b">
        <v>0</v>
      </c>
      <c r="S16" t="b">
        <v>0</v>
      </c>
      <c r="T16" t="s">
        <v>60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0.47307881773399013</v>
      </c>
      <c r="G17" t="s">
        <v>14</v>
      </c>
      <c r="H17">
        <v>452</v>
      </c>
      <c r="I17">
        <f t="shared" si="3"/>
        <v>85</v>
      </c>
      <c r="J17" t="s">
        <v>2037</v>
      </c>
      <c r="K17" t="s">
        <v>2046</v>
      </c>
      <c r="L17" t="s">
        <v>21</v>
      </c>
      <c r="M17" t="s">
        <v>22</v>
      </c>
      <c r="N17">
        <v>1575957600</v>
      </c>
      <c r="O17">
        <v>1576303200</v>
      </c>
      <c r="P17" s="9">
        <f t="shared" si="0"/>
        <v>43809.25</v>
      </c>
      <c r="Q17" s="9">
        <f t="shared" si="1"/>
        <v>43813.25</v>
      </c>
      <c r="R17" t="b">
        <v>0</v>
      </c>
      <c r="S17" t="b">
        <v>0</v>
      </c>
      <c r="T17" t="s">
        <v>65</v>
      </c>
    </row>
    <row r="18" spans="1:20" hidden="1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6.4947058823529416</v>
      </c>
      <c r="G18" t="s">
        <v>20</v>
      </c>
      <c r="H18">
        <v>100</v>
      </c>
      <c r="I18">
        <f t="shared" si="3"/>
        <v>110</v>
      </c>
      <c r="J18" t="s">
        <v>2047</v>
      </c>
      <c r="K18" t="s">
        <v>2048</v>
      </c>
      <c r="L18" t="s">
        <v>21</v>
      </c>
      <c r="M18" t="s">
        <v>22</v>
      </c>
      <c r="N18">
        <v>1390370400</v>
      </c>
      <c r="O18">
        <v>1392271200</v>
      </c>
      <c r="P18" s="9">
        <f t="shared" si="0"/>
        <v>41661.25</v>
      </c>
      <c r="Q18" s="9">
        <f t="shared" si="1"/>
        <v>41683.25</v>
      </c>
      <c r="R18" t="b">
        <v>0</v>
      </c>
      <c r="S18" t="b">
        <v>0</v>
      </c>
      <c r="T18" t="s">
        <v>68</v>
      </c>
    </row>
    <row r="19" spans="1:20" hidden="1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1.5939125295508274</v>
      </c>
      <c r="G19" t="s">
        <v>20</v>
      </c>
      <c r="H19">
        <v>1249</v>
      </c>
      <c r="I19">
        <f t="shared" si="3"/>
        <v>108</v>
      </c>
      <c r="J19" t="s">
        <v>2041</v>
      </c>
      <c r="K19" t="s">
        <v>2049</v>
      </c>
      <c r="L19" t="s">
        <v>21</v>
      </c>
      <c r="M19" t="s">
        <v>22</v>
      </c>
      <c r="N19">
        <v>1294812000</v>
      </c>
      <c r="O19">
        <v>1294898400</v>
      </c>
      <c r="P19" s="9">
        <f t="shared" si="0"/>
        <v>40555.25</v>
      </c>
      <c r="Q19" s="9">
        <f t="shared" si="1"/>
        <v>40556.25</v>
      </c>
      <c r="R19" t="b">
        <v>0</v>
      </c>
      <c r="S19" t="b">
        <v>0</v>
      </c>
      <c r="T19" t="s">
        <v>71</v>
      </c>
    </row>
    <row r="20" spans="1:20" hidden="1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0.66912087912087914</v>
      </c>
      <c r="G20" t="s">
        <v>74</v>
      </c>
      <c r="H20">
        <v>135</v>
      </c>
      <c r="I20">
        <f t="shared" si="3"/>
        <v>45</v>
      </c>
      <c r="J20" t="s">
        <v>2039</v>
      </c>
      <c r="K20" t="s">
        <v>2040</v>
      </c>
      <c r="L20" t="s">
        <v>21</v>
      </c>
      <c r="M20" t="s">
        <v>22</v>
      </c>
      <c r="N20">
        <v>1536382800</v>
      </c>
      <c r="O20">
        <v>1537074000</v>
      </c>
      <c r="P20" s="9">
        <f t="shared" si="0"/>
        <v>43351.208333333328</v>
      </c>
      <c r="Q20" s="9">
        <f t="shared" si="1"/>
        <v>43359.208333333328</v>
      </c>
      <c r="R20" t="b">
        <v>0</v>
      </c>
      <c r="S20" t="b">
        <v>0</v>
      </c>
      <c r="T20" t="s">
        <v>33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0.48529600000000001</v>
      </c>
      <c r="G21" t="s">
        <v>14</v>
      </c>
      <c r="H21">
        <v>674</v>
      </c>
      <c r="I21">
        <f t="shared" si="3"/>
        <v>45</v>
      </c>
      <c r="J21" t="s">
        <v>2039</v>
      </c>
      <c r="K21" t="s">
        <v>2040</v>
      </c>
      <c r="L21" t="s">
        <v>21</v>
      </c>
      <c r="M21" t="s">
        <v>22</v>
      </c>
      <c r="N21">
        <v>1551679200</v>
      </c>
      <c r="O21">
        <v>1553490000</v>
      </c>
      <c r="P21" s="9">
        <f t="shared" si="0"/>
        <v>43528.25</v>
      </c>
      <c r="Q21" s="9">
        <f t="shared" si="1"/>
        <v>43549.208333333328</v>
      </c>
      <c r="R21" t="b">
        <v>0</v>
      </c>
      <c r="S21" t="b">
        <v>1</v>
      </c>
      <c r="T21" t="s">
        <v>33</v>
      </c>
    </row>
    <row r="22" spans="1:20" hidden="1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1.1224279210925645</v>
      </c>
      <c r="G22" t="s">
        <v>20</v>
      </c>
      <c r="H22">
        <v>1396</v>
      </c>
      <c r="I22">
        <f t="shared" si="3"/>
        <v>106</v>
      </c>
      <c r="J22" t="s">
        <v>2041</v>
      </c>
      <c r="K22" t="s">
        <v>2044</v>
      </c>
      <c r="L22" t="s">
        <v>21</v>
      </c>
      <c r="M22" t="s">
        <v>22</v>
      </c>
      <c r="N22">
        <v>1406523600</v>
      </c>
      <c r="O22">
        <v>1406523600</v>
      </c>
      <c r="P22" s="9">
        <f t="shared" si="0"/>
        <v>41848.208333333336</v>
      </c>
      <c r="Q22" s="9">
        <f t="shared" si="1"/>
        <v>41848.208333333336</v>
      </c>
      <c r="R22" t="b">
        <v>0</v>
      </c>
      <c r="S22" t="b">
        <v>0</v>
      </c>
      <c r="T22" t="s">
        <v>53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0.40992553191489361</v>
      </c>
      <c r="G23" t="s">
        <v>14</v>
      </c>
      <c r="H23">
        <v>558</v>
      </c>
      <c r="I23">
        <f t="shared" si="3"/>
        <v>69</v>
      </c>
      <c r="J23" t="s">
        <v>2039</v>
      </c>
      <c r="K23" t="s">
        <v>2040</v>
      </c>
      <c r="L23" t="s">
        <v>21</v>
      </c>
      <c r="M23" t="s">
        <v>22</v>
      </c>
      <c r="N23">
        <v>1313384400</v>
      </c>
      <c r="O23">
        <v>1316322000</v>
      </c>
      <c r="P23" s="9">
        <f t="shared" si="0"/>
        <v>40770.208333333336</v>
      </c>
      <c r="Q23" s="9">
        <f t="shared" si="1"/>
        <v>40804.208333333336</v>
      </c>
      <c r="R23" t="b">
        <v>0</v>
      </c>
      <c r="S23" t="b">
        <v>0</v>
      </c>
      <c r="T23" t="s">
        <v>33</v>
      </c>
    </row>
    <row r="24" spans="1:20" hidden="1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1.2807106598984772</v>
      </c>
      <c r="G24" t="s">
        <v>20</v>
      </c>
      <c r="H24">
        <v>890</v>
      </c>
      <c r="I24">
        <f t="shared" si="3"/>
        <v>85</v>
      </c>
      <c r="J24" t="s">
        <v>2039</v>
      </c>
      <c r="K24" t="s">
        <v>2040</v>
      </c>
      <c r="L24" t="s">
        <v>21</v>
      </c>
      <c r="M24" t="s">
        <v>22</v>
      </c>
      <c r="N24">
        <v>1522731600</v>
      </c>
      <c r="O24">
        <v>1524027600</v>
      </c>
      <c r="P24" s="9">
        <f t="shared" si="0"/>
        <v>43193.208333333328</v>
      </c>
      <c r="Q24" s="9">
        <f t="shared" si="1"/>
        <v>43208.208333333328</v>
      </c>
      <c r="R24" t="b">
        <v>0</v>
      </c>
      <c r="S24" t="b">
        <v>0</v>
      </c>
      <c r="T24" t="s">
        <v>33</v>
      </c>
    </row>
    <row r="25" spans="1:20" hidden="1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3.3204444444444445</v>
      </c>
      <c r="G25" t="s">
        <v>20</v>
      </c>
      <c r="H25">
        <v>142</v>
      </c>
      <c r="I25">
        <f t="shared" si="3"/>
        <v>105</v>
      </c>
      <c r="J25" t="s">
        <v>2041</v>
      </c>
      <c r="K25" t="s">
        <v>2042</v>
      </c>
      <c r="L25" t="s">
        <v>40</v>
      </c>
      <c r="M25" t="s">
        <v>41</v>
      </c>
      <c r="N25">
        <v>1550124000</v>
      </c>
      <c r="O25">
        <v>1554699600</v>
      </c>
      <c r="P25" s="9">
        <f t="shared" si="0"/>
        <v>43510.25</v>
      </c>
      <c r="Q25" s="9">
        <f t="shared" si="1"/>
        <v>43563.208333333328</v>
      </c>
      <c r="R25" t="b">
        <v>0</v>
      </c>
      <c r="S25" t="b">
        <v>0</v>
      </c>
      <c r="T25" t="s">
        <v>42</v>
      </c>
    </row>
    <row r="26" spans="1:20" hidden="1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1.1283225108225108</v>
      </c>
      <c r="G26" t="s">
        <v>20</v>
      </c>
      <c r="H26">
        <v>2673</v>
      </c>
      <c r="I26">
        <f t="shared" si="3"/>
        <v>39</v>
      </c>
      <c r="J26" t="s">
        <v>2037</v>
      </c>
      <c r="K26" t="s">
        <v>2046</v>
      </c>
      <c r="L26" t="s">
        <v>21</v>
      </c>
      <c r="M26" t="s">
        <v>22</v>
      </c>
      <c r="N26">
        <v>1403326800</v>
      </c>
      <c r="O26">
        <v>1403499600</v>
      </c>
      <c r="P26" s="9">
        <f t="shared" si="0"/>
        <v>41811.208333333336</v>
      </c>
      <c r="Q26" s="9">
        <f t="shared" si="1"/>
        <v>41813.208333333336</v>
      </c>
      <c r="R26" t="b">
        <v>0</v>
      </c>
      <c r="S26" t="b">
        <v>0</v>
      </c>
      <c r="T26" t="s">
        <v>65</v>
      </c>
    </row>
    <row r="27" spans="1:20" hidden="1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2.1643636363636363</v>
      </c>
      <c r="G27" t="s">
        <v>20</v>
      </c>
      <c r="H27">
        <v>163</v>
      </c>
      <c r="I27">
        <f t="shared" si="3"/>
        <v>73</v>
      </c>
      <c r="J27" t="s">
        <v>2050</v>
      </c>
      <c r="K27" t="s">
        <v>2051</v>
      </c>
      <c r="L27" t="s">
        <v>21</v>
      </c>
      <c r="M27" t="s">
        <v>22</v>
      </c>
      <c r="N27">
        <v>1305694800</v>
      </c>
      <c r="O27">
        <v>1307422800</v>
      </c>
      <c r="P27" s="9">
        <f t="shared" si="0"/>
        <v>40681.208333333336</v>
      </c>
      <c r="Q27" s="9">
        <f t="shared" si="1"/>
        <v>40701.208333333336</v>
      </c>
      <c r="R27" t="b">
        <v>0</v>
      </c>
      <c r="S27" t="b">
        <v>1</v>
      </c>
      <c r="T27" t="s">
        <v>89</v>
      </c>
    </row>
    <row r="28" spans="1:20" hidden="1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0.4819906976744186</v>
      </c>
      <c r="G28" t="s">
        <v>74</v>
      </c>
      <c r="H28">
        <v>1480</v>
      </c>
      <c r="I28">
        <f t="shared" si="3"/>
        <v>35</v>
      </c>
      <c r="J28" t="s">
        <v>2039</v>
      </c>
      <c r="K28" t="s">
        <v>2040</v>
      </c>
      <c r="L28" t="s">
        <v>21</v>
      </c>
      <c r="M28" t="s">
        <v>22</v>
      </c>
      <c r="N28">
        <v>1533013200</v>
      </c>
      <c r="O28">
        <v>1535346000</v>
      </c>
      <c r="P28" s="9">
        <f t="shared" si="0"/>
        <v>43312.208333333328</v>
      </c>
      <c r="Q28" s="9">
        <f t="shared" si="1"/>
        <v>43339.208333333328</v>
      </c>
      <c r="R28" t="b">
        <v>0</v>
      </c>
      <c r="S28" t="b">
        <v>0</v>
      </c>
      <c r="T28" t="s">
        <v>33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0.79949999999999999</v>
      </c>
      <c r="G29" t="s">
        <v>14</v>
      </c>
      <c r="H29">
        <v>15</v>
      </c>
      <c r="I29">
        <f t="shared" si="3"/>
        <v>107</v>
      </c>
      <c r="J29" t="s">
        <v>2035</v>
      </c>
      <c r="K29" t="s">
        <v>2036</v>
      </c>
      <c r="L29" t="s">
        <v>21</v>
      </c>
      <c r="M29" t="s">
        <v>22</v>
      </c>
      <c r="N29">
        <v>1443848400</v>
      </c>
      <c r="O29">
        <v>1444539600</v>
      </c>
      <c r="P29" s="9">
        <f t="shared" si="0"/>
        <v>42280.208333333328</v>
      </c>
      <c r="Q29" s="9">
        <f t="shared" si="1"/>
        <v>42288.208333333328</v>
      </c>
      <c r="R29" t="b">
        <v>0</v>
      </c>
      <c r="S29" t="b">
        <v>0</v>
      </c>
      <c r="T29" t="s">
        <v>23</v>
      </c>
    </row>
    <row r="30" spans="1:20" hidden="1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1.0522553516819573</v>
      </c>
      <c r="G30" t="s">
        <v>20</v>
      </c>
      <c r="H30">
        <v>2220</v>
      </c>
      <c r="I30">
        <f t="shared" si="3"/>
        <v>62</v>
      </c>
      <c r="J30" t="s">
        <v>2039</v>
      </c>
      <c r="K30" t="s">
        <v>2040</v>
      </c>
      <c r="L30" t="s">
        <v>21</v>
      </c>
      <c r="M30" t="s">
        <v>22</v>
      </c>
      <c r="N30">
        <v>1265695200</v>
      </c>
      <c r="O30">
        <v>1267682400</v>
      </c>
      <c r="P30" s="9">
        <f t="shared" si="0"/>
        <v>40218.25</v>
      </c>
      <c r="Q30" s="9">
        <f t="shared" si="1"/>
        <v>40241.25</v>
      </c>
      <c r="R30" t="b">
        <v>0</v>
      </c>
      <c r="S30" t="b">
        <v>1</v>
      </c>
      <c r="T30" t="s">
        <v>33</v>
      </c>
    </row>
    <row r="31" spans="1:20" hidden="1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3.2889978213507627</v>
      </c>
      <c r="G31" t="s">
        <v>20</v>
      </c>
      <c r="H31">
        <v>1606</v>
      </c>
      <c r="I31">
        <f t="shared" si="3"/>
        <v>94</v>
      </c>
      <c r="J31" t="s">
        <v>2041</v>
      </c>
      <c r="K31" t="s">
        <v>2052</v>
      </c>
      <c r="L31" t="s">
        <v>98</v>
      </c>
      <c r="M31" t="s">
        <v>99</v>
      </c>
      <c r="N31">
        <v>1532062800</v>
      </c>
      <c r="O31">
        <v>1535518800</v>
      </c>
      <c r="P31" s="9">
        <f t="shared" si="0"/>
        <v>43301.208333333328</v>
      </c>
      <c r="Q31" s="9">
        <f t="shared" si="1"/>
        <v>43341.208333333328</v>
      </c>
      <c r="R31" t="b">
        <v>0</v>
      </c>
      <c r="S31" t="b">
        <v>0</v>
      </c>
      <c r="T31" t="s">
        <v>100</v>
      </c>
    </row>
    <row r="32" spans="1:20" hidden="1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1.606111111111111</v>
      </c>
      <c r="G32" t="s">
        <v>20</v>
      </c>
      <c r="H32">
        <v>129</v>
      </c>
      <c r="I32">
        <f t="shared" si="3"/>
        <v>112</v>
      </c>
      <c r="J32" t="s">
        <v>2041</v>
      </c>
      <c r="K32" t="s">
        <v>2049</v>
      </c>
      <c r="L32" t="s">
        <v>21</v>
      </c>
      <c r="M32" t="s">
        <v>22</v>
      </c>
      <c r="N32">
        <v>1558674000</v>
      </c>
      <c r="O32">
        <v>1559106000</v>
      </c>
      <c r="P32" s="9">
        <f t="shared" si="0"/>
        <v>43609.208333333328</v>
      </c>
      <c r="Q32" s="9">
        <f t="shared" si="1"/>
        <v>43614.208333333328</v>
      </c>
      <c r="R32" t="b">
        <v>0</v>
      </c>
      <c r="S32" t="b">
        <v>0</v>
      </c>
      <c r="T32" t="s">
        <v>71</v>
      </c>
    </row>
    <row r="33" spans="1:20" hidden="1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3.1</v>
      </c>
      <c r="G33" t="s">
        <v>20</v>
      </c>
      <c r="H33">
        <v>226</v>
      </c>
      <c r="I33">
        <f t="shared" si="3"/>
        <v>48</v>
      </c>
      <c r="J33" t="s">
        <v>2050</v>
      </c>
      <c r="K33" t="s">
        <v>2051</v>
      </c>
      <c r="L33" t="s">
        <v>40</v>
      </c>
      <c r="M33" t="s">
        <v>41</v>
      </c>
      <c r="N33">
        <v>1451973600</v>
      </c>
      <c r="O33">
        <v>1454392800</v>
      </c>
      <c r="P33" s="9">
        <f t="shared" si="0"/>
        <v>42374.25</v>
      </c>
      <c r="Q33" s="9">
        <f t="shared" si="1"/>
        <v>42402.25</v>
      </c>
      <c r="R33" t="b">
        <v>0</v>
      </c>
      <c r="S33" t="b">
        <v>0</v>
      </c>
      <c r="T33" t="s">
        <v>89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0.86807920792079207</v>
      </c>
      <c r="G34" t="s">
        <v>14</v>
      </c>
      <c r="H34">
        <v>2307</v>
      </c>
      <c r="I34">
        <f t="shared" si="3"/>
        <v>38</v>
      </c>
      <c r="J34" t="s">
        <v>2041</v>
      </c>
      <c r="K34" t="s">
        <v>2042</v>
      </c>
      <c r="L34" t="s">
        <v>107</v>
      </c>
      <c r="M34" t="s">
        <v>108</v>
      </c>
      <c r="N34">
        <v>1515564000</v>
      </c>
      <c r="O34">
        <v>1517896800</v>
      </c>
      <c r="P34" s="9">
        <f t="shared" si="0"/>
        <v>43110.25</v>
      </c>
      <c r="Q34" s="9">
        <f t="shared" si="1"/>
        <v>43137.25</v>
      </c>
      <c r="R34" t="b">
        <v>0</v>
      </c>
      <c r="S34" t="b">
        <v>0</v>
      </c>
      <c r="T34" t="s">
        <v>42</v>
      </c>
    </row>
    <row r="35" spans="1:20" hidden="1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3.7782071713147412</v>
      </c>
      <c r="G35" t="s">
        <v>20</v>
      </c>
      <c r="H35">
        <v>5419</v>
      </c>
      <c r="I35">
        <f t="shared" si="3"/>
        <v>35</v>
      </c>
      <c r="J35" t="s">
        <v>2039</v>
      </c>
      <c r="K35" t="s">
        <v>2040</v>
      </c>
      <c r="L35" t="s">
        <v>21</v>
      </c>
      <c r="M35" t="s">
        <v>22</v>
      </c>
      <c r="N35">
        <v>1412485200</v>
      </c>
      <c r="O35">
        <v>1415685600</v>
      </c>
      <c r="P35" s="9">
        <f t="shared" si="0"/>
        <v>41917.208333333336</v>
      </c>
      <c r="Q35" s="9">
        <f t="shared" si="1"/>
        <v>41954.25</v>
      </c>
      <c r="R35" t="b">
        <v>0</v>
      </c>
      <c r="S35" t="b">
        <v>0</v>
      </c>
      <c r="T35" t="s">
        <v>33</v>
      </c>
    </row>
    <row r="36" spans="1:20" ht="31" hidden="1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1.5080645161290323</v>
      </c>
      <c r="G36" t="s">
        <v>20</v>
      </c>
      <c r="H36">
        <v>165</v>
      </c>
      <c r="I36">
        <f t="shared" si="3"/>
        <v>85</v>
      </c>
      <c r="J36" t="s">
        <v>2041</v>
      </c>
      <c r="K36" t="s">
        <v>2042</v>
      </c>
      <c r="L36" t="s">
        <v>21</v>
      </c>
      <c r="M36" t="s">
        <v>22</v>
      </c>
      <c r="N36">
        <v>1490245200</v>
      </c>
      <c r="O36">
        <v>1490677200</v>
      </c>
      <c r="P36" s="9">
        <f t="shared" si="0"/>
        <v>42817.208333333328</v>
      </c>
      <c r="Q36" s="9">
        <f t="shared" si="1"/>
        <v>42822.208333333328</v>
      </c>
      <c r="R36" t="b">
        <v>0</v>
      </c>
      <c r="S36" t="b">
        <v>0</v>
      </c>
      <c r="T36" t="s">
        <v>42</v>
      </c>
    </row>
    <row r="37" spans="1:20" hidden="1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1.5030119521912351</v>
      </c>
      <c r="G37" t="s">
        <v>20</v>
      </c>
      <c r="H37">
        <v>1965</v>
      </c>
      <c r="I37">
        <f t="shared" si="3"/>
        <v>96</v>
      </c>
      <c r="J37" t="s">
        <v>2041</v>
      </c>
      <c r="K37" t="s">
        <v>2044</v>
      </c>
      <c r="L37" t="s">
        <v>36</v>
      </c>
      <c r="M37" t="s">
        <v>37</v>
      </c>
      <c r="N37">
        <v>1547877600</v>
      </c>
      <c r="O37">
        <v>1551506400</v>
      </c>
      <c r="P37" s="9">
        <f t="shared" si="0"/>
        <v>43484.25</v>
      </c>
      <c r="Q37" s="9">
        <f t="shared" si="1"/>
        <v>43526.25</v>
      </c>
      <c r="R37" t="b">
        <v>0</v>
      </c>
      <c r="S37" t="b">
        <v>1</v>
      </c>
      <c r="T37" t="s">
        <v>53</v>
      </c>
    </row>
    <row r="38" spans="1:20" hidden="1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1.572857142857143</v>
      </c>
      <c r="G38" t="s">
        <v>20</v>
      </c>
      <c r="H38">
        <v>16</v>
      </c>
      <c r="I38">
        <f t="shared" si="3"/>
        <v>69</v>
      </c>
      <c r="J38" t="s">
        <v>2039</v>
      </c>
      <c r="K38" t="s">
        <v>2040</v>
      </c>
      <c r="L38" t="s">
        <v>21</v>
      </c>
      <c r="M38" t="s">
        <v>22</v>
      </c>
      <c r="N38">
        <v>1298700000</v>
      </c>
      <c r="O38">
        <v>1300856400</v>
      </c>
      <c r="P38" s="9">
        <f t="shared" si="0"/>
        <v>40600.25</v>
      </c>
      <c r="Q38" s="9">
        <f t="shared" si="1"/>
        <v>40625.208333333336</v>
      </c>
      <c r="R38" t="b">
        <v>0</v>
      </c>
      <c r="S38" t="b">
        <v>0</v>
      </c>
      <c r="T38" t="s">
        <v>33</v>
      </c>
    </row>
    <row r="39" spans="1:20" ht="31" hidden="1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1.3998765432098765</v>
      </c>
      <c r="G39" t="s">
        <v>20</v>
      </c>
      <c r="H39">
        <v>107</v>
      </c>
      <c r="I39">
        <f t="shared" si="3"/>
        <v>106</v>
      </c>
      <c r="J39" t="s">
        <v>2047</v>
      </c>
      <c r="K39" t="s">
        <v>2053</v>
      </c>
      <c r="L39" t="s">
        <v>21</v>
      </c>
      <c r="M39" t="s">
        <v>22</v>
      </c>
      <c r="N39">
        <v>1570338000</v>
      </c>
      <c r="O39">
        <v>1573192800</v>
      </c>
      <c r="P39" s="9">
        <f t="shared" si="0"/>
        <v>43744.208333333328</v>
      </c>
      <c r="Q39" s="9">
        <f t="shared" si="1"/>
        <v>43777.25</v>
      </c>
      <c r="R39" t="b">
        <v>0</v>
      </c>
      <c r="S39" t="b">
        <v>1</v>
      </c>
      <c r="T39" t="s">
        <v>119</v>
      </c>
    </row>
    <row r="40" spans="1:20" hidden="1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3.2532258064516131</v>
      </c>
      <c r="G40" t="s">
        <v>20</v>
      </c>
      <c r="H40">
        <v>134</v>
      </c>
      <c r="I40">
        <f t="shared" si="3"/>
        <v>75</v>
      </c>
      <c r="J40" t="s">
        <v>2054</v>
      </c>
      <c r="K40" t="s">
        <v>2055</v>
      </c>
      <c r="L40" t="s">
        <v>21</v>
      </c>
      <c r="M40" t="s">
        <v>22</v>
      </c>
      <c r="N40">
        <v>1287378000</v>
      </c>
      <c r="O40">
        <v>1287810000</v>
      </c>
      <c r="P40" s="9">
        <f t="shared" si="0"/>
        <v>40469.208333333336</v>
      </c>
      <c r="Q40" s="9">
        <f t="shared" si="1"/>
        <v>40474.208333333336</v>
      </c>
      <c r="R40" t="b">
        <v>0</v>
      </c>
      <c r="S40" t="b">
        <v>0</v>
      </c>
      <c r="T40" t="s">
        <v>122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0.50777777777777777</v>
      </c>
      <c r="G41" t="s">
        <v>14</v>
      </c>
      <c r="H41">
        <v>88</v>
      </c>
      <c r="I41">
        <f t="shared" si="3"/>
        <v>57</v>
      </c>
      <c r="J41" t="s">
        <v>2039</v>
      </c>
      <c r="K41" t="s">
        <v>2040</v>
      </c>
      <c r="L41" t="s">
        <v>36</v>
      </c>
      <c r="M41" t="s">
        <v>37</v>
      </c>
      <c r="N41">
        <v>1361772000</v>
      </c>
      <c r="O41">
        <v>1362978000</v>
      </c>
      <c r="P41" s="9">
        <f t="shared" si="0"/>
        <v>41330.25</v>
      </c>
      <c r="Q41" s="9">
        <f t="shared" si="1"/>
        <v>41344.208333333336</v>
      </c>
      <c r="R41" t="b">
        <v>0</v>
      </c>
      <c r="S41" t="b">
        <v>0</v>
      </c>
      <c r="T41" t="s">
        <v>33</v>
      </c>
    </row>
    <row r="42" spans="1:20" hidden="1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1.6906818181818182</v>
      </c>
      <c r="G42" t="s">
        <v>20</v>
      </c>
      <c r="H42">
        <v>198</v>
      </c>
      <c r="I42">
        <f t="shared" si="3"/>
        <v>75</v>
      </c>
      <c r="J42" t="s">
        <v>2037</v>
      </c>
      <c r="K42" t="s">
        <v>2046</v>
      </c>
      <c r="L42" t="s">
        <v>21</v>
      </c>
      <c r="M42" t="s">
        <v>22</v>
      </c>
      <c r="N42">
        <v>1275714000</v>
      </c>
      <c r="O42">
        <v>1277355600</v>
      </c>
      <c r="P42" s="9">
        <f t="shared" si="0"/>
        <v>40334.208333333336</v>
      </c>
      <c r="Q42" s="9">
        <f t="shared" si="1"/>
        <v>40353.208333333336</v>
      </c>
      <c r="R42" t="b">
        <v>0</v>
      </c>
      <c r="S42" t="b">
        <v>1</v>
      </c>
      <c r="T42" t="s">
        <v>65</v>
      </c>
    </row>
    <row r="43" spans="1:20" hidden="1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2.1292857142857144</v>
      </c>
      <c r="G43" t="s">
        <v>20</v>
      </c>
      <c r="H43">
        <v>111</v>
      </c>
      <c r="I43">
        <f t="shared" si="3"/>
        <v>107</v>
      </c>
      <c r="J43" t="s">
        <v>2035</v>
      </c>
      <c r="K43" t="s">
        <v>2036</v>
      </c>
      <c r="L43" t="s">
        <v>107</v>
      </c>
      <c r="M43" t="s">
        <v>108</v>
      </c>
      <c r="N43">
        <v>1346734800</v>
      </c>
      <c r="O43">
        <v>1348981200</v>
      </c>
      <c r="P43" s="9">
        <f t="shared" si="0"/>
        <v>41156.208333333336</v>
      </c>
      <c r="Q43" s="9">
        <f t="shared" si="1"/>
        <v>41182.208333333336</v>
      </c>
      <c r="R43" t="b">
        <v>0</v>
      </c>
      <c r="S43" t="b">
        <v>1</v>
      </c>
      <c r="T43" t="s">
        <v>23</v>
      </c>
    </row>
    <row r="44" spans="1:20" hidden="1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4.4394444444444447</v>
      </c>
      <c r="G44" t="s">
        <v>20</v>
      </c>
      <c r="H44">
        <v>222</v>
      </c>
      <c r="I44">
        <f t="shared" si="3"/>
        <v>36</v>
      </c>
      <c r="J44" t="s">
        <v>2033</v>
      </c>
      <c r="K44" t="s">
        <v>2034</v>
      </c>
      <c r="L44" t="s">
        <v>21</v>
      </c>
      <c r="M44" t="s">
        <v>22</v>
      </c>
      <c r="N44">
        <v>1309755600</v>
      </c>
      <c r="O44">
        <v>1310533200</v>
      </c>
      <c r="P44" s="9">
        <f t="shared" si="0"/>
        <v>40728.208333333336</v>
      </c>
      <c r="Q44" s="9">
        <f t="shared" si="1"/>
        <v>40737.208333333336</v>
      </c>
      <c r="R44" t="b">
        <v>0</v>
      </c>
      <c r="S44" t="b">
        <v>0</v>
      </c>
      <c r="T44" t="s">
        <v>17</v>
      </c>
    </row>
    <row r="45" spans="1:20" hidden="1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1.859390243902439</v>
      </c>
      <c r="G45" t="s">
        <v>20</v>
      </c>
      <c r="H45">
        <v>6212</v>
      </c>
      <c r="I45">
        <f t="shared" si="3"/>
        <v>27</v>
      </c>
      <c r="J45" t="s">
        <v>2047</v>
      </c>
      <c r="K45" t="s">
        <v>2056</v>
      </c>
      <c r="L45" t="s">
        <v>21</v>
      </c>
      <c r="M45" t="s">
        <v>22</v>
      </c>
      <c r="N45">
        <v>1406178000</v>
      </c>
      <c r="O45">
        <v>1407560400</v>
      </c>
      <c r="P45" s="9">
        <f t="shared" si="0"/>
        <v>41844.208333333336</v>
      </c>
      <c r="Q45" s="9">
        <f t="shared" si="1"/>
        <v>41860.208333333336</v>
      </c>
      <c r="R45" t="b">
        <v>0</v>
      </c>
      <c r="S45" t="b">
        <v>0</v>
      </c>
      <c r="T45" t="s">
        <v>133</v>
      </c>
    </row>
    <row r="46" spans="1:20" hidden="1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6.5881249999999998</v>
      </c>
      <c r="G46" t="s">
        <v>20</v>
      </c>
      <c r="H46">
        <v>98</v>
      </c>
      <c r="I46">
        <f t="shared" si="3"/>
        <v>108</v>
      </c>
      <c r="J46" t="s">
        <v>2047</v>
      </c>
      <c r="K46" t="s">
        <v>2053</v>
      </c>
      <c r="L46" t="s">
        <v>36</v>
      </c>
      <c r="M46" t="s">
        <v>37</v>
      </c>
      <c r="N46">
        <v>1552798800</v>
      </c>
      <c r="O46">
        <v>1552885200</v>
      </c>
      <c r="P46" s="9">
        <f t="shared" si="0"/>
        <v>43541.208333333328</v>
      </c>
      <c r="Q46" s="9">
        <f t="shared" si="1"/>
        <v>43542.208333333328</v>
      </c>
      <c r="R46" t="b">
        <v>0</v>
      </c>
      <c r="S46" t="b">
        <v>0</v>
      </c>
      <c r="T46" t="s">
        <v>119</v>
      </c>
    </row>
    <row r="47" spans="1:20" ht="31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0.4768421052631579</v>
      </c>
      <c r="G47" t="s">
        <v>14</v>
      </c>
      <c r="H47">
        <v>48</v>
      </c>
      <c r="I47">
        <f t="shared" si="3"/>
        <v>94</v>
      </c>
      <c r="J47" t="s">
        <v>2039</v>
      </c>
      <c r="K47" t="s">
        <v>2040</v>
      </c>
      <c r="L47" t="s">
        <v>21</v>
      </c>
      <c r="M47" t="s">
        <v>22</v>
      </c>
      <c r="N47">
        <v>1478062800</v>
      </c>
      <c r="O47">
        <v>1479362400</v>
      </c>
      <c r="P47" s="9">
        <f t="shared" si="0"/>
        <v>42676.208333333328</v>
      </c>
      <c r="Q47" s="9">
        <f t="shared" si="1"/>
        <v>42691.25</v>
      </c>
      <c r="R47" t="b">
        <v>0</v>
      </c>
      <c r="S47" t="b">
        <v>1</v>
      </c>
      <c r="T47" t="s">
        <v>33</v>
      </c>
    </row>
    <row r="48" spans="1:20" hidden="1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1.1478378378378378</v>
      </c>
      <c r="G48" t="s">
        <v>20</v>
      </c>
      <c r="H48">
        <v>92</v>
      </c>
      <c r="I48">
        <f t="shared" si="3"/>
        <v>46</v>
      </c>
      <c r="J48" t="s">
        <v>2035</v>
      </c>
      <c r="K48" t="s">
        <v>2036</v>
      </c>
      <c r="L48" t="s">
        <v>21</v>
      </c>
      <c r="M48" t="s">
        <v>22</v>
      </c>
      <c r="N48">
        <v>1278565200</v>
      </c>
      <c r="O48">
        <v>1280552400</v>
      </c>
      <c r="P48" s="9">
        <f t="shared" si="0"/>
        <v>40367.208333333336</v>
      </c>
      <c r="Q48" s="9">
        <f t="shared" si="1"/>
        <v>40390.208333333336</v>
      </c>
      <c r="R48" t="b">
        <v>0</v>
      </c>
      <c r="S48" t="b">
        <v>0</v>
      </c>
      <c r="T48" t="s">
        <v>23</v>
      </c>
    </row>
    <row r="49" spans="1:20" hidden="1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4.7526666666666664</v>
      </c>
      <c r="G49" t="s">
        <v>20</v>
      </c>
      <c r="H49">
        <v>149</v>
      </c>
      <c r="I49">
        <f t="shared" si="3"/>
        <v>48</v>
      </c>
      <c r="J49" t="s">
        <v>2039</v>
      </c>
      <c r="K49" t="s">
        <v>2040</v>
      </c>
      <c r="L49" t="s">
        <v>21</v>
      </c>
      <c r="M49" t="s">
        <v>22</v>
      </c>
      <c r="N49">
        <v>1396069200</v>
      </c>
      <c r="O49">
        <v>1398661200</v>
      </c>
      <c r="P49" s="9">
        <f t="shared" si="0"/>
        <v>41727.208333333336</v>
      </c>
      <c r="Q49" s="9">
        <f t="shared" si="1"/>
        <v>41757.208333333336</v>
      </c>
      <c r="R49" t="b">
        <v>0</v>
      </c>
      <c r="S49" t="b">
        <v>0</v>
      </c>
      <c r="T49" t="s">
        <v>33</v>
      </c>
    </row>
    <row r="50" spans="1:20" hidden="1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3.86972972972973</v>
      </c>
      <c r="G50" t="s">
        <v>20</v>
      </c>
      <c r="H50">
        <v>2431</v>
      </c>
      <c r="I50">
        <f t="shared" si="3"/>
        <v>53</v>
      </c>
      <c r="J50" t="s">
        <v>2039</v>
      </c>
      <c r="K50" t="s">
        <v>2040</v>
      </c>
      <c r="L50" t="s">
        <v>21</v>
      </c>
      <c r="M50" t="s">
        <v>22</v>
      </c>
      <c r="N50">
        <v>1435208400</v>
      </c>
      <c r="O50">
        <v>1436245200</v>
      </c>
      <c r="P50" s="9">
        <f t="shared" si="0"/>
        <v>42180.208333333328</v>
      </c>
      <c r="Q50" s="9">
        <f t="shared" si="1"/>
        <v>42192.208333333328</v>
      </c>
      <c r="R50" t="b">
        <v>0</v>
      </c>
      <c r="S50" t="b">
        <v>0</v>
      </c>
      <c r="T50" t="s">
        <v>33</v>
      </c>
    </row>
    <row r="51" spans="1:20" hidden="1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1.89625</v>
      </c>
      <c r="G51" t="s">
        <v>20</v>
      </c>
      <c r="H51">
        <v>303</v>
      </c>
      <c r="I51">
        <f t="shared" si="3"/>
        <v>45</v>
      </c>
      <c r="J51" t="s">
        <v>2035</v>
      </c>
      <c r="K51" t="s">
        <v>2036</v>
      </c>
      <c r="L51" t="s">
        <v>21</v>
      </c>
      <c r="M51" t="s">
        <v>22</v>
      </c>
      <c r="N51">
        <v>1571547600</v>
      </c>
      <c r="O51">
        <v>1575439200</v>
      </c>
      <c r="P51" s="9">
        <f t="shared" si="0"/>
        <v>43758.208333333328</v>
      </c>
      <c r="Q51" s="9">
        <f t="shared" si="1"/>
        <v>43803.25</v>
      </c>
      <c r="R51" t="b">
        <v>0</v>
      </c>
      <c r="S51" t="b">
        <v>0</v>
      </c>
      <c r="T51" t="s">
        <v>23</v>
      </c>
    </row>
    <row r="52" spans="1:20" ht="31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0.02</v>
      </c>
      <c r="G52" t="s">
        <v>14</v>
      </c>
      <c r="H52">
        <v>1</v>
      </c>
      <c r="I52">
        <f t="shared" si="3"/>
        <v>2</v>
      </c>
      <c r="J52" t="s">
        <v>2035</v>
      </c>
      <c r="K52" t="s">
        <v>2057</v>
      </c>
      <c r="L52" t="s">
        <v>107</v>
      </c>
      <c r="M52" t="s">
        <v>108</v>
      </c>
      <c r="N52">
        <v>1375333200</v>
      </c>
      <c r="O52">
        <v>1377752400</v>
      </c>
      <c r="P52" s="9">
        <f t="shared" si="0"/>
        <v>41487.208333333336</v>
      </c>
      <c r="Q52" s="9">
        <f t="shared" si="1"/>
        <v>41515.208333333336</v>
      </c>
      <c r="R52" t="b">
        <v>0</v>
      </c>
      <c r="S52" t="b">
        <v>0</v>
      </c>
      <c r="T52" t="s">
        <v>148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0.91867805186590767</v>
      </c>
      <c r="G53" t="s">
        <v>14</v>
      </c>
      <c r="H53">
        <v>1467</v>
      </c>
      <c r="I53">
        <f t="shared" si="3"/>
        <v>99</v>
      </c>
      <c r="J53" t="s">
        <v>2037</v>
      </c>
      <c r="K53" t="s">
        <v>2046</v>
      </c>
      <c r="L53" t="s">
        <v>40</v>
      </c>
      <c r="M53" t="s">
        <v>41</v>
      </c>
      <c r="N53">
        <v>1332824400</v>
      </c>
      <c r="O53">
        <v>1334206800</v>
      </c>
      <c r="P53" s="9">
        <f t="shared" si="0"/>
        <v>40995.208333333336</v>
      </c>
      <c r="Q53" s="9">
        <f t="shared" si="1"/>
        <v>41011.208333333336</v>
      </c>
      <c r="R53" t="b">
        <v>0</v>
      </c>
      <c r="S53" t="b">
        <v>1</v>
      </c>
      <c r="T53" t="s">
        <v>65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0.34152777777777776</v>
      </c>
      <c r="G54" t="s">
        <v>14</v>
      </c>
      <c r="H54">
        <v>75</v>
      </c>
      <c r="I54">
        <f t="shared" si="3"/>
        <v>33</v>
      </c>
      <c r="J54" t="s">
        <v>2039</v>
      </c>
      <c r="K54" t="s">
        <v>2040</v>
      </c>
      <c r="L54" t="s">
        <v>21</v>
      </c>
      <c r="M54" t="s">
        <v>22</v>
      </c>
      <c r="N54">
        <v>1284526800</v>
      </c>
      <c r="O54">
        <v>1284872400</v>
      </c>
      <c r="P54" s="9">
        <f t="shared" si="0"/>
        <v>40436.208333333336</v>
      </c>
      <c r="Q54" s="9">
        <f t="shared" si="1"/>
        <v>40440.208333333336</v>
      </c>
      <c r="R54" t="b">
        <v>0</v>
      </c>
      <c r="S54" t="b">
        <v>0</v>
      </c>
      <c r="T54" t="s">
        <v>33</v>
      </c>
    </row>
    <row r="55" spans="1:20" hidden="1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1.4040909090909091</v>
      </c>
      <c r="G55" t="s">
        <v>20</v>
      </c>
      <c r="H55">
        <v>209</v>
      </c>
      <c r="I55">
        <f t="shared" si="3"/>
        <v>59</v>
      </c>
      <c r="J55" t="s">
        <v>2041</v>
      </c>
      <c r="K55" t="s">
        <v>2044</v>
      </c>
      <c r="L55" t="s">
        <v>21</v>
      </c>
      <c r="M55" t="s">
        <v>22</v>
      </c>
      <c r="N55">
        <v>1400562000</v>
      </c>
      <c r="O55">
        <v>1403931600</v>
      </c>
      <c r="P55" s="9">
        <f t="shared" si="0"/>
        <v>41779.208333333336</v>
      </c>
      <c r="Q55" s="9">
        <f t="shared" si="1"/>
        <v>41818.208333333336</v>
      </c>
      <c r="R55" t="b">
        <v>0</v>
      </c>
      <c r="S55" t="b">
        <v>0</v>
      </c>
      <c r="T55" t="s">
        <v>53</v>
      </c>
    </row>
    <row r="56" spans="1:20" ht="31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0.89866666666666661</v>
      </c>
      <c r="G56" t="s">
        <v>14</v>
      </c>
      <c r="H56">
        <v>120</v>
      </c>
      <c r="I56">
        <f t="shared" si="3"/>
        <v>45</v>
      </c>
      <c r="J56" t="s">
        <v>2037</v>
      </c>
      <c r="K56" t="s">
        <v>2046</v>
      </c>
      <c r="L56" t="s">
        <v>21</v>
      </c>
      <c r="M56" t="s">
        <v>22</v>
      </c>
      <c r="N56">
        <v>1520748000</v>
      </c>
      <c r="O56">
        <v>1521262800</v>
      </c>
      <c r="P56" s="9">
        <f t="shared" si="0"/>
        <v>43170.25</v>
      </c>
      <c r="Q56" s="9">
        <f t="shared" si="1"/>
        <v>43176.208333333328</v>
      </c>
      <c r="R56" t="b">
        <v>0</v>
      </c>
      <c r="S56" t="b">
        <v>0</v>
      </c>
      <c r="T56" t="s">
        <v>65</v>
      </c>
    </row>
    <row r="57" spans="1:20" hidden="1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1.7796969696969698</v>
      </c>
      <c r="G57" t="s">
        <v>20</v>
      </c>
      <c r="H57">
        <v>131</v>
      </c>
      <c r="I57">
        <f t="shared" si="3"/>
        <v>90</v>
      </c>
      <c r="J57" t="s">
        <v>2035</v>
      </c>
      <c r="K57" t="s">
        <v>2058</v>
      </c>
      <c r="L57" t="s">
        <v>21</v>
      </c>
      <c r="M57" t="s">
        <v>22</v>
      </c>
      <c r="N57">
        <v>1532926800</v>
      </c>
      <c r="O57">
        <v>1533358800</v>
      </c>
      <c r="P57" s="9">
        <f t="shared" si="0"/>
        <v>43311.208333333328</v>
      </c>
      <c r="Q57" s="9">
        <f t="shared" si="1"/>
        <v>43316.208333333328</v>
      </c>
      <c r="R57" t="b">
        <v>0</v>
      </c>
      <c r="S57" t="b">
        <v>0</v>
      </c>
      <c r="T57" t="s">
        <v>159</v>
      </c>
    </row>
    <row r="58" spans="1:20" ht="31" hidden="1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1.436625</v>
      </c>
      <c r="G58" t="s">
        <v>20</v>
      </c>
      <c r="H58">
        <v>164</v>
      </c>
      <c r="I58">
        <f t="shared" si="3"/>
        <v>70</v>
      </c>
      <c r="J58" t="s">
        <v>2037</v>
      </c>
      <c r="K58" t="s">
        <v>2046</v>
      </c>
      <c r="L58" t="s">
        <v>21</v>
      </c>
      <c r="M58" t="s">
        <v>22</v>
      </c>
      <c r="N58">
        <v>1420869600</v>
      </c>
      <c r="O58">
        <v>1421474400</v>
      </c>
      <c r="P58" s="9">
        <f t="shared" si="0"/>
        <v>42014.25</v>
      </c>
      <c r="Q58" s="9">
        <f t="shared" si="1"/>
        <v>42021.25</v>
      </c>
      <c r="R58" t="b">
        <v>0</v>
      </c>
      <c r="S58" t="b">
        <v>0</v>
      </c>
      <c r="T58" t="s">
        <v>65</v>
      </c>
    </row>
    <row r="59" spans="1:20" hidden="1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2.1527586206896552</v>
      </c>
      <c r="G59" t="s">
        <v>20</v>
      </c>
      <c r="H59">
        <v>201</v>
      </c>
      <c r="I59">
        <f t="shared" si="3"/>
        <v>31</v>
      </c>
      <c r="J59" t="s">
        <v>2050</v>
      </c>
      <c r="K59" t="s">
        <v>2051</v>
      </c>
      <c r="L59" t="s">
        <v>21</v>
      </c>
      <c r="M59" t="s">
        <v>22</v>
      </c>
      <c r="N59">
        <v>1504242000</v>
      </c>
      <c r="O59">
        <v>1505278800</v>
      </c>
      <c r="P59" s="9">
        <f t="shared" si="0"/>
        <v>42979.208333333328</v>
      </c>
      <c r="Q59" s="9">
        <f t="shared" si="1"/>
        <v>42991.208333333328</v>
      </c>
      <c r="R59" t="b">
        <v>0</v>
      </c>
      <c r="S59" t="b">
        <v>0</v>
      </c>
      <c r="T59" t="s">
        <v>89</v>
      </c>
    </row>
    <row r="60" spans="1:20" hidden="1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2.2711111111111113</v>
      </c>
      <c r="G60" t="s">
        <v>20</v>
      </c>
      <c r="H60">
        <v>211</v>
      </c>
      <c r="I60">
        <f t="shared" si="3"/>
        <v>29</v>
      </c>
      <c r="J60" t="s">
        <v>2039</v>
      </c>
      <c r="K60" t="s">
        <v>2040</v>
      </c>
      <c r="L60" t="s">
        <v>21</v>
      </c>
      <c r="M60" t="s">
        <v>22</v>
      </c>
      <c r="N60">
        <v>1442811600</v>
      </c>
      <c r="O60">
        <v>1443934800</v>
      </c>
      <c r="P60" s="9">
        <f t="shared" si="0"/>
        <v>42268.208333333328</v>
      </c>
      <c r="Q60" s="9">
        <f t="shared" si="1"/>
        <v>42281.208333333328</v>
      </c>
      <c r="R60" t="b">
        <v>0</v>
      </c>
      <c r="S60" t="b">
        <v>0</v>
      </c>
      <c r="T60" t="s">
        <v>33</v>
      </c>
    </row>
    <row r="61" spans="1:20" hidden="1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2.7507142857142859</v>
      </c>
      <c r="G61" t="s">
        <v>20</v>
      </c>
      <c r="H61">
        <v>128</v>
      </c>
      <c r="I61">
        <f t="shared" si="3"/>
        <v>30</v>
      </c>
      <c r="J61" t="s">
        <v>2039</v>
      </c>
      <c r="K61" t="s">
        <v>2040</v>
      </c>
      <c r="L61" t="s">
        <v>21</v>
      </c>
      <c r="M61" t="s">
        <v>22</v>
      </c>
      <c r="N61">
        <v>1497243600</v>
      </c>
      <c r="O61">
        <v>1498539600</v>
      </c>
      <c r="P61" s="9">
        <f t="shared" si="0"/>
        <v>42898.208333333328</v>
      </c>
      <c r="Q61" s="9">
        <f t="shared" si="1"/>
        <v>42913.208333333328</v>
      </c>
      <c r="R61" t="b">
        <v>0</v>
      </c>
      <c r="S61" t="b">
        <v>1</v>
      </c>
      <c r="T61" t="s">
        <v>33</v>
      </c>
    </row>
    <row r="62" spans="1:20" hidden="1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1.4437048832271762</v>
      </c>
      <c r="G62" t="s">
        <v>20</v>
      </c>
      <c r="H62">
        <v>1600</v>
      </c>
      <c r="I62">
        <f t="shared" si="3"/>
        <v>85</v>
      </c>
      <c r="J62" t="s">
        <v>2039</v>
      </c>
      <c r="K62" t="s">
        <v>2040</v>
      </c>
      <c r="L62" t="s">
        <v>15</v>
      </c>
      <c r="M62" t="s">
        <v>16</v>
      </c>
      <c r="N62">
        <v>1342501200</v>
      </c>
      <c r="O62">
        <v>1342760400</v>
      </c>
      <c r="P62" s="9">
        <f t="shared" si="0"/>
        <v>41107.208333333336</v>
      </c>
      <c r="Q62" s="9">
        <f t="shared" si="1"/>
        <v>41110.208333333336</v>
      </c>
      <c r="R62" t="b">
        <v>0</v>
      </c>
      <c r="S62" t="b">
        <v>0</v>
      </c>
      <c r="T62" t="s">
        <v>33</v>
      </c>
    </row>
    <row r="63" spans="1:20" ht="31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0.92745983935742971</v>
      </c>
      <c r="G63" t="s">
        <v>14</v>
      </c>
      <c r="H63">
        <v>2253</v>
      </c>
      <c r="I63">
        <f t="shared" si="3"/>
        <v>82</v>
      </c>
      <c r="J63" t="s">
        <v>2039</v>
      </c>
      <c r="K63" t="s">
        <v>2040</v>
      </c>
      <c r="L63" t="s">
        <v>15</v>
      </c>
      <c r="M63" t="s">
        <v>16</v>
      </c>
      <c r="N63">
        <v>1298268000</v>
      </c>
      <c r="O63">
        <v>1301720400</v>
      </c>
      <c r="P63" s="9">
        <f t="shared" si="0"/>
        <v>40595.25</v>
      </c>
      <c r="Q63" s="9">
        <f t="shared" si="1"/>
        <v>40635.208333333336</v>
      </c>
      <c r="R63" t="b">
        <v>0</v>
      </c>
      <c r="S63" t="b">
        <v>0</v>
      </c>
      <c r="T63" t="s">
        <v>33</v>
      </c>
    </row>
    <row r="64" spans="1:20" hidden="1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7.226</v>
      </c>
      <c r="G64" t="s">
        <v>20</v>
      </c>
      <c r="H64">
        <v>249</v>
      </c>
      <c r="I64">
        <f t="shared" si="3"/>
        <v>58</v>
      </c>
      <c r="J64" t="s">
        <v>2037</v>
      </c>
      <c r="K64" t="s">
        <v>2038</v>
      </c>
      <c r="L64" t="s">
        <v>21</v>
      </c>
      <c r="M64" t="s">
        <v>22</v>
      </c>
      <c r="N64">
        <v>1433480400</v>
      </c>
      <c r="O64">
        <v>1433566800</v>
      </c>
      <c r="P64" s="9">
        <f t="shared" si="0"/>
        <v>42160.208333333328</v>
      </c>
      <c r="Q64" s="9">
        <f t="shared" si="1"/>
        <v>42161.208333333328</v>
      </c>
      <c r="R64" t="b">
        <v>0</v>
      </c>
      <c r="S64" t="b">
        <v>0</v>
      </c>
      <c r="T64" t="s">
        <v>28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0.11851063829787234</v>
      </c>
      <c r="G65" t="s">
        <v>14</v>
      </c>
      <c r="H65">
        <v>5</v>
      </c>
      <c r="I65">
        <f t="shared" si="3"/>
        <v>111</v>
      </c>
      <c r="J65" t="s">
        <v>2039</v>
      </c>
      <c r="K65" t="s">
        <v>2040</v>
      </c>
      <c r="L65" t="s">
        <v>21</v>
      </c>
      <c r="M65" t="s">
        <v>22</v>
      </c>
      <c r="N65">
        <v>1493355600</v>
      </c>
      <c r="O65">
        <v>1493874000</v>
      </c>
      <c r="P65" s="9">
        <f t="shared" si="0"/>
        <v>42853.208333333328</v>
      </c>
      <c r="Q65" s="9">
        <f t="shared" si="1"/>
        <v>42859.208333333328</v>
      </c>
      <c r="R65" t="b">
        <v>0</v>
      </c>
      <c r="S65" t="b">
        <v>0</v>
      </c>
      <c r="T65" t="s">
        <v>33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>
        <v>38</v>
      </c>
      <c r="I66">
        <f t="shared" si="3"/>
        <v>72</v>
      </c>
      <c r="J66" t="s">
        <v>2037</v>
      </c>
      <c r="K66" t="s">
        <v>2038</v>
      </c>
      <c r="L66" t="s">
        <v>21</v>
      </c>
      <c r="M66" t="s">
        <v>22</v>
      </c>
      <c r="N66">
        <v>1530507600</v>
      </c>
      <c r="O66">
        <v>1531803600</v>
      </c>
      <c r="P66" s="9">
        <f t="shared" si="0"/>
        <v>43283.208333333328</v>
      </c>
      <c r="Q66" s="9">
        <f t="shared" si="1"/>
        <v>43298.208333333328</v>
      </c>
      <c r="R66" t="b">
        <v>0</v>
      </c>
      <c r="S66" t="b">
        <v>1</v>
      </c>
      <c r="T66" t="s">
        <v>28</v>
      </c>
    </row>
    <row r="67" spans="1:20" hidden="1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>
        <f t="shared" si="3"/>
        <v>61</v>
      </c>
      <c r="J67" t="s">
        <v>2039</v>
      </c>
      <c r="K67" t="s">
        <v>2040</v>
      </c>
      <c r="L67" t="s">
        <v>21</v>
      </c>
      <c r="M67" t="s">
        <v>22</v>
      </c>
      <c r="N67">
        <v>1296108000</v>
      </c>
      <c r="O67">
        <v>1296712800</v>
      </c>
      <c r="P67" s="9">
        <f t="shared" ref="P67:P130" si="5">(((N67/60)/60)/24)+DATE(1970,1,1)</f>
        <v>40570.25</v>
      </c>
      <c r="Q67" s="9">
        <f t="shared" ref="Q67:Q130" si="6">(((O67/60)/60)/24)+DATE(1970,1,1)</f>
        <v>40577.25</v>
      </c>
      <c r="R67" t="b">
        <v>0</v>
      </c>
      <c r="S67" t="b">
        <v>0</v>
      </c>
      <c r="T67" t="s">
        <v>33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>
        <f t="shared" ref="I68:I131" si="7">ROUND(E68/H68,0)</f>
        <v>109</v>
      </c>
      <c r="J68" t="s">
        <v>2039</v>
      </c>
      <c r="K68" t="s">
        <v>2040</v>
      </c>
      <c r="L68" t="s">
        <v>21</v>
      </c>
      <c r="M68" t="s">
        <v>22</v>
      </c>
      <c r="N68">
        <v>1428469200</v>
      </c>
      <c r="O68">
        <v>1428901200</v>
      </c>
      <c r="P68" s="9">
        <f t="shared" si="5"/>
        <v>42102.208333333328</v>
      </c>
      <c r="Q68" s="9">
        <f t="shared" si="6"/>
        <v>42107.208333333328</v>
      </c>
      <c r="R68" t="b">
        <v>0</v>
      </c>
      <c r="S68" t="b">
        <v>1</v>
      </c>
      <c r="T68" t="s">
        <v>33</v>
      </c>
    </row>
    <row r="69" spans="1:20" ht="31" hidden="1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>
        <f t="shared" si="7"/>
        <v>29</v>
      </c>
      <c r="J69" t="s">
        <v>2037</v>
      </c>
      <c r="K69" t="s">
        <v>2046</v>
      </c>
      <c r="L69" t="s">
        <v>40</v>
      </c>
      <c r="M69" t="s">
        <v>41</v>
      </c>
      <c r="N69">
        <v>1264399200</v>
      </c>
      <c r="O69">
        <v>1264831200</v>
      </c>
      <c r="P69" s="9">
        <f t="shared" si="5"/>
        <v>40203.25</v>
      </c>
      <c r="Q69" s="9">
        <f t="shared" si="6"/>
        <v>40208.25</v>
      </c>
      <c r="R69" t="b">
        <v>0</v>
      </c>
      <c r="S69" t="b">
        <v>1</v>
      </c>
      <c r="T69" t="s">
        <v>65</v>
      </c>
    </row>
    <row r="70" spans="1:20" hidden="1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>
        <f t="shared" si="7"/>
        <v>59</v>
      </c>
      <c r="J70" t="s">
        <v>2039</v>
      </c>
      <c r="K70" t="s">
        <v>2040</v>
      </c>
      <c r="L70" t="s">
        <v>107</v>
      </c>
      <c r="M70" t="s">
        <v>108</v>
      </c>
      <c r="N70">
        <v>1501131600</v>
      </c>
      <c r="O70">
        <v>1505192400</v>
      </c>
      <c r="P70" s="9">
        <f t="shared" si="5"/>
        <v>42943.208333333328</v>
      </c>
      <c r="Q70" s="9">
        <f t="shared" si="6"/>
        <v>42990.208333333328</v>
      </c>
      <c r="R70" t="b">
        <v>0</v>
      </c>
      <c r="S70" t="b">
        <v>1</v>
      </c>
      <c r="T70" t="s">
        <v>33</v>
      </c>
    </row>
    <row r="71" spans="1:20" hidden="1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>
        <f t="shared" si="7"/>
        <v>112</v>
      </c>
      <c r="J71" t="s">
        <v>2039</v>
      </c>
      <c r="K71" t="s">
        <v>2040</v>
      </c>
      <c r="L71" t="s">
        <v>21</v>
      </c>
      <c r="M71" t="s">
        <v>22</v>
      </c>
      <c r="N71">
        <v>1292738400</v>
      </c>
      <c r="O71">
        <v>1295676000</v>
      </c>
      <c r="P71" s="9">
        <f t="shared" si="5"/>
        <v>40531.25</v>
      </c>
      <c r="Q71" s="9">
        <f t="shared" si="6"/>
        <v>40565.25</v>
      </c>
      <c r="R71" t="b">
        <v>0</v>
      </c>
      <c r="S71" t="b">
        <v>0</v>
      </c>
      <c r="T71" t="s">
        <v>33</v>
      </c>
    </row>
    <row r="72" spans="1:20" hidden="1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>
        <f t="shared" si="7"/>
        <v>64</v>
      </c>
      <c r="J72" t="s">
        <v>2039</v>
      </c>
      <c r="K72" t="s">
        <v>2040</v>
      </c>
      <c r="L72" t="s">
        <v>107</v>
      </c>
      <c r="M72" t="s">
        <v>108</v>
      </c>
      <c r="N72">
        <v>1288674000</v>
      </c>
      <c r="O72">
        <v>1292911200</v>
      </c>
      <c r="P72" s="9">
        <f t="shared" si="5"/>
        <v>40484.208333333336</v>
      </c>
      <c r="Q72" s="9">
        <f t="shared" si="6"/>
        <v>40533.25</v>
      </c>
      <c r="R72" t="b">
        <v>0</v>
      </c>
      <c r="S72" t="b">
        <v>1</v>
      </c>
      <c r="T72" t="s">
        <v>33</v>
      </c>
    </row>
    <row r="73" spans="1:20" ht="31" hidden="1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>
        <f t="shared" si="7"/>
        <v>85</v>
      </c>
      <c r="J73" t="s">
        <v>2039</v>
      </c>
      <c r="K73" t="s">
        <v>2040</v>
      </c>
      <c r="L73" t="s">
        <v>21</v>
      </c>
      <c r="M73" t="s">
        <v>22</v>
      </c>
      <c r="N73">
        <v>1575093600</v>
      </c>
      <c r="O73">
        <v>1575439200</v>
      </c>
      <c r="P73" s="9">
        <f t="shared" si="5"/>
        <v>43799.25</v>
      </c>
      <c r="Q73" s="9">
        <f t="shared" si="6"/>
        <v>43803.25</v>
      </c>
      <c r="R73" t="b">
        <v>0</v>
      </c>
      <c r="S73" t="b">
        <v>0</v>
      </c>
      <c r="T73" t="s">
        <v>33</v>
      </c>
    </row>
    <row r="74" spans="1:20" hidden="1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>
        <f t="shared" si="7"/>
        <v>74</v>
      </c>
      <c r="J74" t="s">
        <v>2041</v>
      </c>
      <c r="K74" t="s">
        <v>2049</v>
      </c>
      <c r="L74" t="s">
        <v>21</v>
      </c>
      <c r="M74" t="s">
        <v>22</v>
      </c>
      <c r="N74">
        <v>1435726800</v>
      </c>
      <c r="O74">
        <v>1438837200</v>
      </c>
      <c r="P74" s="9">
        <f t="shared" si="5"/>
        <v>42186.208333333328</v>
      </c>
      <c r="Q74" s="9">
        <f t="shared" si="6"/>
        <v>42222.208333333328</v>
      </c>
      <c r="R74" t="b">
        <v>0</v>
      </c>
      <c r="S74" t="b">
        <v>0</v>
      </c>
      <c r="T74" t="s">
        <v>71</v>
      </c>
    </row>
    <row r="75" spans="1:20" hidden="1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>
        <f t="shared" si="7"/>
        <v>105</v>
      </c>
      <c r="J75" t="s">
        <v>2035</v>
      </c>
      <c r="K75" t="s">
        <v>2058</v>
      </c>
      <c r="L75" t="s">
        <v>21</v>
      </c>
      <c r="M75" t="s">
        <v>22</v>
      </c>
      <c r="N75">
        <v>1480226400</v>
      </c>
      <c r="O75">
        <v>1480485600</v>
      </c>
      <c r="P75" s="9">
        <f t="shared" si="5"/>
        <v>42701.25</v>
      </c>
      <c r="Q75" s="9">
        <f t="shared" si="6"/>
        <v>42704.25</v>
      </c>
      <c r="R75" t="b">
        <v>0</v>
      </c>
      <c r="S75" t="b">
        <v>0</v>
      </c>
      <c r="T75" t="s">
        <v>159</v>
      </c>
    </row>
    <row r="76" spans="1:20" hidden="1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>
        <f t="shared" si="7"/>
        <v>56</v>
      </c>
      <c r="J76" t="s">
        <v>2035</v>
      </c>
      <c r="K76" t="s">
        <v>2057</v>
      </c>
      <c r="L76" t="s">
        <v>40</v>
      </c>
      <c r="M76" t="s">
        <v>41</v>
      </c>
      <c r="N76">
        <v>1459054800</v>
      </c>
      <c r="O76">
        <v>1459141200</v>
      </c>
      <c r="P76" s="9">
        <f t="shared" si="5"/>
        <v>42456.208333333328</v>
      </c>
      <c r="Q76" s="9">
        <f t="shared" si="6"/>
        <v>42457.208333333328</v>
      </c>
      <c r="R76" t="b">
        <v>0</v>
      </c>
      <c r="S76" t="b">
        <v>0</v>
      </c>
      <c r="T76" t="s">
        <v>148</v>
      </c>
    </row>
    <row r="77" spans="1:20" hidden="1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>
        <f t="shared" si="7"/>
        <v>86</v>
      </c>
      <c r="J77" t="s">
        <v>2054</v>
      </c>
      <c r="K77" t="s">
        <v>2055</v>
      </c>
      <c r="L77" t="s">
        <v>21</v>
      </c>
      <c r="M77" t="s">
        <v>22</v>
      </c>
      <c r="N77">
        <v>1531630800</v>
      </c>
      <c r="O77">
        <v>1532322000</v>
      </c>
      <c r="P77" s="9">
        <f t="shared" si="5"/>
        <v>43296.208333333328</v>
      </c>
      <c r="Q77" s="9">
        <f t="shared" si="6"/>
        <v>43304.208333333328</v>
      </c>
      <c r="R77" t="b">
        <v>0</v>
      </c>
      <c r="S77" t="b">
        <v>0</v>
      </c>
      <c r="T77" t="s">
        <v>122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>
        <f t="shared" si="7"/>
        <v>57</v>
      </c>
      <c r="J78" t="s">
        <v>2039</v>
      </c>
      <c r="K78" t="s">
        <v>2040</v>
      </c>
      <c r="L78" t="s">
        <v>21</v>
      </c>
      <c r="M78" t="s">
        <v>22</v>
      </c>
      <c r="N78">
        <v>1421992800</v>
      </c>
      <c r="O78">
        <v>1426222800</v>
      </c>
      <c r="P78" s="9">
        <f t="shared" si="5"/>
        <v>42027.25</v>
      </c>
      <c r="Q78" s="9">
        <f t="shared" si="6"/>
        <v>42076.208333333328</v>
      </c>
      <c r="R78" t="b">
        <v>1</v>
      </c>
      <c r="S78" t="b">
        <v>1</v>
      </c>
      <c r="T78" t="s">
        <v>33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>
        <f t="shared" si="7"/>
        <v>80</v>
      </c>
      <c r="J79" t="s">
        <v>2041</v>
      </c>
      <c r="K79" t="s">
        <v>2049</v>
      </c>
      <c r="L79" t="s">
        <v>21</v>
      </c>
      <c r="M79" t="s">
        <v>22</v>
      </c>
      <c r="N79">
        <v>1285563600</v>
      </c>
      <c r="O79">
        <v>1286773200</v>
      </c>
      <c r="P79" s="9">
        <f t="shared" si="5"/>
        <v>40448.208333333336</v>
      </c>
      <c r="Q79" s="9">
        <f t="shared" si="6"/>
        <v>40462.208333333336</v>
      </c>
      <c r="R79" t="b">
        <v>0</v>
      </c>
      <c r="S79" t="b">
        <v>1</v>
      </c>
      <c r="T79" t="s">
        <v>71</v>
      </c>
    </row>
    <row r="80" spans="1:20" hidden="1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>
        <f t="shared" si="7"/>
        <v>41</v>
      </c>
      <c r="J80" t="s">
        <v>2047</v>
      </c>
      <c r="K80" t="s">
        <v>2059</v>
      </c>
      <c r="L80" t="s">
        <v>21</v>
      </c>
      <c r="M80" t="s">
        <v>22</v>
      </c>
      <c r="N80">
        <v>1523854800</v>
      </c>
      <c r="O80">
        <v>1523941200</v>
      </c>
      <c r="P80" s="9">
        <f t="shared" si="5"/>
        <v>43206.208333333328</v>
      </c>
      <c r="Q80" s="9">
        <f t="shared" si="6"/>
        <v>43207.208333333328</v>
      </c>
      <c r="R80" t="b">
        <v>0</v>
      </c>
      <c r="S80" t="b">
        <v>0</v>
      </c>
      <c r="T80" t="s">
        <v>206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>
        <f t="shared" si="7"/>
        <v>48</v>
      </c>
      <c r="J81" t="s">
        <v>2039</v>
      </c>
      <c r="K81" t="s">
        <v>2040</v>
      </c>
      <c r="L81" t="s">
        <v>21</v>
      </c>
      <c r="M81" t="s">
        <v>22</v>
      </c>
      <c r="N81">
        <v>1529125200</v>
      </c>
      <c r="O81">
        <v>1529557200</v>
      </c>
      <c r="P81" s="9">
        <f t="shared" si="5"/>
        <v>43267.208333333328</v>
      </c>
      <c r="Q81" s="9">
        <f t="shared" si="6"/>
        <v>43272.208333333328</v>
      </c>
      <c r="R81" t="b">
        <v>0</v>
      </c>
      <c r="S81" t="b">
        <v>0</v>
      </c>
      <c r="T81" t="s">
        <v>33</v>
      </c>
    </row>
    <row r="82" spans="1:20" hidden="1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>
        <f t="shared" si="7"/>
        <v>55</v>
      </c>
      <c r="J82" t="s">
        <v>2050</v>
      </c>
      <c r="K82" t="s">
        <v>2051</v>
      </c>
      <c r="L82" t="s">
        <v>21</v>
      </c>
      <c r="M82" t="s">
        <v>22</v>
      </c>
      <c r="N82">
        <v>1503982800</v>
      </c>
      <c r="O82">
        <v>1506574800</v>
      </c>
      <c r="P82" s="9">
        <f t="shared" si="5"/>
        <v>42976.208333333328</v>
      </c>
      <c r="Q82" s="9">
        <f t="shared" si="6"/>
        <v>43006.208333333328</v>
      </c>
      <c r="R82" t="b">
        <v>0</v>
      </c>
      <c r="S82" t="b">
        <v>0</v>
      </c>
      <c r="T82" t="s">
        <v>89</v>
      </c>
    </row>
    <row r="83" spans="1:20" hidden="1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>
        <f t="shared" si="7"/>
        <v>92</v>
      </c>
      <c r="J83" t="s">
        <v>2035</v>
      </c>
      <c r="K83" t="s">
        <v>2036</v>
      </c>
      <c r="L83" t="s">
        <v>21</v>
      </c>
      <c r="M83" t="s">
        <v>22</v>
      </c>
      <c r="N83">
        <v>1511416800</v>
      </c>
      <c r="O83">
        <v>1513576800</v>
      </c>
      <c r="P83" s="9">
        <f t="shared" si="5"/>
        <v>43062.25</v>
      </c>
      <c r="Q83" s="9">
        <f t="shared" si="6"/>
        <v>43087.25</v>
      </c>
      <c r="R83" t="b">
        <v>0</v>
      </c>
      <c r="S83" t="b">
        <v>0</v>
      </c>
      <c r="T83" t="s">
        <v>23</v>
      </c>
    </row>
    <row r="84" spans="1:20" hidden="1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>
        <f t="shared" si="7"/>
        <v>83</v>
      </c>
      <c r="J84" t="s">
        <v>2050</v>
      </c>
      <c r="K84" t="s">
        <v>2051</v>
      </c>
      <c r="L84" t="s">
        <v>40</v>
      </c>
      <c r="M84" t="s">
        <v>41</v>
      </c>
      <c r="N84">
        <v>1547704800</v>
      </c>
      <c r="O84">
        <v>1548309600</v>
      </c>
      <c r="P84" s="9">
        <f t="shared" si="5"/>
        <v>43482.25</v>
      </c>
      <c r="Q84" s="9">
        <f t="shared" si="6"/>
        <v>43489.25</v>
      </c>
      <c r="R84" t="b">
        <v>0</v>
      </c>
      <c r="S84" t="b">
        <v>1</v>
      </c>
      <c r="T84" t="s">
        <v>89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>
        <f t="shared" si="7"/>
        <v>40</v>
      </c>
      <c r="J85" t="s">
        <v>2035</v>
      </c>
      <c r="K85" t="s">
        <v>2043</v>
      </c>
      <c r="L85" t="s">
        <v>21</v>
      </c>
      <c r="M85" t="s">
        <v>22</v>
      </c>
      <c r="N85">
        <v>1469682000</v>
      </c>
      <c r="O85">
        <v>1471582800</v>
      </c>
      <c r="P85" s="9">
        <f t="shared" si="5"/>
        <v>42579.208333333328</v>
      </c>
      <c r="Q85" s="9">
        <f t="shared" si="6"/>
        <v>42601.208333333328</v>
      </c>
      <c r="R85" t="b">
        <v>0</v>
      </c>
      <c r="S85" t="b">
        <v>0</v>
      </c>
      <c r="T85" t="s">
        <v>50</v>
      </c>
    </row>
    <row r="86" spans="1:20" hidden="1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>
        <f t="shared" si="7"/>
        <v>111</v>
      </c>
      <c r="J86" t="s">
        <v>2037</v>
      </c>
      <c r="K86" t="s">
        <v>2046</v>
      </c>
      <c r="L86" t="s">
        <v>21</v>
      </c>
      <c r="M86" t="s">
        <v>22</v>
      </c>
      <c r="N86">
        <v>1343451600</v>
      </c>
      <c r="O86">
        <v>1344315600</v>
      </c>
      <c r="P86" s="9">
        <f t="shared" si="5"/>
        <v>41118.208333333336</v>
      </c>
      <c r="Q86" s="9">
        <f t="shared" si="6"/>
        <v>41128.208333333336</v>
      </c>
      <c r="R86" t="b">
        <v>0</v>
      </c>
      <c r="S86" t="b">
        <v>0</v>
      </c>
      <c r="T86" t="s">
        <v>65</v>
      </c>
    </row>
    <row r="87" spans="1:20" hidden="1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>
        <f t="shared" si="7"/>
        <v>91</v>
      </c>
      <c r="J87" t="s">
        <v>2035</v>
      </c>
      <c r="K87" t="s">
        <v>2045</v>
      </c>
      <c r="L87" t="s">
        <v>26</v>
      </c>
      <c r="M87" t="s">
        <v>27</v>
      </c>
      <c r="N87">
        <v>1315717200</v>
      </c>
      <c r="O87">
        <v>1316408400</v>
      </c>
      <c r="P87" s="9">
        <f t="shared" si="5"/>
        <v>40797.208333333336</v>
      </c>
      <c r="Q87" s="9">
        <f t="shared" si="6"/>
        <v>40805.208333333336</v>
      </c>
      <c r="R87" t="b">
        <v>0</v>
      </c>
      <c r="S87" t="b">
        <v>0</v>
      </c>
      <c r="T87" t="s">
        <v>60</v>
      </c>
    </row>
    <row r="88" spans="1:20" hidden="1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>
        <f t="shared" si="7"/>
        <v>61</v>
      </c>
      <c r="J88" t="s">
        <v>2039</v>
      </c>
      <c r="K88" t="s">
        <v>2040</v>
      </c>
      <c r="L88" t="s">
        <v>21</v>
      </c>
      <c r="M88" t="s">
        <v>22</v>
      </c>
      <c r="N88">
        <v>1430715600</v>
      </c>
      <c r="O88">
        <v>1431838800</v>
      </c>
      <c r="P88" s="9">
        <f t="shared" si="5"/>
        <v>42128.208333333328</v>
      </c>
      <c r="Q88" s="9">
        <f t="shared" si="6"/>
        <v>42141.208333333328</v>
      </c>
      <c r="R88" t="b">
        <v>1</v>
      </c>
      <c r="S88" t="b">
        <v>0</v>
      </c>
      <c r="T88" t="s">
        <v>33</v>
      </c>
    </row>
    <row r="89" spans="1:20" ht="31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>
        <f t="shared" si="7"/>
        <v>83</v>
      </c>
      <c r="J89" t="s">
        <v>2035</v>
      </c>
      <c r="K89" t="s">
        <v>2036</v>
      </c>
      <c r="L89" t="s">
        <v>26</v>
      </c>
      <c r="M89" t="s">
        <v>27</v>
      </c>
      <c r="N89">
        <v>1299564000</v>
      </c>
      <c r="O89">
        <v>1300510800</v>
      </c>
      <c r="P89" s="9">
        <f t="shared" si="5"/>
        <v>40610.25</v>
      </c>
      <c r="Q89" s="9">
        <f t="shared" si="6"/>
        <v>40621.208333333336</v>
      </c>
      <c r="R89" t="b">
        <v>0</v>
      </c>
      <c r="S89" t="b">
        <v>1</v>
      </c>
      <c r="T89" t="s">
        <v>23</v>
      </c>
    </row>
    <row r="90" spans="1:20" hidden="1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>
        <f t="shared" si="7"/>
        <v>111</v>
      </c>
      <c r="J90" t="s">
        <v>2047</v>
      </c>
      <c r="K90" t="s">
        <v>2059</v>
      </c>
      <c r="L90" t="s">
        <v>21</v>
      </c>
      <c r="M90" t="s">
        <v>22</v>
      </c>
      <c r="N90">
        <v>1429160400</v>
      </c>
      <c r="O90">
        <v>1431061200</v>
      </c>
      <c r="P90" s="9">
        <f t="shared" si="5"/>
        <v>42110.208333333328</v>
      </c>
      <c r="Q90" s="9">
        <f t="shared" si="6"/>
        <v>42132.208333333328</v>
      </c>
      <c r="R90" t="b">
        <v>0</v>
      </c>
      <c r="S90" t="b">
        <v>0</v>
      </c>
      <c r="T90" t="s">
        <v>206</v>
      </c>
    </row>
    <row r="91" spans="1:20" hidden="1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>
        <f t="shared" si="7"/>
        <v>89</v>
      </c>
      <c r="J91" t="s">
        <v>2039</v>
      </c>
      <c r="K91" t="s">
        <v>2040</v>
      </c>
      <c r="L91" t="s">
        <v>21</v>
      </c>
      <c r="M91" t="s">
        <v>22</v>
      </c>
      <c r="N91">
        <v>1271307600</v>
      </c>
      <c r="O91">
        <v>1271480400</v>
      </c>
      <c r="P91" s="9">
        <f t="shared" si="5"/>
        <v>40283.208333333336</v>
      </c>
      <c r="Q91" s="9">
        <f t="shared" si="6"/>
        <v>40285.208333333336</v>
      </c>
      <c r="R91" t="b">
        <v>0</v>
      </c>
      <c r="S91" t="b">
        <v>0</v>
      </c>
      <c r="T91" t="s">
        <v>33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>
        <f t="shared" si="7"/>
        <v>58</v>
      </c>
      <c r="J92" t="s">
        <v>2039</v>
      </c>
      <c r="K92" t="s">
        <v>2040</v>
      </c>
      <c r="L92" t="s">
        <v>21</v>
      </c>
      <c r="M92" t="s">
        <v>22</v>
      </c>
      <c r="N92">
        <v>1456380000</v>
      </c>
      <c r="O92">
        <v>1456380000</v>
      </c>
      <c r="P92" s="9">
        <f t="shared" si="5"/>
        <v>42425.25</v>
      </c>
      <c r="Q92" s="9">
        <f t="shared" si="6"/>
        <v>42425.25</v>
      </c>
      <c r="R92" t="b">
        <v>0</v>
      </c>
      <c r="S92" t="b">
        <v>1</v>
      </c>
      <c r="T92" t="s">
        <v>33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>
        <f t="shared" si="7"/>
        <v>110</v>
      </c>
      <c r="J93" t="s">
        <v>2047</v>
      </c>
      <c r="K93" t="s">
        <v>2059</v>
      </c>
      <c r="L93" t="s">
        <v>107</v>
      </c>
      <c r="M93" t="s">
        <v>108</v>
      </c>
      <c r="N93">
        <v>1470459600</v>
      </c>
      <c r="O93">
        <v>1472878800</v>
      </c>
      <c r="P93" s="9">
        <f t="shared" si="5"/>
        <v>42588.208333333328</v>
      </c>
      <c r="Q93" s="9">
        <f t="shared" si="6"/>
        <v>42616.208333333328</v>
      </c>
      <c r="R93" t="b">
        <v>0</v>
      </c>
      <c r="S93" t="b">
        <v>0</v>
      </c>
      <c r="T93" t="s">
        <v>206</v>
      </c>
    </row>
    <row r="94" spans="1:20" ht="31" hidden="1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>
        <f t="shared" si="7"/>
        <v>104</v>
      </c>
      <c r="J94" t="s">
        <v>2050</v>
      </c>
      <c r="K94" t="s">
        <v>2051</v>
      </c>
      <c r="L94" t="s">
        <v>98</v>
      </c>
      <c r="M94" t="s">
        <v>99</v>
      </c>
      <c r="N94">
        <v>1277269200</v>
      </c>
      <c r="O94">
        <v>1277355600</v>
      </c>
      <c r="P94" s="9">
        <f t="shared" si="5"/>
        <v>40352.208333333336</v>
      </c>
      <c r="Q94" s="9">
        <f t="shared" si="6"/>
        <v>40353.208333333336</v>
      </c>
      <c r="R94" t="b">
        <v>0</v>
      </c>
      <c r="S94" t="b">
        <v>1</v>
      </c>
      <c r="T94" t="s">
        <v>89</v>
      </c>
    </row>
    <row r="95" spans="1:20" hidden="1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>
        <f t="shared" si="7"/>
        <v>108</v>
      </c>
      <c r="J95" t="s">
        <v>2039</v>
      </c>
      <c r="K95" t="s">
        <v>2040</v>
      </c>
      <c r="L95" t="s">
        <v>21</v>
      </c>
      <c r="M95" t="s">
        <v>22</v>
      </c>
      <c r="N95">
        <v>1350709200</v>
      </c>
      <c r="O95">
        <v>1351054800</v>
      </c>
      <c r="P95" s="9">
        <f t="shared" si="5"/>
        <v>41202.208333333336</v>
      </c>
      <c r="Q95" s="9">
        <f t="shared" si="6"/>
        <v>41206.208333333336</v>
      </c>
      <c r="R95" t="b">
        <v>0</v>
      </c>
      <c r="S95" t="b">
        <v>1</v>
      </c>
      <c r="T95" t="s">
        <v>33</v>
      </c>
    </row>
    <row r="96" spans="1:20" hidden="1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>
        <f t="shared" si="7"/>
        <v>49</v>
      </c>
      <c r="J96" t="s">
        <v>2037</v>
      </c>
      <c r="K96" t="s">
        <v>2038</v>
      </c>
      <c r="L96" t="s">
        <v>40</v>
      </c>
      <c r="M96" t="s">
        <v>41</v>
      </c>
      <c r="N96">
        <v>1554613200</v>
      </c>
      <c r="O96">
        <v>1555563600</v>
      </c>
      <c r="P96" s="9">
        <f t="shared" si="5"/>
        <v>43562.208333333328</v>
      </c>
      <c r="Q96" s="9">
        <f t="shared" si="6"/>
        <v>43573.208333333328</v>
      </c>
      <c r="R96" t="b">
        <v>0</v>
      </c>
      <c r="S96" t="b">
        <v>0</v>
      </c>
      <c r="T96" t="s">
        <v>28</v>
      </c>
    </row>
    <row r="97" spans="1:20" ht="31" hidden="1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>
        <f t="shared" si="7"/>
        <v>38</v>
      </c>
      <c r="J97" t="s">
        <v>2041</v>
      </c>
      <c r="K97" t="s">
        <v>2042</v>
      </c>
      <c r="L97" t="s">
        <v>21</v>
      </c>
      <c r="M97" t="s">
        <v>22</v>
      </c>
      <c r="N97">
        <v>1571029200</v>
      </c>
      <c r="O97">
        <v>1571634000</v>
      </c>
      <c r="P97" s="9">
        <f t="shared" si="5"/>
        <v>43752.208333333328</v>
      </c>
      <c r="Q97" s="9">
        <f t="shared" si="6"/>
        <v>43759.208333333328</v>
      </c>
      <c r="R97" t="b">
        <v>0</v>
      </c>
      <c r="S97" t="b">
        <v>0</v>
      </c>
      <c r="T97" t="s">
        <v>42</v>
      </c>
    </row>
    <row r="98" spans="1:20" hidden="1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>
        <f t="shared" si="7"/>
        <v>65</v>
      </c>
      <c r="J98" t="s">
        <v>2039</v>
      </c>
      <c r="K98" t="s">
        <v>2040</v>
      </c>
      <c r="L98" t="s">
        <v>21</v>
      </c>
      <c r="M98" t="s">
        <v>22</v>
      </c>
      <c r="N98">
        <v>1299736800</v>
      </c>
      <c r="O98">
        <v>1300856400</v>
      </c>
      <c r="P98" s="9">
        <f t="shared" si="5"/>
        <v>40612.25</v>
      </c>
      <c r="Q98" s="9">
        <f t="shared" si="6"/>
        <v>40625.208333333336</v>
      </c>
      <c r="R98" t="b">
        <v>0</v>
      </c>
      <c r="S98" t="b">
        <v>0</v>
      </c>
      <c r="T98" t="s">
        <v>33</v>
      </c>
    </row>
    <row r="99" spans="1:20" hidden="1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>
        <f t="shared" si="7"/>
        <v>107</v>
      </c>
      <c r="J99" t="s">
        <v>2033</v>
      </c>
      <c r="K99" t="s">
        <v>2034</v>
      </c>
      <c r="L99" t="s">
        <v>21</v>
      </c>
      <c r="M99" t="s">
        <v>22</v>
      </c>
      <c r="N99">
        <v>1435208400</v>
      </c>
      <c r="O99">
        <v>1439874000</v>
      </c>
      <c r="P99" s="9">
        <f t="shared" si="5"/>
        <v>42180.208333333328</v>
      </c>
      <c r="Q99" s="9">
        <f t="shared" si="6"/>
        <v>42234.208333333328</v>
      </c>
      <c r="R99" t="b">
        <v>0</v>
      </c>
      <c r="S99" t="b">
        <v>0</v>
      </c>
      <c r="T99" t="s">
        <v>17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>
        <f t="shared" si="7"/>
        <v>27</v>
      </c>
      <c r="J100" t="s">
        <v>2050</v>
      </c>
      <c r="K100" t="s">
        <v>2051</v>
      </c>
      <c r="L100" t="s">
        <v>26</v>
      </c>
      <c r="M100" t="s">
        <v>27</v>
      </c>
      <c r="N100">
        <v>1437973200</v>
      </c>
      <c r="O100">
        <v>1438318800</v>
      </c>
      <c r="P100" s="9">
        <f t="shared" si="5"/>
        <v>42212.208333333328</v>
      </c>
      <c r="Q100" s="9">
        <f t="shared" si="6"/>
        <v>42216.208333333328</v>
      </c>
      <c r="R100" t="b">
        <v>0</v>
      </c>
      <c r="S100" t="b">
        <v>0</v>
      </c>
      <c r="T100" t="s">
        <v>89</v>
      </c>
    </row>
    <row r="101" spans="1:20" ht="31" hidden="1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>
        <f t="shared" si="7"/>
        <v>91</v>
      </c>
      <c r="J101" t="s">
        <v>2039</v>
      </c>
      <c r="K101" t="s">
        <v>2040</v>
      </c>
      <c r="L101" t="s">
        <v>21</v>
      </c>
      <c r="M101" t="s">
        <v>22</v>
      </c>
      <c r="N101">
        <v>1416895200</v>
      </c>
      <c r="O101">
        <v>1419400800</v>
      </c>
      <c r="P101" s="9">
        <f t="shared" si="5"/>
        <v>41968.25</v>
      </c>
      <c r="Q101" s="9">
        <f t="shared" si="6"/>
        <v>41997.25</v>
      </c>
      <c r="R101" t="b">
        <v>0</v>
      </c>
      <c r="S101" t="b">
        <v>0</v>
      </c>
      <c r="T101" t="s">
        <v>33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>
        <f t="shared" si="7"/>
        <v>1</v>
      </c>
      <c r="J102" t="s">
        <v>2039</v>
      </c>
      <c r="K102" t="s">
        <v>2040</v>
      </c>
      <c r="L102" t="s">
        <v>21</v>
      </c>
      <c r="M102" t="s">
        <v>22</v>
      </c>
      <c r="N102">
        <v>1319000400</v>
      </c>
      <c r="O102">
        <v>1320555600</v>
      </c>
      <c r="P102" s="9">
        <f t="shared" si="5"/>
        <v>40835.208333333336</v>
      </c>
      <c r="Q102" s="9">
        <f t="shared" si="6"/>
        <v>40853.208333333336</v>
      </c>
      <c r="R102" t="b">
        <v>0</v>
      </c>
      <c r="S102" t="b">
        <v>0</v>
      </c>
      <c r="T102" t="s">
        <v>33</v>
      </c>
    </row>
    <row r="103" spans="1:20" hidden="1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>
        <f t="shared" si="7"/>
        <v>56</v>
      </c>
      <c r="J103" t="s">
        <v>2035</v>
      </c>
      <c r="K103" t="s">
        <v>2043</v>
      </c>
      <c r="L103" t="s">
        <v>21</v>
      </c>
      <c r="M103" t="s">
        <v>22</v>
      </c>
      <c r="N103">
        <v>1424498400</v>
      </c>
      <c r="O103">
        <v>1425103200</v>
      </c>
      <c r="P103" s="9">
        <f t="shared" si="5"/>
        <v>42056.25</v>
      </c>
      <c r="Q103" s="9">
        <f t="shared" si="6"/>
        <v>42063.25</v>
      </c>
      <c r="R103" t="b">
        <v>0</v>
      </c>
      <c r="S103" t="b">
        <v>1</v>
      </c>
      <c r="T103" t="s">
        <v>50</v>
      </c>
    </row>
    <row r="104" spans="1:20" hidden="1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>
        <f t="shared" si="7"/>
        <v>31</v>
      </c>
      <c r="J104" t="s">
        <v>2037</v>
      </c>
      <c r="K104" t="s">
        <v>2046</v>
      </c>
      <c r="L104" t="s">
        <v>21</v>
      </c>
      <c r="M104" t="s">
        <v>22</v>
      </c>
      <c r="N104">
        <v>1526274000</v>
      </c>
      <c r="O104">
        <v>1526878800</v>
      </c>
      <c r="P104" s="9">
        <f t="shared" si="5"/>
        <v>43234.208333333328</v>
      </c>
      <c r="Q104" s="9">
        <f t="shared" si="6"/>
        <v>43241.208333333328</v>
      </c>
      <c r="R104" t="b">
        <v>0</v>
      </c>
      <c r="S104" t="b">
        <v>1</v>
      </c>
      <c r="T104" t="s">
        <v>65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>
        <f t="shared" si="7"/>
        <v>67</v>
      </c>
      <c r="J105" t="s">
        <v>2035</v>
      </c>
      <c r="K105" t="s">
        <v>2043</v>
      </c>
      <c r="L105" t="s">
        <v>107</v>
      </c>
      <c r="M105" t="s">
        <v>108</v>
      </c>
      <c r="N105">
        <v>1287896400</v>
      </c>
      <c r="O105">
        <v>1288674000</v>
      </c>
      <c r="P105" s="9">
        <f t="shared" si="5"/>
        <v>40475.208333333336</v>
      </c>
      <c r="Q105" s="9">
        <f t="shared" si="6"/>
        <v>40484.208333333336</v>
      </c>
      <c r="R105" t="b">
        <v>0</v>
      </c>
      <c r="S105" t="b">
        <v>0</v>
      </c>
      <c r="T105" t="s">
        <v>50</v>
      </c>
    </row>
    <row r="106" spans="1:20" hidden="1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>
        <f t="shared" si="7"/>
        <v>89</v>
      </c>
      <c r="J106" t="s">
        <v>2035</v>
      </c>
      <c r="K106" t="s">
        <v>2045</v>
      </c>
      <c r="L106" t="s">
        <v>21</v>
      </c>
      <c r="M106" t="s">
        <v>22</v>
      </c>
      <c r="N106">
        <v>1495515600</v>
      </c>
      <c r="O106">
        <v>1495602000</v>
      </c>
      <c r="P106" s="9">
        <f t="shared" si="5"/>
        <v>42878.208333333328</v>
      </c>
      <c r="Q106" s="9">
        <f t="shared" si="6"/>
        <v>42879.208333333328</v>
      </c>
      <c r="R106" t="b">
        <v>0</v>
      </c>
      <c r="S106" t="b">
        <v>0</v>
      </c>
      <c r="T106" t="s">
        <v>60</v>
      </c>
    </row>
    <row r="107" spans="1:20" hidden="1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>
        <f t="shared" si="7"/>
        <v>103</v>
      </c>
      <c r="J107" t="s">
        <v>2037</v>
      </c>
      <c r="K107" t="s">
        <v>2038</v>
      </c>
      <c r="L107" t="s">
        <v>21</v>
      </c>
      <c r="M107" t="s">
        <v>22</v>
      </c>
      <c r="N107">
        <v>1364878800</v>
      </c>
      <c r="O107">
        <v>1366434000</v>
      </c>
      <c r="P107" s="9">
        <f t="shared" si="5"/>
        <v>41366.208333333336</v>
      </c>
      <c r="Q107" s="9">
        <f t="shared" si="6"/>
        <v>41384.208333333336</v>
      </c>
      <c r="R107" t="b">
        <v>0</v>
      </c>
      <c r="S107" t="b">
        <v>0</v>
      </c>
      <c r="T107" t="s">
        <v>28</v>
      </c>
    </row>
    <row r="108" spans="1:20" hidden="1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>
        <f t="shared" si="7"/>
        <v>95</v>
      </c>
      <c r="J108" t="s">
        <v>2039</v>
      </c>
      <c r="K108" t="s">
        <v>2040</v>
      </c>
      <c r="L108" t="s">
        <v>21</v>
      </c>
      <c r="M108" t="s">
        <v>22</v>
      </c>
      <c r="N108">
        <v>1567918800</v>
      </c>
      <c r="O108">
        <v>1568350800</v>
      </c>
      <c r="P108" s="9">
        <f t="shared" si="5"/>
        <v>43716.208333333328</v>
      </c>
      <c r="Q108" s="9">
        <f t="shared" si="6"/>
        <v>43721.208333333328</v>
      </c>
      <c r="R108" t="b">
        <v>0</v>
      </c>
      <c r="S108" t="b">
        <v>0</v>
      </c>
      <c r="T108" t="s">
        <v>33</v>
      </c>
    </row>
    <row r="109" spans="1:20" ht="31" hidden="1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>
        <f t="shared" si="7"/>
        <v>76</v>
      </c>
      <c r="J109" t="s">
        <v>2039</v>
      </c>
      <c r="K109" t="s">
        <v>2040</v>
      </c>
      <c r="L109" t="s">
        <v>21</v>
      </c>
      <c r="M109" t="s">
        <v>22</v>
      </c>
      <c r="N109">
        <v>1524459600</v>
      </c>
      <c r="O109">
        <v>1525928400</v>
      </c>
      <c r="P109" s="9">
        <f t="shared" si="5"/>
        <v>43213.208333333328</v>
      </c>
      <c r="Q109" s="9">
        <f t="shared" si="6"/>
        <v>43230.208333333328</v>
      </c>
      <c r="R109" t="b">
        <v>0</v>
      </c>
      <c r="S109" t="b">
        <v>1</v>
      </c>
      <c r="T109" t="s">
        <v>33</v>
      </c>
    </row>
    <row r="110" spans="1:20" ht="31" hidden="1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>
        <f t="shared" si="7"/>
        <v>108</v>
      </c>
      <c r="J110" t="s">
        <v>2041</v>
      </c>
      <c r="K110" t="s">
        <v>2042</v>
      </c>
      <c r="L110" t="s">
        <v>21</v>
      </c>
      <c r="M110" t="s">
        <v>22</v>
      </c>
      <c r="N110">
        <v>1333688400</v>
      </c>
      <c r="O110">
        <v>1336885200</v>
      </c>
      <c r="P110" s="9">
        <f t="shared" si="5"/>
        <v>41005.208333333336</v>
      </c>
      <c r="Q110" s="9">
        <f t="shared" si="6"/>
        <v>41042.208333333336</v>
      </c>
      <c r="R110" t="b">
        <v>0</v>
      </c>
      <c r="S110" t="b">
        <v>0</v>
      </c>
      <c r="T110" t="s">
        <v>42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>
        <f t="shared" si="7"/>
        <v>51</v>
      </c>
      <c r="J111" t="s">
        <v>2041</v>
      </c>
      <c r="K111" t="s">
        <v>2060</v>
      </c>
      <c r="L111" t="s">
        <v>21</v>
      </c>
      <c r="M111" t="s">
        <v>22</v>
      </c>
      <c r="N111">
        <v>1389506400</v>
      </c>
      <c r="O111">
        <v>1389679200</v>
      </c>
      <c r="P111" s="9">
        <f t="shared" si="5"/>
        <v>41651.25</v>
      </c>
      <c r="Q111" s="9">
        <f t="shared" si="6"/>
        <v>41653.25</v>
      </c>
      <c r="R111" t="b">
        <v>0</v>
      </c>
      <c r="S111" t="b">
        <v>0</v>
      </c>
      <c r="T111" t="s">
        <v>269</v>
      </c>
    </row>
    <row r="112" spans="1:20" ht="31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>
        <f t="shared" si="7"/>
        <v>72</v>
      </c>
      <c r="J112" t="s">
        <v>2033</v>
      </c>
      <c r="K112" t="s">
        <v>2034</v>
      </c>
      <c r="L112" t="s">
        <v>21</v>
      </c>
      <c r="M112" t="s">
        <v>22</v>
      </c>
      <c r="N112">
        <v>1536642000</v>
      </c>
      <c r="O112">
        <v>1538283600</v>
      </c>
      <c r="P112" s="9">
        <f t="shared" si="5"/>
        <v>43354.208333333328</v>
      </c>
      <c r="Q112" s="9">
        <f t="shared" si="6"/>
        <v>43373.208333333328</v>
      </c>
      <c r="R112" t="b">
        <v>0</v>
      </c>
      <c r="S112" t="b">
        <v>0</v>
      </c>
      <c r="T112" t="s">
        <v>17</v>
      </c>
    </row>
    <row r="113" spans="1:20" hidden="1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>
        <f t="shared" si="7"/>
        <v>109</v>
      </c>
      <c r="J113" t="s">
        <v>2047</v>
      </c>
      <c r="K113" t="s">
        <v>2056</v>
      </c>
      <c r="L113" t="s">
        <v>21</v>
      </c>
      <c r="M113" t="s">
        <v>22</v>
      </c>
      <c r="N113">
        <v>1348290000</v>
      </c>
      <c r="O113">
        <v>1348808400</v>
      </c>
      <c r="P113" s="9">
        <f t="shared" si="5"/>
        <v>41174.208333333336</v>
      </c>
      <c r="Q113" s="9">
        <f t="shared" si="6"/>
        <v>41180.208333333336</v>
      </c>
      <c r="R113" t="b">
        <v>0</v>
      </c>
      <c r="S113" t="b">
        <v>0</v>
      </c>
      <c r="T113" t="s">
        <v>133</v>
      </c>
    </row>
    <row r="114" spans="1:20" hidden="1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>
        <f t="shared" si="7"/>
        <v>35</v>
      </c>
      <c r="J114" t="s">
        <v>2037</v>
      </c>
      <c r="K114" t="s">
        <v>2038</v>
      </c>
      <c r="L114" t="s">
        <v>26</v>
      </c>
      <c r="M114" t="s">
        <v>27</v>
      </c>
      <c r="N114">
        <v>1408856400</v>
      </c>
      <c r="O114">
        <v>1410152400</v>
      </c>
      <c r="P114" s="9">
        <f t="shared" si="5"/>
        <v>41875.208333333336</v>
      </c>
      <c r="Q114" s="9">
        <f t="shared" si="6"/>
        <v>41890.208333333336</v>
      </c>
      <c r="R114" t="b">
        <v>0</v>
      </c>
      <c r="S114" t="b">
        <v>0</v>
      </c>
      <c r="T114" t="s">
        <v>28</v>
      </c>
    </row>
    <row r="115" spans="1:20" hidden="1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>
        <f t="shared" si="7"/>
        <v>95</v>
      </c>
      <c r="J115" t="s">
        <v>2033</v>
      </c>
      <c r="K115" t="s">
        <v>2034</v>
      </c>
      <c r="L115" t="s">
        <v>21</v>
      </c>
      <c r="M115" t="s">
        <v>22</v>
      </c>
      <c r="N115">
        <v>1505192400</v>
      </c>
      <c r="O115">
        <v>1505797200</v>
      </c>
      <c r="P115" s="9">
        <f t="shared" si="5"/>
        <v>42990.208333333328</v>
      </c>
      <c r="Q115" s="9">
        <f t="shared" si="6"/>
        <v>42997.208333333328</v>
      </c>
      <c r="R115" t="b">
        <v>0</v>
      </c>
      <c r="S115" t="b">
        <v>0</v>
      </c>
      <c r="T115" t="s">
        <v>17</v>
      </c>
    </row>
    <row r="116" spans="1:20" hidden="1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>
        <f t="shared" si="7"/>
        <v>110</v>
      </c>
      <c r="J116" t="s">
        <v>2037</v>
      </c>
      <c r="K116" t="s">
        <v>2046</v>
      </c>
      <c r="L116" t="s">
        <v>21</v>
      </c>
      <c r="M116" t="s">
        <v>22</v>
      </c>
      <c r="N116">
        <v>1554786000</v>
      </c>
      <c r="O116">
        <v>1554872400</v>
      </c>
      <c r="P116" s="9">
        <f t="shared" si="5"/>
        <v>43564.208333333328</v>
      </c>
      <c r="Q116" s="9">
        <f t="shared" si="6"/>
        <v>43565.208333333328</v>
      </c>
      <c r="R116" t="b">
        <v>0</v>
      </c>
      <c r="S116" t="b">
        <v>1</v>
      </c>
      <c r="T116" t="s">
        <v>65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>
        <f t="shared" si="7"/>
        <v>44</v>
      </c>
      <c r="J117" t="s">
        <v>2047</v>
      </c>
      <c r="K117" t="s">
        <v>2053</v>
      </c>
      <c r="L117" t="s">
        <v>107</v>
      </c>
      <c r="M117" t="s">
        <v>108</v>
      </c>
      <c r="N117">
        <v>1510898400</v>
      </c>
      <c r="O117">
        <v>1513922400</v>
      </c>
      <c r="P117" s="9">
        <f t="shared" si="5"/>
        <v>43056.25</v>
      </c>
      <c r="Q117" s="9">
        <f t="shared" si="6"/>
        <v>43091.25</v>
      </c>
      <c r="R117" t="b">
        <v>0</v>
      </c>
      <c r="S117" t="b">
        <v>0</v>
      </c>
      <c r="T117" t="s">
        <v>119</v>
      </c>
    </row>
    <row r="118" spans="1:20" ht="31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>
        <f t="shared" si="7"/>
        <v>87</v>
      </c>
      <c r="J118" t="s">
        <v>2039</v>
      </c>
      <c r="K118" t="s">
        <v>2040</v>
      </c>
      <c r="L118" t="s">
        <v>21</v>
      </c>
      <c r="M118" t="s">
        <v>22</v>
      </c>
      <c r="N118">
        <v>1442552400</v>
      </c>
      <c r="O118">
        <v>1442638800</v>
      </c>
      <c r="P118" s="9">
        <f t="shared" si="5"/>
        <v>42265.208333333328</v>
      </c>
      <c r="Q118" s="9">
        <f t="shared" si="6"/>
        <v>42266.208333333328</v>
      </c>
      <c r="R118" t="b">
        <v>0</v>
      </c>
      <c r="S118" t="b">
        <v>0</v>
      </c>
      <c r="T118" t="s">
        <v>33</v>
      </c>
    </row>
    <row r="119" spans="1:20" hidden="1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>
        <f t="shared" si="7"/>
        <v>31</v>
      </c>
      <c r="J119" t="s">
        <v>2041</v>
      </c>
      <c r="K119" t="s">
        <v>2060</v>
      </c>
      <c r="L119" t="s">
        <v>21</v>
      </c>
      <c r="M119" t="s">
        <v>22</v>
      </c>
      <c r="N119">
        <v>1316667600</v>
      </c>
      <c r="O119">
        <v>1317186000</v>
      </c>
      <c r="P119" s="9">
        <f t="shared" si="5"/>
        <v>40808.208333333336</v>
      </c>
      <c r="Q119" s="9">
        <f t="shared" si="6"/>
        <v>40814.208333333336</v>
      </c>
      <c r="R119" t="b">
        <v>0</v>
      </c>
      <c r="S119" t="b">
        <v>0</v>
      </c>
      <c r="T119" t="s">
        <v>269</v>
      </c>
    </row>
    <row r="120" spans="1:20" hidden="1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>
        <f t="shared" si="7"/>
        <v>95</v>
      </c>
      <c r="J120" t="s">
        <v>2054</v>
      </c>
      <c r="K120" t="s">
        <v>2055</v>
      </c>
      <c r="L120" t="s">
        <v>21</v>
      </c>
      <c r="M120" t="s">
        <v>22</v>
      </c>
      <c r="N120">
        <v>1390716000</v>
      </c>
      <c r="O120">
        <v>1391234400</v>
      </c>
      <c r="P120" s="9">
        <f t="shared" si="5"/>
        <v>41665.25</v>
      </c>
      <c r="Q120" s="9">
        <f t="shared" si="6"/>
        <v>41671.25</v>
      </c>
      <c r="R120" t="b">
        <v>0</v>
      </c>
      <c r="S120" t="b">
        <v>0</v>
      </c>
      <c r="T120" t="s">
        <v>122</v>
      </c>
    </row>
    <row r="121" spans="1:20" ht="31" hidden="1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>
        <f t="shared" si="7"/>
        <v>70</v>
      </c>
      <c r="J121" t="s">
        <v>2041</v>
      </c>
      <c r="K121" t="s">
        <v>2042</v>
      </c>
      <c r="L121" t="s">
        <v>21</v>
      </c>
      <c r="M121" t="s">
        <v>22</v>
      </c>
      <c r="N121">
        <v>1402894800</v>
      </c>
      <c r="O121">
        <v>1404363600</v>
      </c>
      <c r="P121" s="9">
        <f t="shared" si="5"/>
        <v>41806.208333333336</v>
      </c>
      <c r="Q121" s="9">
        <f t="shared" si="6"/>
        <v>41823.208333333336</v>
      </c>
      <c r="R121" t="b">
        <v>0</v>
      </c>
      <c r="S121" t="b">
        <v>1</v>
      </c>
      <c r="T121" t="s">
        <v>42</v>
      </c>
    </row>
    <row r="122" spans="1:20" hidden="1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>
        <f t="shared" si="7"/>
        <v>63</v>
      </c>
      <c r="J122" t="s">
        <v>2050</v>
      </c>
      <c r="K122" t="s">
        <v>2061</v>
      </c>
      <c r="L122" t="s">
        <v>21</v>
      </c>
      <c r="M122" t="s">
        <v>22</v>
      </c>
      <c r="N122">
        <v>1429246800</v>
      </c>
      <c r="O122">
        <v>1429592400</v>
      </c>
      <c r="P122" s="9">
        <f t="shared" si="5"/>
        <v>42111.208333333328</v>
      </c>
      <c r="Q122" s="9">
        <f t="shared" si="6"/>
        <v>42115.208333333328</v>
      </c>
      <c r="R122" t="b">
        <v>0</v>
      </c>
      <c r="S122" t="b">
        <v>1</v>
      </c>
      <c r="T122" t="s">
        <v>292</v>
      </c>
    </row>
    <row r="123" spans="1:20" hidden="1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>
        <f t="shared" si="7"/>
        <v>110</v>
      </c>
      <c r="J123" t="s">
        <v>2050</v>
      </c>
      <c r="K123" t="s">
        <v>2051</v>
      </c>
      <c r="L123" t="s">
        <v>21</v>
      </c>
      <c r="M123" t="s">
        <v>22</v>
      </c>
      <c r="N123">
        <v>1412485200</v>
      </c>
      <c r="O123">
        <v>1413608400</v>
      </c>
      <c r="P123" s="9">
        <f t="shared" si="5"/>
        <v>41917.208333333336</v>
      </c>
      <c r="Q123" s="9">
        <f t="shared" si="6"/>
        <v>41930.208333333336</v>
      </c>
      <c r="R123" t="b">
        <v>0</v>
      </c>
      <c r="S123" t="b">
        <v>0</v>
      </c>
      <c r="T123" t="s">
        <v>89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>
        <f t="shared" si="7"/>
        <v>26</v>
      </c>
      <c r="J124" t="s">
        <v>2047</v>
      </c>
      <c r="K124" t="s">
        <v>2053</v>
      </c>
      <c r="L124" t="s">
        <v>21</v>
      </c>
      <c r="M124" t="s">
        <v>22</v>
      </c>
      <c r="N124">
        <v>1417068000</v>
      </c>
      <c r="O124">
        <v>1419400800</v>
      </c>
      <c r="P124" s="9">
        <f t="shared" si="5"/>
        <v>41970.25</v>
      </c>
      <c r="Q124" s="9">
        <f t="shared" si="6"/>
        <v>41997.25</v>
      </c>
      <c r="R124" t="b">
        <v>0</v>
      </c>
      <c r="S124" t="b">
        <v>0</v>
      </c>
      <c r="T124" t="s">
        <v>119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>
        <f t="shared" si="7"/>
        <v>50</v>
      </c>
      <c r="J125" t="s">
        <v>2039</v>
      </c>
      <c r="K125" t="s">
        <v>2040</v>
      </c>
      <c r="L125" t="s">
        <v>15</v>
      </c>
      <c r="M125" t="s">
        <v>16</v>
      </c>
      <c r="N125">
        <v>1448344800</v>
      </c>
      <c r="O125">
        <v>1448604000</v>
      </c>
      <c r="P125" s="9">
        <f t="shared" si="5"/>
        <v>42332.25</v>
      </c>
      <c r="Q125" s="9">
        <f t="shared" si="6"/>
        <v>42335.25</v>
      </c>
      <c r="R125" t="b">
        <v>1</v>
      </c>
      <c r="S125" t="b">
        <v>0</v>
      </c>
      <c r="T125" t="s">
        <v>33</v>
      </c>
    </row>
    <row r="126" spans="1:20" hidden="1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>
        <f t="shared" si="7"/>
        <v>102</v>
      </c>
      <c r="J126" t="s">
        <v>2054</v>
      </c>
      <c r="K126" t="s">
        <v>2055</v>
      </c>
      <c r="L126" t="s">
        <v>107</v>
      </c>
      <c r="M126" t="s">
        <v>108</v>
      </c>
      <c r="N126">
        <v>1557723600</v>
      </c>
      <c r="O126">
        <v>1562302800</v>
      </c>
      <c r="P126" s="9">
        <f t="shared" si="5"/>
        <v>43598.208333333328</v>
      </c>
      <c r="Q126" s="9">
        <f t="shared" si="6"/>
        <v>43651.208333333328</v>
      </c>
      <c r="R126" t="b">
        <v>0</v>
      </c>
      <c r="S126" t="b">
        <v>0</v>
      </c>
      <c r="T126" t="s">
        <v>122</v>
      </c>
    </row>
    <row r="127" spans="1:20" hidden="1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>
        <f t="shared" si="7"/>
        <v>47</v>
      </c>
      <c r="J127" t="s">
        <v>2039</v>
      </c>
      <c r="K127" t="s">
        <v>2040</v>
      </c>
      <c r="L127" t="s">
        <v>21</v>
      </c>
      <c r="M127" t="s">
        <v>22</v>
      </c>
      <c r="N127">
        <v>1537333200</v>
      </c>
      <c r="O127">
        <v>1537678800</v>
      </c>
      <c r="P127" s="9">
        <f t="shared" si="5"/>
        <v>43362.208333333328</v>
      </c>
      <c r="Q127" s="9">
        <f t="shared" si="6"/>
        <v>43366.208333333328</v>
      </c>
      <c r="R127" t="b">
        <v>0</v>
      </c>
      <c r="S127" t="b">
        <v>0</v>
      </c>
      <c r="T127" t="s">
        <v>33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>
        <f t="shared" si="7"/>
        <v>90</v>
      </c>
      <c r="J128" t="s">
        <v>2039</v>
      </c>
      <c r="K128" t="s">
        <v>2040</v>
      </c>
      <c r="L128" t="s">
        <v>21</v>
      </c>
      <c r="M128" t="s">
        <v>22</v>
      </c>
      <c r="N128">
        <v>1471150800</v>
      </c>
      <c r="O128">
        <v>1473570000</v>
      </c>
      <c r="P128" s="9">
        <f t="shared" si="5"/>
        <v>42596.208333333328</v>
      </c>
      <c r="Q128" s="9">
        <f t="shared" si="6"/>
        <v>42624.208333333328</v>
      </c>
      <c r="R128" t="b">
        <v>0</v>
      </c>
      <c r="S128" t="b">
        <v>1</v>
      </c>
      <c r="T128" t="s">
        <v>33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>
        <f t="shared" si="7"/>
        <v>79</v>
      </c>
      <c r="J129" t="s">
        <v>2039</v>
      </c>
      <c r="K129" t="s">
        <v>2040</v>
      </c>
      <c r="L129" t="s">
        <v>15</v>
      </c>
      <c r="M129" t="s">
        <v>16</v>
      </c>
      <c r="N129">
        <v>1273640400</v>
      </c>
      <c r="O129">
        <v>1273899600</v>
      </c>
      <c r="P129" s="9">
        <f t="shared" si="5"/>
        <v>40310.208333333336</v>
      </c>
      <c r="Q129" s="9">
        <f t="shared" si="6"/>
        <v>40313.208333333336</v>
      </c>
      <c r="R129" t="b">
        <v>0</v>
      </c>
      <c r="S129" t="b">
        <v>0</v>
      </c>
      <c r="T129" t="s">
        <v>33</v>
      </c>
    </row>
    <row r="130" spans="1:20" hidden="1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>
        <f t="shared" si="7"/>
        <v>80</v>
      </c>
      <c r="J130" t="s">
        <v>2035</v>
      </c>
      <c r="K130" t="s">
        <v>2036</v>
      </c>
      <c r="L130" t="s">
        <v>21</v>
      </c>
      <c r="M130" t="s">
        <v>22</v>
      </c>
      <c r="N130">
        <v>1282885200</v>
      </c>
      <c r="O130">
        <v>1284008400</v>
      </c>
      <c r="P130" s="9">
        <f t="shared" si="5"/>
        <v>40417.208333333336</v>
      </c>
      <c r="Q130" s="9">
        <f t="shared" si="6"/>
        <v>40430.208333333336</v>
      </c>
      <c r="R130" t="b">
        <v>0</v>
      </c>
      <c r="S130" t="b">
        <v>0</v>
      </c>
      <c r="T130" t="s">
        <v>23</v>
      </c>
    </row>
    <row r="131" spans="1:20" hidden="1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>
        <f t="shared" si="7"/>
        <v>86</v>
      </c>
      <c r="J131" t="s">
        <v>2033</v>
      </c>
      <c r="K131" t="s">
        <v>2034</v>
      </c>
      <c r="L131" t="s">
        <v>26</v>
      </c>
      <c r="M131" t="s">
        <v>27</v>
      </c>
      <c r="N131">
        <v>1422943200</v>
      </c>
      <c r="O131">
        <v>1425103200</v>
      </c>
      <c r="P131" s="9">
        <f t="shared" ref="P131:P194" si="9">(((N131/60)/60)/24)+DATE(1970,1,1)</f>
        <v>42038.25</v>
      </c>
      <c r="Q131" s="9">
        <f t="shared" ref="Q131:Q194" si="10">(((O131/60)/60)/24)+DATE(1970,1,1)</f>
        <v>42063.25</v>
      </c>
      <c r="R131" t="b">
        <v>0</v>
      </c>
      <c r="S131" t="b">
        <v>0</v>
      </c>
      <c r="T131" t="s">
        <v>17</v>
      </c>
    </row>
    <row r="132" spans="1:20" hidden="1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>
        <f t="shared" ref="I132:I195" si="11">ROUND(E132/H132,0)</f>
        <v>28</v>
      </c>
      <c r="J132" t="s">
        <v>2041</v>
      </c>
      <c r="K132" t="s">
        <v>2044</v>
      </c>
      <c r="L132" t="s">
        <v>36</v>
      </c>
      <c r="M132" t="s">
        <v>37</v>
      </c>
      <c r="N132">
        <v>1319605200</v>
      </c>
      <c r="O132">
        <v>1320991200</v>
      </c>
      <c r="P132" s="9">
        <f t="shared" si="9"/>
        <v>40842.208333333336</v>
      </c>
      <c r="Q132" s="9">
        <f t="shared" si="10"/>
        <v>40858.25</v>
      </c>
      <c r="R132" t="b">
        <v>0</v>
      </c>
      <c r="S132" t="b">
        <v>0</v>
      </c>
      <c r="T132" t="s">
        <v>53</v>
      </c>
    </row>
    <row r="133" spans="1:20" ht="31" hidden="1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>
        <f t="shared" si="11"/>
        <v>68</v>
      </c>
      <c r="J133" t="s">
        <v>2037</v>
      </c>
      <c r="K133" t="s">
        <v>2038</v>
      </c>
      <c r="L133" t="s">
        <v>40</v>
      </c>
      <c r="M133" t="s">
        <v>41</v>
      </c>
      <c r="N133">
        <v>1385704800</v>
      </c>
      <c r="O133">
        <v>1386828000</v>
      </c>
      <c r="P133" s="9">
        <f t="shared" si="9"/>
        <v>41607.25</v>
      </c>
      <c r="Q133" s="9">
        <f t="shared" si="10"/>
        <v>41620.25</v>
      </c>
      <c r="R133" t="b">
        <v>0</v>
      </c>
      <c r="S133" t="b">
        <v>0</v>
      </c>
      <c r="T133" t="s">
        <v>28</v>
      </c>
    </row>
    <row r="134" spans="1:20" hidden="1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>
        <f t="shared" si="11"/>
        <v>43</v>
      </c>
      <c r="J134" t="s">
        <v>2039</v>
      </c>
      <c r="K134" t="s">
        <v>2040</v>
      </c>
      <c r="L134" t="s">
        <v>21</v>
      </c>
      <c r="M134" t="s">
        <v>22</v>
      </c>
      <c r="N134">
        <v>1515736800</v>
      </c>
      <c r="O134">
        <v>1517119200</v>
      </c>
      <c r="P134" s="9">
        <f t="shared" si="9"/>
        <v>43112.25</v>
      </c>
      <c r="Q134" s="9">
        <f t="shared" si="10"/>
        <v>43128.25</v>
      </c>
      <c r="R134" t="b">
        <v>0</v>
      </c>
      <c r="S134" t="b">
        <v>1</v>
      </c>
      <c r="T134" t="s">
        <v>33</v>
      </c>
    </row>
    <row r="135" spans="1:20" hidden="1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>
        <f t="shared" si="11"/>
        <v>88</v>
      </c>
      <c r="J135" t="s">
        <v>2035</v>
      </c>
      <c r="K135" t="s">
        <v>2062</v>
      </c>
      <c r="L135" t="s">
        <v>21</v>
      </c>
      <c r="M135" t="s">
        <v>22</v>
      </c>
      <c r="N135">
        <v>1313125200</v>
      </c>
      <c r="O135">
        <v>1315026000</v>
      </c>
      <c r="P135" s="9">
        <f t="shared" si="9"/>
        <v>40767.208333333336</v>
      </c>
      <c r="Q135" s="9">
        <f t="shared" si="10"/>
        <v>40789.208333333336</v>
      </c>
      <c r="R135" t="b">
        <v>0</v>
      </c>
      <c r="S135" t="b">
        <v>0</v>
      </c>
      <c r="T135" t="s">
        <v>319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>
        <f t="shared" si="11"/>
        <v>95</v>
      </c>
      <c r="J136" t="s">
        <v>2041</v>
      </c>
      <c r="K136" t="s">
        <v>2042</v>
      </c>
      <c r="L136" t="s">
        <v>98</v>
      </c>
      <c r="M136" t="s">
        <v>99</v>
      </c>
      <c r="N136">
        <v>1308459600</v>
      </c>
      <c r="O136">
        <v>1312693200</v>
      </c>
      <c r="P136" s="9">
        <f t="shared" si="9"/>
        <v>40713.208333333336</v>
      </c>
      <c r="Q136" s="9">
        <f t="shared" si="10"/>
        <v>40762.208333333336</v>
      </c>
      <c r="R136" t="b">
        <v>0</v>
      </c>
      <c r="S136" t="b">
        <v>1</v>
      </c>
      <c r="T136" t="s">
        <v>42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>
        <f t="shared" si="11"/>
        <v>47</v>
      </c>
      <c r="J137" t="s">
        <v>2039</v>
      </c>
      <c r="K137" t="s">
        <v>2040</v>
      </c>
      <c r="L137" t="s">
        <v>21</v>
      </c>
      <c r="M137" t="s">
        <v>22</v>
      </c>
      <c r="N137">
        <v>1362636000</v>
      </c>
      <c r="O137">
        <v>1363064400</v>
      </c>
      <c r="P137" s="9">
        <f t="shared" si="9"/>
        <v>41340.25</v>
      </c>
      <c r="Q137" s="9">
        <f t="shared" si="10"/>
        <v>41345.208333333336</v>
      </c>
      <c r="R137" t="b">
        <v>0</v>
      </c>
      <c r="S137" t="b">
        <v>1</v>
      </c>
      <c r="T137" t="s">
        <v>33</v>
      </c>
    </row>
    <row r="138" spans="1:20" hidden="1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>
        <f t="shared" si="11"/>
        <v>47</v>
      </c>
      <c r="J138" t="s">
        <v>2041</v>
      </c>
      <c r="K138" t="s">
        <v>2044</v>
      </c>
      <c r="L138" t="s">
        <v>21</v>
      </c>
      <c r="M138" t="s">
        <v>22</v>
      </c>
      <c r="N138">
        <v>1402117200</v>
      </c>
      <c r="O138">
        <v>1403154000</v>
      </c>
      <c r="P138" s="9">
        <f t="shared" si="9"/>
        <v>41797.208333333336</v>
      </c>
      <c r="Q138" s="9">
        <f t="shared" si="10"/>
        <v>41809.208333333336</v>
      </c>
      <c r="R138" t="b">
        <v>0</v>
      </c>
      <c r="S138" t="b">
        <v>1</v>
      </c>
      <c r="T138" t="s">
        <v>53</v>
      </c>
    </row>
    <row r="139" spans="1:20" hidden="1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>
        <f t="shared" si="11"/>
        <v>94</v>
      </c>
      <c r="J139" t="s">
        <v>2047</v>
      </c>
      <c r="K139" t="s">
        <v>2048</v>
      </c>
      <c r="L139" t="s">
        <v>21</v>
      </c>
      <c r="M139" t="s">
        <v>22</v>
      </c>
      <c r="N139">
        <v>1286341200</v>
      </c>
      <c r="O139">
        <v>1286859600</v>
      </c>
      <c r="P139" s="9">
        <f t="shared" si="9"/>
        <v>40457.208333333336</v>
      </c>
      <c r="Q139" s="9">
        <f t="shared" si="10"/>
        <v>40463.208333333336</v>
      </c>
      <c r="R139" t="b">
        <v>0</v>
      </c>
      <c r="S139" t="b">
        <v>0</v>
      </c>
      <c r="T139" t="s">
        <v>68</v>
      </c>
    </row>
    <row r="140" spans="1:20" ht="31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>
        <f t="shared" si="11"/>
        <v>80</v>
      </c>
      <c r="J140" t="s">
        <v>2050</v>
      </c>
      <c r="K140" t="s">
        <v>2061</v>
      </c>
      <c r="L140" t="s">
        <v>21</v>
      </c>
      <c r="M140" t="s">
        <v>22</v>
      </c>
      <c r="N140">
        <v>1348808400</v>
      </c>
      <c r="O140">
        <v>1349326800</v>
      </c>
      <c r="P140" s="9">
        <f t="shared" si="9"/>
        <v>41180.208333333336</v>
      </c>
      <c r="Q140" s="9">
        <f t="shared" si="10"/>
        <v>41186.208333333336</v>
      </c>
      <c r="R140" t="b">
        <v>0</v>
      </c>
      <c r="S140" t="b">
        <v>0</v>
      </c>
      <c r="T140" t="s">
        <v>292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>
        <f t="shared" si="11"/>
        <v>59</v>
      </c>
      <c r="J141" t="s">
        <v>2037</v>
      </c>
      <c r="K141" t="s">
        <v>2046</v>
      </c>
      <c r="L141" t="s">
        <v>21</v>
      </c>
      <c r="M141" t="s">
        <v>22</v>
      </c>
      <c r="N141">
        <v>1429592400</v>
      </c>
      <c r="O141">
        <v>1430974800</v>
      </c>
      <c r="P141" s="9">
        <f t="shared" si="9"/>
        <v>42115.208333333328</v>
      </c>
      <c r="Q141" s="9">
        <f t="shared" si="10"/>
        <v>42131.208333333328</v>
      </c>
      <c r="R141" t="b">
        <v>0</v>
      </c>
      <c r="S141" t="b">
        <v>1</v>
      </c>
      <c r="T141" t="s">
        <v>65</v>
      </c>
    </row>
    <row r="142" spans="1:20" ht="31" hidden="1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>
        <f t="shared" si="11"/>
        <v>66</v>
      </c>
      <c r="J142" t="s">
        <v>2041</v>
      </c>
      <c r="K142" t="s">
        <v>2042</v>
      </c>
      <c r="L142" t="s">
        <v>21</v>
      </c>
      <c r="M142" t="s">
        <v>22</v>
      </c>
      <c r="N142">
        <v>1519538400</v>
      </c>
      <c r="O142">
        <v>1519970400</v>
      </c>
      <c r="P142" s="9">
        <f t="shared" si="9"/>
        <v>43156.25</v>
      </c>
      <c r="Q142" s="9">
        <f t="shared" si="10"/>
        <v>43161.25</v>
      </c>
      <c r="R142" t="b">
        <v>0</v>
      </c>
      <c r="S142" t="b">
        <v>0</v>
      </c>
      <c r="T142" t="s">
        <v>42</v>
      </c>
    </row>
    <row r="143" spans="1:20" hidden="1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>
        <f t="shared" si="11"/>
        <v>61</v>
      </c>
      <c r="J143" t="s">
        <v>2037</v>
      </c>
      <c r="K143" t="s">
        <v>2038</v>
      </c>
      <c r="L143" t="s">
        <v>21</v>
      </c>
      <c r="M143" t="s">
        <v>22</v>
      </c>
      <c r="N143">
        <v>1434085200</v>
      </c>
      <c r="O143">
        <v>1434603600</v>
      </c>
      <c r="P143" s="9">
        <f t="shared" si="9"/>
        <v>42167.208333333328</v>
      </c>
      <c r="Q143" s="9">
        <f t="shared" si="10"/>
        <v>42173.208333333328</v>
      </c>
      <c r="R143" t="b">
        <v>0</v>
      </c>
      <c r="S143" t="b">
        <v>0</v>
      </c>
      <c r="T143" t="s">
        <v>28</v>
      </c>
    </row>
    <row r="144" spans="1:20" ht="31" hidden="1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>
        <f t="shared" si="11"/>
        <v>98</v>
      </c>
      <c r="J144" t="s">
        <v>2037</v>
      </c>
      <c r="K144" t="s">
        <v>2038</v>
      </c>
      <c r="L144" t="s">
        <v>21</v>
      </c>
      <c r="M144" t="s">
        <v>22</v>
      </c>
      <c r="N144">
        <v>1333688400</v>
      </c>
      <c r="O144">
        <v>1337230800</v>
      </c>
      <c r="P144" s="9">
        <f t="shared" si="9"/>
        <v>41005.208333333336</v>
      </c>
      <c r="Q144" s="9">
        <f t="shared" si="10"/>
        <v>41046.208333333336</v>
      </c>
      <c r="R144" t="b">
        <v>0</v>
      </c>
      <c r="S144" t="b">
        <v>0</v>
      </c>
      <c r="T144" t="s">
        <v>28</v>
      </c>
    </row>
    <row r="145" spans="1:20" hidden="1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>
        <f t="shared" si="11"/>
        <v>105</v>
      </c>
      <c r="J145" t="s">
        <v>2035</v>
      </c>
      <c r="K145" t="s">
        <v>2045</v>
      </c>
      <c r="L145" t="s">
        <v>21</v>
      </c>
      <c r="M145" t="s">
        <v>22</v>
      </c>
      <c r="N145">
        <v>1277701200</v>
      </c>
      <c r="O145">
        <v>1279429200</v>
      </c>
      <c r="P145" s="9">
        <f t="shared" si="9"/>
        <v>40357.208333333336</v>
      </c>
      <c r="Q145" s="9">
        <f t="shared" si="10"/>
        <v>40377.208333333336</v>
      </c>
      <c r="R145" t="b">
        <v>0</v>
      </c>
      <c r="S145" t="b">
        <v>0</v>
      </c>
      <c r="T145" t="s">
        <v>60</v>
      </c>
    </row>
    <row r="146" spans="1:20" hidden="1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>
        <f t="shared" si="11"/>
        <v>86</v>
      </c>
      <c r="J146" t="s">
        <v>2039</v>
      </c>
      <c r="K146" t="s">
        <v>2040</v>
      </c>
      <c r="L146" t="s">
        <v>21</v>
      </c>
      <c r="M146" t="s">
        <v>22</v>
      </c>
      <c r="N146">
        <v>1560747600</v>
      </c>
      <c r="O146">
        <v>1561438800</v>
      </c>
      <c r="P146" s="9">
        <f t="shared" si="9"/>
        <v>43633.208333333328</v>
      </c>
      <c r="Q146" s="9">
        <f t="shared" si="10"/>
        <v>43641.208333333328</v>
      </c>
      <c r="R146" t="b">
        <v>0</v>
      </c>
      <c r="S146" t="b">
        <v>0</v>
      </c>
      <c r="T146" t="s">
        <v>33</v>
      </c>
    </row>
    <row r="147" spans="1:20" hidden="1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>
        <f t="shared" si="11"/>
        <v>77</v>
      </c>
      <c r="J147" t="s">
        <v>2037</v>
      </c>
      <c r="K147" t="s">
        <v>2046</v>
      </c>
      <c r="L147" t="s">
        <v>98</v>
      </c>
      <c r="M147" t="s">
        <v>99</v>
      </c>
      <c r="N147">
        <v>1410066000</v>
      </c>
      <c r="O147">
        <v>1410498000</v>
      </c>
      <c r="P147" s="9">
        <f t="shared" si="9"/>
        <v>41889.208333333336</v>
      </c>
      <c r="Q147" s="9">
        <f t="shared" si="10"/>
        <v>41894.208333333336</v>
      </c>
      <c r="R147" t="b">
        <v>0</v>
      </c>
      <c r="S147" t="b">
        <v>0</v>
      </c>
      <c r="T147" t="s">
        <v>65</v>
      </c>
    </row>
    <row r="148" spans="1:20" ht="31" hidden="1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>
        <f t="shared" si="11"/>
        <v>30</v>
      </c>
      <c r="J148" t="s">
        <v>2039</v>
      </c>
      <c r="K148" t="s">
        <v>2040</v>
      </c>
      <c r="L148" t="s">
        <v>21</v>
      </c>
      <c r="M148" t="s">
        <v>22</v>
      </c>
      <c r="N148">
        <v>1320732000</v>
      </c>
      <c r="O148">
        <v>1322460000</v>
      </c>
      <c r="P148" s="9">
        <f t="shared" si="9"/>
        <v>40855.25</v>
      </c>
      <c r="Q148" s="9">
        <f t="shared" si="10"/>
        <v>40875.25</v>
      </c>
      <c r="R148" t="b">
        <v>0</v>
      </c>
      <c r="S148" t="b">
        <v>0</v>
      </c>
      <c r="T148" t="s">
        <v>33</v>
      </c>
    </row>
    <row r="149" spans="1:20" ht="31" hidden="1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>
        <f t="shared" si="11"/>
        <v>47</v>
      </c>
      <c r="J149" t="s">
        <v>2039</v>
      </c>
      <c r="K149" t="s">
        <v>2040</v>
      </c>
      <c r="L149" t="s">
        <v>21</v>
      </c>
      <c r="M149" t="s">
        <v>22</v>
      </c>
      <c r="N149">
        <v>1465794000</v>
      </c>
      <c r="O149">
        <v>1466312400</v>
      </c>
      <c r="P149" s="9">
        <f t="shared" si="9"/>
        <v>42534.208333333328</v>
      </c>
      <c r="Q149" s="9">
        <f t="shared" si="10"/>
        <v>42540.208333333328</v>
      </c>
      <c r="R149" t="b">
        <v>0</v>
      </c>
      <c r="S149" t="b">
        <v>1</v>
      </c>
      <c r="T149" t="s">
        <v>33</v>
      </c>
    </row>
    <row r="150" spans="1:20" hidden="1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>
        <f t="shared" si="11"/>
        <v>105</v>
      </c>
      <c r="J150" t="s">
        <v>2037</v>
      </c>
      <c r="K150" t="s">
        <v>2046</v>
      </c>
      <c r="L150" t="s">
        <v>21</v>
      </c>
      <c r="M150" t="s">
        <v>22</v>
      </c>
      <c r="N150">
        <v>1500958800</v>
      </c>
      <c r="O150">
        <v>1501736400</v>
      </c>
      <c r="P150" s="9">
        <f t="shared" si="9"/>
        <v>42941.208333333328</v>
      </c>
      <c r="Q150" s="9">
        <f t="shared" si="10"/>
        <v>42950.208333333328</v>
      </c>
      <c r="R150" t="b">
        <v>0</v>
      </c>
      <c r="S150" t="b">
        <v>0</v>
      </c>
      <c r="T150" t="s">
        <v>65</v>
      </c>
    </row>
    <row r="151" spans="1:20" hidden="1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>
        <f t="shared" si="11"/>
        <v>70</v>
      </c>
      <c r="J151" t="s">
        <v>2035</v>
      </c>
      <c r="K151" t="s">
        <v>2045</v>
      </c>
      <c r="L151" t="s">
        <v>21</v>
      </c>
      <c r="M151" t="s">
        <v>22</v>
      </c>
      <c r="N151">
        <v>1357020000</v>
      </c>
      <c r="O151">
        <v>1361512800</v>
      </c>
      <c r="P151" s="9">
        <f t="shared" si="9"/>
        <v>41275.25</v>
      </c>
      <c r="Q151" s="9">
        <f t="shared" si="10"/>
        <v>41327.25</v>
      </c>
      <c r="R151" t="b">
        <v>0</v>
      </c>
      <c r="S151" t="b">
        <v>0</v>
      </c>
      <c r="T151" t="s">
        <v>60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>
        <f t="shared" si="11"/>
        <v>1</v>
      </c>
      <c r="J152" t="s">
        <v>2035</v>
      </c>
      <c r="K152" t="s">
        <v>2036</v>
      </c>
      <c r="L152" t="s">
        <v>21</v>
      </c>
      <c r="M152" t="s">
        <v>22</v>
      </c>
      <c r="N152">
        <v>1544940000</v>
      </c>
      <c r="O152">
        <v>1545026400</v>
      </c>
      <c r="P152" s="9">
        <f t="shared" si="9"/>
        <v>43450.25</v>
      </c>
      <c r="Q152" s="9">
        <f t="shared" si="10"/>
        <v>43451.25</v>
      </c>
      <c r="R152" t="b">
        <v>0</v>
      </c>
      <c r="S152" t="b">
        <v>0</v>
      </c>
      <c r="T152" t="s">
        <v>23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>
        <f t="shared" si="11"/>
        <v>60</v>
      </c>
      <c r="J153" t="s">
        <v>2035</v>
      </c>
      <c r="K153" t="s">
        <v>2043</v>
      </c>
      <c r="L153" t="s">
        <v>21</v>
      </c>
      <c r="M153" t="s">
        <v>22</v>
      </c>
      <c r="N153">
        <v>1402290000</v>
      </c>
      <c r="O153">
        <v>1406696400</v>
      </c>
      <c r="P153" s="9">
        <f t="shared" si="9"/>
        <v>41799.208333333336</v>
      </c>
      <c r="Q153" s="9">
        <f t="shared" si="10"/>
        <v>41850.208333333336</v>
      </c>
      <c r="R153" t="b">
        <v>0</v>
      </c>
      <c r="S153" t="b">
        <v>0</v>
      </c>
      <c r="T153" t="s">
        <v>50</v>
      </c>
    </row>
    <row r="154" spans="1:20" hidden="1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>
        <f t="shared" si="11"/>
        <v>52</v>
      </c>
      <c r="J154" t="s">
        <v>2035</v>
      </c>
      <c r="K154" t="s">
        <v>2045</v>
      </c>
      <c r="L154" t="s">
        <v>21</v>
      </c>
      <c r="M154" t="s">
        <v>22</v>
      </c>
      <c r="N154">
        <v>1487311200</v>
      </c>
      <c r="O154">
        <v>1487916000</v>
      </c>
      <c r="P154" s="9">
        <f t="shared" si="9"/>
        <v>42783.25</v>
      </c>
      <c r="Q154" s="9">
        <f t="shared" si="10"/>
        <v>42790.25</v>
      </c>
      <c r="R154" t="b">
        <v>0</v>
      </c>
      <c r="S154" t="b">
        <v>0</v>
      </c>
      <c r="T154" t="s">
        <v>60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>
        <f t="shared" si="11"/>
        <v>31</v>
      </c>
      <c r="J155" t="s">
        <v>2039</v>
      </c>
      <c r="K155" t="s">
        <v>2040</v>
      </c>
      <c r="L155" t="s">
        <v>21</v>
      </c>
      <c r="M155" t="s">
        <v>22</v>
      </c>
      <c r="N155">
        <v>1350622800</v>
      </c>
      <c r="O155">
        <v>1351141200</v>
      </c>
      <c r="P155" s="9">
        <f t="shared" si="9"/>
        <v>41201.208333333336</v>
      </c>
      <c r="Q155" s="9">
        <f t="shared" si="10"/>
        <v>41207.208333333336</v>
      </c>
      <c r="R155" t="b">
        <v>0</v>
      </c>
      <c r="S155" t="b">
        <v>0</v>
      </c>
      <c r="T155" t="s">
        <v>33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>
        <f t="shared" si="11"/>
        <v>95</v>
      </c>
      <c r="J156" t="s">
        <v>2035</v>
      </c>
      <c r="K156" t="s">
        <v>2045</v>
      </c>
      <c r="L156" t="s">
        <v>21</v>
      </c>
      <c r="M156" t="s">
        <v>22</v>
      </c>
      <c r="N156">
        <v>1463029200</v>
      </c>
      <c r="O156">
        <v>1465016400</v>
      </c>
      <c r="P156" s="9">
        <f t="shared" si="9"/>
        <v>42502.208333333328</v>
      </c>
      <c r="Q156" s="9">
        <f t="shared" si="10"/>
        <v>42525.208333333328</v>
      </c>
      <c r="R156" t="b">
        <v>0</v>
      </c>
      <c r="S156" t="b">
        <v>1</v>
      </c>
      <c r="T156" t="s">
        <v>60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>
        <f t="shared" si="11"/>
        <v>76</v>
      </c>
      <c r="J157" t="s">
        <v>2039</v>
      </c>
      <c r="K157" t="s">
        <v>2040</v>
      </c>
      <c r="L157" t="s">
        <v>21</v>
      </c>
      <c r="M157" t="s">
        <v>22</v>
      </c>
      <c r="N157">
        <v>1269493200</v>
      </c>
      <c r="O157">
        <v>1270789200</v>
      </c>
      <c r="P157" s="9">
        <f t="shared" si="9"/>
        <v>40262.208333333336</v>
      </c>
      <c r="Q157" s="9">
        <f t="shared" si="10"/>
        <v>40277.208333333336</v>
      </c>
      <c r="R157" t="b">
        <v>0</v>
      </c>
      <c r="S157" t="b">
        <v>0</v>
      </c>
      <c r="T157" t="s">
        <v>33</v>
      </c>
    </row>
    <row r="158" spans="1:20" hidden="1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>
        <f t="shared" si="11"/>
        <v>71</v>
      </c>
      <c r="J158" t="s">
        <v>2035</v>
      </c>
      <c r="K158" t="s">
        <v>2036</v>
      </c>
      <c r="L158" t="s">
        <v>26</v>
      </c>
      <c r="M158" t="s">
        <v>27</v>
      </c>
      <c r="N158">
        <v>1570251600</v>
      </c>
      <c r="O158">
        <v>1572325200</v>
      </c>
      <c r="P158" s="9">
        <f t="shared" si="9"/>
        <v>43743.208333333328</v>
      </c>
      <c r="Q158" s="9">
        <f t="shared" si="10"/>
        <v>43767.208333333328</v>
      </c>
      <c r="R158" t="b">
        <v>0</v>
      </c>
      <c r="S158" t="b">
        <v>0</v>
      </c>
      <c r="T158" t="s">
        <v>23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>
        <f t="shared" si="11"/>
        <v>74</v>
      </c>
      <c r="J159" t="s">
        <v>2054</v>
      </c>
      <c r="K159" t="s">
        <v>2055</v>
      </c>
      <c r="L159" t="s">
        <v>26</v>
      </c>
      <c r="M159" t="s">
        <v>27</v>
      </c>
      <c r="N159">
        <v>1388383200</v>
      </c>
      <c r="O159">
        <v>1389420000</v>
      </c>
      <c r="P159" s="9">
        <f t="shared" si="9"/>
        <v>41638.25</v>
      </c>
      <c r="Q159" s="9">
        <f t="shared" si="10"/>
        <v>41650.25</v>
      </c>
      <c r="R159" t="b">
        <v>0</v>
      </c>
      <c r="S159" t="b">
        <v>0</v>
      </c>
      <c r="T159" t="s">
        <v>122</v>
      </c>
    </row>
    <row r="160" spans="1:20" hidden="1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>
        <f t="shared" si="11"/>
        <v>113</v>
      </c>
      <c r="J160" t="s">
        <v>2035</v>
      </c>
      <c r="K160" t="s">
        <v>2036</v>
      </c>
      <c r="L160" t="s">
        <v>21</v>
      </c>
      <c r="M160" t="s">
        <v>22</v>
      </c>
      <c r="N160">
        <v>1449554400</v>
      </c>
      <c r="O160">
        <v>1449640800</v>
      </c>
      <c r="P160" s="9">
        <f t="shared" si="9"/>
        <v>42346.25</v>
      </c>
      <c r="Q160" s="9">
        <f t="shared" si="10"/>
        <v>42347.25</v>
      </c>
      <c r="R160" t="b">
        <v>0</v>
      </c>
      <c r="S160" t="b">
        <v>0</v>
      </c>
      <c r="T160" t="s">
        <v>23</v>
      </c>
    </row>
    <row r="161" spans="1:20" hidden="1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>
        <f t="shared" si="11"/>
        <v>105</v>
      </c>
      <c r="J161" t="s">
        <v>2039</v>
      </c>
      <c r="K161" t="s">
        <v>2040</v>
      </c>
      <c r="L161" t="s">
        <v>21</v>
      </c>
      <c r="M161" t="s">
        <v>22</v>
      </c>
      <c r="N161">
        <v>1553662800</v>
      </c>
      <c r="O161">
        <v>1555218000</v>
      </c>
      <c r="P161" s="9">
        <f t="shared" si="9"/>
        <v>43551.208333333328</v>
      </c>
      <c r="Q161" s="9">
        <f t="shared" si="10"/>
        <v>43569.208333333328</v>
      </c>
      <c r="R161" t="b">
        <v>0</v>
      </c>
      <c r="S161" t="b">
        <v>1</v>
      </c>
      <c r="T161" t="s">
        <v>33</v>
      </c>
    </row>
    <row r="162" spans="1:20" hidden="1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>
        <f t="shared" si="11"/>
        <v>79</v>
      </c>
      <c r="J162" t="s">
        <v>2037</v>
      </c>
      <c r="K162" t="s">
        <v>2046</v>
      </c>
      <c r="L162" t="s">
        <v>21</v>
      </c>
      <c r="M162" t="s">
        <v>22</v>
      </c>
      <c r="N162">
        <v>1556341200</v>
      </c>
      <c r="O162">
        <v>1557723600</v>
      </c>
      <c r="P162" s="9">
        <f t="shared" si="9"/>
        <v>43582.208333333328</v>
      </c>
      <c r="Q162" s="9">
        <f t="shared" si="10"/>
        <v>43598.208333333328</v>
      </c>
      <c r="R162" t="b">
        <v>0</v>
      </c>
      <c r="S162" t="b">
        <v>0</v>
      </c>
      <c r="T162" t="s">
        <v>65</v>
      </c>
    </row>
    <row r="163" spans="1:20" ht="31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>
        <f t="shared" si="11"/>
        <v>57</v>
      </c>
      <c r="J163" t="s">
        <v>2037</v>
      </c>
      <c r="K163" t="s">
        <v>2038</v>
      </c>
      <c r="L163" t="s">
        <v>21</v>
      </c>
      <c r="M163" t="s">
        <v>22</v>
      </c>
      <c r="N163">
        <v>1442984400</v>
      </c>
      <c r="O163">
        <v>1443502800</v>
      </c>
      <c r="P163" s="9">
        <f t="shared" si="9"/>
        <v>42270.208333333328</v>
      </c>
      <c r="Q163" s="9">
        <f t="shared" si="10"/>
        <v>42276.208333333328</v>
      </c>
      <c r="R163" t="b">
        <v>0</v>
      </c>
      <c r="S163" t="b">
        <v>1</v>
      </c>
      <c r="T163" t="s">
        <v>28</v>
      </c>
    </row>
    <row r="164" spans="1:20" ht="31" hidden="1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>
        <f t="shared" si="11"/>
        <v>58</v>
      </c>
      <c r="J164" t="s">
        <v>2035</v>
      </c>
      <c r="K164" t="s">
        <v>2036</v>
      </c>
      <c r="L164" t="s">
        <v>98</v>
      </c>
      <c r="M164" t="s">
        <v>99</v>
      </c>
      <c r="N164">
        <v>1544248800</v>
      </c>
      <c r="O164">
        <v>1546840800</v>
      </c>
      <c r="P164" s="9">
        <f t="shared" si="9"/>
        <v>43442.25</v>
      </c>
      <c r="Q164" s="9">
        <f t="shared" si="10"/>
        <v>43472.25</v>
      </c>
      <c r="R164" t="b">
        <v>0</v>
      </c>
      <c r="S164" t="b">
        <v>0</v>
      </c>
      <c r="T164" t="s">
        <v>23</v>
      </c>
    </row>
    <row r="165" spans="1:20" hidden="1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>
        <f t="shared" si="11"/>
        <v>36</v>
      </c>
      <c r="J165" t="s">
        <v>2054</v>
      </c>
      <c r="K165" t="s">
        <v>2055</v>
      </c>
      <c r="L165" t="s">
        <v>21</v>
      </c>
      <c r="M165" t="s">
        <v>22</v>
      </c>
      <c r="N165">
        <v>1508475600</v>
      </c>
      <c r="O165">
        <v>1512712800</v>
      </c>
      <c r="P165" s="9">
        <f t="shared" si="9"/>
        <v>43028.208333333328</v>
      </c>
      <c r="Q165" s="9">
        <f t="shared" si="10"/>
        <v>43077.25</v>
      </c>
      <c r="R165" t="b">
        <v>0</v>
      </c>
      <c r="S165" t="b">
        <v>1</v>
      </c>
      <c r="T165" t="s">
        <v>122</v>
      </c>
    </row>
    <row r="166" spans="1:20" hidden="1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>
        <f t="shared" si="11"/>
        <v>108</v>
      </c>
      <c r="J166" t="s">
        <v>2039</v>
      </c>
      <c r="K166" t="s">
        <v>2040</v>
      </c>
      <c r="L166" t="s">
        <v>21</v>
      </c>
      <c r="M166" t="s">
        <v>22</v>
      </c>
      <c r="N166">
        <v>1507438800</v>
      </c>
      <c r="O166">
        <v>1507525200</v>
      </c>
      <c r="P166" s="9">
        <f t="shared" si="9"/>
        <v>43016.208333333328</v>
      </c>
      <c r="Q166" s="9">
        <f t="shared" si="10"/>
        <v>43017.208333333328</v>
      </c>
      <c r="R166" t="b">
        <v>0</v>
      </c>
      <c r="S166" t="b">
        <v>0</v>
      </c>
      <c r="T166" t="s">
        <v>33</v>
      </c>
    </row>
    <row r="167" spans="1:20" hidden="1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>
        <f t="shared" si="11"/>
        <v>44</v>
      </c>
      <c r="J167" t="s">
        <v>2037</v>
      </c>
      <c r="K167" t="s">
        <v>2038</v>
      </c>
      <c r="L167" t="s">
        <v>21</v>
      </c>
      <c r="M167" t="s">
        <v>22</v>
      </c>
      <c r="N167">
        <v>1501563600</v>
      </c>
      <c r="O167">
        <v>1504328400</v>
      </c>
      <c r="P167" s="9">
        <f t="shared" si="9"/>
        <v>42948.208333333328</v>
      </c>
      <c r="Q167" s="9">
        <f t="shared" si="10"/>
        <v>42980.208333333328</v>
      </c>
      <c r="R167" t="b">
        <v>0</v>
      </c>
      <c r="S167" t="b">
        <v>0</v>
      </c>
      <c r="T167" t="s">
        <v>28</v>
      </c>
    </row>
    <row r="168" spans="1:20" hidden="1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>
        <f t="shared" si="11"/>
        <v>55</v>
      </c>
      <c r="J168" t="s">
        <v>2054</v>
      </c>
      <c r="K168" t="s">
        <v>2055</v>
      </c>
      <c r="L168" t="s">
        <v>21</v>
      </c>
      <c r="M168" t="s">
        <v>22</v>
      </c>
      <c r="N168">
        <v>1292997600</v>
      </c>
      <c r="O168">
        <v>1293343200</v>
      </c>
      <c r="P168" s="9">
        <f t="shared" si="9"/>
        <v>40534.25</v>
      </c>
      <c r="Q168" s="9">
        <f t="shared" si="10"/>
        <v>40538.25</v>
      </c>
      <c r="R168" t="b">
        <v>0</v>
      </c>
      <c r="S168" t="b">
        <v>0</v>
      </c>
      <c r="T168" t="s">
        <v>122</v>
      </c>
    </row>
    <row r="169" spans="1:20" hidden="1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>
        <f t="shared" si="11"/>
        <v>74</v>
      </c>
      <c r="J169" t="s">
        <v>2039</v>
      </c>
      <c r="K169" t="s">
        <v>2040</v>
      </c>
      <c r="L169" t="s">
        <v>26</v>
      </c>
      <c r="M169" t="s">
        <v>27</v>
      </c>
      <c r="N169">
        <v>1370840400</v>
      </c>
      <c r="O169">
        <v>1371704400</v>
      </c>
      <c r="P169" s="9">
        <f t="shared" si="9"/>
        <v>41435.208333333336</v>
      </c>
      <c r="Q169" s="9">
        <f t="shared" si="10"/>
        <v>41445.208333333336</v>
      </c>
      <c r="R169" t="b">
        <v>0</v>
      </c>
      <c r="S169" t="b">
        <v>0</v>
      </c>
      <c r="T169" t="s">
        <v>33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>
        <f t="shared" si="11"/>
        <v>42</v>
      </c>
      <c r="J170" t="s">
        <v>2035</v>
      </c>
      <c r="K170" t="s">
        <v>2045</v>
      </c>
      <c r="L170" t="s">
        <v>36</v>
      </c>
      <c r="M170" t="s">
        <v>37</v>
      </c>
      <c r="N170">
        <v>1550815200</v>
      </c>
      <c r="O170">
        <v>1552798800</v>
      </c>
      <c r="P170" s="9">
        <f t="shared" si="9"/>
        <v>43518.25</v>
      </c>
      <c r="Q170" s="9">
        <f t="shared" si="10"/>
        <v>43541.208333333328</v>
      </c>
      <c r="R170" t="b">
        <v>0</v>
      </c>
      <c r="S170" t="b">
        <v>1</v>
      </c>
      <c r="T170" t="s">
        <v>60</v>
      </c>
    </row>
    <row r="171" spans="1:20" hidden="1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>
        <f t="shared" si="11"/>
        <v>78</v>
      </c>
      <c r="J171" t="s">
        <v>2041</v>
      </c>
      <c r="K171" t="s">
        <v>2052</v>
      </c>
      <c r="L171" t="s">
        <v>21</v>
      </c>
      <c r="M171" t="s">
        <v>22</v>
      </c>
      <c r="N171">
        <v>1339909200</v>
      </c>
      <c r="O171">
        <v>1342328400</v>
      </c>
      <c r="P171" s="9">
        <f t="shared" si="9"/>
        <v>41077.208333333336</v>
      </c>
      <c r="Q171" s="9">
        <f t="shared" si="10"/>
        <v>41105.208333333336</v>
      </c>
      <c r="R171" t="b">
        <v>0</v>
      </c>
      <c r="S171" t="b">
        <v>1</v>
      </c>
      <c r="T171" t="s">
        <v>100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>
        <f t="shared" si="11"/>
        <v>83</v>
      </c>
      <c r="J172" t="s">
        <v>2035</v>
      </c>
      <c r="K172" t="s">
        <v>2045</v>
      </c>
      <c r="L172" t="s">
        <v>21</v>
      </c>
      <c r="M172" t="s">
        <v>22</v>
      </c>
      <c r="N172">
        <v>1501736400</v>
      </c>
      <c r="O172">
        <v>1502341200</v>
      </c>
      <c r="P172" s="9">
        <f t="shared" si="9"/>
        <v>42950.208333333328</v>
      </c>
      <c r="Q172" s="9">
        <f t="shared" si="10"/>
        <v>42957.208333333328</v>
      </c>
      <c r="R172" t="b">
        <v>0</v>
      </c>
      <c r="S172" t="b">
        <v>0</v>
      </c>
      <c r="T172" t="s">
        <v>60</v>
      </c>
    </row>
    <row r="173" spans="1:20" ht="31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>
        <f t="shared" si="11"/>
        <v>104</v>
      </c>
      <c r="J173" t="s">
        <v>2047</v>
      </c>
      <c r="K173" t="s">
        <v>2059</v>
      </c>
      <c r="L173" t="s">
        <v>21</v>
      </c>
      <c r="M173" t="s">
        <v>22</v>
      </c>
      <c r="N173">
        <v>1395291600</v>
      </c>
      <c r="O173">
        <v>1397192400</v>
      </c>
      <c r="P173" s="9">
        <f t="shared" si="9"/>
        <v>41718.208333333336</v>
      </c>
      <c r="Q173" s="9">
        <f t="shared" si="10"/>
        <v>41740.208333333336</v>
      </c>
      <c r="R173" t="b">
        <v>0</v>
      </c>
      <c r="S173" t="b">
        <v>0</v>
      </c>
      <c r="T173" t="s">
        <v>206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>
        <f t="shared" si="11"/>
        <v>26</v>
      </c>
      <c r="J174" t="s">
        <v>2041</v>
      </c>
      <c r="K174" t="s">
        <v>2042</v>
      </c>
      <c r="L174" t="s">
        <v>21</v>
      </c>
      <c r="M174" t="s">
        <v>22</v>
      </c>
      <c r="N174">
        <v>1405746000</v>
      </c>
      <c r="O174">
        <v>1407042000</v>
      </c>
      <c r="P174" s="9">
        <f t="shared" si="9"/>
        <v>41839.208333333336</v>
      </c>
      <c r="Q174" s="9">
        <f t="shared" si="10"/>
        <v>41854.208333333336</v>
      </c>
      <c r="R174" t="b">
        <v>0</v>
      </c>
      <c r="S174" t="b">
        <v>1</v>
      </c>
      <c r="T174" t="s">
        <v>42</v>
      </c>
    </row>
    <row r="175" spans="1:20" hidden="1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>
        <f t="shared" si="11"/>
        <v>101</v>
      </c>
      <c r="J175" t="s">
        <v>2039</v>
      </c>
      <c r="K175" t="s">
        <v>2040</v>
      </c>
      <c r="L175" t="s">
        <v>21</v>
      </c>
      <c r="M175" t="s">
        <v>22</v>
      </c>
      <c r="N175">
        <v>1368853200</v>
      </c>
      <c r="O175">
        <v>1369371600</v>
      </c>
      <c r="P175" s="9">
        <f t="shared" si="9"/>
        <v>41412.208333333336</v>
      </c>
      <c r="Q175" s="9">
        <f t="shared" si="10"/>
        <v>41418.208333333336</v>
      </c>
      <c r="R175" t="b">
        <v>0</v>
      </c>
      <c r="S175" t="b">
        <v>0</v>
      </c>
      <c r="T175" t="s">
        <v>33</v>
      </c>
    </row>
    <row r="176" spans="1:20" hidden="1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>
        <f t="shared" si="11"/>
        <v>112</v>
      </c>
      <c r="J176" t="s">
        <v>2037</v>
      </c>
      <c r="K176" t="s">
        <v>2046</v>
      </c>
      <c r="L176" t="s">
        <v>21</v>
      </c>
      <c r="M176" t="s">
        <v>22</v>
      </c>
      <c r="N176">
        <v>1444021200</v>
      </c>
      <c r="O176">
        <v>1444107600</v>
      </c>
      <c r="P176" s="9">
        <f t="shared" si="9"/>
        <v>42282.208333333328</v>
      </c>
      <c r="Q176" s="9">
        <f t="shared" si="10"/>
        <v>42283.208333333328</v>
      </c>
      <c r="R176" t="b">
        <v>0</v>
      </c>
      <c r="S176" t="b">
        <v>1</v>
      </c>
      <c r="T176" t="s">
        <v>65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>
        <f t="shared" si="11"/>
        <v>42</v>
      </c>
      <c r="J177" t="s">
        <v>2039</v>
      </c>
      <c r="K177" t="s">
        <v>2040</v>
      </c>
      <c r="L177" t="s">
        <v>21</v>
      </c>
      <c r="M177" t="s">
        <v>22</v>
      </c>
      <c r="N177">
        <v>1472619600</v>
      </c>
      <c r="O177">
        <v>1474261200</v>
      </c>
      <c r="P177" s="9">
        <f t="shared" si="9"/>
        <v>42613.208333333328</v>
      </c>
      <c r="Q177" s="9">
        <f t="shared" si="10"/>
        <v>42632.208333333328</v>
      </c>
      <c r="R177" t="b">
        <v>0</v>
      </c>
      <c r="S177" t="b">
        <v>0</v>
      </c>
      <c r="T177" t="s">
        <v>33</v>
      </c>
    </row>
    <row r="178" spans="1:20" ht="31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>
        <f t="shared" si="11"/>
        <v>110</v>
      </c>
      <c r="J178" t="s">
        <v>2039</v>
      </c>
      <c r="K178" t="s">
        <v>2040</v>
      </c>
      <c r="L178" t="s">
        <v>21</v>
      </c>
      <c r="M178" t="s">
        <v>22</v>
      </c>
      <c r="N178">
        <v>1472878800</v>
      </c>
      <c r="O178">
        <v>1473656400</v>
      </c>
      <c r="P178" s="9">
        <f t="shared" si="9"/>
        <v>42616.208333333328</v>
      </c>
      <c r="Q178" s="9">
        <f t="shared" si="10"/>
        <v>42625.208333333328</v>
      </c>
      <c r="R178" t="b">
        <v>0</v>
      </c>
      <c r="S178" t="b">
        <v>0</v>
      </c>
      <c r="T178" t="s">
        <v>33</v>
      </c>
    </row>
    <row r="179" spans="1:20" hidden="1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>
        <f t="shared" si="11"/>
        <v>59</v>
      </c>
      <c r="J179" t="s">
        <v>2039</v>
      </c>
      <c r="K179" t="s">
        <v>2040</v>
      </c>
      <c r="L179" t="s">
        <v>21</v>
      </c>
      <c r="M179" t="s">
        <v>22</v>
      </c>
      <c r="N179">
        <v>1289800800</v>
      </c>
      <c r="O179">
        <v>1291960800</v>
      </c>
      <c r="P179" s="9">
        <f t="shared" si="9"/>
        <v>40497.25</v>
      </c>
      <c r="Q179" s="9">
        <f t="shared" si="10"/>
        <v>40522.25</v>
      </c>
      <c r="R179" t="b">
        <v>0</v>
      </c>
      <c r="S179" t="b">
        <v>0</v>
      </c>
      <c r="T179" t="s">
        <v>33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>
        <f t="shared" si="11"/>
        <v>33</v>
      </c>
      <c r="J180" t="s">
        <v>2033</v>
      </c>
      <c r="K180" t="s">
        <v>2034</v>
      </c>
      <c r="L180" t="s">
        <v>21</v>
      </c>
      <c r="M180" t="s">
        <v>22</v>
      </c>
      <c r="N180">
        <v>1505970000</v>
      </c>
      <c r="O180">
        <v>1506747600</v>
      </c>
      <c r="P180" s="9">
        <f t="shared" si="9"/>
        <v>42999.208333333328</v>
      </c>
      <c r="Q180" s="9">
        <f t="shared" si="10"/>
        <v>43008.208333333328</v>
      </c>
      <c r="R180" t="b">
        <v>0</v>
      </c>
      <c r="S180" t="b">
        <v>0</v>
      </c>
      <c r="T180" t="s">
        <v>17</v>
      </c>
    </row>
    <row r="181" spans="1:20" ht="31" hidden="1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>
        <f t="shared" si="11"/>
        <v>45</v>
      </c>
      <c r="J181" t="s">
        <v>2039</v>
      </c>
      <c r="K181" t="s">
        <v>2040</v>
      </c>
      <c r="L181" t="s">
        <v>15</v>
      </c>
      <c r="M181" t="s">
        <v>16</v>
      </c>
      <c r="N181">
        <v>1363496400</v>
      </c>
      <c r="O181">
        <v>1363582800</v>
      </c>
      <c r="P181" s="9">
        <f t="shared" si="9"/>
        <v>41350.208333333336</v>
      </c>
      <c r="Q181" s="9">
        <f t="shared" si="10"/>
        <v>41351.208333333336</v>
      </c>
      <c r="R181" t="b">
        <v>0</v>
      </c>
      <c r="S181" t="b">
        <v>1</v>
      </c>
      <c r="T181" t="s">
        <v>33</v>
      </c>
    </row>
    <row r="182" spans="1:20" hidden="1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>
        <f t="shared" si="11"/>
        <v>82</v>
      </c>
      <c r="J182" t="s">
        <v>2037</v>
      </c>
      <c r="K182" t="s">
        <v>2046</v>
      </c>
      <c r="L182" t="s">
        <v>26</v>
      </c>
      <c r="M182" t="s">
        <v>27</v>
      </c>
      <c r="N182">
        <v>1269234000</v>
      </c>
      <c r="O182">
        <v>1269666000</v>
      </c>
      <c r="P182" s="9">
        <f t="shared" si="9"/>
        <v>40259.208333333336</v>
      </c>
      <c r="Q182" s="9">
        <f t="shared" si="10"/>
        <v>40264.208333333336</v>
      </c>
      <c r="R182" t="b">
        <v>0</v>
      </c>
      <c r="S182" t="b">
        <v>0</v>
      </c>
      <c r="T182" t="s">
        <v>65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>
        <f t="shared" si="11"/>
        <v>39</v>
      </c>
      <c r="J183" t="s">
        <v>2037</v>
      </c>
      <c r="K183" t="s">
        <v>2038</v>
      </c>
      <c r="L183" t="s">
        <v>21</v>
      </c>
      <c r="M183" t="s">
        <v>22</v>
      </c>
      <c r="N183">
        <v>1507093200</v>
      </c>
      <c r="O183">
        <v>1508648400</v>
      </c>
      <c r="P183" s="9">
        <f t="shared" si="9"/>
        <v>43012.208333333328</v>
      </c>
      <c r="Q183" s="9">
        <f t="shared" si="10"/>
        <v>43030.208333333328</v>
      </c>
      <c r="R183" t="b">
        <v>0</v>
      </c>
      <c r="S183" t="b">
        <v>0</v>
      </c>
      <c r="T183" t="s">
        <v>28</v>
      </c>
    </row>
    <row r="184" spans="1:20" ht="31" hidden="1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>
        <f t="shared" si="11"/>
        <v>59</v>
      </c>
      <c r="J184" t="s">
        <v>2039</v>
      </c>
      <c r="K184" t="s">
        <v>2040</v>
      </c>
      <c r="L184" t="s">
        <v>36</v>
      </c>
      <c r="M184" t="s">
        <v>37</v>
      </c>
      <c r="N184">
        <v>1560574800</v>
      </c>
      <c r="O184">
        <v>1561957200</v>
      </c>
      <c r="P184" s="9">
        <f t="shared" si="9"/>
        <v>43631.208333333328</v>
      </c>
      <c r="Q184" s="9">
        <f t="shared" si="10"/>
        <v>43647.208333333328</v>
      </c>
      <c r="R184" t="b">
        <v>0</v>
      </c>
      <c r="S184" t="b">
        <v>0</v>
      </c>
      <c r="T184" t="s">
        <v>33</v>
      </c>
    </row>
    <row r="185" spans="1:20" ht="31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>
        <f t="shared" si="11"/>
        <v>41</v>
      </c>
      <c r="J185" t="s">
        <v>2035</v>
      </c>
      <c r="K185" t="s">
        <v>2036</v>
      </c>
      <c r="L185" t="s">
        <v>15</v>
      </c>
      <c r="M185" t="s">
        <v>16</v>
      </c>
      <c r="N185">
        <v>1284008400</v>
      </c>
      <c r="O185">
        <v>1285131600</v>
      </c>
      <c r="P185" s="9">
        <f t="shared" si="9"/>
        <v>40430.208333333336</v>
      </c>
      <c r="Q185" s="9">
        <f t="shared" si="10"/>
        <v>40443.208333333336</v>
      </c>
      <c r="R185" t="b">
        <v>0</v>
      </c>
      <c r="S185" t="b">
        <v>0</v>
      </c>
      <c r="T185" t="s">
        <v>23</v>
      </c>
    </row>
    <row r="186" spans="1:20" hidden="1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>
        <f t="shared" si="11"/>
        <v>31</v>
      </c>
      <c r="J186" t="s">
        <v>2039</v>
      </c>
      <c r="K186" t="s">
        <v>2040</v>
      </c>
      <c r="L186" t="s">
        <v>21</v>
      </c>
      <c r="M186" t="s">
        <v>22</v>
      </c>
      <c r="N186">
        <v>1556859600</v>
      </c>
      <c r="O186">
        <v>1556946000</v>
      </c>
      <c r="P186" s="9">
        <f t="shared" si="9"/>
        <v>43588.208333333328</v>
      </c>
      <c r="Q186" s="9">
        <f t="shared" si="10"/>
        <v>43589.208333333328</v>
      </c>
      <c r="R186" t="b">
        <v>0</v>
      </c>
      <c r="S186" t="b">
        <v>0</v>
      </c>
      <c r="T186" t="s">
        <v>33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>
        <f t="shared" si="11"/>
        <v>38</v>
      </c>
      <c r="J187" t="s">
        <v>2041</v>
      </c>
      <c r="K187" t="s">
        <v>2060</v>
      </c>
      <c r="L187" t="s">
        <v>21</v>
      </c>
      <c r="M187" t="s">
        <v>22</v>
      </c>
      <c r="N187">
        <v>1526187600</v>
      </c>
      <c r="O187">
        <v>1527138000</v>
      </c>
      <c r="P187" s="9">
        <f t="shared" si="9"/>
        <v>43233.208333333328</v>
      </c>
      <c r="Q187" s="9">
        <f t="shared" si="10"/>
        <v>43244.208333333328</v>
      </c>
      <c r="R187" t="b">
        <v>0</v>
      </c>
      <c r="S187" t="b">
        <v>0</v>
      </c>
      <c r="T187" t="s">
        <v>269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>
        <f t="shared" si="11"/>
        <v>32</v>
      </c>
      <c r="J188" t="s">
        <v>2039</v>
      </c>
      <c r="K188" t="s">
        <v>2040</v>
      </c>
      <c r="L188" t="s">
        <v>21</v>
      </c>
      <c r="M188" t="s">
        <v>22</v>
      </c>
      <c r="N188">
        <v>1400821200</v>
      </c>
      <c r="O188">
        <v>1402117200</v>
      </c>
      <c r="P188" s="9">
        <f t="shared" si="9"/>
        <v>41782.208333333336</v>
      </c>
      <c r="Q188" s="9">
        <f t="shared" si="10"/>
        <v>41797.208333333336</v>
      </c>
      <c r="R188" t="b">
        <v>0</v>
      </c>
      <c r="S188" t="b">
        <v>0</v>
      </c>
      <c r="T188" t="s">
        <v>33</v>
      </c>
    </row>
    <row r="189" spans="1:20" hidden="1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>
        <f t="shared" si="11"/>
        <v>96</v>
      </c>
      <c r="J189" t="s">
        <v>2041</v>
      </c>
      <c r="K189" t="s">
        <v>2052</v>
      </c>
      <c r="L189" t="s">
        <v>15</v>
      </c>
      <c r="M189" t="s">
        <v>16</v>
      </c>
      <c r="N189">
        <v>1361599200</v>
      </c>
      <c r="O189">
        <v>1364014800</v>
      </c>
      <c r="P189" s="9">
        <f t="shared" si="9"/>
        <v>41328.25</v>
      </c>
      <c r="Q189" s="9">
        <f t="shared" si="10"/>
        <v>41356.208333333336</v>
      </c>
      <c r="R189" t="b">
        <v>0</v>
      </c>
      <c r="S189" t="b">
        <v>1</v>
      </c>
      <c r="T189" t="s">
        <v>100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>
        <f t="shared" si="11"/>
        <v>75</v>
      </c>
      <c r="J190" t="s">
        <v>2039</v>
      </c>
      <c r="K190" t="s">
        <v>2040</v>
      </c>
      <c r="L190" t="s">
        <v>107</v>
      </c>
      <c r="M190" t="s">
        <v>108</v>
      </c>
      <c r="N190">
        <v>1417500000</v>
      </c>
      <c r="O190">
        <v>1417586400</v>
      </c>
      <c r="P190" s="9">
        <f t="shared" si="9"/>
        <v>41975.25</v>
      </c>
      <c r="Q190" s="9">
        <f t="shared" si="10"/>
        <v>41976.25</v>
      </c>
      <c r="R190" t="b">
        <v>0</v>
      </c>
      <c r="S190" t="b">
        <v>0</v>
      </c>
      <c r="T190" t="s">
        <v>33</v>
      </c>
    </row>
    <row r="191" spans="1:20" hidden="1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>
        <f t="shared" si="11"/>
        <v>102</v>
      </c>
      <c r="J191" t="s">
        <v>2039</v>
      </c>
      <c r="K191" t="s">
        <v>2040</v>
      </c>
      <c r="L191" t="s">
        <v>21</v>
      </c>
      <c r="M191" t="s">
        <v>22</v>
      </c>
      <c r="N191">
        <v>1457071200</v>
      </c>
      <c r="O191">
        <v>1457071200</v>
      </c>
      <c r="P191" s="9">
        <f t="shared" si="9"/>
        <v>42433.25</v>
      </c>
      <c r="Q191" s="9">
        <f t="shared" si="10"/>
        <v>42433.25</v>
      </c>
      <c r="R191" t="b">
        <v>0</v>
      </c>
      <c r="S191" t="b">
        <v>0</v>
      </c>
      <c r="T191" t="s">
        <v>33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>
        <f t="shared" si="11"/>
        <v>106</v>
      </c>
      <c r="J192" t="s">
        <v>2039</v>
      </c>
      <c r="K192" t="s">
        <v>2040</v>
      </c>
      <c r="L192" t="s">
        <v>21</v>
      </c>
      <c r="M192" t="s">
        <v>22</v>
      </c>
      <c r="N192">
        <v>1370322000</v>
      </c>
      <c r="O192">
        <v>1370408400</v>
      </c>
      <c r="P192" s="9">
        <f t="shared" si="9"/>
        <v>41429.208333333336</v>
      </c>
      <c r="Q192" s="9">
        <f t="shared" si="10"/>
        <v>41430.208333333336</v>
      </c>
      <c r="R192" t="b">
        <v>0</v>
      </c>
      <c r="S192" t="b">
        <v>1</v>
      </c>
      <c r="T192" t="s">
        <v>33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>
        <f t="shared" si="11"/>
        <v>37</v>
      </c>
      <c r="J193" t="s">
        <v>2039</v>
      </c>
      <c r="K193" t="s">
        <v>2040</v>
      </c>
      <c r="L193" t="s">
        <v>107</v>
      </c>
      <c r="M193" t="s">
        <v>108</v>
      </c>
      <c r="N193">
        <v>1552366800</v>
      </c>
      <c r="O193">
        <v>1552626000</v>
      </c>
      <c r="P193" s="9">
        <f t="shared" si="9"/>
        <v>43536.208333333328</v>
      </c>
      <c r="Q193" s="9">
        <f t="shared" si="10"/>
        <v>43539.208333333328</v>
      </c>
      <c r="R193" t="b">
        <v>0</v>
      </c>
      <c r="S193" t="b">
        <v>0</v>
      </c>
      <c r="T193" t="s">
        <v>33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>
        <f t="shared" si="11"/>
        <v>35</v>
      </c>
      <c r="J194" t="s">
        <v>2035</v>
      </c>
      <c r="K194" t="s">
        <v>2036</v>
      </c>
      <c r="L194" t="s">
        <v>21</v>
      </c>
      <c r="M194" t="s">
        <v>22</v>
      </c>
      <c r="N194">
        <v>1403845200</v>
      </c>
      <c r="O194">
        <v>1404190800</v>
      </c>
      <c r="P194" s="9">
        <f t="shared" si="9"/>
        <v>41817.208333333336</v>
      </c>
      <c r="Q194" s="9">
        <f t="shared" si="10"/>
        <v>41821.208333333336</v>
      </c>
      <c r="R194" t="b">
        <v>0</v>
      </c>
      <c r="S194" t="b">
        <v>0</v>
      </c>
      <c r="T194" t="s">
        <v>23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>
        <f t="shared" si="11"/>
        <v>46</v>
      </c>
      <c r="J195" t="s">
        <v>2035</v>
      </c>
      <c r="K195" t="s">
        <v>2045</v>
      </c>
      <c r="L195" t="s">
        <v>21</v>
      </c>
      <c r="M195" t="s">
        <v>22</v>
      </c>
      <c r="N195">
        <v>1523163600</v>
      </c>
      <c r="O195">
        <v>1523509200</v>
      </c>
      <c r="P195" s="9">
        <f t="shared" ref="P195:P258" si="13">(((N195/60)/60)/24)+DATE(1970,1,1)</f>
        <v>43198.208333333328</v>
      </c>
      <c r="Q195" s="9">
        <f t="shared" ref="Q195:Q258" si="14">(((O195/60)/60)/24)+DATE(1970,1,1)</f>
        <v>43202.208333333328</v>
      </c>
      <c r="R195" t="b">
        <v>1</v>
      </c>
      <c r="S195" t="b">
        <v>0</v>
      </c>
      <c r="T195" t="s">
        <v>60</v>
      </c>
    </row>
    <row r="196" spans="1:20" hidden="1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>
        <f t="shared" ref="I196:I259" si="15">ROUND(E196/H196,0)</f>
        <v>69</v>
      </c>
      <c r="J196" t="s">
        <v>2035</v>
      </c>
      <c r="K196" t="s">
        <v>2057</v>
      </c>
      <c r="L196" t="s">
        <v>21</v>
      </c>
      <c r="M196" t="s">
        <v>22</v>
      </c>
      <c r="N196">
        <v>1442206800</v>
      </c>
      <c r="O196">
        <v>1443589200</v>
      </c>
      <c r="P196" s="9">
        <f t="shared" si="13"/>
        <v>42261.208333333328</v>
      </c>
      <c r="Q196" s="9">
        <f t="shared" si="14"/>
        <v>42277.208333333328</v>
      </c>
      <c r="R196" t="b">
        <v>0</v>
      </c>
      <c r="S196" t="b">
        <v>0</v>
      </c>
      <c r="T196" t="s">
        <v>148</v>
      </c>
    </row>
    <row r="197" spans="1:20" hidden="1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>
        <f t="shared" si="15"/>
        <v>109</v>
      </c>
      <c r="J197" t="s">
        <v>2035</v>
      </c>
      <c r="K197" t="s">
        <v>2043</v>
      </c>
      <c r="L197" t="s">
        <v>21</v>
      </c>
      <c r="M197" t="s">
        <v>22</v>
      </c>
      <c r="N197">
        <v>1532840400</v>
      </c>
      <c r="O197">
        <v>1533445200</v>
      </c>
      <c r="P197" s="9">
        <f t="shared" si="13"/>
        <v>43310.208333333328</v>
      </c>
      <c r="Q197" s="9">
        <f t="shared" si="14"/>
        <v>43317.208333333328</v>
      </c>
      <c r="R197" t="b">
        <v>0</v>
      </c>
      <c r="S197" t="b">
        <v>0</v>
      </c>
      <c r="T197" t="s">
        <v>50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>
        <f t="shared" si="15"/>
        <v>52</v>
      </c>
      <c r="J198" t="s">
        <v>2037</v>
      </c>
      <c r="K198" t="s">
        <v>2046</v>
      </c>
      <c r="L198" t="s">
        <v>36</v>
      </c>
      <c r="M198" t="s">
        <v>37</v>
      </c>
      <c r="N198">
        <v>1472878800</v>
      </c>
      <c r="O198">
        <v>1474520400</v>
      </c>
      <c r="P198" s="9">
        <f t="shared" si="13"/>
        <v>42616.208333333328</v>
      </c>
      <c r="Q198" s="9">
        <f t="shared" si="14"/>
        <v>42635.208333333328</v>
      </c>
      <c r="R198" t="b">
        <v>0</v>
      </c>
      <c r="S198" t="b">
        <v>0</v>
      </c>
      <c r="T198" t="s">
        <v>65</v>
      </c>
    </row>
    <row r="199" spans="1:20" hidden="1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>
        <f t="shared" si="15"/>
        <v>82</v>
      </c>
      <c r="J199" t="s">
        <v>2041</v>
      </c>
      <c r="K199" t="s">
        <v>2044</v>
      </c>
      <c r="L199" t="s">
        <v>21</v>
      </c>
      <c r="M199" t="s">
        <v>22</v>
      </c>
      <c r="N199">
        <v>1498194000</v>
      </c>
      <c r="O199">
        <v>1499403600</v>
      </c>
      <c r="P199" s="9">
        <f t="shared" si="13"/>
        <v>42909.208333333328</v>
      </c>
      <c r="Q199" s="9">
        <f t="shared" si="14"/>
        <v>42923.208333333328</v>
      </c>
      <c r="R199" t="b">
        <v>0</v>
      </c>
      <c r="S199" t="b">
        <v>0</v>
      </c>
      <c r="T199" t="s">
        <v>53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>
        <f t="shared" si="15"/>
        <v>36</v>
      </c>
      <c r="J200" t="s">
        <v>2035</v>
      </c>
      <c r="K200" t="s">
        <v>2043</v>
      </c>
      <c r="L200" t="s">
        <v>21</v>
      </c>
      <c r="M200" t="s">
        <v>22</v>
      </c>
      <c r="N200">
        <v>1281070800</v>
      </c>
      <c r="O200">
        <v>1283576400</v>
      </c>
      <c r="P200" s="9">
        <f t="shared" si="13"/>
        <v>40396.208333333336</v>
      </c>
      <c r="Q200" s="9">
        <f t="shared" si="14"/>
        <v>40425.208333333336</v>
      </c>
      <c r="R200" t="b">
        <v>0</v>
      </c>
      <c r="S200" t="b">
        <v>0</v>
      </c>
      <c r="T200" t="s">
        <v>50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>
        <f t="shared" si="15"/>
        <v>74</v>
      </c>
      <c r="J201" t="s">
        <v>2035</v>
      </c>
      <c r="K201" t="s">
        <v>2036</v>
      </c>
      <c r="L201" t="s">
        <v>21</v>
      </c>
      <c r="M201" t="s">
        <v>22</v>
      </c>
      <c r="N201">
        <v>1436245200</v>
      </c>
      <c r="O201">
        <v>1436590800</v>
      </c>
      <c r="P201" s="9">
        <f t="shared" si="13"/>
        <v>42192.208333333328</v>
      </c>
      <c r="Q201" s="9">
        <f t="shared" si="14"/>
        <v>42196.208333333328</v>
      </c>
      <c r="R201" t="b">
        <v>0</v>
      </c>
      <c r="S201" t="b">
        <v>0</v>
      </c>
      <c r="T201" t="s">
        <v>23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>
        <f t="shared" si="15"/>
        <v>2</v>
      </c>
      <c r="J202" t="s">
        <v>2039</v>
      </c>
      <c r="K202" t="s">
        <v>2040</v>
      </c>
      <c r="L202" t="s">
        <v>15</v>
      </c>
      <c r="M202" t="s">
        <v>16</v>
      </c>
      <c r="N202">
        <v>1269493200</v>
      </c>
      <c r="O202">
        <v>1270443600</v>
      </c>
      <c r="P202" s="9">
        <f t="shared" si="13"/>
        <v>40262.208333333336</v>
      </c>
      <c r="Q202" s="9">
        <f t="shared" si="14"/>
        <v>40273.208333333336</v>
      </c>
      <c r="R202" t="b">
        <v>0</v>
      </c>
      <c r="S202" t="b">
        <v>0</v>
      </c>
      <c r="T202" t="s">
        <v>33</v>
      </c>
    </row>
    <row r="203" spans="1:20" hidden="1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>
        <f t="shared" si="15"/>
        <v>91</v>
      </c>
      <c r="J203" t="s">
        <v>2037</v>
      </c>
      <c r="K203" t="s">
        <v>2038</v>
      </c>
      <c r="L203" t="s">
        <v>21</v>
      </c>
      <c r="M203" t="s">
        <v>22</v>
      </c>
      <c r="N203">
        <v>1406264400</v>
      </c>
      <c r="O203">
        <v>1407819600</v>
      </c>
      <c r="P203" s="9">
        <f t="shared" si="13"/>
        <v>41845.208333333336</v>
      </c>
      <c r="Q203" s="9">
        <f t="shared" si="14"/>
        <v>41863.208333333336</v>
      </c>
      <c r="R203" t="b">
        <v>0</v>
      </c>
      <c r="S203" t="b">
        <v>0</v>
      </c>
      <c r="T203" t="s">
        <v>28</v>
      </c>
    </row>
    <row r="204" spans="1:20" hidden="1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>
        <f t="shared" si="15"/>
        <v>80</v>
      </c>
      <c r="J204" t="s">
        <v>2033</v>
      </c>
      <c r="K204" t="s">
        <v>2034</v>
      </c>
      <c r="L204" t="s">
        <v>21</v>
      </c>
      <c r="M204" t="s">
        <v>22</v>
      </c>
      <c r="N204">
        <v>1317531600</v>
      </c>
      <c r="O204">
        <v>1317877200</v>
      </c>
      <c r="P204" s="9">
        <f t="shared" si="13"/>
        <v>40818.208333333336</v>
      </c>
      <c r="Q204" s="9">
        <f t="shared" si="14"/>
        <v>40822.208333333336</v>
      </c>
      <c r="R204" t="b">
        <v>0</v>
      </c>
      <c r="S204" t="b">
        <v>0</v>
      </c>
      <c r="T204" t="s">
        <v>17</v>
      </c>
    </row>
    <row r="205" spans="1:20" ht="31" hidden="1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>
        <f t="shared" si="15"/>
        <v>43</v>
      </c>
      <c r="J205" t="s">
        <v>2039</v>
      </c>
      <c r="K205" t="s">
        <v>2040</v>
      </c>
      <c r="L205" t="s">
        <v>26</v>
      </c>
      <c r="M205" t="s">
        <v>27</v>
      </c>
      <c r="N205">
        <v>1484632800</v>
      </c>
      <c r="O205">
        <v>1484805600</v>
      </c>
      <c r="P205" s="9">
        <f t="shared" si="13"/>
        <v>42752.25</v>
      </c>
      <c r="Q205" s="9">
        <f t="shared" si="14"/>
        <v>42754.25</v>
      </c>
      <c r="R205" t="b">
        <v>0</v>
      </c>
      <c r="S205" t="b">
        <v>0</v>
      </c>
      <c r="T205" t="s">
        <v>33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>
        <f t="shared" si="15"/>
        <v>63</v>
      </c>
      <c r="J206" t="s">
        <v>2035</v>
      </c>
      <c r="K206" t="s">
        <v>2058</v>
      </c>
      <c r="L206" t="s">
        <v>21</v>
      </c>
      <c r="M206" t="s">
        <v>22</v>
      </c>
      <c r="N206">
        <v>1301806800</v>
      </c>
      <c r="O206">
        <v>1302670800</v>
      </c>
      <c r="P206" s="9">
        <f t="shared" si="13"/>
        <v>40636.208333333336</v>
      </c>
      <c r="Q206" s="9">
        <f t="shared" si="14"/>
        <v>40646.208333333336</v>
      </c>
      <c r="R206" t="b">
        <v>0</v>
      </c>
      <c r="S206" t="b">
        <v>0</v>
      </c>
      <c r="T206" t="s">
        <v>159</v>
      </c>
    </row>
    <row r="207" spans="1:20" hidden="1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>
        <f t="shared" si="15"/>
        <v>70</v>
      </c>
      <c r="J207" t="s">
        <v>2039</v>
      </c>
      <c r="K207" t="s">
        <v>2040</v>
      </c>
      <c r="L207" t="s">
        <v>21</v>
      </c>
      <c r="M207" t="s">
        <v>22</v>
      </c>
      <c r="N207">
        <v>1539752400</v>
      </c>
      <c r="O207">
        <v>1540789200</v>
      </c>
      <c r="P207" s="9">
        <f t="shared" si="13"/>
        <v>43390.208333333328</v>
      </c>
      <c r="Q207" s="9">
        <f t="shared" si="14"/>
        <v>43402.208333333328</v>
      </c>
      <c r="R207" t="b">
        <v>1</v>
      </c>
      <c r="S207" t="b">
        <v>0</v>
      </c>
      <c r="T207" t="s">
        <v>33</v>
      </c>
    </row>
    <row r="208" spans="1:20" hidden="1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>
        <f t="shared" si="15"/>
        <v>61</v>
      </c>
      <c r="J208" t="s">
        <v>2047</v>
      </c>
      <c r="K208" t="s">
        <v>2053</v>
      </c>
      <c r="L208" t="s">
        <v>21</v>
      </c>
      <c r="M208" t="s">
        <v>22</v>
      </c>
      <c r="N208">
        <v>1267250400</v>
      </c>
      <c r="O208">
        <v>1268028000</v>
      </c>
      <c r="P208" s="9">
        <f t="shared" si="13"/>
        <v>40236.25</v>
      </c>
      <c r="Q208" s="9">
        <f t="shared" si="14"/>
        <v>40245.25</v>
      </c>
      <c r="R208" t="b">
        <v>0</v>
      </c>
      <c r="S208" t="b">
        <v>0</v>
      </c>
      <c r="T208" t="s">
        <v>119</v>
      </c>
    </row>
    <row r="209" spans="1:20" ht="31" hidden="1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>
        <f t="shared" si="15"/>
        <v>99</v>
      </c>
      <c r="J209" t="s">
        <v>2035</v>
      </c>
      <c r="K209" t="s">
        <v>2036</v>
      </c>
      <c r="L209" t="s">
        <v>21</v>
      </c>
      <c r="M209" t="s">
        <v>22</v>
      </c>
      <c r="N209">
        <v>1535432400</v>
      </c>
      <c r="O209">
        <v>1537160400</v>
      </c>
      <c r="P209" s="9">
        <f t="shared" si="13"/>
        <v>43340.208333333328</v>
      </c>
      <c r="Q209" s="9">
        <f t="shared" si="14"/>
        <v>43360.208333333328</v>
      </c>
      <c r="R209" t="b">
        <v>0</v>
      </c>
      <c r="S209" t="b">
        <v>1</v>
      </c>
      <c r="T209" t="s">
        <v>23</v>
      </c>
    </row>
    <row r="210" spans="1:20" hidden="1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>
        <f t="shared" si="15"/>
        <v>97</v>
      </c>
      <c r="J210" t="s">
        <v>2041</v>
      </c>
      <c r="K210" t="s">
        <v>2042</v>
      </c>
      <c r="L210" t="s">
        <v>21</v>
      </c>
      <c r="M210" t="s">
        <v>22</v>
      </c>
      <c r="N210">
        <v>1510207200</v>
      </c>
      <c r="O210">
        <v>1512280800</v>
      </c>
      <c r="P210" s="9">
        <f t="shared" si="13"/>
        <v>43048.25</v>
      </c>
      <c r="Q210" s="9">
        <f t="shared" si="14"/>
        <v>43072.25</v>
      </c>
      <c r="R210" t="b">
        <v>0</v>
      </c>
      <c r="S210" t="b">
        <v>0</v>
      </c>
      <c r="T210" t="s">
        <v>42</v>
      </c>
    </row>
    <row r="211" spans="1:20" hidden="1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>
        <f t="shared" si="15"/>
        <v>51</v>
      </c>
      <c r="J211" t="s">
        <v>2041</v>
      </c>
      <c r="K211" t="s">
        <v>2042</v>
      </c>
      <c r="L211" t="s">
        <v>26</v>
      </c>
      <c r="M211" t="s">
        <v>27</v>
      </c>
      <c r="N211">
        <v>1462510800</v>
      </c>
      <c r="O211">
        <v>1463115600</v>
      </c>
      <c r="P211" s="9">
        <f t="shared" si="13"/>
        <v>42496.208333333328</v>
      </c>
      <c r="Q211" s="9">
        <f t="shared" si="14"/>
        <v>42503.208333333328</v>
      </c>
      <c r="R211" t="b">
        <v>0</v>
      </c>
      <c r="S211" t="b">
        <v>0</v>
      </c>
      <c r="T211" t="s">
        <v>42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>
        <f t="shared" si="15"/>
        <v>28</v>
      </c>
      <c r="J212" t="s">
        <v>2041</v>
      </c>
      <c r="K212" t="s">
        <v>2063</v>
      </c>
      <c r="L212" t="s">
        <v>36</v>
      </c>
      <c r="M212" t="s">
        <v>37</v>
      </c>
      <c r="N212">
        <v>1488520800</v>
      </c>
      <c r="O212">
        <v>1490850000</v>
      </c>
      <c r="P212" s="9">
        <f t="shared" si="13"/>
        <v>42797.25</v>
      </c>
      <c r="Q212" s="9">
        <f t="shared" si="14"/>
        <v>42824.208333333328</v>
      </c>
      <c r="R212" t="b">
        <v>0</v>
      </c>
      <c r="S212" t="b">
        <v>0</v>
      </c>
      <c r="T212" t="s">
        <v>474</v>
      </c>
    </row>
    <row r="213" spans="1:20" ht="31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>
        <f t="shared" si="15"/>
        <v>61</v>
      </c>
      <c r="J213" t="s">
        <v>2039</v>
      </c>
      <c r="K213" t="s">
        <v>2040</v>
      </c>
      <c r="L213" t="s">
        <v>21</v>
      </c>
      <c r="M213" t="s">
        <v>22</v>
      </c>
      <c r="N213">
        <v>1377579600</v>
      </c>
      <c r="O213">
        <v>1379653200</v>
      </c>
      <c r="P213" s="9">
        <f t="shared" si="13"/>
        <v>41513.208333333336</v>
      </c>
      <c r="Q213" s="9">
        <f t="shared" si="14"/>
        <v>41537.208333333336</v>
      </c>
      <c r="R213" t="b">
        <v>0</v>
      </c>
      <c r="S213" t="b">
        <v>0</v>
      </c>
      <c r="T213" t="s">
        <v>33</v>
      </c>
    </row>
    <row r="214" spans="1:20" ht="31" hidden="1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>
        <f t="shared" si="15"/>
        <v>73</v>
      </c>
      <c r="J214" t="s">
        <v>2039</v>
      </c>
      <c r="K214" t="s">
        <v>2040</v>
      </c>
      <c r="L214" t="s">
        <v>21</v>
      </c>
      <c r="M214" t="s">
        <v>22</v>
      </c>
      <c r="N214">
        <v>1576389600</v>
      </c>
      <c r="O214">
        <v>1580364000</v>
      </c>
      <c r="P214" s="9">
        <f t="shared" si="13"/>
        <v>43814.25</v>
      </c>
      <c r="Q214" s="9">
        <f t="shared" si="14"/>
        <v>43860.25</v>
      </c>
      <c r="R214" t="b">
        <v>0</v>
      </c>
      <c r="S214" t="b">
        <v>0</v>
      </c>
      <c r="T214" t="s">
        <v>33</v>
      </c>
    </row>
    <row r="215" spans="1:20" ht="31" hidden="1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>
        <f t="shared" si="15"/>
        <v>40</v>
      </c>
      <c r="J215" t="s">
        <v>2035</v>
      </c>
      <c r="K215" t="s">
        <v>2045</v>
      </c>
      <c r="L215" t="s">
        <v>21</v>
      </c>
      <c r="M215" t="s">
        <v>22</v>
      </c>
      <c r="N215">
        <v>1289019600</v>
      </c>
      <c r="O215">
        <v>1289714400</v>
      </c>
      <c r="P215" s="9">
        <f t="shared" si="13"/>
        <v>40488.208333333336</v>
      </c>
      <c r="Q215" s="9">
        <f t="shared" si="14"/>
        <v>40496.25</v>
      </c>
      <c r="R215" t="b">
        <v>0</v>
      </c>
      <c r="S215" t="b">
        <v>1</v>
      </c>
      <c r="T215" t="s">
        <v>60</v>
      </c>
    </row>
    <row r="216" spans="1:20" hidden="1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>
        <f t="shared" si="15"/>
        <v>87</v>
      </c>
      <c r="J216" t="s">
        <v>2035</v>
      </c>
      <c r="K216" t="s">
        <v>2036</v>
      </c>
      <c r="L216" t="s">
        <v>21</v>
      </c>
      <c r="M216" t="s">
        <v>22</v>
      </c>
      <c r="N216">
        <v>1282194000</v>
      </c>
      <c r="O216">
        <v>1282712400</v>
      </c>
      <c r="P216" s="9">
        <f t="shared" si="13"/>
        <v>40409.208333333336</v>
      </c>
      <c r="Q216" s="9">
        <f t="shared" si="14"/>
        <v>40415.208333333336</v>
      </c>
      <c r="R216" t="b">
        <v>0</v>
      </c>
      <c r="S216" t="b">
        <v>0</v>
      </c>
      <c r="T216" t="s">
        <v>23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>
        <f t="shared" si="15"/>
        <v>42</v>
      </c>
      <c r="J217" t="s">
        <v>2039</v>
      </c>
      <c r="K217" t="s">
        <v>2040</v>
      </c>
      <c r="L217" t="s">
        <v>21</v>
      </c>
      <c r="M217" t="s">
        <v>22</v>
      </c>
      <c r="N217">
        <v>1550037600</v>
      </c>
      <c r="O217">
        <v>1550210400</v>
      </c>
      <c r="P217" s="9">
        <f t="shared" si="13"/>
        <v>43509.25</v>
      </c>
      <c r="Q217" s="9">
        <f t="shared" si="14"/>
        <v>43511.25</v>
      </c>
      <c r="R217" t="b">
        <v>0</v>
      </c>
      <c r="S217" t="b">
        <v>0</v>
      </c>
      <c r="T217" t="s">
        <v>33</v>
      </c>
    </row>
    <row r="218" spans="1:20" hidden="1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>
        <f t="shared" si="15"/>
        <v>104</v>
      </c>
      <c r="J218" t="s">
        <v>2039</v>
      </c>
      <c r="K218" t="s">
        <v>2040</v>
      </c>
      <c r="L218" t="s">
        <v>21</v>
      </c>
      <c r="M218" t="s">
        <v>22</v>
      </c>
      <c r="N218">
        <v>1321941600</v>
      </c>
      <c r="O218">
        <v>1322114400</v>
      </c>
      <c r="P218" s="9">
        <f t="shared" si="13"/>
        <v>40869.25</v>
      </c>
      <c r="Q218" s="9">
        <f t="shared" si="14"/>
        <v>40871.25</v>
      </c>
      <c r="R218" t="b">
        <v>0</v>
      </c>
      <c r="S218" t="b">
        <v>0</v>
      </c>
      <c r="T218" t="s">
        <v>33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>
        <f t="shared" si="15"/>
        <v>62</v>
      </c>
      <c r="J219" t="s">
        <v>2041</v>
      </c>
      <c r="K219" t="s">
        <v>2063</v>
      </c>
      <c r="L219" t="s">
        <v>21</v>
      </c>
      <c r="M219" t="s">
        <v>22</v>
      </c>
      <c r="N219">
        <v>1556427600</v>
      </c>
      <c r="O219">
        <v>1557205200</v>
      </c>
      <c r="P219" s="9">
        <f t="shared" si="13"/>
        <v>43583.208333333328</v>
      </c>
      <c r="Q219" s="9">
        <f t="shared" si="14"/>
        <v>43592.208333333328</v>
      </c>
      <c r="R219" t="b">
        <v>0</v>
      </c>
      <c r="S219" t="b">
        <v>0</v>
      </c>
      <c r="T219" t="s">
        <v>474</v>
      </c>
    </row>
    <row r="220" spans="1:20" hidden="1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>
        <f t="shared" si="15"/>
        <v>31</v>
      </c>
      <c r="J220" t="s">
        <v>2041</v>
      </c>
      <c r="K220" t="s">
        <v>2052</v>
      </c>
      <c r="L220" t="s">
        <v>40</v>
      </c>
      <c r="M220" t="s">
        <v>41</v>
      </c>
      <c r="N220">
        <v>1320991200</v>
      </c>
      <c r="O220">
        <v>1323928800</v>
      </c>
      <c r="P220" s="9">
        <f t="shared" si="13"/>
        <v>40858.25</v>
      </c>
      <c r="Q220" s="9">
        <f t="shared" si="14"/>
        <v>40892.25</v>
      </c>
      <c r="R220" t="b">
        <v>0</v>
      </c>
      <c r="S220" t="b">
        <v>1</v>
      </c>
      <c r="T220" t="s">
        <v>100</v>
      </c>
    </row>
    <row r="221" spans="1:20" hidden="1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>
        <f t="shared" si="15"/>
        <v>90</v>
      </c>
      <c r="J221" t="s">
        <v>2041</v>
      </c>
      <c r="K221" t="s">
        <v>2049</v>
      </c>
      <c r="L221" t="s">
        <v>21</v>
      </c>
      <c r="M221" t="s">
        <v>22</v>
      </c>
      <c r="N221">
        <v>1345093200</v>
      </c>
      <c r="O221">
        <v>1346130000</v>
      </c>
      <c r="P221" s="9">
        <f t="shared" si="13"/>
        <v>41137.208333333336</v>
      </c>
      <c r="Q221" s="9">
        <f t="shared" si="14"/>
        <v>41149.208333333336</v>
      </c>
      <c r="R221" t="b">
        <v>0</v>
      </c>
      <c r="S221" t="b">
        <v>0</v>
      </c>
      <c r="T221" t="s">
        <v>71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>
        <f t="shared" si="15"/>
        <v>39</v>
      </c>
      <c r="J222" t="s">
        <v>2039</v>
      </c>
      <c r="K222" t="s">
        <v>2040</v>
      </c>
      <c r="L222" t="s">
        <v>21</v>
      </c>
      <c r="M222" t="s">
        <v>22</v>
      </c>
      <c r="N222">
        <v>1309496400</v>
      </c>
      <c r="O222">
        <v>1311051600</v>
      </c>
      <c r="P222" s="9">
        <f t="shared" si="13"/>
        <v>40725.208333333336</v>
      </c>
      <c r="Q222" s="9">
        <f t="shared" si="14"/>
        <v>40743.208333333336</v>
      </c>
      <c r="R222" t="b">
        <v>1</v>
      </c>
      <c r="S222" t="b">
        <v>0</v>
      </c>
      <c r="T222" t="s">
        <v>33</v>
      </c>
    </row>
    <row r="223" spans="1:20" ht="31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>
        <f t="shared" si="15"/>
        <v>55</v>
      </c>
      <c r="J223" t="s">
        <v>2033</v>
      </c>
      <c r="K223" t="s">
        <v>2034</v>
      </c>
      <c r="L223" t="s">
        <v>21</v>
      </c>
      <c r="M223" t="s">
        <v>22</v>
      </c>
      <c r="N223">
        <v>1340254800</v>
      </c>
      <c r="O223">
        <v>1340427600</v>
      </c>
      <c r="P223" s="9">
        <f t="shared" si="13"/>
        <v>41081.208333333336</v>
      </c>
      <c r="Q223" s="9">
        <f t="shared" si="14"/>
        <v>41083.208333333336</v>
      </c>
      <c r="R223" t="b">
        <v>1</v>
      </c>
      <c r="S223" t="b">
        <v>0</v>
      </c>
      <c r="T223" t="s">
        <v>17</v>
      </c>
    </row>
    <row r="224" spans="1:20" hidden="1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>
        <f t="shared" si="15"/>
        <v>48</v>
      </c>
      <c r="J224" t="s">
        <v>2054</v>
      </c>
      <c r="K224" t="s">
        <v>2055</v>
      </c>
      <c r="L224" t="s">
        <v>21</v>
      </c>
      <c r="M224" t="s">
        <v>22</v>
      </c>
      <c r="N224">
        <v>1412226000</v>
      </c>
      <c r="O224">
        <v>1412312400</v>
      </c>
      <c r="P224" s="9">
        <f t="shared" si="13"/>
        <v>41914.208333333336</v>
      </c>
      <c r="Q224" s="9">
        <f t="shared" si="14"/>
        <v>41915.208333333336</v>
      </c>
      <c r="R224" t="b">
        <v>0</v>
      </c>
      <c r="S224" t="b">
        <v>0</v>
      </c>
      <c r="T224" t="s">
        <v>122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>
        <f t="shared" si="15"/>
        <v>88</v>
      </c>
      <c r="J225" t="s">
        <v>2039</v>
      </c>
      <c r="K225" t="s">
        <v>2040</v>
      </c>
      <c r="L225" t="s">
        <v>21</v>
      </c>
      <c r="M225" t="s">
        <v>22</v>
      </c>
      <c r="N225">
        <v>1458104400</v>
      </c>
      <c r="O225">
        <v>1459314000</v>
      </c>
      <c r="P225" s="9">
        <f t="shared" si="13"/>
        <v>42445.208333333328</v>
      </c>
      <c r="Q225" s="9">
        <f t="shared" si="14"/>
        <v>42459.208333333328</v>
      </c>
      <c r="R225" t="b">
        <v>0</v>
      </c>
      <c r="S225" t="b">
        <v>0</v>
      </c>
      <c r="T225" t="s">
        <v>33</v>
      </c>
    </row>
    <row r="226" spans="1:20" hidden="1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>
        <f t="shared" si="15"/>
        <v>52</v>
      </c>
      <c r="J226" t="s">
        <v>2041</v>
      </c>
      <c r="K226" t="s">
        <v>2063</v>
      </c>
      <c r="L226" t="s">
        <v>21</v>
      </c>
      <c r="M226" t="s">
        <v>22</v>
      </c>
      <c r="N226">
        <v>1411534800</v>
      </c>
      <c r="O226">
        <v>1415426400</v>
      </c>
      <c r="P226" s="9">
        <f t="shared" si="13"/>
        <v>41906.208333333336</v>
      </c>
      <c r="Q226" s="9">
        <f t="shared" si="14"/>
        <v>41951.25</v>
      </c>
      <c r="R226" t="b">
        <v>0</v>
      </c>
      <c r="S226" t="b">
        <v>0</v>
      </c>
      <c r="T226" t="s">
        <v>474</v>
      </c>
    </row>
    <row r="227" spans="1:20" hidden="1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>
        <f t="shared" si="15"/>
        <v>30</v>
      </c>
      <c r="J227" t="s">
        <v>2035</v>
      </c>
      <c r="K227" t="s">
        <v>2036</v>
      </c>
      <c r="L227" t="s">
        <v>21</v>
      </c>
      <c r="M227" t="s">
        <v>22</v>
      </c>
      <c r="N227">
        <v>1399093200</v>
      </c>
      <c r="O227">
        <v>1399093200</v>
      </c>
      <c r="P227" s="9">
        <f t="shared" si="13"/>
        <v>41762.208333333336</v>
      </c>
      <c r="Q227" s="9">
        <f t="shared" si="14"/>
        <v>41762.208333333336</v>
      </c>
      <c r="R227" t="b">
        <v>1</v>
      </c>
      <c r="S227" t="b">
        <v>0</v>
      </c>
      <c r="T227" t="s">
        <v>23</v>
      </c>
    </row>
    <row r="228" spans="1:20" hidden="1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>
        <f t="shared" si="15"/>
        <v>98</v>
      </c>
      <c r="J228" t="s">
        <v>2054</v>
      </c>
      <c r="K228" t="s">
        <v>2055</v>
      </c>
      <c r="L228" t="s">
        <v>21</v>
      </c>
      <c r="M228" t="s">
        <v>22</v>
      </c>
      <c r="N228">
        <v>1270702800</v>
      </c>
      <c r="O228">
        <v>1273899600</v>
      </c>
      <c r="P228" s="9">
        <f t="shared" si="13"/>
        <v>40276.208333333336</v>
      </c>
      <c r="Q228" s="9">
        <f t="shared" si="14"/>
        <v>40313.208333333336</v>
      </c>
      <c r="R228" t="b">
        <v>0</v>
      </c>
      <c r="S228" t="b">
        <v>0</v>
      </c>
      <c r="T228" t="s">
        <v>122</v>
      </c>
    </row>
    <row r="229" spans="1:20" hidden="1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>
        <f t="shared" si="15"/>
        <v>109</v>
      </c>
      <c r="J229" t="s">
        <v>2050</v>
      </c>
      <c r="K229" t="s">
        <v>2061</v>
      </c>
      <c r="L229" t="s">
        <v>21</v>
      </c>
      <c r="M229" t="s">
        <v>22</v>
      </c>
      <c r="N229">
        <v>1431666000</v>
      </c>
      <c r="O229">
        <v>1432184400</v>
      </c>
      <c r="P229" s="9">
        <f t="shared" si="13"/>
        <v>42139.208333333328</v>
      </c>
      <c r="Q229" s="9">
        <f t="shared" si="14"/>
        <v>42145.208333333328</v>
      </c>
      <c r="R229" t="b">
        <v>0</v>
      </c>
      <c r="S229" t="b">
        <v>0</v>
      </c>
      <c r="T229" t="s">
        <v>292</v>
      </c>
    </row>
    <row r="230" spans="1:20" hidden="1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>
        <f t="shared" si="15"/>
        <v>67</v>
      </c>
      <c r="J230" t="s">
        <v>2041</v>
      </c>
      <c r="K230" t="s">
        <v>2049</v>
      </c>
      <c r="L230" t="s">
        <v>21</v>
      </c>
      <c r="M230" t="s">
        <v>22</v>
      </c>
      <c r="N230">
        <v>1472619600</v>
      </c>
      <c r="O230">
        <v>1474779600</v>
      </c>
      <c r="P230" s="9">
        <f t="shared" si="13"/>
        <v>42613.208333333328</v>
      </c>
      <c r="Q230" s="9">
        <f t="shared" si="14"/>
        <v>42638.208333333328</v>
      </c>
      <c r="R230" t="b">
        <v>0</v>
      </c>
      <c r="S230" t="b">
        <v>0</v>
      </c>
      <c r="T230" t="s">
        <v>71</v>
      </c>
    </row>
    <row r="231" spans="1:20" hidden="1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>
        <f t="shared" si="15"/>
        <v>65</v>
      </c>
      <c r="J231" t="s">
        <v>2050</v>
      </c>
      <c r="K231" t="s">
        <v>2061</v>
      </c>
      <c r="L231" t="s">
        <v>21</v>
      </c>
      <c r="M231" t="s">
        <v>22</v>
      </c>
      <c r="N231">
        <v>1496293200</v>
      </c>
      <c r="O231">
        <v>1500440400</v>
      </c>
      <c r="P231" s="9">
        <f t="shared" si="13"/>
        <v>42887.208333333328</v>
      </c>
      <c r="Q231" s="9">
        <f t="shared" si="14"/>
        <v>42935.208333333328</v>
      </c>
      <c r="R231" t="b">
        <v>0</v>
      </c>
      <c r="S231" t="b">
        <v>1</v>
      </c>
      <c r="T231" t="s">
        <v>292</v>
      </c>
    </row>
    <row r="232" spans="1:20" hidden="1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>
        <f t="shared" si="15"/>
        <v>100</v>
      </c>
      <c r="J232" t="s">
        <v>2050</v>
      </c>
      <c r="K232" t="s">
        <v>2051</v>
      </c>
      <c r="L232" t="s">
        <v>21</v>
      </c>
      <c r="M232" t="s">
        <v>22</v>
      </c>
      <c r="N232">
        <v>1575612000</v>
      </c>
      <c r="O232">
        <v>1575612000</v>
      </c>
      <c r="P232" s="9">
        <f t="shared" si="13"/>
        <v>43805.25</v>
      </c>
      <c r="Q232" s="9">
        <f t="shared" si="14"/>
        <v>43805.25</v>
      </c>
      <c r="R232" t="b">
        <v>0</v>
      </c>
      <c r="S232" t="b">
        <v>0</v>
      </c>
      <c r="T232" t="s">
        <v>89</v>
      </c>
    </row>
    <row r="233" spans="1:20" hidden="1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>
        <f t="shared" si="15"/>
        <v>82</v>
      </c>
      <c r="J233" t="s">
        <v>2039</v>
      </c>
      <c r="K233" t="s">
        <v>2040</v>
      </c>
      <c r="L233" t="s">
        <v>21</v>
      </c>
      <c r="M233" t="s">
        <v>22</v>
      </c>
      <c r="N233">
        <v>1369112400</v>
      </c>
      <c r="O233">
        <v>1374123600</v>
      </c>
      <c r="P233" s="9">
        <f t="shared" si="13"/>
        <v>41415.208333333336</v>
      </c>
      <c r="Q233" s="9">
        <f t="shared" si="14"/>
        <v>41473.208333333336</v>
      </c>
      <c r="R233" t="b">
        <v>0</v>
      </c>
      <c r="S233" t="b">
        <v>0</v>
      </c>
      <c r="T233" t="s">
        <v>33</v>
      </c>
    </row>
    <row r="234" spans="1:20" hidden="1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>
        <f t="shared" si="15"/>
        <v>63</v>
      </c>
      <c r="J234" t="s">
        <v>2039</v>
      </c>
      <c r="K234" t="s">
        <v>2040</v>
      </c>
      <c r="L234" t="s">
        <v>21</v>
      </c>
      <c r="M234" t="s">
        <v>22</v>
      </c>
      <c r="N234">
        <v>1469422800</v>
      </c>
      <c r="O234">
        <v>1469509200</v>
      </c>
      <c r="P234" s="9">
        <f t="shared" si="13"/>
        <v>42576.208333333328</v>
      </c>
      <c r="Q234" s="9">
        <f t="shared" si="14"/>
        <v>42577.208333333328</v>
      </c>
      <c r="R234" t="b">
        <v>0</v>
      </c>
      <c r="S234" t="b">
        <v>0</v>
      </c>
      <c r="T234" t="s">
        <v>33</v>
      </c>
    </row>
    <row r="235" spans="1:20" hidden="1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>
        <f t="shared" si="15"/>
        <v>97</v>
      </c>
      <c r="J235" t="s">
        <v>2041</v>
      </c>
      <c r="K235" t="s">
        <v>2049</v>
      </c>
      <c r="L235" t="s">
        <v>21</v>
      </c>
      <c r="M235" t="s">
        <v>22</v>
      </c>
      <c r="N235">
        <v>1307854800</v>
      </c>
      <c r="O235">
        <v>1309237200</v>
      </c>
      <c r="P235" s="9">
        <f t="shared" si="13"/>
        <v>40706.208333333336</v>
      </c>
      <c r="Q235" s="9">
        <f t="shared" si="14"/>
        <v>40722.208333333336</v>
      </c>
      <c r="R235" t="b">
        <v>0</v>
      </c>
      <c r="S235" t="b">
        <v>0</v>
      </c>
      <c r="T235" t="s">
        <v>71</v>
      </c>
    </row>
    <row r="236" spans="1:20" hidden="1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>
        <f t="shared" si="15"/>
        <v>55</v>
      </c>
      <c r="J236" t="s">
        <v>2050</v>
      </c>
      <c r="K236" t="s">
        <v>2051</v>
      </c>
      <c r="L236" t="s">
        <v>107</v>
      </c>
      <c r="M236" t="s">
        <v>108</v>
      </c>
      <c r="N236">
        <v>1503378000</v>
      </c>
      <c r="O236">
        <v>1503982800</v>
      </c>
      <c r="P236" s="9">
        <f t="shared" si="13"/>
        <v>42969.208333333328</v>
      </c>
      <c r="Q236" s="9">
        <f t="shared" si="14"/>
        <v>42976.208333333328</v>
      </c>
      <c r="R236" t="b">
        <v>0</v>
      </c>
      <c r="S236" t="b">
        <v>1</v>
      </c>
      <c r="T236" t="s">
        <v>89</v>
      </c>
    </row>
    <row r="237" spans="1:20" ht="31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>
        <f t="shared" si="15"/>
        <v>39</v>
      </c>
      <c r="J237" t="s">
        <v>2041</v>
      </c>
      <c r="K237" t="s">
        <v>2049</v>
      </c>
      <c r="L237" t="s">
        <v>21</v>
      </c>
      <c r="M237" t="s">
        <v>22</v>
      </c>
      <c r="N237">
        <v>1486965600</v>
      </c>
      <c r="O237">
        <v>1487397600</v>
      </c>
      <c r="P237" s="9">
        <f t="shared" si="13"/>
        <v>42779.25</v>
      </c>
      <c r="Q237" s="9">
        <f t="shared" si="14"/>
        <v>42784.25</v>
      </c>
      <c r="R237" t="b">
        <v>0</v>
      </c>
      <c r="S237" t="b">
        <v>0</v>
      </c>
      <c r="T237" t="s">
        <v>71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>
        <f t="shared" si="15"/>
        <v>76</v>
      </c>
      <c r="J238" t="s">
        <v>2035</v>
      </c>
      <c r="K238" t="s">
        <v>2036</v>
      </c>
      <c r="L238" t="s">
        <v>26</v>
      </c>
      <c r="M238" t="s">
        <v>27</v>
      </c>
      <c r="N238">
        <v>1561438800</v>
      </c>
      <c r="O238">
        <v>1562043600</v>
      </c>
      <c r="P238" s="9">
        <f t="shared" si="13"/>
        <v>43641.208333333328</v>
      </c>
      <c r="Q238" s="9">
        <f t="shared" si="14"/>
        <v>43648.208333333328</v>
      </c>
      <c r="R238" t="b">
        <v>0</v>
      </c>
      <c r="S238" t="b">
        <v>1</v>
      </c>
      <c r="T238" t="s">
        <v>23</v>
      </c>
    </row>
    <row r="239" spans="1:20" ht="31" hidden="1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>
        <f t="shared" si="15"/>
        <v>45</v>
      </c>
      <c r="J239" t="s">
        <v>2041</v>
      </c>
      <c r="K239" t="s">
        <v>2049</v>
      </c>
      <c r="L239" t="s">
        <v>21</v>
      </c>
      <c r="M239" t="s">
        <v>22</v>
      </c>
      <c r="N239">
        <v>1398402000</v>
      </c>
      <c r="O239">
        <v>1398574800</v>
      </c>
      <c r="P239" s="9">
        <f t="shared" si="13"/>
        <v>41754.208333333336</v>
      </c>
      <c r="Q239" s="9">
        <f t="shared" si="14"/>
        <v>41756.208333333336</v>
      </c>
      <c r="R239" t="b">
        <v>0</v>
      </c>
      <c r="S239" t="b">
        <v>0</v>
      </c>
      <c r="T239" t="s">
        <v>71</v>
      </c>
    </row>
    <row r="240" spans="1:20" hidden="1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>
        <f t="shared" si="15"/>
        <v>105</v>
      </c>
      <c r="J240" t="s">
        <v>2039</v>
      </c>
      <c r="K240" t="s">
        <v>2040</v>
      </c>
      <c r="L240" t="s">
        <v>36</v>
      </c>
      <c r="M240" t="s">
        <v>37</v>
      </c>
      <c r="N240">
        <v>1513231200</v>
      </c>
      <c r="O240">
        <v>1515391200</v>
      </c>
      <c r="P240" s="9">
        <f t="shared" si="13"/>
        <v>43083.25</v>
      </c>
      <c r="Q240" s="9">
        <f t="shared" si="14"/>
        <v>43108.25</v>
      </c>
      <c r="R240" t="b">
        <v>0</v>
      </c>
      <c r="S240" t="b">
        <v>1</v>
      </c>
      <c r="T240" t="s">
        <v>33</v>
      </c>
    </row>
    <row r="241" spans="1:20" ht="31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>
        <f t="shared" si="15"/>
        <v>76</v>
      </c>
      <c r="J241" t="s">
        <v>2037</v>
      </c>
      <c r="K241" t="s">
        <v>2046</v>
      </c>
      <c r="L241" t="s">
        <v>21</v>
      </c>
      <c r="M241" t="s">
        <v>22</v>
      </c>
      <c r="N241">
        <v>1440824400</v>
      </c>
      <c r="O241">
        <v>1441170000</v>
      </c>
      <c r="P241" s="9">
        <f t="shared" si="13"/>
        <v>42245.208333333328</v>
      </c>
      <c r="Q241" s="9">
        <f t="shared" si="14"/>
        <v>42249.208333333328</v>
      </c>
      <c r="R241" t="b">
        <v>0</v>
      </c>
      <c r="S241" t="b">
        <v>0</v>
      </c>
      <c r="T241" t="s">
        <v>65</v>
      </c>
    </row>
    <row r="242" spans="1:20" hidden="1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>
        <f t="shared" si="15"/>
        <v>69</v>
      </c>
      <c r="J242" t="s">
        <v>2039</v>
      </c>
      <c r="K242" t="s">
        <v>2040</v>
      </c>
      <c r="L242" t="s">
        <v>21</v>
      </c>
      <c r="M242" t="s">
        <v>22</v>
      </c>
      <c r="N242">
        <v>1281070800</v>
      </c>
      <c r="O242">
        <v>1281157200</v>
      </c>
      <c r="P242" s="9">
        <f t="shared" si="13"/>
        <v>40396.208333333336</v>
      </c>
      <c r="Q242" s="9">
        <f t="shared" si="14"/>
        <v>40397.208333333336</v>
      </c>
      <c r="R242" t="b">
        <v>0</v>
      </c>
      <c r="S242" t="b">
        <v>0</v>
      </c>
      <c r="T242" t="s">
        <v>33</v>
      </c>
    </row>
    <row r="243" spans="1:20" hidden="1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>
        <f t="shared" si="15"/>
        <v>102</v>
      </c>
      <c r="J243" t="s">
        <v>2047</v>
      </c>
      <c r="K243" t="s">
        <v>2048</v>
      </c>
      <c r="L243" t="s">
        <v>26</v>
      </c>
      <c r="M243" t="s">
        <v>27</v>
      </c>
      <c r="N243">
        <v>1397365200</v>
      </c>
      <c r="O243">
        <v>1398229200</v>
      </c>
      <c r="P243" s="9">
        <f t="shared" si="13"/>
        <v>41742.208333333336</v>
      </c>
      <c r="Q243" s="9">
        <f t="shared" si="14"/>
        <v>41752.208333333336</v>
      </c>
      <c r="R243" t="b">
        <v>0</v>
      </c>
      <c r="S243" t="b">
        <v>1</v>
      </c>
      <c r="T243" t="s">
        <v>68</v>
      </c>
    </row>
    <row r="244" spans="1:20" hidden="1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>
        <f t="shared" si="15"/>
        <v>43</v>
      </c>
      <c r="J244" t="s">
        <v>2035</v>
      </c>
      <c r="K244" t="s">
        <v>2036</v>
      </c>
      <c r="L244" t="s">
        <v>21</v>
      </c>
      <c r="M244" t="s">
        <v>22</v>
      </c>
      <c r="N244">
        <v>1494392400</v>
      </c>
      <c r="O244">
        <v>1495256400</v>
      </c>
      <c r="P244" s="9">
        <f t="shared" si="13"/>
        <v>42865.208333333328</v>
      </c>
      <c r="Q244" s="9">
        <f t="shared" si="14"/>
        <v>42875.208333333328</v>
      </c>
      <c r="R244" t="b">
        <v>0</v>
      </c>
      <c r="S244" t="b">
        <v>1</v>
      </c>
      <c r="T244" t="s">
        <v>23</v>
      </c>
    </row>
    <row r="245" spans="1:20" ht="31" hidden="1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>
        <f t="shared" si="15"/>
        <v>43</v>
      </c>
      <c r="J245" t="s">
        <v>2039</v>
      </c>
      <c r="K245" t="s">
        <v>2040</v>
      </c>
      <c r="L245" t="s">
        <v>21</v>
      </c>
      <c r="M245" t="s">
        <v>22</v>
      </c>
      <c r="N245">
        <v>1520143200</v>
      </c>
      <c r="O245">
        <v>1520402400</v>
      </c>
      <c r="P245" s="9">
        <f t="shared" si="13"/>
        <v>43163.25</v>
      </c>
      <c r="Q245" s="9">
        <f t="shared" si="14"/>
        <v>43166.25</v>
      </c>
      <c r="R245" t="b">
        <v>0</v>
      </c>
      <c r="S245" t="b">
        <v>0</v>
      </c>
      <c r="T245" t="s">
        <v>33</v>
      </c>
    </row>
    <row r="246" spans="1:20" ht="31" hidden="1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>
        <f t="shared" si="15"/>
        <v>75</v>
      </c>
      <c r="J246" t="s">
        <v>2039</v>
      </c>
      <c r="K246" t="s">
        <v>2040</v>
      </c>
      <c r="L246" t="s">
        <v>21</v>
      </c>
      <c r="M246" t="s">
        <v>22</v>
      </c>
      <c r="N246">
        <v>1405314000</v>
      </c>
      <c r="O246">
        <v>1409806800</v>
      </c>
      <c r="P246" s="9">
        <f t="shared" si="13"/>
        <v>41834.208333333336</v>
      </c>
      <c r="Q246" s="9">
        <f t="shared" si="14"/>
        <v>41886.208333333336</v>
      </c>
      <c r="R246" t="b">
        <v>0</v>
      </c>
      <c r="S246" t="b">
        <v>0</v>
      </c>
      <c r="T246" t="s">
        <v>33</v>
      </c>
    </row>
    <row r="247" spans="1:20" hidden="1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>
        <f t="shared" si="15"/>
        <v>69</v>
      </c>
      <c r="J247" t="s">
        <v>2039</v>
      </c>
      <c r="K247" t="s">
        <v>2040</v>
      </c>
      <c r="L247" t="s">
        <v>21</v>
      </c>
      <c r="M247" t="s">
        <v>22</v>
      </c>
      <c r="N247">
        <v>1396846800</v>
      </c>
      <c r="O247">
        <v>1396933200</v>
      </c>
      <c r="P247" s="9">
        <f t="shared" si="13"/>
        <v>41736.208333333336</v>
      </c>
      <c r="Q247" s="9">
        <f t="shared" si="14"/>
        <v>41737.208333333336</v>
      </c>
      <c r="R247" t="b">
        <v>0</v>
      </c>
      <c r="S247" t="b">
        <v>0</v>
      </c>
      <c r="T247" t="s">
        <v>33</v>
      </c>
    </row>
    <row r="248" spans="1:20" hidden="1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>
        <f t="shared" si="15"/>
        <v>66</v>
      </c>
      <c r="J248" t="s">
        <v>2037</v>
      </c>
      <c r="K248" t="s">
        <v>2038</v>
      </c>
      <c r="L248" t="s">
        <v>21</v>
      </c>
      <c r="M248" t="s">
        <v>22</v>
      </c>
      <c r="N248">
        <v>1375678800</v>
      </c>
      <c r="O248">
        <v>1376024400</v>
      </c>
      <c r="P248" s="9">
        <f t="shared" si="13"/>
        <v>41491.208333333336</v>
      </c>
      <c r="Q248" s="9">
        <f t="shared" si="14"/>
        <v>41495.208333333336</v>
      </c>
      <c r="R248" t="b">
        <v>0</v>
      </c>
      <c r="S248" t="b">
        <v>0</v>
      </c>
      <c r="T248" t="s">
        <v>28</v>
      </c>
    </row>
    <row r="249" spans="1:20" hidden="1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>
        <f t="shared" si="15"/>
        <v>98</v>
      </c>
      <c r="J249" t="s">
        <v>2047</v>
      </c>
      <c r="K249" t="s">
        <v>2053</v>
      </c>
      <c r="L249" t="s">
        <v>21</v>
      </c>
      <c r="M249" t="s">
        <v>22</v>
      </c>
      <c r="N249">
        <v>1482386400</v>
      </c>
      <c r="O249">
        <v>1483682400</v>
      </c>
      <c r="P249" s="9">
        <f t="shared" si="13"/>
        <v>42726.25</v>
      </c>
      <c r="Q249" s="9">
        <f t="shared" si="14"/>
        <v>42741.25</v>
      </c>
      <c r="R249" t="b">
        <v>0</v>
      </c>
      <c r="S249" t="b">
        <v>1</v>
      </c>
      <c r="T249" t="s">
        <v>119</v>
      </c>
    </row>
    <row r="250" spans="1:20" hidden="1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>
        <f t="shared" si="15"/>
        <v>60</v>
      </c>
      <c r="J250" t="s">
        <v>2050</v>
      </c>
      <c r="K250" t="s">
        <v>2061</v>
      </c>
      <c r="L250" t="s">
        <v>26</v>
      </c>
      <c r="M250" t="s">
        <v>27</v>
      </c>
      <c r="N250">
        <v>1420005600</v>
      </c>
      <c r="O250">
        <v>1420437600</v>
      </c>
      <c r="P250" s="9">
        <f t="shared" si="13"/>
        <v>42004.25</v>
      </c>
      <c r="Q250" s="9">
        <f t="shared" si="14"/>
        <v>42009.25</v>
      </c>
      <c r="R250" t="b">
        <v>0</v>
      </c>
      <c r="S250" t="b">
        <v>0</v>
      </c>
      <c r="T250" t="s">
        <v>292</v>
      </c>
    </row>
    <row r="251" spans="1:20" hidden="1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>
        <f t="shared" si="15"/>
        <v>26</v>
      </c>
      <c r="J251" t="s">
        <v>2047</v>
      </c>
      <c r="K251" t="s">
        <v>2059</v>
      </c>
      <c r="L251" t="s">
        <v>21</v>
      </c>
      <c r="M251" t="s">
        <v>22</v>
      </c>
      <c r="N251">
        <v>1420178400</v>
      </c>
      <c r="O251">
        <v>1420783200</v>
      </c>
      <c r="P251" s="9">
        <f t="shared" si="13"/>
        <v>42006.25</v>
      </c>
      <c r="Q251" s="9">
        <f t="shared" si="14"/>
        <v>42013.25</v>
      </c>
      <c r="R251" t="b">
        <v>0</v>
      </c>
      <c r="S251" t="b">
        <v>0</v>
      </c>
      <c r="T251" t="s">
        <v>206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>
        <f t="shared" si="15"/>
        <v>3</v>
      </c>
      <c r="J252" t="s">
        <v>2035</v>
      </c>
      <c r="K252" t="s">
        <v>2036</v>
      </c>
      <c r="L252" t="s">
        <v>21</v>
      </c>
      <c r="M252" t="s">
        <v>22</v>
      </c>
      <c r="N252">
        <v>1264399200</v>
      </c>
      <c r="O252">
        <v>1267423200</v>
      </c>
      <c r="P252" s="9">
        <f t="shared" si="13"/>
        <v>40203.25</v>
      </c>
      <c r="Q252" s="9">
        <f t="shared" si="14"/>
        <v>40238.25</v>
      </c>
      <c r="R252" t="b">
        <v>0</v>
      </c>
      <c r="S252" t="b">
        <v>0</v>
      </c>
      <c r="T252" t="s">
        <v>23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>
        <f t="shared" si="15"/>
        <v>38</v>
      </c>
      <c r="J253" t="s">
        <v>2039</v>
      </c>
      <c r="K253" t="s">
        <v>2040</v>
      </c>
      <c r="L253" t="s">
        <v>21</v>
      </c>
      <c r="M253" t="s">
        <v>22</v>
      </c>
      <c r="N253">
        <v>1355032800</v>
      </c>
      <c r="O253">
        <v>1355205600</v>
      </c>
      <c r="P253" s="9">
        <f t="shared" si="13"/>
        <v>41252.25</v>
      </c>
      <c r="Q253" s="9">
        <f t="shared" si="14"/>
        <v>41254.25</v>
      </c>
      <c r="R253" t="b">
        <v>0</v>
      </c>
      <c r="S253" t="b">
        <v>0</v>
      </c>
      <c r="T253" t="s">
        <v>33</v>
      </c>
    </row>
    <row r="254" spans="1:20" ht="31" hidden="1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>
        <f t="shared" si="15"/>
        <v>106</v>
      </c>
      <c r="J254" t="s">
        <v>2039</v>
      </c>
      <c r="K254" t="s">
        <v>2040</v>
      </c>
      <c r="L254" t="s">
        <v>21</v>
      </c>
      <c r="M254" t="s">
        <v>22</v>
      </c>
      <c r="N254">
        <v>1382677200</v>
      </c>
      <c r="O254">
        <v>1383109200</v>
      </c>
      <c r="P254" s="9">
        <f t="shared" si="13"/>
        <v>41572.208333333336</v>
      </c>
      <c r="Q254" s="9">
        <f t="shared" si="14"/>
        <v>41577.208333333336</v>
      </c>
      <c r="R254" t="b">
        <v>0</v>
      </c>
      <c r="S254" t="b">
        <v>0</v>
      </c>
      <c r="T254" t="s">
        <v>33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>
        <f t="shared" si="15"/>
        <v>81</v>
      </c>
      <c r="J255" t="s">
        <v>2041</v>
      </c>
      <c r="K255" t="s">
        <v>2044</v>
      </c>
      <c r="L255" t="s">
        <v>15</v>
      </c>
      <c r="M255" t="s">
        <v>16</v>
      </c>
      <c r="N255">
        <v>1302238800</v>
      </c>
      <c r="O255">
        <v>1303275600</v>
      </c>
      <c r="P255" s="9">
        <f t="shared" si="13"/>
        <v>40641.208333333336</v>
      </c>
      <c r="Q255" s="9">
        <f t="shared" si="14"/>
        <v>40653.208333333336</v>
      </c>
      <c r="R255" t="b">
        <v>0</v>
      </c>
      <c r="S255" t="b">
        <v>0</v>
      </c>
      <c r="T255" t="s">
        <v>53</v>
      </c>
    </row>
    <row r="256" spans="1:20" ht="31" hidden="1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>
        <f t="shared" si="15"/>
        <v>97</v>
      </c>
      <c r="J256" t="s">
        <v>2047</v>
      </c>
      <c r="K256" t="s">
        <v>2048</v>
      </c>
      <c r="L256" t="s">
        <v>21</v>
      </c>
      <c r="M256" t="s">
        <v>22</v>
      </c>
      <c r="N256">
        <v>1487656800</v>
      </c>
      <c r="O256">
        <v>1487829600</v>
      </c>
      <c r="P256" s="9">
        <f t="shared" si="13"/>
        <v>42787.25</v>
      </c>
      <c r="Q256" s="9">
        <f t="shared" si="14"/>
        <v>42789.25</v>
      </c>
      <c r="R256" t="b">
        <v>0</v>
      </c>
      <c r="S256" t="b">
        <v>0</v>
      </c>
      <c r="T256" t="s">
        <v>68</v>
      </c>
    </row>
    <row r="257" spans="1:20" ht="31" hidden="1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>
        <f t="shared" si="15"/>
        <v>57</v>
      </c>
      <c r="J257" t="s">
        <v>2035</v>
      </c>
      <c r="K257" t="s">
        <v>2036</v>
      </c>
      <c r="L257" t="s">
        <v>21</v>
      </c>
      <c r="M257" t="s">
        <v>22</v>
      </c>
      <c r="N257">
        <v>1297836000</v>
      </c>
      <c r="O257">
        <v>1298268000</v>
      </c>
      <c r="P257" s="9">
        <f t="shared" si="13"/>
        <v>40590.25</v>
      </c>
      <c r="Q257" s="9">
        <f t="shared" si="14"/>
        <v>40595.25</v>
      </c>
      <c r="R257" t="b">
        <v>0</v>
      </c>
      <c r="S257" t="b">
        <v>1</v>
      </c>
      <c r="T257" t="s">
        <v>23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>
        <f t="shared" si="15"/>
        <v>64</v>
      </c>
      <c r="J258" t="s">
        <v>2035</v>
      </c>
      <c r="K258" t="s">
        <v>2036</v>
      </c>
      <c r="L258" t="s">
        <v>40</v>
      </c>
      <c r="M258" t="s">
        <v>41</v>
      </c>
      <c r="N258">
        <v>1453615200</v>
      </c>
      <c r="O258">
        <v>1456812000</v>
      </c>
      <c r="P258" s="9">
        <f t="shared" si="13"/>
        <v>42393.25</v>
      </c>
      <c r="Q258" s="9">
        <f t="shared" si="14"/>
        <v>42430.25</v>
      </c>
      <c r="R258" t="b">
        <v>0</v>
      </c>
      <c r="S258" t="b">
        <v>0</v>
      </c>
      <c r="T258" t="s">
        <v>23</v>
      </c>
    </row>
    <row r="259" spans="1:20" hidden="1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>
        <f t="shared" si="15"/>
        <v>90</v>
      </c>
      <c r="J259" t="s">
        <v>2039</v>
      </c>
      <c r="K259" t="s">
        <v>2040</v>
      </c>
      <c r="L259" t="s">
        <v>21</v>
      </c>
      <c r="M259" t="s">
        <v>22</v>
      </c>
      <c r="N259">
        <v>1362463200</v>
      </c>
      <c r="O259">
        <v>1363669200</v>
      </c>
      <c r="P259" s="9">
        <f t="shared" ref="P259:P322" si="17">(((N259/60)/60)/24)+DATE(1970,1,1)</f>
        <v>41338.25</v>
      </c>
      <c r="Q259" s="9">
        <f t="shared" ref="Q259:Q322" si="18">(((O259/60)/60)/24)+DATE(1970,1,1)</f>
        <v>41352.208333333336</v>
      </c>
      <c r="R259" t="b">
        <v>0</v>
      </c>
      <c r="S259" t="b">
        <v>0</v>
      </c>
      <c r="T259" t="s">
        <v>33</v>
      </c>
    </row>
    <row r="260" spans="1:20" hidden="1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>
        <f t="shared" ref="I260:I323" si="19">ROUND(E260/H260,0)</f>
        <v>72</v>
      </c>
      <c r="J260" t="s">
        <v>2039</v>
      </c>
      <c r="K260" t="s">
        <v>2040</v>
      </c>
      <c r="L260" t="s">
        <v>21</v>
      </c>
      <c r="M260" t="s">
        <v>22</v>
      </c>
      <c r="N260">
        <v>1481176800</v>
      </c>
      <c r="O260">
        <v>1482904800</v>
      </c>
      <c r="P260" s="9">
        <f t="shared" si="17"/>
        <v>42712.25</v>
      </c>
      <c r="Q260" s="9">
        <f t="shared" si="18"/>
        <v>42732.25</v>
      </c>
      <c r="R260" t="b">
        <v>0</v>
      </c>
      <c r="S260" t="b">
        <v>1</v>
      </c>
      <c r="T260" t="s">
        <v>33</v>
      </c>
    </row>
    <row r="261" spans="1:20" ht="31" hidden="1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>
        <f t="shared" si="19"/>
        <v>78</v>
      </c>
      <c r="J261" t="s">
        <v>2054</v>
      </c>
      <c r="K261" t="s">
        <v>2055</v>
      </c>
      <c r="L261" t="s">
        <v>21</v>
      </c>
      <c r="M261" t="s">
        <v>22</v>
      </c>
      <c r="N261">
        <v>1354946400</v>
      </c>
      <c r="O261">
        <v>1356588000</v>
      </c>
      <c r="P261" s="9">
        <f t="shared" si="17"/>
        <v>41251.25</v>
      </c>
      <c r="Q261" s="9">
        <f t="shared" si="18"/>
        <v>41270.25</v>
      </c>
      <c r="R261" t="b">
        <v>1</v>
      </c>
      <c r="S261" t="b">
        <v>0</v>
      </c>
      <c r="T261" t="s">
        <v>122</v>
      </c>
    </row>
    <row r="262" spans="1:20" hidden="1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>
        <f t="shared" si="19"/>
        <v>38</v>
      </c>
      <c r="J262" t="s">
        <v>2035</v>
      </c>
      <c r="K262" t="s">
        <v>2036</v>
      </c>
      <c r="L262" t="s">
        <v>21</v>
      </c>
      <c r="M262" t="s">
        <v>22</v>
      </c>
      <c r="N262">
        <v>1348808400</v>
      </c>
      <c r="O262">
        <v>1349845200</v>
      </c>
      <c r="P262" s="9">
        <f t="shared" si="17"/>
        <v>41180.208333333336</v>
      </c>
      <c r="Q262" s="9">
        <f t="shared" si="18"/>
        <v>41192.208333333336</v>
      </c>
      <c r="R262" t="b">
        <v>0</v>
      </c>
      <c r="S262" t="b">
        <v>0</v>
      </c>
      <c r="T262" t="s">
        <v>23</v>
      </c>
    </row>
    <row r="263" spans="1:20" ht="31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>
        <f t="shared" si="19"/>
        <v>58</v>
      </c>
      <c r="J263" t="s">
        <v>2035</v>
      </c>
      <c r="K263" t="s">
        <v>2036</v>
      </c>
      <c r="L263" t="s">
        <v>21</v>
      </c>
      <c r="M263" t="s">
        <v>22</v>
      </c>
      <c r="N263">
        <v>1282712400</v>
      </c>
      <c r="O263">
        <v>1283058000</v>
      </c>
      <c r="P263" s="9">
        <f t="shared" si="17"/>
        <v>40415.208333333336</v>
      </c>
      <c r="Q263" s="9">
        <f t="shared" si="18"/>
        <v>40419.208333333336</v>
      </c>
      <c r="R263" t="b">
        <v>0</v>
      </c>
      <c r="S263" t="b">
        <v>1</v>
      </c>
      <c r="T263" t="s">
        <v>23</v>
      </c>
    </row>
    <row r="264" spans="1:20" hidden="1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>
        <f t="shared" si="19"/>
        <v>50</v>
      </c>
      <c r="J264" t="s">
        <v>2035</v>
      </c>
      <c r="K264" t="s">
        <v>2045</v>
      </c>
      <c r="L264" t="s">
        <v>21</v>
      </c>
      <c r="M264" t="s">
        <v>22</v>
      </c>
      <c r="N264">
        <v>1301979600</v>
      </c>
      <c r="O264">
        <v>1304226000</v>
      </c>
      <c r="P264" s="9">
        <f t="shared" si="17"/>
        <v>40638.208333333336</v>
      </c>
      <c r="Q264" s="9">
        <f t="shared" si="18"/>
        <v>40664.208333333336</v>
      </c>
      <c r="R264" t="b">
        <v>0</v>
      </c>
      <c r="S264" t="b">
        <v>1</v>
      </c>
      <c r="T264" t="s">
        <v>60</v>
      </c>
    </row>
    <row r="265" spans="1:20" hidden="1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>
        <f t="shared" si="19"/>
        <v>54</v>
      </c>
      <c r="J265" t="s">
        <v>2054</v>
      </c>
      <c r="K265" t="s">
        <v>2055</v>
      </c>
      <c r="L265" t="s">
        <v>21</v>
      </c>
      <c r="M265" t="s">
        <v>22</v>
      </c>
      <c r="N265">
        <v>1263016800</v>
      </c>
      <c r="O265">
        <v>1263016800</v>
      </c>
      <c r="P265" s="9">
        <f t="shared" si="17"/>
        <v>40187.25</v>
      </c>
      <c r="Q265" s="9">
        <f t="shared" si="18"/>
        <v>40187.25</v>
      </c>
      <c r="R265" t="b">
        <v>0</v>
      </c>
      <c r="S265" t="b">
        <v>0</v>
      </c>
      <c r="T265" t="s">
        <v>122</v>
      </c>
    </row>
    <row r="266" spans="1:20" hidden="1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>
        <f t="shared" si="19"/>
        <v>30</v>
      </c>
      <c r="J266" t="s">
        <v>2039</v>
      </c>
      <c r="K266" t="s">
        <v>2040</v>
      </c>
      <c r="L266" t="s">
        <v>21</v>
      </c>
      <c r="M266" t="s">
        <v>22</v>
      </c>
      <c r="N266">
        <v>1360648800</v>
      </c>
      <c r="O266">
        <v>1362031200</v>
      </c>
      <c r="P266" s="9">
        <f t="shared" si="17"/>
        <v>41317.25</v>
      </c>
      <c r="Q266" s="9">
        <f t="shared" si="18"/>
        <v>41333.25</v>
      </c>
      <c r="R266" t="b">
        <v>0</v>
      </c>
      <c r="S266" t="b">
        <v>0</v>
      </c>
      <c r="T266" t="s">
        <v>33</v>
      </c>
    </row>
    <row r="267" spans="1:20" hidden="1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>
        <f t="shared" si="19"/>
        <v>70</v>
      </c>
      <c r="J267" t="s">
        <v>2039</v>
      </c>
      <c r="K267" t="s">
        <v>2040</v>
      </c>
      <c r="L267" t="s">
        <v>21</v>
      </c>
      <c r="M267" t="s">
        <v>22</v>
      </c>
      <c r="N267">
        <v>1451800800</v>
      </c>
      <c r="O267">
        <v>1455602400</v>
      </c>
      <c r="P267" s="9">
        <f t="shared" si="17"/>
        <v>42372.25</v>
      </c>
      <c r="Q267" s="9">
        <f t="shared" si="18"/>
        <v>42416.25</v>
      </c>
      <c r="R267" t="b">
        <v>0</v>
      </c>
      <c r="S267" t="b">
        <v>0</v>
      </c>
      <c r="T267" t="s">
        <v>33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>
        <f t="shared" si="19"/>
        <v>27</v>
      </c>
      <c r="J268" t="s">
        <v>2035</v>
      </c>
      <c r="K268" t="s">
        <v>2058</v>
      </c>
      <c r="L268" t="s">
        <v>107</v>
      </c>
      <c r="M268" t="s">
        <v>108</v>
      </c>
      <c r="N268">
        <v>1415340000</v>
      </c>
      <c r="O268">
        <v>1418191200</v>
      </c>
      <c r="P268" s="9">
        <f t="shared" si="17"/>
        <v>41950.25</v>
      </c>
      <c r="Q268" s="9">
        <f t="shared" si="18"/>
        <v>41983.25</v>
      </c>
      <c r="R268" t="b">
        <v>0</v>
      </c>
      <c r="S268" t="b">
        <v>1</v>
      </c>
      <c r="T268" t="s">
        <v>159</v>
      </c>
    </row>
    <row r="269" spans="1:20" hidden="1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>
        <f t="shared" si="19"/>
        <v>52</v>
      </c>
      <c r="J269" t="s">
        <v>2039</v>
      </c>
      <c r="K269" t="s">
        <v>2040</v>
      </c>
      <c r="L269" t="s">
        <v>26</v>
      </c>
      <c r="M269" t="s">
        <v>27</v>
      </c>
      <c r="N269">
        <v>1351054800</v>
      </c>
      <c r="O269">
        <v>1352440800</v>
      </c>
      <c r="P269" s="9">
        <f t="shared" si="17"/>
        <v>41206.208333333336</v>
      </c>
      <c r="Q269" s="9">
        <f t="shared" si="18"/>
        <v>41222.25</v>
      </c>
      <c r="R269" t="b">
        <v>0</v>
      </c>
      <c r="S269" t="b">
        <v>0</v>
      </c>
      <c r="T269" t="s">
        <v>33</v>
      </c>
    </row>
    <row r="270" spans="1:20" hidden="1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>
        <f t="shared" si="19"/>
        <v>56</v>
      </c>
      <c r="J270" t="s">
        <v>2041</v>
      </c>
      <c r="K270" t="s">
        <v>2042</v>
      </c>
      <c r="L270" t="s">
        <v>21</v>
      </c>
      <c r="M270" t="s">
        <v>22</v>
      </c>
      <c r="N270">
        <v>1349326800</v>
      </c>
      <c r="O270">
        <v>1353304800</v>
      </c>
      <c r="P270" s="9">
        <f t="shared" si="17"/>
        <v>41186.208333333336</v>
      </c>
      <c r="Q270" s="9">
        <f t="shared" si="18"/>
        <v>41232.25</v>
      </c>
      <c r="R270" t="b">
        <v>0</v>
      </c>
      <c r="S270" t="b">
        <v>0</v>
      </c>
      <c r="T270" t="s">
        <v>42</v>
      </c>
    </row>
    <row r="271" spans="1:20" hidden="1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>
        <f t="shared" si="19"/>
        <v>102</v>
      </c>
      <c r="J271" t="s">
        <v>2041</v>
      </c>
      <c r="K271" t="s">
        <v>2060</v>
      </c>
      <c r="L271" t="s">
        <v>21</v>
      </c>
      <c r="M271" t="s">
        <v>22</v>
      </c>
      <c r="N271">
        <v>1548914400</v>
      </c>
      <c r="O271">
        <v>1550728800</v>
      </c>
      <c r="P271" s="9">
        <f t="shared" si="17"/>
        <v>43496.25</v>
      </c>
      <c r="Q271" s="9">
        <f t="shared" si="18"/>
        <v>43517.25</v>
      </c>
      <c r="R271" t="b">
        <v>0</v>
      </c>
      <c r="S271" t="b">
        <v>0</v>
      </c>
      <c r="T271" t="s">
        <v>269</v>
      </c>
    </row>
    <row r="272" spans="1:20" hidden="1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>
        <f t="shared" si="19"/>
        <v>25</v>
      </c>
      <c r="J272" t="s">
        <v>2050</v>
      </c>
      <c r="K272" t="s">
        <v>2051</v>
      </c>
      <c r="L272" t="s">
        <v>21</v>
      </c>
      <c r="M272" t="s">
        <v>22</v>
      </c>
      <c r="N272">
        <v>1291269600</v>
      </c>
      <c r="O272">
        <v>1291442400</v>
      </c>
      <c r="P272" s="9">
        <f t="shared" si="17"/>
        <v>40514.25</v>
      </c>
      <c r="Q272" s="9">
        <f t="shared" si="18"/>
        <v>40516.25</v>
      </c>
      <c r="R272" t="b">
        <v>0</v>
      </c>
      <c r="S272" t="b">
        <v>0</v>
      </c>
      <c r="T272" t="s">
        <v>89</v>
      </c>
    </row>
    <row r="273" spans="1:20" ht="31" hidden="1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>
        <f t="shared" si="19"/>
        <v>32</v>
      </c>
      <c r="J273" t="s">
        <v>2054</v>
      </c>
      <c r="K273" t="s">
        <v>2055</v>
      </c>
      <c r="L273" t="s">
        <v>21</v>
      </c>
      <c r="M273" t="s">
        <v>22</v>
      </c>
      <c r="N273">
        <v>1449468000</v>
      </c>
      <c r="O273">
        <v>1452146400</v>
      </c>
      <c r="P273" s="9">
        <f t="shared" si="17"/>
        <v>42345.25</v>
      </c>
      <c r="Q273" s="9">
        <f t="shared" si="18"/>
        <v>42376.25</v>
      </c>
      <c r="R273" t="b">
        <v>0</v>
      </c>
      <c r="S273" t="b">
        <v>0</v>
      </c>
      <c r="T273" t="s">
        <v>122</v>
      </c>
    </row>
    <row r="274" spans="1:20" hidden="1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>
        <f t="shared" si="19"/>
        <v>82</v>
      </c>
      <c r="J274" t="s">
        <v>2039</v>
      </c>
      <c r="K274" t="s">
        <v>2040</v>
      </c>
      <c r="L274" t="s">
        <v>21</v>
      </c>
      <c r="M274" t="s">
        <v>22</v>
      </c>
      <c r="N274">
        <v>1562734800</v>
      </c>
      <c r="O274">
        <v>1564894800</v>
      </c>
      <c r="P274" s="9">
        <f t="shared" si="17"/>
        <v>43656.208333333328</v>
      </c>
      <c r="Q274" s="9">
        <f t="shared" si="18"/>
        <v>43681.208333333328</v>
      </c>
      <c r="R274" t="b">
        <v>0</v>
      </c>
      <c r="S274" t="b">
        <v>1</v>
      </c>
      <c r="T274" t="s">
        <v>33</v>
      </c>
    </row>
    <row r="275" spans="1:20" hidden="1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>
        <f t="shared" si="19"/>
        <v>38</v>
      </c>
      <c r="J275" t="s">
        <v>2039</v>
      </c>
      <c r="K275" t="s">
        <v>2040</v>
      </c>
      <c r="L275" t="s">
        <v>15</v>
      </c>
      <c r="M275" t="s">
        <v>16</v>
      </c>
      <c r="N275">
        <v>1505624400</v>
      </c>
      <c r="O275">
        <v>1505883600</v>
      </c>
      <c r="P275" s="9">
        <f t="shared" si="17"/>
        <v>42995.208333333328</v>
      </c>
      <c r="Q275" s="9">
        <f t="shared" si="18"/>
        <v>42998.208333333328</v>
      </c>
      <c r="R275" t="b">
        <v>0</v>
      </c>
      <c r="S275" t="b">
        <v>0</v>
      </c>
      <c r="T275" t="s">
        <v>33</v>
      </c>
    </row>
    <row r="276" spans="1:20" ht="31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>
        <f t="shared" si="19"/>
        <v>52</v>
      </c>
      <c r="J276" t="s">
        <v>2039</v>
      </c>
      <c r="K276" t="s">
        <v>2040</v>
      </c>
      <c r="L276" t="s">
        <v>21</v>
      </c>
      <c r="M276" t="s">
        <v>22</v>
      </c>
      <c r="N276">
        <v>1509948000</v>
      </c>
      <c r="O276">
        <v>1510380000</v>
      </c>
      <c r="P276" s="9">
        <f t="shared" si="17"/>
        <v>43045.25</v>
      </c>
      <c r="Q276" s="9">
        <f t="shared" si="18"/>
        <v>43050.25</v>
      </c>
      <c r="R276" t="b">
        <v>0</v>
      </c>
      <c r="S276" t="b">
        <v>0</v>
      </c>
      <c r="T276" t="s">
        <v>33</v>
      </c>
    </row>
    <row r="277" spans="1:20" ht="31" hidden="1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>
        <f t="shared" si="19"/>
        <v>81</v>
      </c>
      <c r="J277" t="s">
        <v>2047</v>
      </c>
      <c r="K277" t="s">
        <v>2059</v>
      </c>
      <c r="L277" t="s">
        <v>21</v>
      </c>
      <c r="M277" t="s">
        <v>22</v>
      </c>
      <c r="N277">
        <v>1554526800</v>
      </c>
      <c r="O277">
        <v>1555218000</v>
      </c>
      <c r="P277" s="9">
        <f t="shared" si="17"/>
        <v>43561.208333333328</v>
      </c>
      <c r="Q277" s="9">
        <f t="shared" si="18"/>
        <v>43569.208333333328</v>
      </c>
      <c r="R277" t="b">
        <v>0</v>
      </c>
      <c r="S277" t="b">
        <v>0</v>
      </c>
      <c r="T277" t="s">
        <v>206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>
        <f t="shared" si="19"/>
        <v>40</v>
      </c>
      <c r="J278" t="s">
        <v>2050</v>
      </c>
      <c r="K278" t="s">
        <v>2051</v>
      </c>
      <c r="L278" t="s">
        <v>21</v>
      </c>
      <c r="M278" t="s">
        <v>22</v>
      </c>
      <c r="N278">
        <v>1334811600</v>
      </c>
      <c r="O278">
        <v>1335243600</v>
      </c>
      <c r="P278" s="9">
        <f t="shared" si="17"/>
        <v>41018.208333333336</v>
      </c>
      <c r="Q278" s="9">
        <f t="shared" si="18"/>
        <v>41023.208333333336</v>
      </c>
      <c r="R278" t="b">
        <v>0</v>
      </c>
      <c r="S278" t="b">
        <v>1</v>
      </c>
      <c r="T278" t="s">
        <v>89</v>
      </c>
    </row>
    <row r="279" spans="1:20" ht="31" hidden="1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>
        <f t="shared" si="19"/>
        <v>90</v>
      </c>
      <c r="J279" t="s">
        <v>2039</v>
      </c>
      <c r="K279" t="s">
        <v>2040</v>
      </c>
      <c r="L279" t="s">
        <v>21</v>
      </c>
      <c r="M279" t="s">
        <v>22</v>
      </c>
      <c r="N279">
        <v>1279515600</v>
      </c>
      <c r="O279">
        <v>1279688400</v>
      </c>
      <c r="P279" s="9">
        <f t="shared" si="17"/>
        <v>40378.208333333336</v>
      </c>
      <c r="Q279" s="9">
        <f t="shared" si="18"/>
        <v>40380.208333333336</v>
      </c>
      <c r="R279" t="b">
        <v>0</v>
      </c>
      <c r="S279" t="b">
        <v>0</v>
      </c>
      <c r="T279" t="s">
        <v>33</v>
      </c>
    </row>
    <row r="280" spans="1:20" hidden="1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>
        <f t="shared" si="19"/>
        <v>97</v>
      </c>
      <c r="J280" t="s">
        <v>2037</v>
      </c>
      <c r="K280" t="s">
        <v>2038</v>
      </c>
      <c r="L280" t="s">
        <v>21</v>
      </c>
      <c r="M280" t="s">
        <v>22</v>
      </c>
      <c r="N280">
        <v>1353909600</v>
      </c>
      <c r="O280">
        <v>1356069600</v>
      </c>
      <c r="P280" s="9">
        <f t="shared" si="17"/>
        <v>41239.25</v>
      </c>
      <c r="Q280" s="9">
        <f t="shared" si="18"/>
        <v>41264.25</v>
      </c>
      <c r="R280" t="b">
        <v>0</v>
      </c>
      <c r="S280" t="b">
        <v>0</v>
      </c>
      <c r="T280" t="s">
        <v>28</v>
      </c>
    </row>
    <row r="281" spans="1:20" hidden="1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>
        <f t="shared" si="19"/>
        <v>25</v>
      </c>
      <c r="J281" t="s">
        <v>2039</v>
      </c>
      <c r="K281" t="s">
        <v>2040</v>
      </c>
      <c r="L281" t="s">
        <v>21</v>
      </c>
      <c r="M281" t="s">
        <v>22</v>
      </c>
      <c r="N281">
        <v>1535950800</v>
      </c>
      <c r="O281">
        <v>1536210000</v>
      </c>
      <c r="P281" s="9">
        <f t="shared" si="17"/>
        <v>43346.208333333328</v>
      </c>
      <c r="Q281" s="9">
        <f t="shared" si="18"/>
        <v>43349.208333333328</v>
      </c>
      <c r="R281" t="b">
        <v>0</v>
      </c>
      <c r="S281" t="b">
        <v>0</v>
      </c>
      <c r="T281" t="s">
        <v>33</v>
      </c>
    </row>
    <row r="282" spans="1:20" ht="31" hidden="1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>
        <f t="shared" si="19"/>
        <v>37</v>
      </c>
      <c r="J282" t="s">
        <v>2041</v>
      </c>
      <c r="K282" t="s">
        <v>2049</v>
      </c>
      <c r="L282" t="s">
        <v>21</v>
      </c>
      <c r="M282" t="s">
        <v>22</v>
      </c>
      <c r="N282">
        <v>1511244000</v>
      </c>
      <c r="O282">
        <v>1511762400</v>
      </c>
      <c r="P282" s="9">
        <f t="shared" si="17"/>
        <v>43060.25</v>
      </c>
      <c r="Q282" s="9">
        <f t="shared" si="18"/>
        <v>43066.25</v>
      </c>
      <c r="R282" t="b">
        <v>0</v>
      </c>
      <c r="S282" t="b">
        <v>0</v>
      </c>
      <c r="T282" t="s">
        <v>71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>
        <f t="shared" si="19"/>
        <v>73</v>
      </c>
      <c r="J283" t="s">
        <v>2039</v>
      </c>
      <c r="K283" t="s">
        <v>2040</v>
      </c>
      <c r="L283" t="s">
        <v>21</v>
      </c>
      <c r="M283" t="s">
        <v>22</v>
      </c>
      <c r="N283">
        <v>1331445600</v>
      </c>
      <c r="O283">
        <v>1333256400</v>
      </c>
      <c r="P283" s="9">
        <f t="shared" si="17"/>
        <v>40979.25</v>
      </c>
      <c r="Q283" s="9">
        <f t="shared" si="18"/>
        <v>41000.208333333336</v>
      </c>
      <c r="R283" t="b">
        <v>0</v>
      </c>
      <c r="S283" t="b">
        <v>1</v>
      </c>
      <c r="T283" t="s">
        <v>33</v>
      </c>
    </row>
    <row r="284" spans="1:20" hidden="1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>
        <f t="shared" si="19"/>
        <v>68</v>
      </c>
      <c r="J284" t="s">
        <v>2041</v>
      </c>
      <c r="K284" t="s">
        <v>2060</v>
      </c>
      <c r="L284" t="s">
        <v>21</v>
      </c>
      <c r="M284" t="s">
        <v>22</v>
      </c>
      <c r="N284">
        <v>1480226400</v>
      </c>
      <c r="O284">
        <v>1480744800</v>
      </c>
      <c r="P284" s="9">
        <f t="shared" si="17"/>
        <v>42701.25</v>
      </c>
      <c r="Q284" s="9">
        <f t="shared" si="18"/>
        <v>42707.25</v>
      </c>
      <c r="R284" t="b">
        <v>0</v>
      </c>
      <c r="S284" t="b">
        <v>1</v>
      </c>
      <c r="T284" t="s">
        <v>269</v>
      </c>
    </row>
    <row r="285" spans="1:20" ht="31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>
        <f t="shared" si="19"/>
        <v>52</v>
      </c>
      <c r="J285" t="s">
        <v>2035</v>
      </c>
      <c r="K285" t="s">
        <v>2036</v>
      </c>
      <c r="L285" t="s">
        <v>36</v>
      </c>
      <c r="M285" t="s">
        <v>37</v>
      </c>
      <c r="N285">
        <v>1464584400</v>
      </c>
      <c r="O285">
        <v>1465016400</v>
      </c>
      <c r="P285" s="9">
        <f t="shared" si="17"/>
        <v>42520.208333333328</v>
      </c>
      <c r="Q285" s="9">
        <f t="shared" si="18"/>
        <v>42525.208333333328</v>
      </c>
      <c r="R285" t="b">
        <v>0</v>
      </c>
      <c r="S285" t="b">
        <v>0</v>
      </c>
      <c r="T285" t="s">
        <v>23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>
        <f t="shared" si="19"/>
        <v>62</v>
      </c>
      <c r="J286" t="s">
        <v>2037</v>
      </c>
      <c r="K286" t="s">
        <v>2038</v>
      </c>
      <c r="L286" t="s">
        <v>21</v>
      </c>
      <c r="M286" t="s">
        <v>22</v>
      </c>
      <c r="N286">
        <v>1335848400</v>
      </c>
      <c r="O286">
        <v>1336280400</v>
      </c>
      <c r="P286" s="9">
        <f t="shared" si="17"/>
        <v>41030.208333333336</v>
      </c>
      <c r="Q286" s="9">
        <f t="shared" si="18"/>
        <v>41035.208333333336</v>
      </c>
      <c r="R286" t="b">
        <v>0</v>
      </c>
      <c r="S286" t="b">
        <v>0</v>
      </c>
      <c r="T286" t="s">
        <v>28</v>
      </c>
    </row>
    <row r="287" spans="1:20" hidden="1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>
        <f t="shared" si="19"/>
        <v>25</v>
      </c>
      <c r="J287" t="s">
        <v>2039</v>
      </c>
      <c r="K287" t="s">
        <v>2040</v>
      </c>
      <c r="L287" t="s">
        <v>21</v>
      </c>
      <c r="M287" t="s">
        <v>22</v>
      </c>
      <c r="N287">
        <v>1473483600</v>
      </c>
      <c r="O287">
        <v>1476766800</v>
      </c>
      <c r="P287" s="9">
        <f t="shared" si="17"/>
        <v>42623.208333333328</v>
      </c>
      <c r="Q287" s="9">
        <f t="shared" si="18"/>
        <v>42661.208333333328</v>
      </c>
      <c r="R287" t="b">
        <v>0</v>
      </c>
      <c r="S287" t="b">
        <v>0</v>
      </c>
      <c r="T287" t="s">
        <v>33</v>
      </c>
    </row>
    <row r="288" spans="1:20" hidden="1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>
        <f t="shared" si="19"/>
        <v>106</v>
      </c>
      <c r="J288" t="s">
        <v>2039</v>
      </c>
      <c r="K288" t="s">
        <v>2040</v>
      </c>
      <c r="L288" t="s">
        <v>21</v>
      </c>
      <c r="M288" t="s">
        <v>22</v>
      </c>
      <c r="N288">
        <v>1479880800</v>
      </c>
      <c r="O288">
        <v>1480485600</v>
      </c>
      <c r="P288" s="9">
        <f t="shared" si="17"/>
        <v>42697.25</v>
      </c>
      <c r="Q288" s="9">
        <f t="shared" si="18"/>
        <v>42704.25</v>
      </c>
      <c r="R288" t="b">
        <v>0</v>
      </c>
      <c r="S288" t="b">
        <v>0</v>
      </c>
      <c r="T288" t="s">
        <v>33</v>
      </c>
    </row>
    <row r="289" spans="1:20" hidden="1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>
        <f t="shared" si="19"/>
        <v>75</v>
      </c>
      <c r="J289" t="s">
        <v>2035</v>
      </c>
      <c r="K289" t="s">
        <v>2043</v>
      </c>
      <c r="L289" t="s">
        <v>21</v>
      </c>
      <c r="M289" t="s">
        <v>22</v>
      </c>
      <c r="N289">
        <v>1430197200</v>
      </c>
      <c r="O289">
        <v>1430197200</v>
      </c>
      <c r="P289" s="9">
        <f t="shared" si="17"/>
        <v>42122.208333333328</v>
      </c>
      <c r="Q289" s="9">
        <f t="shared" si="18"/>
        <v>42122.208333333328</v>
      </c>
      <c r="R289" t="b">
        <v>0</v>
      </c>
      <c r="S289" t="b">
        <v>0</v>
      </c>
      <c r="T289" t="s">
        <v>50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>
        <f t="shared" si="19"/>
        <v>40</v>
      </c>
      <c r="J290" t="s">
        <v>2035</v>
      </c>
      <c r="K290" t="s">
        <v>2057</v>
      </c>
      <c r="L290" t="s">
        <v>36</v>
      </c>
      <c r="M290" t="s">
        <v>37</v>
      </c>
      <c r="N290">
        <v>1331701200</v>
      </c>
      <c r="O290">
        <v>1331787600</v>
      </c>
      <c r="P290" s="9">
        <f t="shared" si="17"/>
        <v>40982.208333333336</v>
      </c>
      <c r="Q290" s="9">
        <f t="shared" si="18"/>
        <v>40983.208333333336</v>
      </c>
      <c r="R290" t="b">
        <v>0</v>
      </c>
      <c r="S290" t="b">
        <v>1</v>
      </c>
      <c r="T290" t="s">
        <v>148</v>
      </c>
    </row>
    <row r="291" spans="1:20" hidden="1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>
        <f t="shared" si="19"/>
        <v>40</v>
      </c>
      <c r="J291" t="s">
        <v>2039</v>
      </c>
      <c r="K291" t="s">
        <v>2040</v>
      </c>
      <c r="L291" t="s">
        <v>15</v>
      </c>
      <c r="M291" t="s">
        <v>16</v>
      </c>
      <c r="N291">
        <v>1438578000</v>
      </c>
      <c r="O291">
        <v>1438837200</v>
      </c>
      <c r="P291" s="9">
        <f t="shared" si="17"/>
        <v>42219.208333333328</v>
      </c>
      <c r="Q291" s="9">
        <f t="shared" si="18"/>
        <v>42222.208333333328</v>
      </c>
      <c r="R291" t="b">
        <v>0</v>
      </c>
      <c r="S291" t="b">
        <v>0</v>
      </c>
      <c r="T291" t="s">
        <v>33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>
        <f t="shared" si="19"/>
        <v>101</v>
      </c>
      <c r="J292" t="s">
        <v>2041</v>
      </c>
      <c r="K292" t="s">
        <v>2042</v>
      </c>
      <c r="L292" t="s">
        <v>21</v>
      </c>
      <c r="M292" t="s">
        <v>22</v>
      </c>
      <c r="N292">
        <v>1368162000</v>
      </c>
      <c r="O292">
        <v>1370926800</v>
      </c>
      <c r="P292" s="9">
        <f t="shared" si="17"/>
        <v>41404.208333333336</v>
      </c>
      <c r="Q292" s="9">
        <f t="shared" si="18"/>
        <v>41436.208333333336</v>
      </c>
      <c r="R292" t="b">
        <v>0</v>
      </c>
      <c r="S292" t="b">
        <v>1</v>
      </c>
      <c r="T292" t="s">
        <v>42</v>
      </c>
    </row>
    <row r="293" spans="1:20" hidden="1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>
        <f t="shared" si="19"/>
        <v>77</v>
      </c>
      <c r="J293" t="s">
        <v>2037</v>
      </c>
      <c r="K293" t="s">
        <v>2038</v>
      </c>
      <c r="L293" t="s">
        <v>21</v>
      </c>
      <c r="M293" t="s">
        <v>22</v>
      </c>
      <c r="N293">
        <v>1318654800</v>
      </c>
      <c r="O293">
        <v>1319000400</v>
      </c>
      <c r="P293" s="9">
        <f t="shared" si="17"/>
        <v>40831.208333333336</v>
      </c>
      <c r="Q293" s="9">
        <f t="shared" si="18"/>
        <v>40835.208333333336</v>
      </c>
      <c r="R293" t="b">
        <v>1</v>
      </c>
      <c r="S293" t="b">
        <v>0</v>
      </c>
      <c r="T293" t="s">
        <v>28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>
        <f t="shared" si="19"/>
        <v>72</v>
      </c>
      <c r="J294" t="s">
        <v>2033</v>
      </c>
      <c r="K294" t="s">
        <v>2034</v>
      </c>
      <c r="L294" t="s">
        <v>21</v>
      </c>
      <c r="M294" t="s">
        <v>22</v>
      </c>
      <c r="N294">
        <v>1331874000</v>
      </c>
      <c r="O294">
        <v>1333429200</v>
      </c>
      <c r="P294" s="9">
        <f t="shared" si="17"/>
        <v>40984.208333333336</v>
      </c>
      <c r="Q294" s="9">
        <f t="shared" si="18"/>
        <v>41002.208333333336</v>
      </c>
      <c r="R294" t="b">
        <v>0</v>
      </c>
      <c r="S294" t="b">
        <v>0</v>
      </c>
      <c r="T294" t="s">
        <v>17</v>
      </c>
    </row>
    <row r="295" spans="1:20" hidden="1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>
        <f t="shared" si="19"/>
        <v>33</v>
      </c>
      <c r="J295" t="s">
        <v>2039</v>
      </c>
      <c r="K295" t="s">
        <v>2040</v>
      </c>
      <c r="L295" t="s">
        <v>107</v>
      </c>
      <c r="M295" t="s">
        <v>108</v>
      </c>
      <c r="N295">
        <v>1286254800</v>
      </c>
      <c r="O295">
        <v>1287032400</v>
      </c>
      <c r="P295" s="9">
        <f t="shared" si="17"/>
        <v>40456.208333333336</v>
      </c>
      <c r="Q295" s="9">
        <f t="shared" si="18"/>
        <v>40465.208333333336</v>
      </c>
      <c r="R295" t="b">
        <v>0</v>
      </c>
      <c r="S295" t="b">
        <v>0</v>
      </c>
      <c r="T295" t="s">
        <v>33</v>
      </c>
    </row>
    <row r="296" spans="1:20" hidden="1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>
        <f t="shared" si="19"/>
        <v>44</v>
      </c>
      <c r="J296" t="s">
        <v>2039</v>
      </c>
      <c r="K296" t="s">
        <v>2040</v>
      </c>
      <c r="L296" t="s">
        <v>21</v>
      </c>
      <c r="M296" t="s">
        <v>22</v>
      </c>
      <c r="N296">
        <v>1540530000</v>
      </c>
      <c r="O296">
        <v>1541570400</v>
      </c>
      <c r="P296" s="9">
        <f t="shared" si="17"/>
        <v>43399.208333333328</v>
      </c>
      <c r="Q296" s="9">
        <f t="shared" si="18"/>
        <v>43411.25</v>
      </c>
      <c r="R296" t="b">
        <v>0</v>
      </c>
      <c r="S296" t="b">
        <v>0</v>
      </c>
      <c r="T296" t="s">
        <v>33</v>
      </c>
    </row>
    <row r="297" spans="1:20" ht="31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>
        <f t="shared" si="19"/>
        <v>36</v>
      </c>
      <c r="J297" t="s">
        <v>2039</v>
      </c>
      <c r="K297" t="s">
        <v>2040</v>
      </c>
      <c r="L297" t="s">
        <v>98</v>
      </c>
      <c r="M297" t="s">
        <v>99</v>
      </c>
      <c r="N297">
        <v>1381813200</v>
      </c>
      <c r="O297">
        <v>1383976800</v>
      </c>
      <c r="P297" s="9">
        <f t="shared" si="17"/>
        <v>41562.208333333336</v>
      </c>
      <c r="Q297" s="9">
        <f t="shared" si="18"/>
        <v>41587.25</v>
      </c>
      <c r="R297" t="b">
        <v>0</v>
      </c>
      <c r="S297" t="b">
        <v>0</v>
      </c>
      <c r="T297" t="s">
        <v>33</v>
      </c>
    </row>
    <row r="298" spans="1:20" ht="31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>
        <f t="shared" si="19"/>
        <v>88</v>
      </c>
      <c r="J298" t="s">
        <v>2039</v>
      </c>
      <c r="K298" t="s">
        <v>2040</v>
      </c>
      <c r="L298" t="s">
        <v>26</v>
      </c>
      <c r="M298" t="s">
        <v>27</v>
      </c>
      <c r="N298">
        <v>1548655200</v>
      </c>
      <c r="O298">
        <v>1550556000</v>
      </c>
      <c r="P298" s="9">
        <f t="shared" si="17"/>
        <v>43493.25</v>
      </c>
      <c r="Q298" s="9">
        <f t="shared" si="18"/>
        <v>43515.25</v>
      </c>
      <c r="R298" t="b">
        <v>0</v>
      </c>
      <c r="S298" t="b">
        <v>0</v>
      </c>
      <c r="T298" t="s">
        <v>33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>
        <f t="shared" si="19"/>
        <v>65</v>
      </c>
      <c r="J299" t="s">
        <v>2039</v>
      </c>
      <c r="K299" t="s">
        <v>2040</v>
      </c>
      <c r="L299" t="s">
        <v>26</v>
      </c>
      <c r="M299" t="s">
        <v>27</v>
      </c>
      <c r="N299">
        <v>1389679200</v>
      </c>
      <c r="O299">
        <v>1390456800</v>
      </c>
      <c r="P299" s="9">
        <f t="shared" si="17"/>
        <v>41653.25</v>
      </c>
      <c r="Q299" s="9">
        <f t="shared" si="18"/>
        <v>41662.25</v>
      </c>
      <c r="R299" t="b">
        <v>0</v>
      </c>
      <c r="S299" t="b">
        <v>1</v>
      </c>
      <c r="T299" t="s">
        <v>33</v>
      </c>
    </row>
    <row r="300" spans="1:20" hidden="1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>
        <f t="shared" si="19"/>
        <v>70</v>
      </c>
      <c r="J300" t="s">
        <v>2035</v>
      </c>
      <c r="K300" t="s">
        <v>2036</v>
      </c>
      <c r="L300" t="s">
        <v>21</v>
      </c>
      <c r="M300" t="s">
        <v>22</v>
      </c>
      <c r="N300">
        <v>1456466400</v>
      </c>
      <c r="O300">
        <v>1458018000</v>
      </c>
      <c r="P300" s="9">
        <f t="shared" si="17"/>
        <v>42426.25</v>
      </c>
      <c r="Q300" s="9">
        <f t="shared" si="18"/>
        <v>42444.208333333328</v>
      </c>
      <c r="R300" t="b">
        <v>0</v>
      </c>
      <c r="S300" t="b">
        <v>1</v>
      </c>
      <c r="T300" t="s">
        <v>23</v>
      </c>
    </row>
    <row r="301" spans="1:20" ht="31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>
        <f t="shared" si="19"/>
        <v>40</v>
      </c>
      <c r="J301" t="s">
        <v>2033</v>
      </c>
      <c r="K301" t="s">
        <v>2034</v>
      </c>
      <c r="L301" t="s">
        <v>21</v>
      </c>
      <c r="M301" t="s">
        <v>22</v>
      </c>
      <c r="N301">
        <v>1456984800</v>
      </c>
      <c r="O301">
        <v>1461819600</v>
      </c>
      <c r="P301" s="9">
        <f t="shared" si="17"/>
        <v>42432.25</v>
      </c>
      <c r="Q301" s="9">
        <f t="shared" si="18"/>
        <v>42488.208333333328</v>
      </c>
      <c r="R301" t="b">
        <v>0</v>
      </c>
      <c r="S301" t="b">
        <v>0</v>
      </c>
      <c r="T301" t="s">
        <v>17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>
        <f t="shared" si="19"/>
        <v>5</v>
      </c>
      <c r="J302" t="s">
        <v>2047</v>
      </c>
      <c r="K302" t="s">
        <v>2048</v>
      </c>
      <c r="L302" t="s">
        <v>36</v>
      </c>
      <c r="M302" t="s">
        <v>37</v>
      </c>
      <c r="N302">
        <v>1504069200</v>
      </c>
      <c r="O302">
        <v>1504155600</v>
      </c>
      <c r="P302" s="9">
        <f t="shared" si="17"/>
        <v>42977.208333333328</v>
      </c>
      <c r="Q302" s="9">
        <f t="shared" si="18"/>
        <v>42978.208333333328</v>
      </c>
      <c r="R302" t="b">
        <v>0</v>
      </c>
      <c r="S302" t="b">
        <v>1</v>
      </c>
      <c r="T302" t="s">
        <v>68</v>
      </c>
    </row>
    <row r="303" spans="1:20" ht="31" hidden="1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>
        <f t="shared" si="19"/>
        <v>41</v>
      </c>
      <c r="J303" t="s">
        <v>2041</v>
      </c>
      <c r="K303" t="s">
        <v>2042</v>
      </c>
      <c r="L303" t="s">
        <v>21</v>
      </c>
      <c r="M303" t="s">
        <v>22</v>
      </c>
      <c r="N303">
        <v>1424930400</v>
      </c>
      <c r="O303">
        <v>1426395600</v>
      </c>
      <c r="P303" s="9">
        <f t="shared" si="17"/>
        <v>42061.25</v>
      </c>
      <c r="Q303" s="9">
        <f t="shared" si="18"/>
        <v>42078.208333333328</v>
      </c>
      <c r="R303" t="b">
        <v>0</v>
      </c>
      <c r="S303" t="b">
        <v>0</v>
      </c>
      <c r="T303" t="s">
        <v>42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>
        <f t="shared" si="19"/>
        <v>99</v>
      </c>
      <c r="J304" t="s">
        <v>2039</v>
      </c>
      <c r="K304" t="s">
        <v>2040</v>
      </c>
      <c r="L304" t="s">
        <v>21</v>
      </c>
      <c r="M304" t="s">
        <v>22</v>
      </c>
      <c r="N304">
        <v>1535864400</v>
      </c>
      <c r="O304">
        <v>1537074000</v>
      </c>
      <c r="P304" s="9">
        <f t="shared" si="17"/>
        <v>43345.208333333328</v>
      </c>
      <c r="Q304" s="9">
        <f t="shared" si="18"/>
        <v>43359.208333333328</v>
      </c>
      <c r="R304" t="b">
        <v>0</v>
      </c>
      <c r="S304" t="b">
        <v>0</v>
      </c>
      <c r="T304" t="s">
        <v>33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>
        <f t="shared" si="19"/>
        <v>88</v>
      </c>
      <c r="J305" t="s">
        <v>2035</v>
      </c>
      <c r="K305" t="s">
        <v>2045</v>
      </c>
      <c r="L305" t="s">
        <v>21</v>
      </c>
      <c r="M305" t="s">
        <v>22</v>
      </c>
      <c r="N305">
        <v>1452146400</v>
      </c>
      <c r="O305">
        <v>1452578400</v>
      </c>
      <c r="P305" s="9">
        <f t="shared" si="17"/>
        <v>42376.25</v>
      </c>
      <c r="Q305" s="9">
        <f t="shared" si="18"/>
        <v>42381.25</v>
      </c>
      <c r="R305" t="b">
        <v>0</v>
      </c>
      <c r="S305" t="b">
        <v>0</v>
      </c>
      <c r="T305" t="s">
        <v>60</v>
      </c>
    </row>
    <row r="306" spans="1:20" hidden="1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>
        <f t="shared" si="19"/>
        <v>81</v>
      </c>
      <c r="J306" t="s">
        <v>2041</v>
      </c>
      <c r="K306" t="s">
        <v>2042</v>
      </c>
      <c r="L306" t="s">
        <v>21</v>
      </c>
      <c r="M306" t="s">
        <v>22</v>
      </c>
      <c r="N306">
        <v>1470546000</v>
      </c>
      <c r="O306">
        <v>1474088400</v>
      </c>
      <c r="P306" s="9">
        <f t="shared" si="17"/>
        <v>42589.208333333328</v>
      </c>
      <c r="Q306" s="9">
        <f t="shared" si="18"/>
        <v>42630.208333333328</v>
      </c>
      <c r="R306" t="b">
        <v>0</v>
      </c>
      <c r="S306" t="b">
        <v>0</v>
      </c>
      <c r="T306" t="s">
        <v>42</v>
      </c>
    </row>
    <row r="307" spans="1:20" hidden="1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>
        <f t="shared" si="19"/>
        <v>94</v>
      </c>
      <c r="J307" t="s">
        <v>2039</v>
      </c>
      <c r="K307" t="s">
        <v>2040</v>
      </c>
      <c r="L307" t="s">
        <v>21</v>
      </c>
      <c r="M307" t="s">
        <v>22</v>
      </c>
      <c r="N307">
        <v>1458363600</v>
      </c>
      <c r="O307">
        <v>1461906000</v>
      </c>
      <c r="P307" s="9">
        <f t="shared" si="17"/>
        <v>42448.208333333328</v>
      </c>
      <c r="Q307" s="9">
        <f t="shared" si="18"/>
        <v>42489.208333333328</v>
      </c>
      <c r="R307" t="b">
        <v>0</v>
      </c>
      <c r="S307" t="b">
        <v>0</v>
      </c>
      <c r="T307" t="s">
        <v>33</v>
      </c>
    </row>
    <row r="308" spans="1:20" ht="31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>
        <f t="shared" si="19"/>
        <v>73</v>
      </c>
      <c r="J308" t="s">
        <v>2039</v>
      </c>
      <c r="K308" t="s">
        <v>2040</v>
      </c>
      <c r="L308" t="s">
        <v>21</v>
      </c>
      <c r="M308" t="s">
        <v>22</v>
      </c>
      <c r="N308">
        <v>1500008400</v>
      </c>
      <c r="O308">
        <v>1500267600</v>
      </c>
      <c r="P308" s="9">
        <f t="shared" si="17"/>
        <v>42930.208333333328</v>
      </c>
      <c r="Q308" s="9">
        <f t="shared" si="18"/>
        <v>42933.208333333328</v>
      </c>
      <c r="R308" t="b">
        <v>0</v>
      </c>
      <c r="S308" t="b">
        <v>1</v>
      </c>
      <c r="T308" t="s">
        <v>33</v>
      </c>
    </row>
    <row r="309" spans="1:20" hidden="1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>
        <f t="shared" si="19"/>
        <v>66</v>
      </c>
      <c r="J309" t="s">
        <v>2047</v>
      </c>
      <c r="K309" t="s">
        <v>2053</v>
      </c>
      <c r="L309" t="s">
        <v>36</v>
      </c>
      <c r="M309" t="s">
        <v>37</v>
      </c>
      <c r="N309">
        <v>1338958800</v>
      </c>
      <c r="O309">
        <v>1340686800</v>
      </c>
      <c r="P309" s="9">
        <f t="shared" si="17"/>
        <v>41066.208333333336</v>
      </c>
      <c r="Q309" s="9">
        <f t="shared" si="18"/>
        <v>41086.208333333336</v>
      </c>
      <c r="R309" t="b">
        <v>0</v>
      </c>
      <c r="S309" t="b">
        <v>1</v>
      </c>
      <c r="T309" t="s">
        <v>119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>
        <f t="shared" si="19"/>
        <v>109</v>
      </c>
      <c r="J310" t="s">
        <v>2039</v>
      </c>
      <c r="K310" t="s">
        <v>2040</v>
      </c>
      <c r="L310" t="s">
        <v>21</v>
      </c>
      <c r="M310" t="s">
        <v>22</v>
      </c>
      <c r="N310">
        <v>1303102800</v>
      </c>
      <c r="O310">
        <v>1303189200</v>
      </c>
      <c r="P310" s="9">
        <f t="shared" si="17"/>
        <v>40651.208333333336</v>
      </c>
      <c r="Q310" s="9">
        <f t="shared" si="18"/>
        <v>40652.208333333336</v>
      </c>
      <c r="R310" t="b">
        <v>0</v>
      </c>
      <c r="S310" t="b">
        <v>0</v>
      </c>
      <c r="T310" t="s">
        <v>33</v>
      </c>
    </row>
    <row r="311" spans="1:20" hidden="1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>
        <f t="shared" si="19"/>
        <v>41</v>
      </c>
      <c r="J311" t="s">
        <v>2035</v>
      </c>
      <c r="K311" t="s">
        <v>2045</v>
      </c>
      <c r="L311" t="s">
        <v>21</v>
      </c>
      <c r="M311" t="s">
        <v>22</v>
      </c>
      <c r="N311">
        <v>1316581200</v>
      </c>
      <c r="O311">
        <v>1318309200</v>
      </c>
      <c r="P311" s="9">
        <f t="shared" si="17"/>
        <v>40807.208333333336</v>
      </c>
      <c r="Q311" s="9">
        <f t="shared" si="18"/>
        <v>40827.208333333336</v>
      </c>
      <c r="R311" t="b">
        <v>0</v>
      </c>
      <c r="S311" t="b">
        <v>1</v>
      </c>
      <c r="T311" t="s">
        <v>60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>
        <f t="shared" si="19"/>
        <v>99</v>
      </c>
      <c r="J312" t="s">
        <v>2050</v>
      </c>
      <c r="K312" t="s">
        <v>2051</v>
      </c>
      <c r="L312" t="s">
        <v>21</v>
      </c>
      <c r="M312" t="s">
        <v>22</v>
      </c>
      <c r="N312">
        <v>1270789200</v>
      </c>
      <c r="O312">
        <v>1272171600</v>
      </c>
      <c r="P312" s="9">
        <f t="shared" si="17"/>
        <v>40277.208333333336</v>
      </c>
      <c r="Q312" s="9">
        <f t="shared" si="18"/>
        <v>40293.208333333336</v>
      </c>
      <c r="R312" t="b">
        <v>0</v>
      </c>
      <c r="S312" t="b">
        <v>0</v>
      </c>
      <c r="T312" t="s">
        <v>89</v>
      </c>
    </row>
    <row r="313" spans="1:20" hidden="1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>
        <f t="shared" si="19"/>
        <v>106</v>
      </c>
      <c r="J313" t="s">
        <v>2039</v>
      </c>
      <c r="K313" t="s">
        <v>2040</v>
      </c>
      <c r="L313" t="s">
        <v>21</v>
      </c>
      <c r="M313" t="s">
        <v>22</v>
      </c>
      <c r="N313">
        <v>1297836000</v>
      </c>
      <c r="O313">
        <v>1298872800</v>
      </c>
      <c r="P313" s="9">
        <f t="shared" si="17"/>
        <v>40590.25</v>
      </c>
      <c r="Q313" s="9">
        <f t="shared" si="18"/>
        <v>40602.25</v>
      </c>
      <c r="R313" t="b">
        <v>0</v>
      </c>
      <c r="S313" t="b">
        <v>0</v>
      </c>
      <c r="T313" t="s">
        <v>33</v>
      </c>
    </row>
    <row r="314" spans="1:20" hidden="1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>
        <f t="shared" si="19"/>
        <v>49</v>
      </c>
      <c r="J314" t="s">
        <v>2039</v>
      </c>
      <c r="K314" t="s">
        <v>2040</v>
      </c>
      <c r="L314" t="s">
        <v>21</v>
      </c>
      <c r="M314" t="s">
        <v>22</v>
      </c>
      <c r="N314">
        <v>1382677200</v>
      </c>
      <c r="O314">
        <v>1383282000</v>
      </c>
      <c r="P314" s="9">
        <f t="shared" si="17"/>
        <v>41572.208333333336</v>
      </c>
      <c r="Q314" s="9">
        <f t="shared" si="18"/>
        <v>41579.208333333336</v>
      </c>
      <c r="R314" t="b">
        <v>0</v>
      </c>
      <c r="S314" t="b">
        <v>0</v>
      </c>
      <c r="T314" t="s">
        <v>33</v>
      </c>
    </row>
    <row r="315" spans="1:20" hidden="1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>
        <f t="shared" si="19"/>
        <v>39</v>
      </c>
      <c r="J315" t="s">
        <v>2035</v>
      </c>
      <c r="K315" t="s">
        <v>2036</v>
      </c>
      <c r="L315" t="s">
        <v>21</v>
      </c>
      <c r="M315" t="s">
        <v>22</v>
      </c>
      <c r="N315">
        <v>1330322400</v>
      </c>
      <c r="O315">
        <v>1330495200</v>
      </c>
      <c r="P315" s="9">
        <f t="shared" si="17"/>
        <v>40966.25</v>
      </c>
      <c r="Q315" s="9">
        <f t="shared" si="18"/>
        <v>40968.25</v>
      </c>
      <c r="R315" t="b">
        <v>0</v>
      </c>
      <c r="S315" t="b">
        <v>0</v>
      </c>
      <c r="T315" t="s">
        <v>23</v>
      </c>
    </row>
    <row r="316" spans="1:20" hidden="1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>
        <f t="shared" si="19"/>
        <v>31</v>
      </c>
      <c r="J316" t="s">
        <v>2041</v>
      </c>
      <c r="K316" t="s">
        <v>2042</v>
      </c>
      <c r="L316" t="s">
        <v>21</v>
      </c>
      <c r="M316" t="s">
        <v>22</v>
      </c>
      <c r="N316">
        <v>1552366800</v>
      </c>
      <c r="O316">
        <v>1552798800</v>
      </c>
      <c r="P316" s="9">
        <f t="shared" si="17"/>
        <v>43536.208333333328</v>
      </c>
      <c r="Q316" s="9">
        <f t="shared" si="18"/>
        <v>43541.208333333328</v>
      </c>
      <c r="R316" t="b">
        <v>0</v>
      </c>
      <c r="S316" t="b">
        <v>1</v>
      </c>
      <c r="T316" t="s">
        <v>42</v>
      </c>
    </row>
    <row r="317" spans="1:20" ht="31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>
        <f t="shared" si="19"/>
        <v>104</v>
      </c>
      <c r="J317" t="s">
        <v>2039</v>
      </c>
      <c r="K317" t="s">
        <v>2040</v>
      </c>
      <c r="L317" t="s">
        <v>21</v>
      </c>
      <c r="M317" t="s">
        <v>22</v>
      </c>
      <c r="N317">
        <v>1400907600</v>
      </c>
      <c r="O317">
        <v>1403413200</v>
      </c>
      <c r="P317" s="9">
        <f t="shared" si="17"/>
        <v>41783.208333333336</v>
      </c>
      <c r="Q317" s="9">
        <f t="shared" si="18"/>
        <v>41812.208333333336</v>
      </c>
      <c r="R317" t="b">
        <v>0</v>
      </c>
      <c r="S317" t="b">
        <v>0</v>
      </c>
      <c r="T317" t="s">
        <v>33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>
        <f t="shared" si="19"/>
        <v>59</v>
      </c>
      <c r="J318" t="s">
        <v>2033</v>
      </c>
      <c r="K318" t="s">
        <v>2034</v>
      </c>
      <c r="L318" t="s">
        <v>107</v>
      </c>
      <c r="M318" t="s">
        <v>108</v>
      </c>
      <c r="N318">
        <v>1574143200</v>
      </c>
      <c r="O318">
        <v>1574229600</v>
      </c>
      <c r="P318" s="9">
        <f t="shared" si="17"/>
        <v>43788.25</v>
      </c>
      <c r="Q318" s="9">
        <f t="shared" si="18"/>
        <v>43789.25</v>
      </c>
      <c r="R318" t="b">
        <v>0</v>
      </c>
      <c r="S318" t="b">
        <v>1</v>
      </c>
      <c r="T318" t="s">
        <v>17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>
        <f t="shared" si="19"/>
        <v>42</v>
      </c>
      <c r="J319" t="s">
        <v>2039</v>
      </c>
      <c r="K319" t="s">
        <v>2040</v>
      </c>
      <c r="L319" t="s">
        <v>21</v>
      </c>
      <c r="M319" t="s">
        <v>22</v>
      </c>
      <c r="N319">
        <v>1494738000</v>
      </c>
      <c r="O319">
        <v>1495861200</v>
      </c>
      <c r="P319" s="9">
        <f t="shared" si="17"/>
        <v>42869.208333333328</v>
      </c>
      <c r="Q319" s="9">
        <f t="shared" si="18"/>
        <v>42882.208333333328</v>
      </c>
      <c r="R319" t="b">
        <v>0</v>
      </c>
      <c r="S319" t="b">
        <v>0</v>
      </c>
      <c r="T319" t="s">
        <v>33</v>
      </c>
    </row>
    <row r="320" spans="1:20" ht="31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>
        <f t="shared" si="19"/>
        <v>53</v>
      </c>
      <c r="J320" t="s">
        <v>2035</v>
      </c>
      <c r="K320" t="s">
        <v>2036</v>
      </c>
      <c r="L320" t="s">
        <v>21</v>
      </c>
      <c r="M320" t="s">
        <v>22</v>
      </c>
      <c r="N320">
        <v>1392357600</v>
      </c>
      <c r="O320">
        <v>1392530400</v>
      </c>
      <c r="P320" s="9">
        <f t="shared" si="17"/>
        <v>41684.25</v>
      </c>
      <c r="Q320" s="9">
        <f t="shared" si="18"/>
        <v>41686.25</v>
      </c>
      <c r="R320" t="b">
        <v>0</v>
      </c>
      <c r="S320" t="b">
        <v>0</v>
      </c>
      <c r="T320" t="s">
        <v>23</v>
      </c>
    </row>
    <row r="321" spans="1:20" hidden="1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>
        <f t="shared" si="19"/>
        <v>51</v>
      </c>
      <c r="J321" t="s">
        <v>2037</v>
      </c>
      <c r="K321" t="s">
        <v>2038</v>
      </c>
      <c r="L321" t="s">
        <v>21</v>
      </c>
      <c r="M321" t="s">
        <v>22</v>
      </c>
      <c r="N321">
        <v>1281589200</v>
      </c>
      <c r="O321">
        <v>1283662800</v>
      </c>
      <c r="P321" s="9">
        <f t="shared" si="17"/>
        <v>40402.208333333336</v>
      </c>
      <c r="Q321" s="9">
        <f t="shared" si="18"/>
        <v>40426.208333333336</v>
      </c>
      <c r="R321" t="b">
        <v>0</v>
      </c>
      <c r="S321" t="b">
        <v>0</v>
      </c>
      <c r="T321" t="s">
        <v>28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>
        <f t="shared" si="19"/>
        <v>101</v>
      </c>
      <c r="J322" t="s">
        <v>2047</v>
      </c>
      <c r="K322" t="s">
        <v>2053</v>
      </c>
      <c r="L322" t="s">
        <v>21</v>
      </c>
      <c r="M322" t="s">
        <v>22</v>
      </c>
      <c r="N322">
        <v>1305003600</v>
      </c>
      <c r="O322">
        <v>1305781200</v>
      </c>
      <c r="P322" s="9">
        <f t="shared" si="17"/>
        <v>40673.208333333336</v>
      </c>
      <c r="Q322" s="9">
        <f t="shared" si="18"/>
        <v>40682.208333333336</v>
      </c>
      <c r="R322" t="b">
        <v>0</v>
      </c>
      <c r="S322" t="b">
        <v>0</v>
      </c>
      <c r="T322" t="s">
        <v>119</v>
      </c>
    </row>
    <row r="323" spans="1:20" ht="31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>
        <f t="shared" si="19"/>
        <v>65</v>
      </c>
      <c r="J323" t="s">
        <v>2041</v>
      </c>
      <c r="K323" t="s">
        <v>2052</v>
      </c>
      <c r="L323" t="s">
        <v>21</v>
      </c>
      <c r="M323" t="s">
        <v>22</v>
      </c>
      <c r="N323">
        <v>1301634000</v>
      </c>
      <c r="O323">
        <v>1302325200</v>
      </c>
      <c r="P323" s="9">
        <f t="shared" ref="P323:P386" si="21">(((N323/60)/60)/24)+DATE(1970,1,1)</f>
        <v>40634.208333333336</v>
      </c>
      <c r="Q323" s="9">
        <f t="shared" ref="Q323:Q386" si="22">(((O323/60)/60)/24)+DATE(1970,1,1)</f>
        <v>40642.208333333336</v>
      </c>
      <c r="R323" t="b">
        <v>0</v>
      </c>
      <c r="S323" t="b">
        <v>0</v>
      </c>
      <c r="T323" t="s">
        <v>100</v>
      </c>
    </row>
    <row r="324" spans="1:20" ht="31" hidden="1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>
        <f t="shared" ref="I324:I387" si="23">ROUND(E324/H324,0)</f>
        <v>38</v>
      </c>
      <c r="J324" t="s">
        <v>2039</v>
      </c>
      <c r="K324" t="s">
        <v>2040</v>
      </c>
      <c r="L324" t="s">
        <v>21</v>
      </c>
      <c r="M324" t="s">
        <v>22</v>
      </c>
      <c r="N324">
        <v>1290664800</v>
      </c>
      <c r="O324">
        <v>1291788000</v>
      </c>
      <c r="P324" s="9">
        <f t="shared" si="21"/>
        <v>40507.25</v>
      </c>
      <c r="Q324" s="9">
        <f t="shared" si="22"/>
        <v>40520.25</v>
      </c>
      <c r="R324" t="b">
        <v>0</v>
      </c>
      <c r="S324" t="b">
        <v>0</v>
      </c>
      <c r="T324" t="s">
        <v>33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>
        <f t="shared" si="23"/>
        <v>83</v>
      </c>
      <c r="J325" t="s">
        <v>2041</v>
      </c>
      <c r="K325" t="s">
        <v>2042</v>
      </c>
      <c r="L325" t="s">
        <v>40</v>
      </c>
      <c r="M325" t="s">
        <v>41</v>
      </c>
      <c r="N325">
        <v>1395896400</v>
      </c>
      <c r="O325">
        <v>1396069200</v>
      </c>
      <c r="P325" s="9">
        <f t="shared" si="21"/>
        <v>41725.208333333336</v>
      </c>
      <c r="Q325" s="9">
        <f t="shared" si="22"/>
        <v>41727.208333333336</v>
      </c>
      <c r="R325" t="b">
        <v>0</v>
      </c>
      <c r="S325" t="b">
        <v>0</v>
      </c>
      <c r="T325" t="s">
        <v>42</v>
      </c>
    </row>
    <row r="326" spans="1:20" hidden="1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>
        <f t="shared" si="23"/>
        <v>38</v>
      </c>
      <c r="J326" t="s">
        <v>2039</v>
      </c>
      <c r="K326" t="s">
        <v>2040</v>
      </c>
      <c r="L326" t="s">
        <v>21</v>
      </c>
      <c r="M326" t="s">
        <v>22</v>
      </c>
      <c r="N326">
        <v>1434862800</v>
      </c>
      <c r="O326">
        <v>1435899600</v>
      </c>
      <c r="P326" s="9">
        <f t="shared" si="21"/>
        <v>42176.208333333328</v>
      </c>
      <c r="Q326" s="9">
        <f t="shared" si="22"/>
        <v>42188.208333333328</v>
      </c>
      <c r="R326" t="b">
        <v>0</v>
      </c>
      <c r="S326" t="b">
        <v>1</v>
      </c>
      <c r="T326" t="s">
        <v>33</v>
      </c>
    </row>
    <row r="327" spans="1:20" ht="31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>
        <f t="shared" si="23"/>
        <v>81</v>
      </c>
      <c r="J327" t="s">
        <v>2039</v>
      </c>
      <c r="K327" t="s">
        <v>2040</v>
      </c>
      <c r="L327" t="s">
        <v>21</v>
      </c>
      <c r="M327" t="s">
        <v>22</v>
      </c>
      <c r="N327">
        <v>1529125200</v>
      </c>
      <c r="O327">
        <v>1531112400</v>
      </c>
      <c r="P327" s="9">
        <f t="shared" si="21"/>
        <v>43267.208333333328</v>
      </c>
      <c r="Q327" s="9">
        <f t="shared" si="22"/>
        <v>43290.208333333328</v>
      </c>
      <c r="R327" t="b">
        <v>0</v>
      </c>
      <c r="S327" t="b">
        <v>1</v>
      </c>
      <c r="T327" t="s">
        <v>33</v>
      </c>
    </row>
    <row r="328" spans="1:20" ht="31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>
        <f t="shared" si="23"/>
        <v>26</v>
      </c>
      <c r="J328" t="s">
        <v>2041</v>
      </c>
      <c r="K328" t="s">
        <v>2049</v>
      </c>
      <c r="L328" t="s">
        <v>21</v>
      </c>
      <c r="M328" t="s">
        <v>22</v>
      </c>
      <c r="N328">
        <v>1451109600</v>
      </c>
      <c r="O328">
        <v>1451628000</v>
      </c>
      <c r="P328" s="9">
        <f t="shared" si="21"/>
        <v>42364.25</v>
      </c>
      <c r="Q328" s="9">
        <f t="shared" si="22"/>
        <v>42370.25</v>
      </c>
      <c r="R328" t="b">
        <v>0</v>
      </c>
      <c r="S328" t="b">
        <v>0</v>
      </c>
      <c r="T328" t="s">
        <v>71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>
        <f t="shared" si="23"/>
        <v>30</v>
      </c>
      <c r="J329" t="s">
        <v>2039</v>
      </c>
      <c r="K329" t="s">
        <v>2040</v>
      </c>
      <c r="L329" t="s">
        <v>21</v>
      </c>
      <c r="M329" t="s">
        <v>22</v>
      </c>
      <c r="N329">
        <v>1566968400</v>
      </c>
      <c r="O329">
        <v>1567314000</v>
      </c>
      <c r="P329" s="9">
        <f t="shared" si="21"/>
        <v>43705.208333333328</v>
      </c>
      <c r="Q329" s="9">
        <f t="shared" si="22"/>
        <v>43709.208333333328</v>
      </c>
      <c r="R329" t="b">
        <v>0</v>
      </c>
      <c r="S329" t="b">
        <v>1</v>
      </c>
      <c r="T329" t="s">
        <v>33</v>
      </c>
    </row>
    <row r="330" spans="1:20" ht="31" hidden="1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>
        <f t="shared" si="23"/>
        <v>54</v>
      </c>
      <c r="J330" t="s">
        <v>2035</v>
      </c>
      <c r="K330" t="s">
        <v>2036</v>
      </c>
      <c r="L330" t="s">
        <v>21</v>
      </c>
      <c r="M330" t="s">
        <v>22</v>
      </c>
      <c r="N330">
        <v>1543557600</v>
      </c>
      <c r="O330">
        <v>1544508000</v>
      </c>
      <c r="P330" s="9">
        <f t="shared" si="21"/>
        <v>43434.25</v>
      </c>
      <c r="Q330" s="9">
        <f t="shared" si="22"/>
        <v>43445.25</v>
      </c>
      <c r="R330" t="b">
        <v>0</v>
      </c>
      <c r="S330" t="b">
        <v>0</v>
      </c>
      <c r="T330" t="s">
        <v>23</v>
      </c>
    </row>
    <row r="331" spans="1:20" hidden="1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>
        <f t="shared" si="23"/>
        <v>102</v>
      </c>
      <c r="J331" t="s">
        <v>2050</v>
      </c>
      <c r="K331" t="s">
        <v>2051</v>
      </c>
      <c r="L331" t="s">
        <v>21</v>
      </c>
      <c r="M331" t="s">
        <v>22</v>
      </c>
      <c r="N331">
        <v>1481522400</v>
      </c>
      <c r="O331">
        <v>1482472800</v>
      </c>
      <c r="P331" s="9">
        <f t="shared" si="21"/>
        <v>42716.25</v>
      </c>
      <c r="Q331" s="9">
        <f t="shared" si="22"/>
        <v>42727.25</v>
      </c>
      <c r="R331" t="b">
        <v>0</v>
      </c>
      <c r="S331" t="b">
        <v>0</v>
      </c>
      <c r="T331" t="s">
        <v>89</v>
      </c>
    </row>
    <row r="332" spans="1:20" ht="31" hidden="1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>
        <f t="shared" si="23"/>
        <v>45</v>
      </c>
      <c r="J332" t="s">
        <v>2041</v>
      </c>
      <c r="K332" t="s">
        <v>2042</v>
      </c>
      <c r="L332" t="s">
        <v>40</v>
      </c>
      <c r="M332" t="s">
        <v>41</v>
      </c>
      <c r="N332">
        <v>1512712800</v>
      </c>
      <c r="O332">
        <v>1512799200</v>
      </c>
      <c r="P332" s="9">
        <f t="shared" si="21"/>
        <v>43077.25</v>
      </c>
      <c r="Q332" s="9">
        <f t="shared" si="22"/>
        <v>43078.25</v>
      </c>
      <c r="R332" t="b">
        <v>0</v>
      </c>
      <c r="S332" t="b">
        <v>0</v>
      </c>
      <c r="T332" t="s">
        <v>42</v>
      </c>
    </row>
    <row r="333" spans="1:20" hidden="1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>
        <f t="shared" si="23"/>
        <v>77</v>
      </c>
      <c r="J333" t="s">
        <v>2033</v>
      </c>
      <c r="K333" t="s">
        <v>2034</v>
      </c>
      <c r="L333" t="s">
        <v>21</v>
      </c>
      <c r="M333" t="s">
        <v>22</v>
      </c>
      <c r="N333">
        <v>1324274400</v>
      </c>
      <c r="O333">
        <v>1324360800</v>
      </c>
      <c r="P333" s="9">
        <f t="shared" si="21"/>
        <v>40896.25</v>
      </c>
      <c r="Q333" s="9">
        <f t="shared" si="22"/>
        <v>40897.25</v>
      </c>
      <c r="R333" t="b">
        <v>0</v>
      </c>
      <c r="S333" t="b">
        <v>0</v>
      </c>
      <c r="T333" t="s">
        <v>17</v>
      </c>
    </row>
    <row r="334" spans="1:20" ht="31" hidden="1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>
        <f t="shared" si="23"/>
        <v>88</v>
      </c>
      <c r="J334" t="s">
        <v>2037</v>
      </c>
      <c r="K334" t="s">
        <v>2046</v>
      </c>
      <c r="L334" t="s">
        <v>21</v>
      </c>
      <c r="M334" t="s">
        <v>22</v>
      </c>
      <c r="N334">
        <v>1364446800</v>
      </c>
      <c r="O334">
        <v>1364533200</v>
      </c>
      <c r="P334" s="9">
        <f t="shared" si="21"/>
        <v>41361.208333333336</v>
      </c>
      <c r="Q334" s="9">
        <f t="shared" si="22"/>
        <v>41362.208333333336</v>
      </c>
      <c r="R334" t="b">
        <v>0</v>
      </c>
      <c r="S334" t="b">
        <v>0</v>
      </c>
      <c r="T334" t="s">
        <v>65</v>
      </c>
    </row>
    <row r="335" spans="1:20" hidden="1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>
        <f t="shared" si="23"/>
        <v>47</v>
      </c>
      <c r="J335" t="s">
        <v>2039</v>
      </c>
      <c r="K335" t="s">
        <v>2040</v>
      </c>
      <c r="L335" t="s">
        <v>21</v>
      </c>
      <c r="M335" t="s">
        <v>22</v>
      </c>
      <c r="N335">
        <v>1542693600</v>
      </c>
      <c r="O335">
        <v>1545112800</v>
      </c>
      <c r="P335" s="9">
        <f t="shared" si="21"/>
        <v>43424.25</v>
      </c>
      <c r="Q335" s="9">
        <f t="shared" si="22"/>
        <v>43452.25</v>
      </c>
      <c r="R335" t="b">
        <v>0</v>
      </c>
      <c r="S335" t="b">
        <v>0</v>
      </c>
      <c r="T335" t="s">
        <v>33</v>
      </c>
    </row>
    <row r="336" spans="1:20" hidden="1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>
        <f t="shared" si="23"/>
        <v>111</v>
      </c>
      <c r="J336" t="s">
        <v>2035</v>
      </c>
      <c r="K336" t="s">
        <v>2036</v>
      </c>
      <c r="L336" t="s">
        <v>21</v>
      </c>
      <c r="M336" t="s">
        <v>22</v>
      </c>
      <c r="N336">
        <v>1515564000</v>
      </c>
      <c r="O336">
        <v>1516168800</v>
      </c>
      <c r="P336" s="9">
        <f t="shared" si="21"/>
        <v>43110.25</v>
      </c>
      <c r="Q336" s="9">
        <f t="shared" si="22"/>
        <v>43117.25</v>
      </c>
      <c r="R336" t="b">
        <v>0</v>
      </c>
      <c r="S336" t="b">
        <v>0</v>
      </c>
      <c r="T336" t="s">
        <v>23</v>
      </c>
    </row>
    <row r="337" spans="1:20" hidden="1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>
        <f t="shared" si="23"/>
        <v>87</v>
      </c>
      <c r="J337" t="s">
        <v>2035</v>
      </c>
      <c r="K337" t="s">
        <v>2036</v>
      </c>
      <c r="L337" t="s">
        <v>21</v>
      </c>
      <c r="M337" t="s">
        <v>22</v>
      </c>
      <c r="N337">
        <v>1573797600</v>
      </c>
      <c r="O337">
        <v>1574920800</v>
      </c>
      <c r="P337" s="9">
        <f t="shared" si="21"/>
        <v>43784.25</v>
      </c>
      <c r="Q337" s="9">
        <f t="shared" si="22"/>
        <v>43797.25</v>
      </c>
      <c r="R337" t="b">
        <v>0</v>
      </c>
      <c r="S337" t="b">
        <v>0</v>
      </c>
      <c r="T337" t="s">
        <v>23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>
        <f t="shared" si="23"/>
        <v>64</v>
      </c>
      <c r="J338" t="s">
        <v>2035</v>
      </c>
      <c r="K338" t="s">
        <v>2036</v>
      </c>
      <c r="L338" t="s">
        <v>21</v>
      </c>
      <c r="M338" t="s">
        <v>22</v>
      </c>
      <c r="N338">
        <v>1292392800</v>
      </c>
      <c r="O338">
        <v>1292479200</v>
      </c>
      <c r="P338" s="9">
        <f t="shared" si="21"/>
        <v>40527.25</v>
      </c>
      <c r="Q338" s="9">
        <f t="shared" si="22"/>
        <v>40528.25</v>
      </c>
      <c r="R338" t="b">
        <v>0</v>
      </c>
      <c r="S338" t="b">
        <v>1</v>
      </c>
      <c r="T338" t="s">
        <v>23</v>
      </c>
    </row>
    <row r="339" spans="1:20" hidden="1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>
        <f t="shared" si="23"/>
        <v>106</v>
      </c>
      <c r="J339" t="s">
        <v>2039</v>
      </c>
      <c r="K339" t="s">
        <v>2040</v>
      </c>
      <c r="L339" t="s">
        <v>21</v>
      </c>
      <c r="M339" t="s">
        <v>22</v>
      </c>
      <c r="N339">
        <v>1573452000</v>
      </c>
      <c r="O339">
        <v>1573538400</v>
      </c>
      <c r="P339" s="9">
        <f t="shared" si="21"/>
        <v>43780.25</v>
      </c>
      <c r="Q339" s="9">
        <f t="shared" si="22"/>
        <v>43781.25</v>
      </c>
      <c r="R339" t="b">
        <v>0</v>
      </c>
      <c r="S339" t="b">
        <v>0</v>
      </c>
      <c r="T339" t="s">
        <v>33</v>
      </c>
    </row>
    <row r="340" spans="1:20" hidden="1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>
        <f t="shared" si="23"/>
        <v>74</v>
      </c>
      <c r="J340" t="s">
        <v>2039</v>
      </c>
      <c r="K340" t="s">
        <v>2040</v>
      </c>
      <c r="L340" t="s">
        <v>21</v>
      </c>
      <c r="M340" t="s">
        <v>22</v>
      </c>
      <c r="N340">
        <v>1317790800</v>
      </c>
      <c r="O340">
        <v>1320382800</v>
      </c>
      <c r="P340" s="9">
        <f t="shared" si="21"/>
        <v>40821.208333333336</v>
      </c>
      <c r="Q340" s="9">
        <f t="shared" si="22"/>
        <v>40851.208333333336</v>
      </c>
      <c r="R340" t="b">
        <v>0</v>
      </c>
      <c r="S340" t="b">
        <v>0</v>
      </c>
      <c r="T340" t="s">
        <v>33</v>
      </c>
    </row>
    <row r="341" spans="1:20" hidden="1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>
        <f t="shared" si="23"/>
        <v>84</v>
      </c>
      <c r="J341" t="s">
        <v>2039</v>
      </c>
      <c r="K341" t="s">
        <v>2040</v>
      </c>
      <c r="L341" t="s">
        <v>15</v>
      </c>
      <c r="M341" t="s">
        <v>16</v>
      </c>
      <c r="N341">
        <v>1501650000</v>
      </c>
      <c r="O341">
        <v>1502859600</v>
      </c>
      <c r="P341" s="9">
        <f t="shared" si="21"/>
        <v>42949.208333333328</v>
      </c>
      <c r="Q341" s="9">
        <f t="shared" si="22"/>
        <v>42963.208333333328</v>
      </c>
      <c r="R341" t="b">
        <v>0</v>
      </c>
      <c r="S341" t="b">
        <v>0</v>
      </c>
      <c r="T341" t="s">
        <v>33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>
        <f t="shared" si="23"/>
        <v>89</v>
      </c>
      <c r="J342" t="s">
        <v>2054</v>
      </c>
      <c r="K342" t="s">
        <v>2055</v>
      </c>
      <c r="L342" t="s">
        <v>21</v>
      </c>
      <c r="M342" t="s">
        <v>22</v>
      </c>
      <c r="N342">
        <v>1323669600</v>
      </c>
      <c r="O342">
        <v>1323756000</v>
      </c>
      <c r="P342" s="9">
        <f t="shared" si="21"/>
        <v>40889.25</v>
      </c>
      <c r="Q342" s="9">
        <f t="shared" si="22"/>
        <v>40890.25</v>
      </c>
      <c r="R342" t="b">
        <v>0</v>
      </c>
      <c r="S342" t="b">
        <v>0</v>
      </c>
      <c r="T342" t="s">
        <v>122</v>
      </c>
    </row>
    <row r="343" spans="1:20" ht="31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>
        <f t="shared" si="23"/>
        <v>77</v>
      </c>
      <c r="J343" t="s">
        <v>2035</v>
      </c>
      <c r="K343" t="s">
        <v>2045</v>
      </c>
      <c r="L343" t="s">
        <v>21</v>
      </c>
      <c r="M343" t="s">
        <v>22</v>
      </c>
      <c r="N343">
        <v>1440738000</v>
      </c>
      <c r="O343">
        <v>1441342800</v>
      </c>
      <c r="P343" s="9">
        <f t="shared" si="21"/>
        <v>42244.208333333328</v>
      </c>
      <c r="Q343" s="9">
        <f t="shared" si="22"/>
        <v>42251.208333333328</v>
      </c>
      <c r="R343" t="b">
        <v>0</v>
      </c>
      <c r="S343" t="b">
        <v>0</v>
      </c>
      <c r="T343" t="s">
        <v>60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>
        <f t="shared" si="23"/>
        <v>97</v>
      </c>
      <c r="J344" t="s">
        <v>2039</v>
      </c>
      <c r="K344" t="s">
        <v>2040</v>
      </c>
      <c r="L344" t="s">
        <v>21</v>
      </c>
      <c r="M344" t="s">
        <v>22</v>
      </c>
      <c r="N344">
        <v>1374296400</v>
      </c>
      <c r="O344">
        <v>1375333200</v>
      </c>
      <c r="P344" s="9">
        <f t="shared" si="21"/>
        <v>41475.208333333336</v>
      </c>
      <c r="Q344" s="9">
        <f t="shared" si="22"/>
        <v>41487.208333333336</v>
      </c>
      <c r="R344" t="b">
        <v>0</v>
      </c>
      <c r="S344" t="b">
        <v>0</v>
      </c>
      <c r="T344" t="s">
        <v>33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>
        <f t="shared" si="23"/>
        <v>33</v>
      </c>
      <c r="J345" t="s">
        <v>2039</v>
      </c>
      <c r="K345" t="s">
        <v>2040</v>
      </c>
      <c r="L345" t="s">
        <v>21</v>
      </c>
      <c r="M345" t="s">
        <v>22</v>
      </c>
      <c r="N345">
        <v>1384840800</v>
      </c>
      <c r="O345">
        <v>1389420000</v>
      </c>
      <c r="P345" s="9">
        <f t="shared" si="21"/>
        <v>41597.25</v>
      </c>
      <c r="Q345" s="9">
        <f t="shared" si="22"/>
        <v>41650.25</v>
      </c>
      <c r="R345" t="b">
        <v>0</v>
      </c>
      <c r="S345" t="b">
        <v>0</v>
      </c>
      <c r="T345" t="s">
        <v>33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>
        <f t="shared" si="23"/>
        <v>100</v>
      </c>
      <c r="J346" t="s">
        <v>2050</v>
      </c>
      <c r="K346" t="s">
        <v>2051</v>
      </c>
      <c r="L346" t="s">
        <v>21</v>
      </c>
      <c r="M346" t="s">
        <v>22</v>
      </c>
      <c r="N346">
        <v>1516600800</v>
      </c>
      <c r="O346">
        <v>1520056800</v>
      </c>
      <c r="P346" s="9">
        <f t="shared" si="21"/>
        <v>43122.25</v>
      </c>
      <c r="Q346" s="9">
        <f t="shared" si="22"/>
        <v>43162.25</v>
      </c>
      <c r="R346" t="b">
        <v>0</v>
      </c>
      <c r="S346" t="b">
        <v>0</v>
      </c>
      <c r="T346" t="s">
        <v>89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>
        <f t="shared" si="23"/>
        <v>70</v>
      </c>
      <c r="J347" t="s">
        <v>2041</v>
      </c>
      <c r="K347" t="s">
        <v>2044</v>
      </c>
      <c r="L347" t="s">
        <v>40</v>
      </c>
      <c r="M347" t="s">
        <v>41</v>
      </c>
      <c r="N347">
        <v>1436418000</v>
      </c>
      <c r="O347">
        <v>1436504400</v>
      </c>
      <c r="P347" s="9">
        <f t="shared" si="21"/>
        <v>42194.208333333328</v>
      </c>
      <c r="Q347" s="9">
        <f t="shared" si="22"/>
        <v>42195.208333333328</v>
      </c>
      <c r="R347" t="b">
        <v>0</v>
      </c>
      <c r="S347" t="b">
        <v>0</v>
      </c>
      <c r="T347" t="s">
        <v>53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>
        <f t="shared" si="23"/>
        <v>110</v>
      </c>
      <c r="J348" t="s">
        <v>2035</v>
      </c>
      <c r="K348" t="s">
        <v>2045</v>
      </c>
      <c r="L348" t="s">
        <v>21</v>
      </c>
      <c r="M348" t="s">
        <v>22</v>
      </c>
      <c r="N348">
        <v>1503550800</v>
      </c>
      <c r="O348">
        <v>1508302800</v>
      </c>
      <c r="P348" s="9">
        <f t="shared" si="21"/>
        <v>42971.208333333328</v>
      </c>
      <c r="Q348" s="9">
        <f t="shared" si="22"/>
        <v>43026.208333333328</v>
      </c>
      <c r="R348" t="b">
        <v>0</v>
      </c>
      <c r="S348" t="b">
        <v>1</v>
      </c>
      <c r="T348" t="s">
        <v>60</v>
      </c>
    </row>
    <row r="349" spans="1:20" hidden="1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>
        <f t="shared" si="23"/>
        <v>66</v>
      </c>
      <c r="J349" t="s">
        <v>2037</v>
      </c>
      <c r="K349" t="s">
        <v>2038</v>
      </c>
      <c r="L349" t="s">
        <v>21</v>
      </c>
      <c r="M349" t="s">
        <v>22</v>
      </c>
      <c r="N349">
        <v>1423634400</v>
      </c>
      <c r="O349">
        <v>1425708000</v>
      </c>
      <c r="P349" s="9">
        <f t="shared" si="21"/>
        <v>42046.25</v>
      </c>
      <c r="Q349" s="9">
        <f t="shared" si="22"/>
        <v>42070.25</v>
      </c>
      <c r="R349" t="b">
        <v>0</v>
      </c>
      <c r="S349" t="b">
        <v>0</v>
      </c>
      <c r="T349" t="s">
        <v>28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>
        <f t="shared" si="23"/>
        <v>41</v>
      </c>
      <c r="J350" t="s">
        <v>2033</v>
      </c>
      <c r="K350" t="s">
        <v>2034</v>
      </c>
      <c r="L350" t="s">
        <v>21</v>
      </c>
      <c r="M350" t="s">
        <v>22</v>
      </c>
      <c r="N350">
        <v>1487224800</v>
      </c>
      <c r="O350">
        <v>1488348000</v>
      </c>
      <c r="P350" s="9">
        <f t="shared" si="21"/>
        <v>42782.25</v>
      </c>
      <c r="Q350" s="9">
        <f t="shared" si="22"/>
        <v>42795.25</v>
      </c>
      <c r="R350" t="b">
        <v>0</v>
      </c>
      <c r="S350" t="b">
        <v>0</v>
      </c>
      <c r="T350" t="s">
        <v>17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>
        <f t="shared" si="23"/>
        <v>104</v>
      </c>
      <c r="J351" t="s">
        <v>2039</v>
      </c>
      <c r="K351" t="s">
        <v>2040</v>
      </c>
      <c r="L351" t="s">
        <v>21</v>
      </c>
      <c r="M351" t="s">
        <v>22</v>
      </c>
      <c r="N351">
        <v>1500008400</v>
      </c>
      <c r="O351">
        <v>1502600400</v>
      </c>
      <c r="P351" s="9">
        <f t="shared" si="21"/>
        <v>42930.208333333328</v>
      </c>
      <c r="Q351" s="9">
        <f t="shared" si="22"/>
        <v>42960.208333333328</v>
      </c>
      <c r="R351" t="b">
        <v>0</v>
      </c>
      <c r="S351" t="b">
        <v>0</v>
      </c>
      <c r="T351" t="s">
        <v>33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>
        <f t="shared" si="23"/>
        <v>5</v>
      </c>
      <c r="J352" t="s">
        <v>2035</v>
      </c>
      <c r="K352" t="s">
        <v>2058</v>
      </c>
      <c r="L352" t="s">
        <v>21</v>
      </c>
      <c r="M352" t="s">
        <v>22</v>
      </c>
      <c r="N352">
        <v>1432098000</v>
      </c>
      <c r="O352">
        <v>1433653200</v>
      </c>
      <c r="P352" s="9">
        <f t="shared" si="21"/>
        <v>42144.208333333328</v>
      </c>
      <c r="Q352" s="9">
        <f t="shared" si="22"/>
        <v>42162.208333333328</v>
      </c>
      <c r="R352" t="b">
        <v>0</v>
      </c>
      <c r="S352" t="b">
        <v>1</v>
      </c>
      <c r="T352" t="s">
        <v>159</v>
      </c>
    </row>
    <row r="353" spans="1:20" hidden="1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>
        <f t="shared" si="23"/>
        <v>47</v>
      </c>
      <c r="J353" t="s">
        <v>2035</v>
      </c>
      <c r="K353" t="s">
        <v>2036</v>
      </c>
      <c r="L353" t="s">
        <v>21</v>
      </c>
      <c r="M353" t="s">
        <v>22</v>
      </c>
      <c r="N353">
        <v>1440392400</v>
      </c>
      <c r="O353">
        <v>1441602000</v>
      </c>
      <c r="P353" s="9">
        <f t="shared" si="21"/>
        <v>42240.208333333328</v>
      </c>
      <c r="Q353" s="9">
        <f t="shared" si="22"/>
        <v>42254.208333333328</v>
      </c>
      <c r="R353" t="b">
        <v>0</v>
      </c>
      <c r="S353" t="b">
        <v>0</v>
      </c>
      <c r="T353" t="s">
        <v>23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>
        <f t="shared" si="23"/>
        <v>30</v>
      </c>
      <c r="J354" t="s">
        <v>2039</v>
      </c>
      <c r="K354" t="s">
        <v>2040</v>
      </c>
      <c r="L354" t="s">
        <v>15</v>
      </c>
      <c r="M354" t="s">
        <v>16</v>
      </c>
      <c r="N354">
        <v>1446876000</v>
      </c>
      <c r="O354">
        <v>1447567200</v>
      </c>
      <c r="P354" s="9">
        <f t="shared" si="21"/>
        <v>42315.25</v>
      </c>
      <c r="Q354" s="9">
        <f t="shared" si="22"/>
        <v>42323.25</v>
      </c>
      <c r="R354" t="b">
        <v>0</v>
      </c>
      <c r="S354" t="b">
        <v>0</v>
      </c>
      <c r="T354" t="s">
        <v>33</v>
      </c>
    </row>
    <row r="355" spans="1:20" hidden="1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>
        <f t="shared" si="23"/>
        <v>81</v>
      </c>
      <c r="J355" t="s">
        <v>2039</v>
      </c>
      <c r="K355" t="s">
        <v>2040</v>
      </c>
      <c r="L355" t="s">
        <v>21</v>
      </c>
      <c r="M355" t="s">
        <v>22</v>
      </c>
      <c r="N355">
        <v>1562302800</v>
      </c>
      <c r="O355">
        <v>1562389200</v>
      </c>
      <c r="P355" s="9">
        <f t="shared" si="21"/>
        <v>43651.208333333328</v>
      </c>
      <c r="Q355" s="9">
        <f t="shared" si="22"/>
        <v>43652.208333333328</v>
      </c>
      <c r="R355" t="b">
        <v>0</v>
      </c>
      <c r="S355" t="b">
        <v>0</v>
      </c>
      <c r="T355" t="s">
        <v>33</v>
      </c>
    </row>
    <row r="356" spans="1:20" hidden="1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>
        <f t="shared" si="23"/>
        <v>94</v>
      </c>
      <c r="J356" t="s">
        <v>2041</v>
      </c>
      <c r="K356" t="s">
        <v>2042</v>
      </c>
      <c r="L356" t="s">
        <v>36</v>
      </c>
      <c r="M356" t="s">
        <v>37</v>
      </c>
      <c r="N356">
        <v>1378184400</v>
      </c>
      <c r="O356">
        <v>1378789200</v>
      </c>
      <c r="P356" s="9">
        <f t="shared" si="21"/>
        <v>41520.208333333336</v>
      </c>
      <c r="Q356" s="9">
        <f t="shared" si="22"/>
        <v>41527.208333333336</v>
      </c>
      <c r="R356" t="b">
        <v>0</v>
      </c>
      <c r="S356" t="b">
        <v>0</v>
      </c>
      <c r="T356" t="s">
        <v>42</v>
      </c>
    </row>
    <row r="357" spans="1:20" hidden="1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>
        <f t="shared" si="23"/>
        <v>26</v>
      </c>
      <c r="J357" t="s">
        <v>2037</v>
      </c>
      <c r="K357" t="s">
        <v>2046</v>
      </c>
      <c r="L357" t="s">
        <v>21</v>
      </c>
      <c r="M357" t="s">
        <v>22</v>
      </c>
      <c r="N357">
        <v>1485064800</v>
      </c>
      <c r="O357">
        <v>1488520800</v>
      </c>
      <c r="P357" s="9">
        <f t="shared" si="21"/>
        <v>42757.25</v>
      </c>
      <c r="Q357" s="9">
        <f t="shared" si="22"/>
        <v>42797.25</v>
      </c>
      <c r="R357" t="b">
        <v>0</v>
      </c>
      <c r="S357" t="b">
        <v>0</v>
      </c>
      <c r="T357" t="s">
        <v>65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>
        <f t="shared" si="23"/>
        <v>86</v>
      </c>
      <c r="J358" t="s">
        <v>2039</v>
      </c>
      <c r="K358" t="s">
        <v>2040</v>
      </c>
      <c r="L358" t="s">
        <v>107</v>
      </c>
      <c r="M358" t="s">
        <v>108</v>
      </c>
      <c r="N358">
        <v>1326520800</v>
      </c>
      <c r="O358">
        <v>1327298400</v>
      </c>
      <c r="P358" s="9">
        <f t="shared" si="21"/>
        <v>40922.25</v>
      </c>
      <c r="Q358" s="9">
        <f t="shared" si="22"/>
        <v>40931.25</v>
      </c>
      <c r="R358" t="b">
        <v>0</v>
      </c>
      <c r="S358" t="b">
        <v>0</v>
      </c>
      <c r="T358" t="s">
        <v>33</v>
      </c>
    </row>
    <row r="359" spans="1:20" hidden="1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>
        <f t="shared" si="23"/>
        <v>104</v>
      </c>
      <c r="J359" t="s">
        <v>2050</v>
      </c>
      <c r="K359" t="s">
        <v>2051</v>
      </c>
      <c r="L359" t="s">
        <v>21</v>
      </c>
      <c r="M359" t="s">
        <v>22</v>
      </c>
      <c r="N359">
        <v>1441256400</v>
      </c>
      <c r="O359">
        <v>1443416400</v>
      </c>
      <c r="P359" s="9">
        <f t="shared" si="21"/>
        <v>42250.208333333328</v>
      </c>
      <c r="Q359" s="9">
        <f t="shared" si="22"/>
        <v>42275.208333333328</v>
      </c>
      <c r="R359" t="b">
        <v>0</v>
      </c>
      <c r="S359" t="b">
        <v>0</v>
      </c>
      <c r="T359" t="s">
        <v>89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>
        <f t="shared" si="23"/>
        <v>50</v>
      </c>
      <c r="J360" t="s">
        <v>2054</v>
      </c>
      <c r="K360" t="s">
        <v>2055</v>
      </c>
      <c r="L360" t="s">
        <v>15</v>
      </c>
      <c r="M360" t="s">
        <v>16</v>
      </c>
      <c r="N360">
        <v>1533877200</v>
      </c>
      <c r="O360">
        <v>1534136400</v>
      </c>
      <c r="P360" s="9">
        <f t="shared" si="21"/>
        <v>43322.208333333328</v>
      </c>
      <c r="Q360" s="9">
        <f t="shared" si="22"/>
        <v>43325.208333333328</v>
      </c>
      <c r="R360" t="b">
        <v>1</v>
      </c>
      <c r="S360" t="b">
        <v>0</v>
      </c>
      <c r="T360" t="s">
        <v>122</v>
      </c>
    </row>
    <row r="361" spans="1:20" hidden="1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>
        <f t="shared" si="23"/>
        <v>64</v>
      </c>
      <c r="J361" t="s">
        <v>2041</v>
      </c>
      <c r="K361" t="s">
        <v>2049</v>
      </c>
      <c r="L361" t="s">
        <v>21</v>
      </c>
      <c r="M361" t="s">
        <v>22</v>
      </c>
      <c r="N361">
        <v>1314421200</v>
      </c>
      <c r="O361">
        <v>1315026000</v>
      </c>
      <c r="P361" s="9">
        <f t="shared" si="21"/>
        <v>40782.208333333336</v>
      </c>
      <c r="Q361" s="9">
        <f t="shared" si="22"/>
        <v>40789.208333333336</v>
      </c>
      <c r="R361" t="b">
        <v>0</v>
      </c>
      <c r="S361" t="b">
        <v>0</v>
      </c>
      <c r="T361" t="s">
        <v>71</v>
      </c>
    </row>
    <row r="362" spans="1:20" hidden="1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>
        <f t="shared" si="23"/>
        <v>47</v>
      </c>
      <c r="J362" t="s">
        <v>2039</v>
      </c>
      <c r="K362" t="s">
        <v>2040</v>
      </c>
      <c r="L362" t="s">
        <v>40</v>
      </c>
      <c r="M362" t="s">
        <v>41</v>
      </c>
      <c r="N362">
        <v>1293861600</v>
      </c>
      <c r="O362">
        <v>1295071200</v>
      </c>
      <c r="P362" s="9">
        <f t="shared" si="21"/>
        <v>40544.25</v>
      </c>
      <c r="Q362" s="9">
        <f t="shared" si="22"/>
        <v>40558.25</v>
      </c>
      <c r="R362" t="b">
        <v>0</v>
      </c>
      <c r="S362" t="b">
        <v>1</v>
      </c>
      <c r="T362" t="s">
        <v>33</v>
      </c>
    </row>
    <row r="363" spans="1:20" hidden="1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>
        <f t="shared" si="23"/>
        <v>108</v>
      </c>
      <c r="J363" t="s">
        <v>2039</v>
      </c>
      <c r="K363" t="s">
        <v>2040</v>
      </c>
      <c r="L363" t="s">
        <v>21</v>
      </c>
      <c r="M363" t="s">
        <v>22</v>
      </c>
      <c r="N363">
        <v>1507352400</v>
      </c>
      <c r="O363">
        <v>1509426000</v>
      </c>
      <c r="P363" s="9">
        <f t="shared" si="21"/>
        <v>43015.208333333328</v>
      </c>
      <c r="Q363" s="9">
        <f t="shared" si="22"/>
        <v>43039.208333333328</v>
      </c>
      <c r="R363" t="b">
        <v>0</v>
      </c>
      <c r="S363" t="b">
        <v>0</v>
      </c>
      <c r="T363" t="s">
        <v>33</v>
      </c>
    </row>
    <row r="364" spans="1:20" hidden="1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>
        <f t="shared" si="23"/>
        <v>72</v>
      </c>
      <c r="J364" t="s">
        <v>2035</v>
      </c>
      <c r="K364" t="s">
        <v>2036</v>
      </c>
      <c r="L364" t="s">
        <v>21</v>
      </c>
      <c r="M364" t="s">
        <v>22</v>
      </c>
      <c r="N364">
        <v>1296108000</v>
      </c>
      <c r="O364">
        <v>1299391200</v>
      </c>
      <c r="P364" s="9">
        <f t="shared" si="21"/>
        <v>40570.25</v>
      </c>
      <c r="Q364" s="9">
        <f t="shared" si="22"/>
        <v>40608.25</v>
      </c>
      <c r="R364" t="b">
        <v>0</v>
      </c>
      <c r="S364" t="b">
        <v>0</v>
      </c>
      <c r="T364" t="s">
        <v>23</v>
      </c>
    </row>
    <row r="365" spans="1:20" hidden="1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>
        <f t="shared" si="23"/>
        <v>60</v>
      </c>
      <c r="J365" t="s">
        <v>2035</v>
      </c>
      <c r="K365" t="s">
        <v>2036</v>
      </c>
      <c r="L365" t="s">
        <v>21</v>
      </c>
      <c r="M365" t="s">
        <v>22</v>
      </c>
      <c r="N365">
        <v>1324965600</v>
      </c>
      <c r="O365">
        <v>1325052000</v>
      </c>
      <c r="P365" s="9">
        <f t="shared" si="21"/>
        <v>40904.25</v>
      </c>
      <c r="Q365" s="9">
        <f t="shared" si="22"/>
        <v>40905.25</v>
      </c>
      <c r="R365" t="b">
        <v>0</v>
      </c>
      <c r="S365" t="b">
        <v>0</v>
      </c>
      <c r="T365" t="s">
        <v>23</v>
      </c>
    </row>
    <row r="366" spans="1:20" hidden="1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>
        <f t="shared" si="23"/>
        <v>78</v>
      </c>
      <c r="J366" t="s">
        <v>2035</v>
      </c>
      <c r="K366" t="s">
        <v>2045</v>
      </c>
      <c r="L366" t="s">
        <v>21</v>
      </c>
      <c r="M366" t="s">
        <v>22</v>
      </c>
      <c r="N366">
        <v>1520229600</v>
      </c>
      <c r="O366">
        <v>1522818000</v>
      </c>
      <c r="P366" s="9">
        <f t="shared" si="21"/>
        <v>43164.25</v>
      </c>
      <c r="Q366" s="9">
        <f t="shared" si="22"/>
        <v>43194.208333333328</v>
      </c>
      <c r="R366" t="b">
        <v>0</v>
      </c>
      <c r="S366" t="b">
        <v>0</v>
      </c>
      <c r="T366" t="s">
        <v>60</v>
      </c>
    </row>
    <row r="367" spans="1:20" hidden="1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>
        <f t="shared" si="23"/>
        <v>105</v>
      </c>
      <c r="J367" t="s">
        <v>2039</v>
      </c>
      <c r="K367" t="s">
        <v>2040</v>
      </c>
      <c r="L367" t="s">
        <v>26</v>
      </c>
      <c r="M367" t="s">
        <v>27</v>
      </c>
      <c r="N367">
        <v>1482991200</v>
      </c>
      <c r="O367">
        <v>1485324000</v>
      </c>
      <c r="P367" s="9">
        <f t="shared" si="21"/>
        <v>42733.25</v>
      </c>
      <c r="Q367" s="9">
        <f t="shared" si="22"/>
        <v>42760.25</v>
      </c>
      <c r="R367" t="b">
        <v>0</v>
      </c>
      <c r="S367" t="b">
        <v>0</v>
      </c>
      <c r="T367" t="s">
        <v>33</v>
      </c>
    </row>
    <row r="368" spans="1:20" hidden="1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>
        <f t="shared" si="23"/>
        <v>106</v>
      </c>
      <c r="J368" t="s">
        <v>2039</v>
      </c>
      <c r="K368" t="s">
        <v>2040</v>
      </c>
      <c r="L368" t="s">
        <v>21</v>
      </c>
      <c r="M368" t="s">
        <v>22</v>
      </c>
      <c r="N368">
        <v>1294034400</v>
      </c>
      <c r="O368">
        <v>1294120800</v>
      </c>
      <c r="P368" s="9">
        <f t="shared" si="21"/>
        <v>40546.25</v>
      </c>
      <c r="Q368" s="9">
        <f t="shared" si="22"/>
        <v>40547.25</v>
      </c>
      <c r="R368" t="b">
        <v>0</v>
      </c>
      <c r="S368" t="b">
        <v>1</v>
      </c>
      <c r="T368" t="s">
        <v>33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>
        <f t="shared" si="23"/>
        <v>25</v>
      </c>
      <c r="J369" t="s">
        <v>2039</v>
      </c>
      <c r="K369" t="s">
        <v>2040</v>
      </c>
      <c r="L369" t="s">
        <v>21</v>
      </c>
      <c r="M369" t="s">
        <v>22</v>
      </c>
      <c r="N369">
        <v>1413608400</v>
      </c>
      <c r="O369">
        <v>1415685600</v>
      </c>
      <c r="P369" s="9">
        <f t="shared" si="21"/>
        <v>41930.208333333336</v>
      </c>
      <c r="Q369" s="9">
        <f t="shared" si="22"/>
        <v>41954.25</v>
      </c>
      <c r="R369" t="b">
        <v>0</v>
      </c>
      <c r="S369" t="b">
        <v>1</v>
      </c>
      <c r="T369" t="s">
        <v>33</v>
      </c>
    </row>
    <row r="370" spans="1:20" hidden="1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>
        <f t="shared" si="23"/>
        <v>70</v>
      </c>
      <c r="J370" t="s">
        <v>2041</v>
      </c>
      <c r="K370" t="s">
        <v>2042</v>
      </c>
      <c r="L370" t="s">
        <v>40</v>
      </c>
      <c r="M370" t="s">
        <v>41</v>
      </c>
      <c r="N370">
        <v>1286946000</v>
      </c>
      <c r="O370">
        <v>1288933200</v>
      </c>
      <c r="P370" s="9">
        <f t="shared" si="21"/>
        <v>40464.208333333336</v>
      </c>
      <c r="Q370" s="9">
        <f t="shared" si="22"/>
        <v>40487.208333333336</v>
      </c>
      <c r="R370" t="b">
        <v>0</v>
      </c>
      <c r="S370" t="b">
        <v>1</v>
      </c>
      <c r="T370" t="s">
        <v>42</v>
      </c>
    </row>
    <row r="371" spans="1:20" hidden="1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>
        <f t="shared" si="23"/>
        <v>96</v>
      </c>
      <c r="J371" t="s">
        <v>2041</v>
      </c>
      <c r="K371" t="s">
        <v>2060</v>
      </c>
      <c r="L371" t="s">
        <v>21</v>
      </c>
      <c r="M371" t="s">
        <v>22</v>
      </c>
      <c r="N371">
        <v>1359871200</v>
      </c>
      <c r="O371">
        <v>1363237200</v>
      </c>
      <c r="P371" s="9">
        <f t="shared" si="21"/>
        <v>41308.25</v>
      </c>
      <c r="Q371" s="9">
        <f t="shared" si="22"/>
        <v>41347.208333333336</v>
      </c>
      <c r="R371" t="b">
        <v>0</v>
      </c>
      <c r="S371" t="b">
        <v>1</v>
      </c>
      <c r="T371" t="s">
        <v>269</v>
      </c>
    </row>
    <row r="372" spans="1:20" hidden="1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>
        <f t="shared" si="23"/>
        <v>30</v>
      </c>
      <c r="J372" t="s">
        <v>2039</v>
      </c>
      <c r="K372" t="s">
        <v>2040</v>
      </c>
      <c r="L372" t="s">
        <v>21</v>
      </c>
      <c r="M372" t="s">
        <v>22</v>
      </c>
      <c r="N372">
        <v>1555304400</v>
      </c>
      <c r="O372">
        <v>1555822800</v>
      </c>
      <c r="P372" s="9">
        <f t="shared" si="21"/>
        <v>43570.208333333328</v>
      </c>
      <c r="Q372" s="9">
        <f t="shared" si="22"/>
        <v>43576.208333333328</v>
      </c>
      <c r="R372" t="b">
        <v>0</v>
      </c>
      <c r="S372" t="b">
        <v>0</v>
      </c>
      <c r="T372" t="s">
        <v>33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>
        <f t="shared" si="23"/>
        <v>59</v>
      </c>
      <c r="J373" t="s">
        <v>2039</v>
      </c>
      <c r="K373" t="s">
        <v>2040</v>
      </c>
      <c r="L373" t="s">
        <v>21</v>
      </c>
      <c r="M373" t="s">
        <v>22</v>
      </c>
      <c r="N373">
        <v>1423375200</v>
      </c>
      <c r="O373">
        <v>1427778000</v>
      </c>
      <c r="P373" s="9">
        <f t="shared" si="21"/>
        <v>42043.25</v>
      </c>
      <c r="Q373" s="9">
        <f t="shared" si="22"/>
        <v>42094.208333333328</v>
      </c>
      <c r="R373" t="b">
        <v>0</v>
      </c>
      <c r="S373" t="b">
        <v>0</v>
      </c>
      <c r="T373" t="s">
        <v>33</v>
      </c>
    </row>
    <row r="374" spans="1:20" ht="31" hidden="1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>
        <f t="shared" si="23"/>
        <v>85</v>
      </c>
      <c r="J374" t="s">
        <v>2041</v>
      </c>
      <c r="K374" t="s">
        <v>2042</v>
      </c>
      <c r="L374" t="s">
        <v>21</v>
      </c>
      <c r="M374" t="s">
        <v>22</v>
      </c>
      <c r="N374">
        <v>1420696800</v>
      </c>
      <c r="O374">
        <v>1422424800</v>
      </c>
      <c r="P374" s="9">
        <f t="shared" si="21"/>
        <v>42012.25</v>
      </c>
      <c r="Q374" s="9">
        <f t="shared" si="22"/>
        <v>42032.25</v>
      </c>
      <c r="R374" t="b">
        <v>0</v>
      </c>
      <c r="S374" t="b">
        <v>1</v>
      </c>
      <c r="T374" t="s">
        <v>42</v>
      </c>
    </row>
    <row r="375" spans="1:20" hidden="1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>
        <f t="shared" si="23"/>
        <v>78</v>
      </c>
      <c r="J375" t="s">
        <v>2039</v>
      </c>
      <c r="K375" t="s">
        <v>2040</v>
      </c>
      <c r="L375" t="s">
        <v>21</v>
      </c>
      <c r="M375" t="s">
        <v>22</v>
      </c>
      <c r="N375">
        <v>1502946000</v>
      </c>
      <c r="O375">
        <v>1503637200</v>
      </c>
      <c r="P375" s="9">
        <f t="shared" si="21"/>
        <v>42964.208333333328</v>
      </c>
      <c r="Q375" s="9">
        <f t="shared" si="22"/>
        <v>42972.208333333328</v>
      </c>
      <c r="R375" t="b">
        <v>0</v>
      </c>
      <c r="S375" t="b">
        <v>0</v>
      </c>
      <c r="T375" t="s">
        <v>33</v>
      </c>
    </row>
    <row r="376" spans="1:20" ht="31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>
        <f t="shared" si="23"/>
        <v>50</v>
      </c>
      <c r="J376" t="s">
        <v>2041</v>
      </c>
      <c r="K376" t="s">
        <v>2042</v>
      </c>
      <c r="L376" t="s">
        <v>21</v>
      </c>
      <c r="M376" t="s">
        <v>22</v>
      </c>
      <c r="N376">
        <v>1547186400</v>
      </c>
      <c r="O376">
        <v>1547618400</v>
      </c>
      <c r="P376" s="9">
        <f t="shared" si="21"/>
        <v>43476.25</v>
      </c>
      <c r="Q376" s="9">
        <f t="shared" si="22"/>
        <v>43481.25</v>
      </c>
      <c r="R376" t="b">
        <v>0</v>
      </c>
      <c r="S376" t="b">
        <v>1</v>
      </c>
      <c r="T376" t="s">
        <v>42</v>
      </c>
    </row>
    <row r="377" spans="1:20" ht="31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>
        <f t="shared" si="23"/>
        <v>59</v>
      </c>
      <c r="J377" t="s">
        <v>2035</v>
      </c>
      <c r="K377" t="s">
        <v>2045</v>
      </c>
      <c r="L377" t="s">
        <v>21</v>
      </c>
      <c r="M377" t="s">
        <v>22</v>
      </c>
      <c r="N377">
        <v>1444971600</v>
      </c>
      <c r="O377">
        <v>1449900000</v>
      </c>
      <c r="P377" s="9">
        <f t="shared" si="21"/>
        <v>42293.208333333328</v>
      </c>
      <c r="Q377" s="9">
        <f t="shared" si="22"/>
        <v>42350.25</v>
      </c>
      <c r="R377" t="b">
        <v>0</v>
      </c>
      <c r="S377" t="b">
        <v>0</v>
      </c>
      <c r="T377" t="s">
        <v>60</v>
      </c>
    </row>
    <row r="378" spans="1:20" hidden="1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>
        <f t="shared" si="23"/>
        <v>94</v>
      </c>
      <c r="J378" t="s">
        <v>2035</v>
      </c>
      <c r="K378" t="s">
        <v>2036</v>
      </c>
      <c r="L378" t="s">
        <v>21</v>
      </c>
      <c r="M378" t="s">
        <v>22</v>
      </c>
      <c r="N378">
        <v>1404622800</v>
      </c>
      <c r="O378">
        <v>1405141200</v>
      </c>
      <c r="P378" s="9">
        <f t="shared" si="21"/>
        <v>41826.208333333336</v>
      </c>
      <c r="Q378" s="9">
        <f t="shared" si="22"/>
        <v>41832.208333333336</v>
      </c>
      <c r="R378" t="b">
        <v>0</v>
      </c>
      <c r="S378" t="b">
        <v>0</v>
      </c>
      <c r="T378" t="s">
        <v>23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>
        <f t="shared" si="23"/>
        <v>40</v>
      </c>
      <c r="J379" t="s">
        <v>2039</v>
      </c>
      <c r="K379" t="s">
        <v>2040</v>
      </c>
      <c r="L379" t="s">
        <v>21</v>
      </c>
      <c r="M379" t="s">
        <v>22</v>
      </c>
      <c r="N379">
        <v>1571720400</v>
      </c>
      <c r="O379">
        <v>1572933600</v>
      </c>
      <c r="P379" s="9">
        <f t="shared" si="21"/>
        <v>43760.208333333328</v>
      </c>
      <c r="Q379" s="9">
        <f t="shared" si="22"/>
        <v>43774.25</v>
      </c>
      <c r="R379" t="b">
        <v>0</v>
      </c>
      <c r="S379" t="b">
        <v>0</v>
      </c>
      <c r="T379" t="s">
        <v>33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>
        <f t="shared" si="23"/>
        <v>70</v>
      </c>
      <c r="J380" t="s">
        <v>2041</v>
      </c>
      <c r="K380" t="s">
        <v>2042</v>
      </c>
      <c r="L380" t="s">
        <v>21</v>
      </c>
      <c r="M380" t="s">
        <v>22</v>
      </c>
      <c r="N380">
        <v>1526878800</v>
      </c>
      <c r="O380">
        <v>1530162000</v>
      </c>
      <c r="P380" s="9">
        <f t="shared" si="21"/>
        <v>43241.208333333328</v>
      </c>
      <c r="Q380" s="9">
        <f t="shared" si="22"/>
        <v>43279.208333333328</v>
      </c>
      <c r="R380" t="b">
        <v>0</v>
      </c>
      <c r="S380" t="b">
        <v>0</v>
      </c>
      <c r="T380" t="s">
        <v>42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>
        <f t="shared" si="23"/>
        <v>66</v>
      </c>
      <c r="J381" t="s">
        <v>2039</v>
      </c>
      <c r="K381" t="s">
        <v>2040</v>
      </c>
      <c r="L381" t="s">
        <v>40</v>
      </c>
      <c r="M381" t="s">
        <v>41</v>
      </c>
      <c r="N381">
        <v>1319691600</v>
      </c>
      <c r="O381">
        <v>1320904800</v>
      </c>
      <c r="P381" s="9">
        <f t="shared" si="21"/>
        <v>40843.208333333336</v>
      </c>
      <c r="Q381" s="9">
        <f t="shared" si="22"/>
        <v>40857.25</v>
      </c>
      <c r="R381" t="b">
        <v>0</v>
      </c>
      <c r="S381" t="b">
        <v>0</v>
      </c>
      <c r="T381" t="s">
        <v>33</v>
      </c>
    </row>
    <row r="382" spans="1:20" ht="31" hidden="1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>
        <f t="shared" si="23"/>
        <v>48</v>
      </c>
      <c r="J382" t="s">
        <v>2039</v>
      </c>
      <c r="K382" t="s">
        <v>2040</v>
      </c>
      <c r="L382" t="s">
        <v>21</v>
      </c>
      <c r="M382" t="s">
        <v>22</v>
      </c>
      <c r="N382">
        <v>1371963600</v>
      </c>
      <c r="O382">
        <v>1372395600</v>
      </c>
      <c r="P382" s="9">
        <f t="shared" si="21"/>
        <v>41448.208333333336</v>
      </c>
      <c r="Q382" s="9">
        <f t="shared" si="22"/>
        <v>41453.208333333336</v>
      </c>
      <c r="R382" t="b">
        <v>0</v>
      </c>
      <c r="S382" t="b">
        <v>0</v>
      </c>
      <c r="T382" t="s">
        <v>33</v>
      </c>
    </row>
    <row r="383" spans="1:20" hidden="1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>
        <f t="shared" si="23"/>
        <v>63</v>
      </c>
      <c r="J383" t="s">
        <v>2039</v>
      </c>
      <c r="K383" t="s">
        <v>2040</v>
      </c>
      <c r="L383" t="s">
        <v>21</v>
      </c>
      <c r="M383" t="s">
        <v>22</v>
      </c>
      <c r="N383">
        <v>1433739600</v>
      </c>
      <c r="O383">
        <v>1437714000</v>
      </c>
      <c r="P383" s="9">
        <f t="shared" si="21"/>
        <v>42163.208333333328</v>
      </c>
      <c r="Q383" s="9">
        <f t="shared" si="22"/>
        <v>42209.208333333328</v>
      </c>
      <c r="R383" t="b">
        <v>0</v>
      </c>
      <c r="S383" t="b">
        <v>0</v>
      </c>
      <c r="T383" t="s">
        <v>33</v>
      </c>
    </row>
    <row r="384" spans="1:20" ht="31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>
        <f t="shared" si="23"/>
        <v>87</v>
      </c>
      <c r="J384" t="s">
        <v>2054</v>
      </c>
      <c r="K384" t="s">
        <v>2055</v>
      </c>
      <c r="L384" t="s">
        <v>21</v>
      </c>
      <c r="M384" t="s">
        <v>22</v>
      </c>
      <c r="N384">
        <v>1508130000</v>
      </c>
      <c r="O384">
        <v>1509771600</v>
      </c>
      <c r="P384" s="9">
        <f t="shared" si="21"/>
        <v>43024.208333333328</v>
      </c>
      <c r="Q384" s="9">
        <f t="shared" si="22"/>
        <v>43043.208333333328</v>
      </c>
      <c r="R384" t="b">
        <v>0</v>
      </c>
      <c r="S384" t="b">
        <v>0</v>
      </c>
      <c r="T384" t="s">
        <v>122</v>
      </c>
    </row>
    <row r="385" spans="1:20" hidden="1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>
        <f t="shared" si="23"/>
        <v>75</v>
      </c>
      <c r="J385" t="s">
        <v>2033</v>
      </c>
      <c r="K385" t="s">
        <v>2034</v>
      </c>
      <c r="L385" t="s">
        <v>21</v>
      </c>
      <c r="M385" t="s">
        <v>22</v>
      </c>
      <c r="N385">
        <v>1550037600</v>
      </c>
      <c r="O385">
        <v>1550556000</v>
      </c>
      <c r="P385" s="9">
        <f t="shared" si="21"/>
        <v>43509.25</v>
      </c>
      <c r="Q385" s="9">
        <f t="shared" si="22"/>
        <v>43515.25</v>
      </c>
      <c r="R385" t="b">
        <v>0</v>
      </c>
      <c r="S385" t="b">
        <v>1</v>
      </c>
      <c r="T385" t="s">
        <v>17</v>
      </c>
    </row>
    <row r="386" spans="1:20" hidden="1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>
        <f t="shared" si="23"/>
        <v>41</v>
      </c>
      <c r="J386" t="s">
        <v>2041</v>
      </c>
      <c r="K386" t="s">
        <v>2042</v>
      </c>
      <c r="L386" t="s">
        <v>21</v>
      </c>
      <c r="M386" t="s">
        <v>22</v>
      </c>
      <c r="N386">
        <v>1486706400</v>
      </c>
      <c r="O386">
        <v>1489039200</v>
      </c>
      <c r="P386" s="9">
        <f t="shared" si="21"/>
        <v>42776.25</v>
      </c>
      <c r="Q386" s="9">
        <f t="shared" si="22"/>
        <v>42803.25</v>
      </c>
      <c r="R386" t="b">
        <v>1</v>
      </c>
      <c r="S386" t="b">
        <v>1</v>
      </c>
      <c r="T386" t="s">
        <v>42</v>
      </c>
    </row>
    <row r="387" spans="1:20" ht="31" hidden="1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>
        <f t="shared" si="23"/>
        <v>50</v>
      </c>
      <c r="J387" t="s">
        <v>2047</v>
      </c>
      <c r="K387" t="s">
        <v>2048</v>
      </c>
      <c r="L387" t="s">
        <v>21</v>
      </c>
      <c r="M387" t="s">
        <v>22</v>
      </c>
      <c r="N387">
        <v>1553835600</v>
      </c>
      <c r="O387">
        <v>1556600400</v>
      </c>
      <c r="P387" s="9">
        <f t="shared" ref="P387:P450" si="25">(((N387/60)/60)/24)+DATE(1970,1,1)</f>
        <v>43553.208333333328</v>
      </c>
      <c r="Q387" s="9">
        <f t="shared" ref="Q387:Q450" si="26">(((O387/60)/60)/24)+DATE(1970,1,1)</f>
        <v>43585.208333333328</v>
      </c>
      <c r="R387" t="b">
        <v>0</v>
      </c>
      <c r="S387" t="b">
        <v>0</v>
      </c>
      <c r="T387" t="s">
        <v>68</v>
      </c>
    </row>
    <row r="388" spans="1:20" ht="31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>
        <f t="shared" ref="I388:I451" si="27">ROUND(E388/H388,0)</f>
        <v>97</v>
      </c>
      <c r="J388" t="s">
        <v>2039</v>
      </c>
      <c r="K388" t="s">
        <v>2040</v>
      </c>
      <c r="L388" t="s">
        <v>21</v>
      </c>
      <c r="M388" t="s">
        <v>22</v>
      </c>
      <c r="N388">
        <v>1277528400</v>
      </c>
      <c r="O388">
        <v>1278565200</v>
      </c>
      <c r="P388" s="9">
        <f t="shared" si="25"/>
        <v>40355.208333333336</v>
      </c>
      <c r="Q388" s="9">
        <f t="shared" si="26"/>
        <v>40367.208333333336</v>
      </c>
      <c r="R388" t="b">
        <v>0</v>
      </c>
      <c r="S388" t="b">
        <v>0</v>
      </c>
      <c r="T388" t="s">
        <v>33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>
        <f t="shared" si="27"/>
        <v>101</v>
      </c>
      <c r="J389" t="s">
        <v>2037</v>
      </c>
      <c r="K389" t="s">
        <v>2046</v>
      </c>
      <c r="L389" t="s">
        <v>21</v>
      </c>
      <c r="M389" t="s">
        <v>22</v>
      </c>
      <c r="N389">
        <v>1339477200</v>
      </c>
      <c r="O389">
        <v>1339909200</v>
      </c>
      <c r="P389" s="9">
        <f t="shared" si="25"/>
        <v>41072.208333333336</v>
      </c>
      <c r="Q389" s="9">
        <f t="shared" si="26"/>
        <v>41077.208333333336</v>
      </c>
      <c r="R389" t="b">
        <v>0</v>
      </c>
      <c r="S389" t="b">
        <v>0</v>
      </c>
      <c r="T389" t="s">
        <v>65</v>
      </c>
    </row>
    <row r="390" spans="1:20" hidden="1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>
        <f t="shared" si="27"/>
        <v>89</v>
      </c>
      <c r="J390" t="s">
        <v>2035</v>
      </c>
      <c r="K390" t="s">
        <v>2045</v>
      </c>
      <c r="L390" t="s">
        <v>98</v>
      </c>
      <c r="M390" t="s">
        <v>99</v>
      </c>
      <c r="N390">
        <v>1325656800</v>
      </c>
      <c r="O390">
        <v>1325829600</v>
      </c>
      <c r="P390" s="9">
        <f t="shared" si="25"/>
        <v>40912.25</v>
      </c>
      <c r="Q390" s="9">
        <f t="shared" si="26"/>
        <v>40914.25</v>
      </c>
      <c r="R390" t="b">
        <v>0</v>
      </c>
      <c r="S390" t="b">
        <v>0</v>
      </c>
      <c r="T390" t="s">
        <v>60</v>
      </c>
    </row>
    <row r="391" spans="1:20" hidden="1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>
        <f t="shared" si="27"/>
        <v>88</v>
      </c>
      <c r="J391" t="s">
        <v>2039</v>
      </c>
      <c r="K391" t="s">
        <v>2040</v>
      </c>
      <c r="L391" t="s">
        <v>21</v>
      </c>
      <c r="M391" t="s">
        <v>22</v>
      </c>
      <c r="N391">
        <v>1288242000</v>
      </c>
      <c r="O391">
        <v>1290578400</v>
      </c>
      <c r="P391" s="9">
        <f t="shared" si="25"/>
        <v>40479.208333333336</v>
      </c>
      <c r="Q391" s="9">
        <f t="shared" si="26"/>
        <v>40506.25</v>
      </c>
      <c r="R391" t="b">
        <v>0</v>
      </c>
      <c r="S391" t="b">
        <v>0</v>
      </c>
      <c r="T391" t="s">
        <v>33</v>
      </c>
    </row>
    <row r="392" spans="1:20" hidden="1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>
        <f t="shared" si="27"/>
        <v>90</v>
      </c>
      <c r="J392" t="s">
        <v>2054</v>
      </c>
      <c r="K392" t="s">
        <v>2055</v>
      </c>
      <c r="L392" t="s">
        <v>21</v>
      </c>
      <c r="M392" t="s">
        <v>22</v>
      </c>
      <c r="N392">
        <v>1379048400</v>
      </c>
      <c r="O392">
        <v>1380344400</v>
      </c>
      <c r="P392" s="9">
        <f t="shared" si="25"/>
        <v>41530.208333333336</v>
      </c>
      <c r="Q392" s="9">
        <f t="shared" si="26"/>
        <v>41545.208333333336</v>
      </c>
      <c r="R392" t="b">
        <v>0</v>
      </c>
      <c r="S392" t="b">
        <v>0</v>
      </c>
      <c r="T392" t="s">
        <v>122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>
        <f t="shared" si="27"/>
        <v>29</v>
      </c>
      <c r="J393" t="s">
        <v>2047</v>
      </c>
      <c r="K393" t="s">
        <v>2048</v>
      </c>
      <c r="L393" t="s">
        <v>21</v>
      </c>
      <c r="M393" t="s">
        <v>22</v>
      </c>
      <c r="N393">
        <v>1389679200</v>
      </c>
      <c r="O393">
        <v>1389852000</v>
      </c>
      <c r="P393" s="9">
        <f t="shared" si="25"/>
        <v>41653.25</v>
      </c>
      <c r="Q393" s="9">
        <f t="shared" si="26"/>
        <v>41655.25</v>
      </c>
      <c r="R393" t="b">
        <v>0</v>
      </c>
      <c r="S393" t="b">
        <v>0</v>
      </c>
      <c r="T393" t="s">
        <v>68</v>
      </c>
    </row>
    <row r="394" spans="1:20" ht="31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>
        <f t="shared" si="27"/>
        <v>42</v>
      </c>
      <c r="J394" t="s">
        <v>2037</v>
      </c>
      <c r="K394" t="s">
        <v>2046</v>
      </c>
      <c r="L394" t="s">
        <v>21</v>
      </c>
      <c r="M394" t="s">
        <v>22</v>
      </c>
      <c r="N394">
        <v>1294293600</v>
      </c>
      <c r="O394">
        <v>1294466400</v>
      </c>
      <c r="P394" s="9">
        <f t="shared" si="25"/>
        <v>40549.25</v>
      </c>
      <c r="Q394" s="9">
        <f t="shared" si="26"/>
        <v>40551.25</v>
      </c>
      <c r="R394" t="b">
        <v>0</v>
      </c>
      <c r="S394" t="b">
        <v>0</v>
      </c>
      <c r="T394" t="s">
        <v>65</v>
      </c>
    </row>
    <row r="395" spans="1:20" hidden="1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>
        <f t="shared" si="27"/>
        <v>47</v>
      </c>
      <c r="J395" t="s">
        <v>2035</v>
      </c>
      <c r="K395" t="s">
        <v>2058</v>
      </c>
      <c r="L395" t="s">
        <v>15</v>
      </c>
      <c r="M395" t="s">
        <v>16</v>
      </c>
      <c r="N395">
        <v>1500267600</v>
      </c>
      <c r="O395">
        <v>1500354000</v>
      </c>
      <c r="P395" s="9">
        <f t="shared" si="25"/>
        <v>42933.208333333328</v>
      </c>
      <c r="Q395" s="9">
        <f t="shared" si="26"/>
        <v>42934.208333333328</v>
      </c>
      <c r="R395" t="b">
        <v>0</v>
      </c>
      <c r="S395" t="b">
        <v>0</v>
      </c>
      <c r="T395" t="s">
        <v>159</v>
      </c>
    </row>
    <row r="396" spans="1:20" hidden="1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>
        <f t="shared" si="27"/>
        <v>110</v>
      </c>
      <c r="J396" t="s">
        <v>2041</v>
      </c>
      <c r="K396" t="s">
        <v>2042</v>
      </c>
      <c r="L396" t="s">
        <v>21</v>
      </c>
      <c r="M396" t="s">
        <v>22</v>
      </c>
      <c r="N396">
        <v>1375074000</v>
      </c>
      <c r="O396">
        <v>1375938000</v>
      </c>
      <c r="P396" s="9">
        <f t="shared" si="25"/>
        <v>41484.208333333336</v>
      </c>
      <c r="Q396" s="9">
        <f t="shared" si="26"/>
        <v>41494.208333333336</v>
      </c>
      <c r="R396" t="b">
        <v>0</v>
      </c>
      <c r="S396" t="b">
        <v>1</v>
      </c>
      <c r="T396" t="s">
        <v>42</v>
      </c>
    </row>
    <row r="397" spans="1:20" ht="31" hidden="1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>
        <f t="shared" si="27"/>
        <v>42</v>
      </c>
      <c r="J397" t="s">
        <v>2039</v>
      </c>
      <c r="K397" t="s">
        <v>2040</v>
      </c>
      <c r="L397" t="s">
        <v>21</v>
      </c>
      <c r="M397" t="s">
        <v>22</v>
      </c>
      <c r="N397">
        <v>1323324000</v>
      </c>
      <c r="O397">
        <v>1323410400</v>
      </c>
      <c r="P397" s="9">
        <f t="shared" si="25"/>
        <v>40885.25</v>
      </c>
      <c r="Q397" s="9">
        <f t="shared" si="26"/>
        <v>40886.25</v>
      </c>
      <c r="R397" t="b">
        <v>1</v>
      </c>
      <c r="S397" t="b">
        <v>0</v>
      </c>
      <c r="T397" t="s">
        <v>33</v>
      </c>
    </row>
    <row r="398" spans="1:20" hidden="1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>
        <f t="shared" si="27"/>
        <v>48</v>
      </c>
      <c r="J398" t="s">
        <v>2041</v>
      </c>
      <c r="K398" t="s">
        <v>2044</v>
      </c>
      <c r="L398" t="s">
        <v>26</v>
      </c>
      <c r="M398" t="s">
        <v>27</v>
      </c>
      <c r="N398">
        <v>1538715600</v>
      </c>
      <c r="O398">
        <v>1539406800</v>
      </c>
      <c r="P398" s="9">
        <f t="shared" si="25"/>
        <v>43378.208333333328</v>
      </c>
      <c r="Q398" s="9">
        <f t="shared" si="26"/>
        <v>43386.208333333328</v>
      </c>
      <c r="R398" t="b">
        <v>0</v>
      </c>
      <c r="S398" t="b">
        <v>0</v>
      </c>
      <c r="T398" t="s">
        <v>53</v>
      </c>
    </row>
    <row r="399" spans="1:20" hidden="1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>
        <f t="shared" si="27"/>
        <v>31</v>
      </c>
      <c r="J399" t="s">
        <v>2035</v>
      </c>
      <c r="K399" t="s">
        <v>2036</v>
      </c>
      <c r="L399" t="s">
        <v>21</v>
      </c>
      <c r="M399" t="s">
        <v>22</v>
      </c>
      <c r="N399">
        <v>1369285200</v>
      </c>
      <c r="O399">
        <v>1369803600</v>
      </c>
      <c r="P399" s="9">
        <f t="shared" si="25"/>
        <v>41417.208333333336</v>
      </c>
      <c r="Q399" s="9">
        <f t="shared" si="26"/>
        <v>41423.208333333336</v>
      </c>
      <c r="R399" t="b">
        <v>0</v>
      </c>
      <c r="S399" t="b">
        <v>0</v>
      </c>
      <c r="T399" t="s">
        <v>23</v>
      </c>
    </row>
    <row r="400" spans="1:20" ht="31" hidden="1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>
        <f t="shared" si="27"/>
        <v>99</v>
      </c>
      <c r="J400" t="s">
        <v>2041</v>
      </c>
      <c r="K400" t="s">
        <v>2049</v>
      </c>
      <c r="L400" t="s">
        <v>107</v>
      </c>
      <c r="M400" t="s">
        <v>108</v>
      </c>
      <c r="N400">
        <v>1525755600</v>
      </c>
      <c r="O400">
        <v>1525928400</v>
      </c>
      <c r="P400" s="9">
        <f t="shared" si="25"/>
        <v>43228.208333333328</v>
      </c>
      <c r="Q400" s="9">
        <f t="shared" si="26"/>
        <v>43230.208333333328</v>
      </c>
      <c r="R400" t="b">
        <v>0</v>
      </c>
      <c r="S400" t="b">
        <v>1</v>
      </c>
      <c r="T400" t="s">
        <v>71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>
        <f t="shared" si="27"/>
        <v>66</v>
      </c>
      <c r="J401" t="s">
        <v>2035</v>
      </c>
      <c r="K401" t="s">
        <v>2045</v>
      </c>
      <c r="L401" t="s">
        <v>21</v>
      </c>
      <c r="M401" t="s">
        <v>22</v>
      </c>
      <c r="N401">
        <v>1296626400</v>
      </c>
      <c r="O401">
        <v>1297231200</v>
      </c>
      <c r="P401" s="9">
        <f t="shared" si="25"/>
        <v>40576.25</v>
      </c>
      <c r="Q401" s="9">
        <f t="shared" si="26"/>
        <v>40583.25</v>
      </c>
      <c r="R401" t="b">
        <v>0</v>
      </c>
      <c r="S401" t="b">
        <v>0</v>
      </c>
      <c r="T401" t="s">
        <v>60</v>
      </c>
    </row>
    <row r="402" spans="1:20" ht="31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>
        <f t="shared" si="27"/>
        <v>2</v>
      </c>
      <c r="J402" t="s">
        <v>2054</v>
      </c>
      <c r="K402" t="s">
        <v>2055</v>
      </c>
      <c r="L402" t="s">
        <v>21</v>
      </c>
      <c r="M402" t="s">
        <v>22</v>
      </c>
      <c r="N402">
        <v>1376629200</v>
      </c>
      <c r="O402">
        <v>1378530000</v>
      </c>
      <c r="P402" s="9">
        <f t="shared" si="25"/>
        <v>41502.208333333336</v>
      </c>
      <c r="Q402" s="9">
        <f t="shared" si="26"/>
        <v>41524.208333333336</v>
      </c>
      <c r="R402" t="b">
        <v>0</v>
      </c>
      <c r="S402" t="b">
        <v>1</v>
      </c>
      <c r="T402" t="s">
        <v>122</v>
      </c>
    </row>
    <row r="403" spans="1:20" hidden="1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>
        <f t="shared" si="27"/>
        <v>46</v>
      </c>
      <c r="J403" t="s">
        <v>2039</v>
      </c>
      <c r="K403" t="s">
        <v>2040</v>
      </c>
      <c r="L403" t="s">
        <v>21</v>
      </c>
      <c r="M403" t="s">
        <v>22</v>
      </c>
      <c r="N403">
        <v>1572152400</v>
      </c>
      <c r="O403">
        <v>1572152400</v>
      </c>
      <c r="P403" s="9">
        <f t="shared" si="25"/>
        <v>43765.208333333328</v>
      </c>
      <c r="Q403" s="9">
        <f t="shared" si="26"/>
        <v>43765.208333333328</v>
      </c>
      <c r="R403" t="b">
        <v>0</v>
      </c>
      <c r="S403" t="b">
        <v>0</v>
      </c>
      <c r="T403" t="s">
        <v>33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>
        <f t="shared" si="27"/>
        <v>74</v>
      </c>
      <c r="J404" t="s">
        <v>2041</v>
      </c>
      <c r="K404" t="s">
        <v>2052</v>
      </c>
      <c r="L404" t="s">
        <v>21</v>
      </c>
      <c r="M404" t="s">
        <v>22</v>
      </c>
      <c r="N404">
        <v>1325829600</v>
      </c>
      <c r="O404">
        <v>1329890400</v>
      </c>
      <c r="P404" s="9">
        <f t="shared" si="25"/>
        <v>40914.25</v>
      </c>
      <c r="Q404" s="9">
        <f t="shared" si="26"/>
        <v>40961.25</v>
      </c>
      <c r="R404" t="b">
        <v>0</v>
      </c>
      <c r="S404" t="b">
        <v>1</v>
      </c>
      <c r="T404" t="s">
        <v>100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>
        <f t="shared" si="27"/>
        <v>56</v>
      </c>
      <c r="J405" t="s">
        <v>2039</v>
      </c>
      <c r="K405" t="s">
        <v>2040</v>
      </c>
      <c r="L405" t="s">
        <v>15</v>
      </c>
      <c r="M405" t="s">
        <v>16</v>
      </c>
      <c r="N405">
        <v>1273640400</v>
      </c>
      <c r="O405">
        <v>1276750800</v>
      </c>
      <c r="P405" s="9">
        <f t="shared" si="25"/>
        <v>40310.208333333336</v>
      </c>
      <c r="Q405" s="9">
        <f t="shared" si="26"/>
        <v>40346.208333333336</v>
      </c>
      <c r="R405" t="b">
        <v>0</v>
      </c>
      <c r="S405" t="b">
        <v>1</v>
      </c>
      <c r="T405" t="s">
        <v>33</v>
      </c>
    </row>
    <row r="406" spans="1:20" hidden="1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>
        <f t="shared" si="27"/>
        <v>69</v>
      </c>
      <c r="J406" t="s">
        <v>2039</v>
      </c>
      <c r="K406" t="s">
        <v>2040</v>
      </c>
      <c r="L406" t="s">
        <v>21</v>
      </c>
      <c r="M406" t="s">
        <v>22</v>
      </c>
      <c r="N406">
        <v>1510639200</v>
      </c>
      <c r="O406">
        <v>1510898400</v>
      </c>
      <c r="P406" s="9">
        <f t="shared" si="25"/>
        <v>43053.25</v>
      </c>
      <c r="Q406" s="9">
        <f t="shared" si="26"/>
        <v>43056.25</v>
      </c>
      <c r="R406" t="b">
        <v>0</v>
      </c>
      <c r="S406" t="b">
        <v>0</v>
      </c>
      <c r="T406" t="s">
        <v>33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>
        <f t="shared" si="27"/>
        <v>61</v>
      </c>
      <c r="J407" t="s">
        <v>2039</v>
      </c>
      <c r="K407" t="s">
        <v>2040</v>
      </c>
      <c r="L407" t="s">
        <v>21</v>
      </c>
      <c r="M407" t="s">
        <v>22</v>
      </c>
      <c r="N407">
        <v>1528088400</v>
      </c>
      <c r="O407">
        <v>1532408400</v>
      </c>
      <c r="P407" s="9">
        <f t="shared" si="25"/>
        <v>43255.208333333328</v>
      </c>
      <c r="Q407" s="9">
        <f t="shared" si="26"/>
        <v>43305.208333333328</v>
      </c>
      <c r="R407" t="b">
        <v>0</v>
      </c>
      <c r="S407" t="b">
        <v>0</v>
      </c>
      <c r="T407" t="s">
        <v>33</v>
      </c>
    </row>
    <row r="408" spans="1:20" hidden="1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>
        <f t="shared" si="27"/>
        <v>111</v>
      </c>
      <c r="J408" t="s">
        <v>2041</v>
      </c>
      <c r="K408" t="s">
        <v>2042</v>
      </c>
      <c r="L408" t="s">
        <v>21</v>
      </c>
      <c r="M408" t="s">
        <v>22</v>
      </c>
      <c r="N408">
        <v>1359525600</v>
      </c>
      <c r="O408">
        <v>1360562400</v>
      </c>
      <c r="P408" s="9">
        <f t="shared" si="25"/>
        <v>41304.25</v>
      </c>
      <c r="Q408" s="9">
        <f t="shared" si="26"/>
        <v>41316.25</v>
      </c>
      <c r="R408" t="b">
        <v>1</v>
      </c>
      <c r="S408" t="b">
        <v>0</v>
      </c>
      <c r="T408" t="s">
        <v>42</v>
      </c>
    </row>
    <row r="409" spans="1:20" hidden="1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>
        <f t="shared" si="27"/>
        <v>25</v>
      </c>
      <c r="J409" t="s">
        <v>2039</v>
      </c>
      <c r="K409" t="s">
        <v>2040</v>
      </c>
      <c r="L409" t="s">
        <v>36</v>
      </c>
      <c r="M409" t="s">
        <v>37</v>
      </c>
      <c r="N409">
        <v>1570942800</v>
      </c>
      <c r="O409">
        <v>1571547600</v>
      </c>
      <c r="P409" s="9">
        <f t="shared" si="25"/>
        <v>43751.208333333328</v>
      </c>
      <c r="Q409" s="9">
        <f t="shared" si="26"/>
        <v>43758.208333333328</v>
      </c>
      <c r="R409" t="b">
        <v>0</v>
      </c>
      <c r="S409" t="b">
        <v>0</v>
      </c>
      <c r="T409" t="s">
        <v>33</v>
      </c>
    </row>
    <row r="410" spans="1:20" hidden="1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>
        <f t="shared" si="27"/>
        <v>79</v>
      </c>
      <c r="J410" t="s">
        <v>2041</v>
      </c>
      <c r="K410" t="s">
        <v>2042</v>
      </c>
      <c r="L410" t="s">
        <v>15</v>
      </c>
      <c r="M410" t="s">
        <v>16</v>
      </c>
      <c r="N410">
        <v>1466398800</v>
      </c>
      <c r="O410">
        <v>1468126800</v>
      </c>
      <c r="P410" s="9">
        <f t="shared" si="25"/>
        <v>42541.208333333328</v>
      </c>
      <c r="Q410" s="9">
        <f t="shared" si="26"/>
        <v>42561.208333333328</v>
      </c>
      <c r="R410" t="b">
        <v>0</v>
      </c>
      <c r="S410" t="b">
        <v>0</v>
      </c>
      <c r="T410" t="s">
        <v>42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>
        <f t="shared" si="27"/>
        <v>88</v>
      </c>
      <c r="J411" t="s">
        <v>2035</v>
      </c>
      <c r="K411" t="s">
        <v>2036</v>
      </c>
      <c r="L411" t="s">
        <v>21</v>
      </c>
      <c r="M411" t="s">
        <v>22</v>
      </c>
      <c r="N411">
        <v>1492491600</v>
      </c>
      <c r="O411">
        <v>1492837200</v>
      </c>
      <c r="P411" s="9">
        <f t="shared" si="25"/>
        <v>42843.208333333328</v>
      </c>
      <c r="Q411" s="9">
        <f t="shared" si="26"/>
        <v>42847.208333333328</v>
      </c>
      <c r="R411" t="b">
        <v>0</v>
      </c>
      <c r="S411" t="b">
        <v>0</v>
      </c>
      <c r="T411" t="s">
        <v>23</v>
      </c>
    </row>
    <row r="412" spans="1:20" hidden="1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>
        <f t="shared" si="27"/>
        <v>50</v>
      </c>
      <c r="J412" t="s">
        <v>2050</v>
      </c>
      <c r="K412" t="s">
        <v>2061</v>
      </c>
      <c r="L412" t="s">
        <v>21</v>
      </c>
      <c r="M412" t="s">
        <v>22</v>
      </c>
      <c r="N412">
        <v>1430197200</v>
      </c>
      <c r="O412">
        <v>1430197200</v>
      </c>
      <c r="P412" s="9">
        <f t="shared" si="25"/>
        <v>42122.208333333328</v>
      </c>
      <c r="Q412" s="9">
        <f t="shared" si="26"/>
        <v>42122.208333333328</v>
      </c>
      <c r="R412" t="b">
        <v>0</v>
      </c>
      <c r="S412" t="b">
        <v>0</v>
      </c>
      <c r="T412" t="s">
        <v>292</v>
      </c>
    </row>
    <row r="413" spans="1:20" hidden="1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>
        <f t="shared" si="27"/>
        <v>100</v>
      </c>
      <c r="J413" t="s">
        <v>2039</v>
      </c>
      <c r="K413" t="s">
        <v>2040</v>
      </c>
      <c r="L413" t="s">
        <v>21</v>
      </c>
      <c r="M413" t="s">
        <v>22</v>
      </c>
      <c r="N413">
        <v>1496034000</v>
      </c>
      <c r="O413">
        <v>1496206800</v>
      </c>
      <c r="P413" s="9">
        <f t="shared" si="25"/>
        <v>42884.208333333328</v>
      </c>
      <c r="Q413" s="9">
        <f t="shared" si="26"/>
        <v>42886.208333333328</v>
      </c>
      <c r="R413" t="b">
        <v>0</v>
      </c>
      <c r="S413" t="b">
        <v>0</v>
      </c>
      <c r="T413" t="s">
        <v>33</v>
      </c>
    </row>
    <row r="414" spans="1:20" hidden="1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>
        <f t="shared" si="27"/>
        <v>105</v>
      </c>
      <c r="J414" t="s">
        <v>2047</v>
      </c>
      <c r="K414" t="s">
        <v>2053</v>
      </c>
      <c r="L414" t="s">
        <v>21</v>
      </c>
      <c r="M414" t="s">
        <v>22</v>
      </c>
      <c r="N414">
        <v>1388728800</v>
      </c>
      <c r="O414">
        <v>1389592800</v>
      </c>
      <c r="P414" s="9">
        <f t="shared" si="25"/>
        <v>41642.25</v>
      </c>
      <c r="Q414" s="9">
        <f t="shared" si="26"/>
        <v>41652.25</v>
      </c>
      <c r="R414" t="b">
        <v>0</v>
      </c>
      <c r="S414" t="b">
        <v>0</v>
      </c>
      <c r="T414" t="s">
        <v>119</v>
      </c>
    </row>
    <row r="415" spans="1:20" hidden="1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>
        <f t="shared" si="27"/>
        <v>108</v>
      </c>
      <c r="J415" t="s">
        <v>2041</v>
      </c>
      <c r="K415" t="s">
        <v>2049</v>
      </c>
      <c r="L415" t="s">
        <v>21</v>
      </c>
      <c r="M415" t="s">
        <v>22</v>
      </c>
      <c r="N415">
        <v>1543298400</v>
      </c>
      <c r="O415">
        <v>1545631200</v>
      </c>
      <c r="P415" s="9">
        <f t="shared" si="25"/>
        <v>43431.25</v>
      </c>
      <c r="Q415" s="9">
        <f t="shared" si="26"/>
        <v>43458.25</v>
      </c>
      <c r="R415" t="b">
        <v>0</v>
      </c>
      <c r="S415" t="b">
        <v>0</v>
      </c>
      <c r="T415" t="s">
        <v>71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>
        <f t="shared" si="27"/>
        <v>29</v>
      </c>
      <c r="J416" t="s">
        <v>2033</v>
      </c>
      <c r="K416" t="s">
        <v>2034</v>
      </c>
      <c r="L416" t="s">
        <v>21</v>
      </c>
      <c r="M416" t="s">
        <v>22</v>
      </c>
      <c r="N416">
        <v>1271739600</v>
      </c>
      <c r="O416">
        <v>1272430800</v>
      </c>
      <c r="P416" s="9">
        <f t="shared" si="25"/>
        <v>40288.208333333336</v>
      </c>
      <c r="Q416" s="9">
        <f t="shared" si="26"/>
        <v>40296.208333333336</v>
      </c>
      <c r="R416" t="b">
        <v>0</v>
      </c>
      <c r="S416" t="b">
        <v>1</v>
      </c>
      <c r="T416" t="s">
        <v>17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>
        <f t="shared" si="27"/>
        <v>30</v>
      </c>
      <c r="J417" t="s">
        <v>2039</v>
      </c>
      <c r="K417" t="s">
        <v>2040</v>
      </c>
      <c r="L417" t="s">
        <v>21</v>
      </c>
      <c r="M417" t="s">
        <v>22</v>
      </c>
      <c r="N417">
        <v>1326434400</v>
      </c>
      <c r="O417">
        <v>1327903200</v>
      </c>
      <c r="P417" s="9">
        <f t="shared" si="25"/>
        <v>40921.25</v>
      </c>
      <c r="Q417" s="9">
        <f t="shared" si="26"/>
        <v>40938.25</v>
      </c>
      <c r="R417" t="b">
        <v>0</v>
      </c>
      <c r="S417" t="b">
        <v>0</v>
      </c>
      <c r="T417" t="s">
        <v>33</v>
      </c>
    </row>
    <row r="418" spans="1:20" ht="31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>
        <f t="shared" si="27"/>
        <v>41</v>
      </c>
      <c r="J418" t="s">
        <v>2041</v>
      </c>
      <c r="K418" t="s">
        <v>2042</v>
      </c>
      <c r="L418" t="s">
        <v>21</v>
      </c>
      <c r="M418" t="s">
        <v>22</v>
      </c>
      <c r="N418">
        <v>1295244000</v>
      </c>
      <c r="O418">
        <v>1296021600</v>
      </c>
      <c r="P418" s="9">
        <f t="shared" si="25"/>
        <v>40560.25</v>
      </c>
      <c r="Q418" s="9">
        <f t="shared" si="26"/>
        <v>40569.25</v>
      </c>
      <c r="R418" t="b">
        <v>0</v>
      </c>
      <c r="S418" t="b">
        <v>1</v>
      </c>
      <c r="T418" t="s">
        <v>42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>
        <f t="shared" si="27"/>
        <v>63</v>
      </c>
      <c r="J419" t="s">
        <v>2039</v>
      </c>
      <c r="K419" t="s">
        <v>2040</v>
      </c>
      <c r="L419" t="s">
        <v>21</v>
      </c>
      <c r="M419" t="s">
        <v>22</v>
      </c>
      <c r="N419">
        <v>1541221200</v>
      </c>
      <c r="O419">
        <v>1543298400</v>
      </c>
      <c r="P419" s="9">
        <f t="shared" si="25"/>
        <v>43407.208333333328</v>
      </c>
      <c r="Q419" s="9">
        <f t="shared" si="26"/>
        <v>43431.25</v>
      </c>
      <c r="R419" t="b">
        <v>0</v>
      </c>
      <c r="S419" t="b">
        <v>0</v>
      </c>
      <c r="T419" t="s">
        <v>33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>
        <f t="shared" si="27"/>
        <v>47</v>
      </c>
      <c r="J420" t="s">
        <v>2041</v>
      </c>
      <c r="K420" t="s">
        <v>2042</v>
      </c>
      <c r="L420" t="s">
        <v>15</v>
      </c>
      <c r="M420" t="s">
        <v>16</v>
      </c>
      <c r="N420">
        <v>1336280400</v>
      </c>
      <c r="O420">
        <v>1336366800</v>
      </c>
      <c r="P420" s="9">
        <f t="shared" si="25"/>
        <v>41035.208333333336</v>
      </c>
      <c r="Q420" s="9">
        <f t="shared" si="26"/>
        <v>41036.208333333336</v>
      </c>
      <c r="R420" t="b">
        <v>0</v>
      </c>
      <c r="S420" t="b">
        <v>0</v>
      </c>
      <c r="T420" t="s">
        <v>42</v>
      </c>
    </row>
    <row r="421" spans="1:20" hidden="1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>
        <f t="shared" si="27"/>
        <v>27</v>
      </c>
      <c r="J421" t="s">
        <v>2037</v>
      </c>
      <c r="K421" t="s">
        <v>2038</v>
      </c>
      <c r="L421" t="s">
        <v>21</v>
      </c>
      <c r="M421" t="s">
        <v>22</v>
      </c>
      <c r="N421">
        <v>1324533600</v>
      </c>
      <c r="O421">
        <v>1325052000</v>
      </c>
      <c r="P421" s="9">
        <f t="shared" si="25"/>
        <v>40899.25</v>
      </c>
      <c r="Q421" s="9">
        <f t="shared" si="26"/>
        <v>40905.25</v>
      </c>
      <c r="R421" t="b">
        <v>0</v>
      </c>
      <c r="S421" t="b">
        <v>0</v>
      </c>
      <c r="T421" t="s">
        <v>28</v>
      </c>
    </row>
    <row r="422" spans="1:20" hidden="1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>
        <f t="shared" si="27"/>
        <v>68</v>
      </c>
      <c r="J422" t="s">
        <v>2039</v>
      </c>
      <c r="K422" t="s">
        <v>2040</v>
      </c>
      <c r="L422" t="s">
        <v>21</v>
      </c>
      <c r="M422" t="s">
        <v>22</v>
      </c>
      <c r="N422">
        <v>1498366800</v>
      </c>
      <c r="O422">
        <v>1499576400</v>
      </c>
      <c r="P422" s="9">
        <f t="shared" si="25"/>
        <v>42911.208333333328</v>
      </c>
      <c r="Q422" s="9">
        <f t="shared" si="26"/>
        <v>42925.208333333328</v>
      </c>
      <c r="R422" t="b">
        <v>0</v>
      </c>
      <c r="S422" t="b">
        <v>0</v>
      </c>
      <c r="T422" t="s">
        <v>33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>
        <f t="shared" si="27"/>
        <v>51</v>
      </c>
      <c r="J423" t="s">
        <v>2037</v>
      </c>
      <c r="K423" t="s">
        <v>2046</v>
      </c>
      <c r="L423" t="s">
        <v>21</v>
      </c>
      <c r="M423" t="s">
        <v>22</v>
      </c>
      <c r="N423">
        <v>1498712400</v>
      </c>
      <c r="O423">
        <v>1501304400</v>
      </c>
      <c r="P423" s="9">
        <f t="shared" si="25"/>
        <v>42915.208333333328</v>
      </c>
      <c r="Q423" s="9">
        <f t="shared" si="26"/>
        <v>42945.208333333328</v>
      </c>
      <c r="R423" t="b">
        <v>0</v>
      </c>
      <c r="S423" t="b">
        <v>1</v>
      </c>
      <c r="T423" t="s">
        <v>65</v>
      </c>
    </row>
    <row r="424" spans="1:20" ht="31" hidden="1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>
        <f t="shared" si="27"/>
        <v>54</v>
      </c>
      <c r="J424" t="s">
        <v>2039</v>
      </c>
      <c r="K424" t="s">
        <v>2040</v>
      </c>
      <c r="L424" t="s">
        <v>21</v>
      </c>
      <c r="M424" t="s">
        <v>22</v>
      </c>
      <c r="N424">
        <v>1271480400</v>
      </c>
      <c r="O424">
        <v>1273208400</v>
      </c>
      <c r="P424" s="9">
        <f t="shared" si="25"/>
        <v>40285.208333333336</v>
      </c>
      <c r="Q424" s="9">
        <f t="shared" si="26"/>
        <v>40305.208333333336</v>
      </c>
      <c r="R424" t="b">
        <v>0</v>
      </c>
      <c r="S424" t="b">
        <v>1</v>
      </c>
      <c r="T424" t="s">
        <v>33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>
        <f t="shared" si="27"/>
        <v>97</v>
      </c>
      <c r="J425" t="s">
        <v>2033</v>
      </c>
      <c r="K425" t="s">
        <v>2034</v>
      </c>
      <c r="L425" t="s">
        <v>21</v>
      </c>
      <c r="M425" t="s">
        <v>22</v>
      </c>
      <c r="N425">
        <v>1316667600</v>
      </c>
      <c r="O425">
        <v>1316840400</v>
      </c>
      <c r="P425" s="9">
        <f t="shared" si="25"/>
        <v>40808.208333333336</v>
      </c>
      <c r="Q425" s="9">
        <f t="shared" si="26"/>
        <v>40810.208333333336</v>
      </c>
      <c r="R425" t="b">
        <v>0</v>
      </c>
      <c r="S425" t="b">
        <v>1</v>
      </c>
      <c r="T425" t="s">
        <v>17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>
        <f t="shared" si="27"/>
        <v>25</v>
      </c>
      <c r="J426" t="s">
        <v>2035</v>
      </c>
      <c r="K426" t="s">
        <v>2045</v>
      </c>
      <c r="L426" t="s">
        <v>21</v>
      </c>
      <c r="M426" t="s">
        <v>22</v>
      </c>
      <c r="N426">
        <v>1524027600</v>
      </c>
      <c r="O426">
        <v>1524546000</v>
      </c>
      <c r="P426" s="9">
        <f t="shared" si="25"/>
        <v>43208.208333333328</v>
      </c>
      <c r="Q426" s="9">
        <f t="shared" si="26"/>
        <v>43214.208333333328</v>
      </c>
      <c r="R426" t="b">
        <v>0</v>
      </c>
      <c r="S426" t="b">
        <v>0</v>
      </c>
      <c r="T426" t="s">
        <v>60</v>
      </c>
    </row>
    <row r="427" spans="1:20" hidden="1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>
        <f t="shared" si="27"/>
        <v>84</v>
      </c>
      <c r="J427" t="s">
        <v>2054</v>
      </c>
      <c r="K427" t="s">
        <v>2055</v>
      </c>
      <c r="L427" t="s">
        <v>21</v>
      </c>
      <c r="M427" t="s">
        <v>22</v>
      </c>
      <c r="N427">
        <v>1438059600</v>
      </c>
      <c r="O427">
        <v>1438578000</v>
      </c>
      <c r="P427" s="9">
        <f t="shared" si="25"/>
        <v>42213.208333333328</v>
      </c>
      <c r="Q427" s="9">
        <f t="shared" si="26"/>
        <v>42219.208333333328</v>
      </c>
      <c r="R427" t="b">
        <v>0</v>
      </c>
      <c r="S427" t="b">
        <v>0</v>
      </c>
      <c r="T427" t="s">
        <v>122</v>
      </c>
    </row>
    <row r="428" spans="1:20" hidden="1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>
        <f t="shared" si="27"/>
        <v>47</v>
      </c>
      <c r="J428" t="s">
        <v>2039</v>
      </c>
      <c r="K428" t="s">
        <v>2040</v>
      </c>
      <c r="L428" t="s">
        <v>21</v>
      </c>
      <c r="M428" t="s">
        <v>22</v>
      </c>
      <c r="N428">
        <v>1361944800</v>
      </c>
      <c r="O428">
        <v>1362549600</v>
      </c>
      <c r="P428" s="9">
        <f t="shared" si="25"/>
        <v>41332.25</v>
      </c>
      <c r="Q428" s="9">
        <f t="shared" si="26"/>
        <v>41339.25</v>
      </c>
      <c r="R428" t="b">
        <v>0</v>
      </c>
      <c r="S428" t="b">
        <v>0</v>
      </c>
      <c r="T428" t="s">
        <v>33</v>
      </c>
    </row>
    <row r="429" spans="1:20" hidden="1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>
        <f t="shared" si="27"/>
        <v>78</v>
      </c>
      <c r="J429" t="s">
        <v>2039</v>
      </c>
      <c r="K429" t="s">
        <v>2040</v>
      </c>
      <c r="L429" t="s">
        <v>21</v>
      </c>
      <c r="M429" t="s">
        <v>22</v>
      </c>
      <c r="N429">
        <v>1410584400</v>
      </c>
      <c r="O429">
        <v>1413349200</v>
      </c>
      <c r="P429" s="9">
        <f t="shared" si="25"/>
        <v>41895.208333333336</v>
      </c>
      <c r="Q429" s="9">
        <f t="shared" si="26"/>
        <v>41927.208333333336</v>
      </c>
      <c r="R429" t="b">
        <v>0</v>
      </c>
      <c r="S429" t="b">
        <v>1</v>
      </c>
      <c r="T429" t="s">
        <v>33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>
        <f t="shared" si="27"/>
        <v>63</v>
      </c>
      <c r="J430" t="s">
        <v>2041</v>
      </c>
      <c r="K430" t="s">
        <v>2049</v>
      </c>
      <c r="L430" t="s">
        <v>21</v>
      </c>
      <c r="M430" t="s">
        <v>22</v>
      </c>
      <c r="N430">
        <v>1297404000</v>
      </c>
      <c r="O430">
        <v>1298008800</v>
      </c>
      <c r="P430" s="9">
        <f t="shared" si="25"/>
        <v>40585.25</v>
      </c>
      <c r="Q430" s="9">
        <f t="shared" si="26"/>
        <v>40592.25</v>
      </c>
      <c r="R430" t="b">
        <v>0</v>
      </c>
      <c r="S430" t="b">
        <v>0</v>
      </c>
      <c r="T430" t="s">
        <v>71</v>
      </c>
    </row>
    <row r="431" spans="1:20" hidden="1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>
        <f t="shared" si="27"/>
        <v>81</v>
      </c>
      <c r="J431" t="s">
        <v>2054</v>
      </c>
      <c r="K431" t="s">
        <v>2055</v>
      </c>
      <c r="L431" t="s">
        <v>21</v>
      </c>
      <c r="M431" t="s">
        <v>22</v>
      </c>
      <c r="N431">
        <v>1392012000</v>
      </c>
      <c r="O431">
        <v>1394427600</v>
      </c>
      <c r="P431" s="9">
        <f t="shared" si="25"/>
        <v>41680.25</v>
      </c>
      <c r="Q431" s="9">
        <f t="shared" si="26"/>
        <v>41708.208333333336</v>
      </c>
      <c r="R431" t="b">
        <v>0</v>
      </c>
      <c r="S431" t="b">
        <v>1</v>
      </c>
      <c r="T431" t="s">
        <v>122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>
        <f t="shared" si="27"/>
        <v>65</v>
      </c>
      <c r="J432" t="s">
        <v>2039</v>
      </c>
      <c r="K432" t="s">
        <v>2040</v>
      </c>
      <c r="L432" t="s">
        <v>21</v>
      </c>
      <c r="M432" t="s">
        <v>22</v>
      </c>
      <c r="N432">
        <v>1569733200</v>
      </c>
      <c r="O432">
        <v>1572670800</v>
      </c>
      <c r="P432" s="9">
        <f t="shared" si="25"/>
        <v>43737.208333333328</v>
      </c>
      <c r="Q432" s="9">
        <f t="shared" si="26"/>
        <v>43771.208333333328</v>
      </c>
      <c r="R432" t="b">
        <v>0</v>
      </c>
      <c r="S432" t="b">
        <v>0</v>
      </c>
      <c r="T432" t="s">
        <v>33</v>
      </c>
    </row>
    <row r="433" spans="1:20" hidden="1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>
        <f t="shared" si="27"/>
        <v>104</v>
      </c>
      <c r="J433" t="s">
        <v>2039</v>
      </c>
      <c r="K433" t="s">
        <v>2040</v>
      </c>
      <c r="L433" t="s">
        <v>21</v>
      </c>
      <c r="M433" t="s">
        <v>22</v>
      </c>
      <c r="N433">
        <v>1529643600</v>
      </c>
      <c r="O433">
        <v>1531112400</v>
      </c>
      <c r="P433" s="9">
        <f t="shared" si="25"/>
        <v>43273.208333333328</v>
      </c>
      <c r="Q433" s="9">
        <f t="shared" si="26"/>
        <v>43290.208333333328</v>
      </c>
      <c r="R433" t="b">
        <v>1</v>
      </c>
      <c r="S433" t="b">
        <v>0</v>
      </c>
      <c r="T433" t="s">
        <v>33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>
        <f t="shared" si="27"/>
        <v>70</v>
      </c>
      <c r="J434" t="s">
        <v>2039</v>
      </c>
      <c r="K434" t="s">
        <v>2040</v>
      </c>
      <c r="L434" t="s">
        <v>21</v>
      </c>
      <c r="M434" t="s">
        <v>22</v>
      </c>
      <c r="N434">
        <v>1399006800</v>
      </c>
      <c r="O434">
        <v>1400734800</v>
      </c>
      <c r="P434" s="9">
        <f t="shared" si="25"/>
        <v>41761.208333333336</v>
      </c>
      <c r="Q434" s="9">
        <f t="shared" si="26"/>
        <v>41781.208333333336</v>
      </c>
      <c r="R434" t="b">
        <v>0</v>
      </c>
      <c r="S434" t="b">
        <v>0</v>
      </c>
      <c r="T434" t="s">
        <v>33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>
        <f t="shared" si="27"/>
        <v>83</v>
      </c>
      <c r="J435" t="s">
        <v>2041</v>
      </c>
      <c r="K435" t="s">
        <v>2042</v>
      </c>
      <c r="L435" t="s">
        <v>21</v>
      </c>
      <c r="M435" t="s">
        <v>22</v>
      </c>
      <c r="N435">
        <v>1385359200</v>
      </c>
      <c r="O435">
        <v>1386741600</v>
      </c>
      <c r="P435" s="9">
        <f t="shared" si="25"/>
        <v>41603.25</v>
      </c>
      <c r="Q435" s="9">
        <f t="shared" si="26"/>
        <v>41619.25</v>
      </c>
      <c r="R435" t="b">
        <v>0</v>
      </c>
      <c r="S435" t="b">
        <v>1</v>
      </c>
      <c r="T435" t="s">
        <v>42</v>
      </c>
    </row>
    <row r="436" spans="1:20" hidden="1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>
        <f t="shared" si="27"/>
        <v>90</v>
      </c>
      <c r="J436" t="s">
        <v>2039</v>
      </c>
      <c r="K436" t="s">
        <v>2040</v>
      </c>
      <c r="L436" t="s">
        <v>15</v>
      </c>
      <c r="M436" t="s">
        <v>16</v>
      </c>
      <c r="N436">
        <v>1480572000</v>
      </c>
      <c r="O436">
        <v>1481781600</v>
      </c>
      <c r="P436" s="9">
        <f t="shared" si="25"/>
        <v>42705.25</v>
      </c>
      <c r="Q436" s="9">
        <f t="shared" si="26"/>
        <v>42719.25</v>
      </c>
      <c r="R436" t="b">
        <v>1</v>
      </c>
      <c r="S436" t="b">
        <v>0</v>
      </c>
      <c r="T436" t="s">
        <v>33</v>
      </c>
    </row>
    <row r="437" spans="1:20" hidden="1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>
        <f t="shared" si="27"/>
        <v>104</v>
      </c>
      <c r="J437" t="s">
        <v>2039</v>
      </c>
      <c r="K437" t="s">
        <v>2040</v>
      </c>
      <c r="L437" t="s">
        <v>107</v>
      </c>
      <c r="M437" t="s">
        <v>108</v>
      </c>
      <c r="N437">
        <v>1418623200</v>
      </c>
      <c r="O437">
        <v>1419660000</v>
      </c>
      <c r="P437" s="9">
        <f t="shared" si="25"/>
        <v>41988.25</v>
      </c>
      <c r="Q437" s="9">
        <f t="shared" si="26"/>
        <v>42000.25</v>
      </c>
      <c r="R437" t="b">
        <v>0</v>
      </c>
      <c r="S437" t="b">
        <v>1</v>
      </c>
      <c r="T437" t="s">
        <v>33</v>
      </c>
    </row>
    <row r="438" spans="1:20" hidden="1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>
        <f t="shared" si="27"/>
        <v>55</v>
      </c>
      <c r="J438" t="s">
        <v>2035</v>
      </c>
      <c r="K438" t="s">
        <v>2058</v>
      </c>
      <c r="L438" t="s">
        <v>21</v>
      </c>
      <c r="M438" t="s">
        <v>22</v>
      </c>
      <c r="N438">
        <v>1555736400</v>
      </c>
      <c r="O438">
        <v>1555822800</v>
      </c>
      <c r="P438" s="9">
        <f t="shared" si="25"/>
        <v>43575.208333333328</v>
      </c>
      <c r="Q438" s="9">
        <f t="shared" si="26"/>
        <v>43576.208333333328</v>
      </c>
      <c r="R438" t="b">
        <v>0</v>
      </c>
      <c r="S438" t="b">
        <v>0</v>
      </c>
      <c r="T438" t="s">
        <v>159</v>
      </c>
    </row>
    <row r="439" spans="1:20" hidden="1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>
        <f t="shared" si="27"/>
        <v>52</v>
      </c>
      <c r="J439" t="s">
        <v>2041</v>
      </c>
      <c r="K439" t="s">
        <v>2049</v>
      </c>
      <c r="L439" t="s">
        <v>21</v>
      </c>
      <c r="M439" t="s">
        <v>22</v>
      </c>
      <c r="N439">
        <v>1442120400</v>
      </c>
      <c r="O439">
        <v>1442379600</v>
      </c>
      <c r="P439" s="9">
        <f t="shared" si="25"/>
        <v>42260.208333333328</v>
      </c>
      <c r="Q439" s="9">
        <f t="shared" si="26"/>
        <v>42263.208333333328</v>
      </c>
      <c r="R439" t="b">
        <v>0</v>
      </c>
      <c r="S439" t="b">
        <v>1</v>
      </c>
      <c r="T439" t="s">
        <v>71</v>
      </c>
    </row>
    <row r="440" spans="1:20" ht="31" hidden="1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>
        <f t="shared" si="27"/>
        <v>60</v>
      </c>
      <c r="J440" t="s">
        <v>2039</v>
      </c>
      <c r="K440" t="s">
        <v>2040</v>
      </c>
      <c r="L440" t="s">
        <v>21</v>
      </c>
      <c r="M440" t="s">
        <v>22</v>
      </c>
      <c r="N440">
        <v>1362376800</v>
      </c>
      <c r="O440">
        <v>1364965200</v>
      </c>
      <c r="P440" s="9">
        <f t="shared" si="25"/>
        <v>41337.25</v>
      </c>
      <c r="Q440" s="9">
        <f t="shared" si="26"/>
        <v>41367.208333333336</v>
      </c>
      <c r="R440" t="b">
        <v>0</v>
      </c>
      <c r="S440" t="b">
        <v>0</v>
      </c>
      <c r="T440" t="s">
        <v>33</v>
      </c>
    </row>
    <row r="441" spans="1:20" hidden="1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>
        <f t="shared" si="27"/>
        <v>44</v>
      </c>
      <c r="J441" t="s">
        <v>2041</v>
      </c>
      <c r="K441" t="s">
        <v>2063</v>
      </c>
      <c r="L441" t="s">
        <v>21</v>
      </c>
      <c r="M441" t="s">
        <v>22</v>
      </c>
      <c r="N441">
        <v>1478408400</v>
      </c>
      <c r="O441">
        <v>1479016800</v>
      </c>
      <c r="P441" s="9">
        <f t="shared" si="25"/>
        <v>42680.208333333328</v>
      </c>
      <c r="Q441" s="9">
        <f t="shared" si="26"/>
        <v>42687.25</v>
      </c>
      <c r="R441" t="b">
        <v>0</v>
      </c>
      <c r="S441" t="b">
        <v>0</v>
      </c>
      <c r="T441" t="s">
        <v>474</v>
      </c>
    </row>
    <row r="442" spans="1:20" hidden="1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>
        <f t="shared" si="27"/>
        <v>53</v>
      </c>
      <c r="J442" t="s">
        <v>2041</v>
      </c>
      <c r="K442" t="s">
        <v>2060</v>
      </c>
      <c r="L442" t="s">
        <v>21</v>
      </c>
      <c r="M442" t="s">
        <v>22</v>
      </c>
      <c r="N442">
        <v>1498798800</v>
      </c>
      <c r="O442">
        <v>1499662800</v>
      </c>
      <c r="P442" s="9">
        <f t="shared" si="25"/>
        <v>42916.208333333328</v>
      </c>
      <c r="Q442" s="9">
        <f t="shared" si="26"/>
        <v>42926.208333333328</v>
      </c>
      <c r="R442" t="b">
        <v>0</v>
      </c>
      <c r="S442" t="b">
        <v>0</v>
      </c>
      <c r="T442" t="s">
        <v>269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>
        <f t="shared" si="27"/>
        <v>55</v>
      </c>
      <c r="J443" t="s">
        <v>2037</v>
      </c>
      <c r="K443" t="s">
        <v>2046</v>
      </c>
      <c r="L443" t="s">
        <v>21</v>
      </c>
      <c r="M443" t="s">
        <v>22</v>
      </c>
      <c r="N443">
        <v>1335416400</v>
      </c>
      <c r="O443">
        <v>1337835600</v>
      </c>
      <c r="P443" s="9">
        <f t="shared" si="25"/>
        <v>41025.208333333336</v>
      </c>
      <c r="Q443" s="9">
        <f t="shared" si="26"/>
        <v>41053.208333333336</v>
      </c>
      <c r="R443" t="b">
        <v>0</v>
      </c>
      <c r="S443" t="b">
        <v>0</v>
      </c>
      <c r="T443" t="s">
        <v>65</v>
      </c>
    </row>
    <row r="444" spans="1:20" hidden="1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>
        <f t="shared" si="27"/>
        <v>75</v>
      </c>
      <c r="J444" t="s">
        <v>2039</v>
      </c>
      <c r="K444" t="s">
        <v>2040</v>
      </c>
      <c r="L444" t="s">
        <v>107</v>
      </c>
      <c r="M444" t="s">
        <v>108</v>
      </c>
      <c r="N444">
        <v>1504328400</v>
      </c>
      <c r="O444">
        <v>1505710800</v>
      </c>
      <c r="P444" s="9">
        <f t="shared" si="25"/>
        <v>42980.208333333328</v>
      </c>
      <c r="Q444" s="9">
        <f t="shared" si="26"/>
        <v>42996.208333333328</v>
      </c>
      <c r="R444" t="b">
        <v>0</v>
      </c>
      <c r="S444" t="b">
        <v>0</v>
      </c>
      <c r="T444" t="s">
        <v>33</v>
      </c>
    </row>
    <row r="445" spans="1:20" hidden="1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>
        <f t="shared" si="27"/>
        <v>36</v>
      </c>
      <c r="J445" t="s">
        <v>2039</v>
      </c>
      <c r="K445" t="s">
        <v>2040</v>
      </c>
      <c r="L445" t="s">
        <v>21</v>
      </c>
      <c r="M445" t="s">
        <v>22</v>
      </c>
      <c r="N445">
        <v>1285822800</v>
      </c>
      <c r="O445">
        <v>1287464400</v>
      </c>
      <c r="P445" s="9">
        <f t="shared" si="25"/>
        <v>40451.208333333336</v>
      </c>
      <c r="Q445" s="9">
        <f t="shared" si="26"/>
        <v>40470.208333333336</v>
      </c>
      <c r="R445" t="b">
        <v>0</v>
      </c>
      <c r="S445" t="b">
        <v>0</v>
      </c>
      <c r="T445" t="s">
        <v>33</v>
      </c>
    </row>
    <row r="446" spans="1:20" hidden="1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>
        <f t="shared" si="27"/>
        <v>37</v>
      </c>
      <c r="J446" t="s">
        <v>2035</v>
      </c>
      <c r="K446" t="s">
        <v>2045</v>
      </c>
      <c r="L446" t="s">
        <v>21</v>
      </c>
      <c r="M446" t="s">
        <v>22</v>
      </c>
      <c r="N446">
        <v>1311483600</v>
      </c>
      <c r="O446">
        <v>1311656400</v>
      </c>
      <c r="P446" s="9">
        <f t="shared" si="25"/>
        <v>40748.208333333336</v>
      </c>
      <c r="Q446" s="9">
        <f t="shared" si="26"/>
        <v>40750.208333333336</v>
      </c>
      <c r="R446" t="b">
        <v>0</v>
      </c>
      <c r="S446" t="b">
        <v>1</v>
      </c>
      <c r="T446" t="s">
        <v>60</v>
      </c>
    </row>
    <row r="447" spans="1:20" ht="31" hidden="1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>
        <f t="shared" si="27"/>
        <v>63</v>
      </c>
      <c r="J447" t="s">
        <v>2039</v>
      </c>
      <c r="K447" t="s">
        <v>2040</v>
      </c>
      <c r="L447" t="s">
        <v>21</v>
      </c>
      <c r="M447" t="s">
        <v>22</v>
      </c>
      <c r="N447">
        <v>1291356000</v>
      </c>
      <c r="O447">
        <v>1293170400</v>
      </c>
      <c r="P447" s="9">
        <f t="shared" si="25"/>
        <v>40515.25</v>
      </c>
      <c r="Q447" s="9">
        <f t="shared" si="26"/>
        <v>40536.25</v>
      </c>
      <c r="R447" t="b">
        <v>0</v>
      </c>
      <c r="S447" t="b">
        <v>1</v>
      </c>
      <c r="T447" t="s">
        <v>33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>
        <f t="shared" si="27"/>
        <v>30</v>
      </c>
      <c r="J448" t="s">
        <v>2037</v>
      </c>
      <c r="K448" t="s">
        <v>2046</v>
      </c>
      <c r="L448" t="s">
        <v>21</v>
      </c>
      <c r="M448" t="s">
        <v>22</v>
      </c>
      <c r="N448">
        <v>1355810400</v>
      </c>
      <c r="O448">
        <v>1355983200</v>
      </c>
      <c r="P448" s="9">
        <f t="shared" si="25"/>
        <v>41261.25</v>
      </c>
      <c r="Q448" s="9">
        <f t="shared" si="26"/>
        <v>41263.25</v>
      </c>
      <c r="R448" t="b">
        <v>0</v>
      </c>
      <c r="S448" t="b">
        <v>0</v>
      </c>
      <c r="T448" t="s">
        <v>65</v>
      </c>
    </row>
    <row r="449" spans="1:20" ht="31" hidden="1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>
        <f t="shared" si="27"/>
        <v>86</v>
      </c>
      <c r="J449" t="s">
        <v>2041</v>
      </c>
      <c r="K449" t="s">
        <v>2060</v>
      </c>
      <c r="L449" t="s">
        <v>40</v>
      </c>
      <c r="M449" t="s">
        <v>41</v>
      </c>
      <c r="N449">
        <v>1513663200</v>
      </c>
      <c r="O449">
        <v>1515045600</v>
      </c>
      <c r="P449" s="9">
        <f t="shared" si="25"/>
        <v>43088.25</v>
      </c>
      <c r="Q449" s="9">
        <f t="shared" si="26"/>
        <v>43104.25</v>
      </c>
      <c r="R449" t="b">
        <v>0</v>
      </c>
      <c r="S449" t="b">
        <v>0</v>
      </c>
      <c r="T449" t="s">
        <v>269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>
        <f t="shared" si="27"/>
        <v>75</v>
      </c>
      <c r="J450" t="s">
        <v>2050</v>
      </c>
      <c r="K450" t="s">
        <v>2051</v>
      </c>
      <c r="L450" t="s">
        <v>21</v>
      </c>
      <c r="M450" t="s">
        <v>22</v>
      </c>
      <c r="N450">
        <v>1365915600</v>
      </c>
      <c r="O450">
        <v>1366088400</v>
      </c>
      <c r="P450" s="9">
        <f t="shared" si="25"/>
        <v>41378.208333333336</v>
      </c>
      <c r="Q450" s="9">
        <f t="shared" si="26"/>
        <v>41380.208333333336</v>
      </c>
      <c r="R450" t="b">
        <v>0</v>
      </c>
      <c r="S450" t="b">
        <v>1</v>
      </c>
      <c r="T450" t="s">
        <v>89</v>
      </c>
    </row>
    <row r="451" spans="1:20" hidden="1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>
        <f t="shared" si="27"/>
        <v>101</v>
      </c>
      <c r="J451" t="s">
        <v>2050</v>
      </c>
      <c r="K451" t="s">
        <v>2051</v>
      </c>
      <c r="L451" t="s">
        <v>36</v>
      </c>
      <c r="M451" t="s">
        <v>37</v>
      </c>
      <c r="N451">
        <v>1551852000</v>
      </c>
      <c r="O451">
        <v>1553317200</v>
      </c>
      <c r="P451" s="9">
        <f t="shared" ref="P451:P514" si="29">(((N451/60)/60)/24)+DATE(1970,1,1)</f>
        <v>43530.25</v>
      </c>
      <c r="Q451" s="9">
        <f t="shared" ref="Q451:Q514" si="30">(((O451/60)/60)/24)+DATE(1970,1,1)</f>
        <v>43547.208333333328</v>
      </c>
      <c r="R451" t="b">
        <v>0</v>
      </c>
      <c r="S451" t="b">
        <v>0</v>
      </c>
      <c r="T451" t="s">
        <v>89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>
        <f t="shared" ref="I452:I515" si="31">ROUND(E452/H452,0)</f>
        <v>4</v>
      </c>
      <c r="J452" t="s">
        <v>2041</v>
      </c>
      <c r="K452" t="s">
        <v>2049</v>
      </c>
      <c r="L452" t="s">
        <v>15</v>
      </c>
      <c r="M452" t="s">
        <v>16</v>
      </c>
      <c r="N452">
        <v>1540098000</v>
      </c>
      <c r="O452">
        <v>1542088800</v>
      </c>
      <c r="P452" s="9">
        <f t="shared" si="29"/>
        <v>43394.208333333328</v>
      </c>
      <c r="Q452" s="9">
        <f t="shared" si="30"/>
        <v>43417.25</v>
      </c>
      <c r="R452" t="b">
        <v>0</v>
      </c>
      <c r="S452" t="b">
        <v>0</v>
      </c>
      <c r="T452" t="s">
        <v>71</v>
      </c>
    </row>
    <row r="453" spans="1:20" hidden="1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>
        <f t="shared" si="31"/>
        <v>29</v>
      </c>
      <c r="J453" t="s">
        <v>2035</v>
      </c>
      <c r="K453" t="s">
        <v>2036</v>
      </c>
      <c r="L453" t="s">
        <v>21</v>
      </c>
      <c r="M453" t="s">
        <v>22</v>
      </c>
      <c r="N453">
        <v>1500440400</v>
      </c>
      <c r="O453">
        <v>1503118800</v>
      </c>
      <c r="P453" s="9">
        <f t="shared" si="29"/>
        <v>42935.208333333328</v>
      </c>
      <c r="Q453" s="9">
        <f t="shared" si="30"/>
        <v>42966.208333333328</v>
      </c>
      <c r="R453" t="b">
        <v>0</v>
      </c>
      <c r="S453" t="b">
        <v>0</v>
      </c>
      <c r="T453" t="s">
        <v>23</v>
      </c>
    </row>
    <row r="454" spans="1:20" ht="31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>
        <f t="shared" si="31"/>
        <v>98</v>
      </c>
      <c r="J454" t="s">
        <v>2041</v>
      </c>
      <c r="K454" t="s">
        <v>2044</v>
      </c>
      <c r="L454" t="s">
        <v>21</v>
      </c>
      <c r="M454" t="s">
        <v>22</v>
      </c>
      <c r="N454">
        <v>1278392400</v>
      </c>
      <c r="O454">
        <v>1278478800</v>
      </c>
      <c r="P454" s="9">
        <f t="shared" si="29"/>
        <v>40365.208333333336</v>
      </c>
      <c r="Q454" s="9">
        <f t="shared" si="30"/>
        <v>40366.208333333336</v>
      </c>
      <c r="R454" t="b">
        <v>0</v>
      </c>
      <c r="S454" t="b">
        <v>0</v>
      </c>
      <c r="T454" t="s">
        <v>53</v>
      </c>
    </row>
    <row r="455" spans="1:20" ht="31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>
        <f t="shared" si="31"/>
        <v>87</v>
      </c>
      <c r="J455" t="s">
        <v>2041</v>
      </c>
      <c r="K455" t="s">
        <v>2063</v>
      </c>
      <c r="L455" t="s">
        <v>21</v>
      </c>
      <c r="M455" t="s">
        <v>22</v>
      </c>
      <c r="N455">
        <v>1480572000</v>
      </c>
      <c r="O455">
        <v>1484114400</v>
      </c>
      <c r="P455" s="9">
        <f t="shared" si="29"/>
        <v>42705.25</v>
      </c>
      <c r="Q455" s="9">
        <f t="shared" si="30"/>
        <v>42746.25</v>
      </c>
      <c r="R455" t="b">
        <v>0</v>
      </c>
      <c r="S455" t="b">
        <v>0</v>
      </c>
      <c r="T455" t="s">
        <v>474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>
        <f t="shared" si="31"/>
        <v>45</v>
      </c>
      <c r="J456" t="s">
        <v>2041</v>
      </c>
      <c r="K456" t="s">
        <v>2044</v>
      </c>
      <c r="L456" t="s">
        <v>21</v>
      </c>
      <c r="M456" t="s">
        <v>22</v>
      </c>
      <c r="N456">
        <v>1382331600</v>
      </c>
      <c r="O456">
        <v>1385445600</v>
      </c>
      <c r="P456" s="9">
        <f t="shared" si="29"/>
        <v>41568.208333333336</v>
      </c>
      <c r="Q456" s="9">
        <f t="shared" si="30"/>
        <v>41604.25</v>
      </c>
      <c r="R456" t="b">
        <v>0</v>
      </c>
      <c r="S456" t="b">
        <v>1</v>
      </c>
      <c r="T456" t="s">
        <v>53</v>
      </c>
    </row>
    <row r="457" spans="1:20" hidden="1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>
        <f t="shared" si="31"/>
        <v>37</v>
      </c>
      <c r="J457" t="s">
        <v>2039</v>
      </c>
      <c r="K457" t="s">
        <v>2040</v>
      </c>
      <c r="L457" t="s">
        <v>21</v>
      </c>
      <c r="M457" t="s">
        <v>22</v>
      </c>
      <c r="N457">
        <v>1316754000</v>
      </c>
      <c r="O457">
        <v>1318741200</v>
      </c>
      <c r="P457" s="9">
        <f t="shared" si="29"/>
        <v>40809.208333333336</v>
      </c>
      <c r="Q457" s="9">
        <f t="shared" si="30"/>
        <v>40832.208333333336</v>
      </c>
      <c r="R457" t="b">
        <v>0</v>
      </c>
      <c r="S457" t="b">
        <v>0</v>
      </c>
      <c r="T457" t="s">
        <v>33</v>
      </c>
    </row>
    <row r="458" spans="1:20" ht="31" hidden="1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>
        <f t="shared" si="31"/>
        <v>95</v>
      </c>
      <c r="J458" t="s">
        <v>2035</v>
      </c>
      <c r="K458" t="s">
        <v>2045</v>
      </c>
      <c r="L458" t="s">
        <v>21</v>
      </c>
      <c r="M458" t="s">
        <v>22</v>
      </c>
      <c r="N458">
        <v>1518242400</v>
      </c>
      <c r="O458">
        <v>1518242400</v>
      </c>
      <c r="P458" s="9">
        <f t="shared" si="29"/>
        <v>43141.25</v>
      </c>
      <c r="Q458" s="9">
        <f t="shared" si="30"/>
        <v>43141.25</v>
      </c>
      <c r="R458" t="b">
        <v>0</v>
      </c>
      <c r="S458" t="b">
        <v>1</v>
      </c>
      <c r="T458" t="s">
        <v>60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>
        <f t="shared" si="31"/>
        <v>29</v>
      </c>
      <c r="J459" t="s">
        <v>2039</v>
      </c>
      <c r="K459" t="s">
        <v>2040</v>
      </c>
      <c r="L459" t="s">
        <v>21</v>
      </c>
      <c r="M459" t="s">
        <v>22</v>
      </c>
      <c r="N459">
        <v>1476421200</v>
      </c>
      <c r="O459">
        <v>1476594000</v>
      </c>
      <c r="P459" s="9">
        <f t="shared" si="29"/>
        <v>42657.208333333328</v>
      </c>
      <c r="Q459" s="9">
        <f t="shared" si="30"/>
        <v>42659.208333333328</v>
      </c>
      <c r="R459" t="b">
        <v>0</v>
      </c>
      <c r="S459" t="b">
        <v>0</v>
      </c>
      <c r="T459" t="s">
        <v>33</v>
      </c>
    </row>
    <row r="460" spans="1:20" hidden="1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>
        <f t="shared" si="31"/>
        <v>56</v>
      </c>
      <c r="J460" t="s">
        <v>2039</v>
      </c>
      <c r="K460" t="s">
        <v>2040</v>
      </c>
      <c r="L460" t="s">
        <v>21</v>
      </c>
      <c r="M460" t="s">
        <v>22</v>
      </c>
      <c r="N460">
        <v>1269752400</v>
      </c>
      <c r="O460">
        <v>1273554000</v>
      </c>
      <c r="P460" s="9">
        <f t="shared" si="29"/>
        <v>40265.208333333336</v>
      </c>
      <c r="Q460" s="9">
        <f t="shared" si="30"/>
        <v>40309.208333333336</v>
      </c>
      <c r="R460" t="b">
        <v>0</v>
      </c>
      <c r="S460" t="b">
        <v>0</v>
      </c>
      <c r="T460" t="s">
        <v>33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>
        <f t="shared" si="31"/>
        <v>54</v>
      </c>
      <c r="J461" t="s">
        <v>2041</v>
      </c>
      <c r="K461" t="s">
        <v>2042</v>
      </c>
      <c r="L461" t="s">
        <v>21</v>
      </c>
      <c r="M461" t="s">
        <v>22</v>
      </c>
      <c r="N461">
        <v>1419746400</v>
      </c>
      <c r="O461">
        <v>1421906400</v>
      </c>
      <c r="P461" s="9">
        <f t="shared" si="29"/>
        <v>42001.25</v>
      </c>
      <c r="Q461" s="9">
        <f t="shared" si="30"/>
        <v>42026.25</v>
      </c>
      <c r="R461" t="b">
        <v>0</v>
      </c>
      <c r="S461" t="b">
        <v>0</v>
      </c>
      <c r="T461" t="s">
        <v>42</v>
      </c>
    </row>
    <row r="462" spans="1:20" hidden="1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>
        <f t="shared" si="31"/>
        <v>82</v>
      </c>
      <c r="J462" t="s">
        <v>2039</v>
      </c>
      <c r="K462" t="s">
        <v>2040</v>
      </c>
      <c r="L462" t="s">
        <v>21</v>
      </c>
      <c r="M462" t="s">
        <v>22</v>
      </c>
      <c r="N462">
        <v>1281330000</v>
      </c>
      <c r="O462">
        <v>1281589200</v>
      </c>
      <c r="P462" s="9">
        <f t="shared" si="29"/>
        <v>40399.208333333336</v>
      </c>
      <c r="Q462" s="9">
        <f t="shared" si="30"/>
        <v>40402.208333333336</v>
      </c>
      <c r="R462" t="b">
        <v>0</v>
      </c>
      <c r="S462" t="b">
        <v>0</v>
      </c>
      <c r="T462" t="s">
        <v>33</v>
      </c>
    </row>
    <row r="463" spans="1:20" hidden="1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>
        <f t="shared" si="31"/>
        <v>67</v>
      </c>
      <c r="J463" t="s">
        <v>2041</v>
      </c>
      <c r="K463" t="s">
        <v>2044</v>
      </c>
      <c r="L463" t="s">
        <v>21</v>
      </c>
      <c r="M463" t="s">
        <v>22</v>
      </c>
      <c r="N463">
        <v>1398661200</v>
      </c>
      <c r="O463">
        <v>1400389200</v>
      </c>
      <c r="P463" s="9">
        <f t="shared" si="29"/>
        <v>41757.208333333336</v>
      </c>
      <c r="Q463" s="9">
        <f t="shared" si="30"/>
        <v>41777.208333333336</v>
      </c>
      <c r="R463" t="b">
        <v>0</v>
      </c>
      <c r="S463" t="b">
        <v>0</v>
      </c>
      <c r="T463" t="s">
        <v>53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>
        <f t="shared" si="31"/>
        <v>108</v>
      </c>
      <c r="J464" t="s">
        <v>2050</v>
      </c>
      <c r="K464" t="s">
        <v>2061</v>
      </c>
      <c r="L464" t="s">
        <v>21</v>
      </c>
      <c r="M464" t="s">
        <v>22</v>
      </c>
      <c r="N464">
        <v>1359525600</v>
      </c>
      <c r="O464">
        <v>1362808800</v>
      </c>
      <c r="P464" s="9">
        <f t="shared" si="29"/>
        <v>41304.25</v>
      </c>
      <c r="Q464" s="9">
        <f t="shared" si="30"/>
        <v>41342.25</v>
      </c>
      <c r="R464" t="b">
        <v>0</v>
      </c>
      <c r="S464" t="b">
        <v>0</v>
      </c>
      <c r="T464" t="s">
        <v>292</v>
      </c>
    </row>
    <row r="465" spans="1:20" ht="31" hidden="1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>
        <f t="shared" si="31"/>
        <v>69</v>
      </c>
      <c r="J465" t="s">
        <v>2041</v>
      </c>
      <c r="K465" t="s">
        <v>2049</v>
      </c>
      <c r="L465" t="s">
        <v>21</v>
      </c>
      <c r="M465" t="s">
        <v>22</v>
      </c>
      <c r="N465">
        <v>1388469600</v>
      </c>
      <c r="O465">
        <v>1388815200</v>
      </c>
      <c r="P465" s="9">
        <f t="shared" si="29"/>
        <v>41639.25</v>
      </c>
      <c r="Q465" s="9">
        <f t="shared" si="30"/>
        <v>41643.25</v>
      </c>
      <c r="R465" t="b">
        <v>0</v>
      </c>
      <c r="S465" t="b">
        <v>0</v>
      </c>
      <c r="T465" t="s">
        <v>71</v>
      </c>
    </row>
    <row r="466" spans="1:20" hidden="1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>
        <f t="shared" si="31"/>
        <v>39</v>
      </c>
      <c r="J466" t="s">
        <v>2039</v>
      </c>
      <c r="K466" t="s">
        <v>2040</v>
      </c>
      <c r="L466" t="s">
        <v>21</v>
      </c>
      <c r="M466" t="s">
        <v>22</v>
      </c>
      <c r="N466">
        <v>1518328800</v>
      </c>
      <c r="O466">
        <v>1519538400</v>
      </c>
      <c r="P466" s="9">
        <f t="shared" si="29"/>
        <v>43142.25</v>
      </c>
      <c r="Q466" s="9">
        <f t="shared" si="30"/>
        <v>43156.25</v>
      </c>
      <c r="R466" t="b">
        <v>0</v>
      </c>
      <c r="S466" t="b">
        <v>0</v>
      </c>
      <c r="T466" t="s">
        <v>33</v>
      </c>
    </row>
    <row r="467" spans="1:20" hidden="1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>
        <f t="shared" si="31"/>
        <v>110</v>
      </c>
      <c r="J467" t="s">
        <v>2047</v>
      </c>
      <c r="K467" t="s">
        <v>2059</v>
      </c>
      <c r="L467" t="s">
        <v>21</v>
      </c>
      <c r="M467" t="s">
        <v>22</v>
      </c>
      <c r="N467">
        <v>1517032800</v>
      </c>
      <c r="O467">
        <v>1517810400</v>
      </c>
      <c r="P467" s="9">
        <f t="shared" si="29"/>
        <v>43127.25</v>
      </c>
      <c r="Q467" s="9">
        <f t="shared" si="30"/>
        <v>43136.25</v>
      </c>
      <c r="R467" t="b">
        <v>0</v>
      </c>
      <c r="S467" t="b">
        <v>0</v>
      </c>
      <c r="T467" t="s">
        <v>206</v>
      </c>
    </row>
    <row r="468" spans="1:20" hidden="1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>
        <f t="shared" si="31"/>
        <v>95</v>
      </c>
      <c r="J468" t="s">
        <v>2037</v>
      </c>
      <c r="K468" t="s">
        <v>2046</v>
      </c>
      <c r="L468" t="s">
        <v>21</v>
      </c>
      <c r="M468" t="s">
        <v>22</v>
      </c>
      <c r="N468">
        <v>1368594000</v>
      </c>
      <c r="O468">
        <v>1370581200</v>
      </c>
      <c r="P468" s="9">
        <f t="shared" si="29"/>
        <v>41409.208333333336</v>
      </c>
      <c r="Q468" s="9">
        <f t="shared" si="30"/>
        <v>41432.208333333336</v>
      </c>
      <c r="R468" t="b">
        <v>0</v>
      </c>
      <c r="S468" t="b">
        <v>1</v>
      </c>
      <c r="T468" t="s">
        <v>65</v>
      </c>
    </row>
    <row r="469" spans="1:20" ht="31" hidden="1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>
        <f t="shared" si="31"/>
        <v>58</v>
      </c>
      <c r="J469" t="s">
        <v>2037</v>
      </c>
      <c r="K469" t="s">
        <v>2038</v>
      </c>
      <c r="L469" t="s">
        <v>15</v>
      </c>
      <c r="M469" t="s">
        <v>16</v>
      </c>
      <c r="N469">
        <v>1448258400</v>
      </c>
      <c r="O469">
        <v>1448863200</v>
      </c>
      <c r="P469" s="9">
        <f t="shared" si="29"/>
        <v>42331.25</v>
      </c>
      <c r="Q469" s="9">
        <f t="shared" si="30"/>
        <v>42338.25</v>
      </c>
      <c r="R469" t="b">
        <v>0</v>
      </c>
      <c r="S469" t="b">
        <v>1</v>
      </c>
      <c r="T469" t="s">
        <v>28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>
        <f t="shared" si="31"/>
        <v>101</v>
      </c>
      <c r="J470" t="s">
        <v>2039</v>
      </c>
      <c r="K470" t="s">
        <v>2040</v>
      </c>
      <c r="L470" t="s">
        <v>21</v>
      </c>
      <c r="M470" t="s">
        <v>22</v>
      </c>
      <c r="N470">
        <v>1555218000</v>
      </c>
      <c r="O470">
        <v>1556600400</v>
      </c>
      <c r="P470" s="9">
        <f t="shared" si="29"/>
        <v>43569.208333333328</v>
      </c>
      <c r="Q470" s="9">
        <f t="shared" si="30"/>
        <v>43585.208333333328</v>
      </c>
      <c r="R470" t="b">
        <v>0</v>
      </c>
      <c r="S470" t="b">
        <v>0</v>
      </c>
      <c r="T470" t="s">
        <v>33</v>
      </c>
    </row>
    <row r="471" spans="1:20" hidden="1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>
        <f t="shared" si="31"/>
        <v>65</v>
      </c>
      <c r="J471" t="s">
        <v>2041</v>
      </c>
      <c r="K471" t="s">
        <v>2044</v>
      </c>
      <c r="L471" t="s">
        <v>21</v>
      </c>
      <c r="M471" t="s">
        <v>22</v>
      </c>
      <c r="N471">
        <v>1431925200</v>
      </c>
      <c r="O471">
        <v>1432098000</v>
      </c>
      <c r="P471" s="9">
        <f t="shared" si="29"/>
        <v>42142.208333333328</v>
      </c>
      <c r="Q471" s="9">
        <f t="shared" si="30"/>
        <v>42144.208333333328</v>
      </c>
      <c r="R471" t="b">
        <v>0</v>
      </c>
      <c r="S471" t="b">
        <v>0</v>
      </c>
      <c r="T471" t="s">
        <v>53</v>
      </c>
    </row>
    <row r="472" spans="1:20" hidden="1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>
        <f t="shared" si="31"/>
        <v>27</v>
      </c>
      <c r="J472" t="s">
        <v>2037</v>
      </c>
      <c r="K472" t="s">
        <v>2046</v>
      </c>
      <c r="L472" t="s">
        <v>21</v>
      </c>
      <c r="M472" t="s">
        <v>22</v>
      </c>
      <c r="N472">
        <v>1481522400</v>
      </c>
      <c r="O472">
        <v>1482127200</v>
      </c>
      <c r="P472" s="9">
        <f t="shared" si="29"/>
        <v>42716.25</v>
      </c>
      <c r="Q472" s="9">
        <f t="shared" si="30"/>
        <v>42723.25</v>
      </c>
      <c r="R472" t="b">
        <v>0</v>
      </c>
      <c r="S472" t="b">
        <v>0</v>
      </c>
      <c r="T472" t="s">
        <v>65</v>
      </c>
    </row>
    <row r="473" spans="1:20" hidden="1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>
        <f t="shared" si="31"/>
        <v>51</v>
      </c>
      <c r="J473" t="s">
        <v>2033</v>
      </c>
      <c r="K473" t="s">
        <v>2034</v>
      </c>
      <c r="L473" t="s">
        <v>40</v>
      </c>
      <c r="M473" t="s">
        <v>41</v>
      </c>
      <c r="N473">
        <v>1335934800</v>
      </c>
      <c r="O473">
        <v>1335934800</v>
      </c>
      <c r="P473" s="9">
        <f t="shared" si="29"/>
        <v>41031.208333333336</v>
      </c>
      <c r="Q473" s="9">
        <f t="shared" si="30"/>
        <v>41031.208333333336</v>
      </c>
      <c r="R473" t="b">
        <v>0</v>
      </c>
      <c r="S473" t="b">
        <v>1</v>
      </c>
      <c r="T473" t="s">
        <v>17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>
        <f t="shared" si="31"/>
        <v>105</v>
      </c>
      <c r="J474" t="s">
        <v>2035</v>
      </c>
      <c r="K474" t="s">
        <v>2036</v>
      </c>
      <c r="L474" t="s">
        <v>21</v>
      </c>
      <c r="M474" t="s">
        <v>22</v>
      </c>
      <c r="N474">
        <v>1552280400</v>
      </c>
      <c r="O474">
        <v>1556946000</v>
      </c>
      <c r="P474" s="9">
        <f t="shared" si="29"/>
        <v>43535.208333333328</v>
      </c>
      <c r="Q474" s="9">
        <f t="shared" si="30"/>
        <v>43589.208333333328</v>
      </c>
      <c r="R474" t="b">
        <v>0</v>
      </c>
      <c r="S474" t="b">
        <v>0</v>
      </c>
      <c r="T474" t="s">
        <v>23</v>
      </c>
    </row>
    <row r="475" spans="1:20" hidden="1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>
        <f t="shared" si="31"/>
        <v>84</v>
      </c>
      <c r="J475" t="s">
        <v>2035</v>
      </c>
      <c r="K475" t="s">
        <v>2043</v>
      </c>
      <c r="L475" t="s">
        <v>21</v>
      </c>
      <c r="M475" t="s">
        <v>22</v>
      </c>
      <c r="N475">
        <v>1529989200</v>
      </c>
      <c r="O475">
        <v>1530075600</v>
      </c>
      <c r="P475" s="9">
        <f t="shared" si="29"/>
        <v>43277.208333333328</v>
      </c>
      <c r="Q475" s="9">
        <f t="shared" si="30"/>
        <v>43278.208333333328</v>
      </c>
      <c r="R475" t="b">
        <v>0</v>
      </c>
      <c r="S475" t="b">
        <v>0</v>
      </c>
      <c r="T475" t="s">
        <v>50</v>
      </c>
    </row>
    <row r="476" spans="1:20" hidden="1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>
        <f t="shared" si="31"/>
        <v>103</v>
      </c>
      <c r="J476" t="s">
        <v>2041</v>
      </c>
      <c r="K476" t="s">
        <v>2060</v>
      </c>
      <c r="L476" t="s">
        <v>21</v>
      </c>
      <c r="M476" t="s">
        <v>22</v>
      </c>
      <c r="N476">
        <v>1418709600</v>
      </c>
      <c r="O476">
        <v>1418796000</v>
      </c>
      <c r="P476" s="9">
        <f t="shared" si="29"/>
        <v>41989.25</v>
      </c>
      <c r="Q476" s="9">
        <f t="shared" si="30"/>
        <v>41990.25</v>
      </c>
      <c r="R476" t="b">
        <v>0</v>
      </c>
      <c r="S476" t="b">
        <v>0</v>
      </c>
      <c r="T476" t="s">
        <v>269</v>
      </c>
    </row>
    <row r="477" spans="1:20" ht="31" hidden="1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>
        <f t="shared" si="31"/>
        <v>40</v>
      </c>
      <c r="J477" t="s">
        <v>2047</v>
      </c>
      <c r="K477" t="s">
        <v>2059</v>
      </c>
      <c r="L477" t="s">
        <v>21</v>
      </c>
      <c r="M477" t="s">
        <v>22</v>
      </c>
      <c r="N477">
        <v>1372136400</v>
      </c>
      <c r="O477">
        <v>1372482000</v>
      </c>
      <c r="P477" s="9">
        <f t="shared" si="29"/>
        <v>41450.208333333336</v>
      </c>
      <c r="Q477" s="9">
        <f t="shared" si="30"/>
        <v>41454.208333333336</v>
      </c>
      <c r="R477" t="b">
        <v>0</v>
      </c>
      <c r="S477" t="b">
        <v>1</v>
      </c>
      <c r="T477" t="s">
        <v>206</v>
      </c>
    </row>
    <row r="478" spans="1:20" ht="31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>
        <f t="shared" si="31"/>
        <v>51</v>
      </c>
      <c r="J478" t="s">
        <v>2047</v>
      </c>
      <c r="K478" t="s">
        <v>2053</v>
      </c>
      <c r="L478" t="s">
        <v>21</v>
      </c>
      <c r="M478" t="s">
        <v>22</v>
      </c>
      <c r="N478">
        <v>1533877200</v>
      </c>
      <c r="O478">
        <v>1534395600</v>
      </c>
      <c r="P478" s="9">
        <f t="shared" si="29"/>
        <v>43322.208333333328</v>
      </c>
      <c r="Q478" s="9">
        <f t="shared" si="30"/>
        <v>43328.208333333328</v>
      </c>
      <c r="R478" t="b">
        <v>0</v>
      </c>
      <c r="S478" t="b">
        <v>0</v>
      </c>
      <c r="T478" t="s">
        <v>119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>
        <f t="shared" si="31"/>
        <v>41</v>
      </c>
      <c r="J479" t="s">
        <v>2041</v>
      </c>
      <c r="K479" t="s">
        <v>2063</v>
      </c>
      <c r="L479" t="s">
        <v>21</v>
      </c>
      <c r="M479" t="s">
        <v>22</v>
      </c>
      <c r="N479">
        <v>1309064400</v>
      </c>
      <c r="O479">
        <v>1311397200</v>
      </c>
      <c r="P479" s="9">
        <f t="shared" si="29"/>
        <v>40720.208333333336</v>
      </c>
      <c r="Q479" s="9">
        <f t="shared" si="30"/>
        <v>40747.208333333336</v>
      </c>
      <c r="R479" t="b">
        <v>0</v>
      </c>
      <c r="S479" t="b">
        <v>0</v>
      </c>
      <c r="T479" t="s">
        <v>474</v>
      </c>
    </row>
    <row r="480" spans="1:20" hidden="1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>
        <f t="shared" si="31"/>
        <v>59</v>
      </c>
      <c r="J480" t="s">
        <v>2037</v>
      </c>
      <c r="K480" t="s">
        <v>2046</v>
      </c>
      <c r="L480" t="s">
        <v>21</v>
      </c>
      <c r="M480" t="s">
        <v>22</v>
      </c>
      <c r="N480">
        <v>1425877200</v>
      </c>
      <c r="O480">
        <v>1426914000</v>
      </c>
      <c r="P480" s="9">
        <f t="shared" si="29"/>
        <v>42072.208333333328</v>
      </c>
      <c r="Q480" s="9">
        <f t="shared" si="30"/>
        <v>42084.208333333328</v>
      </c>
      <c r="R480" t="b">
        <v>0</v>
      </c>
      <c r="S480" t="b">
        <v>0</v>
      </c>
      <c r="T480" t="s">
        <v>65</v>
      </c>
    </row>
    <row r="481" spans="1:20" hidden="1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>
        <f t="shared" si="31"/>
        <v>71</v>
      </c>
      <c r="J481" t="s">
        <v>2033</v>
      </c>
      <c r="K481" t="s">
        <v>2034</v>
      </c>
      <c r="L481" t="s">
        <v>40</v>
      </c>
      <c r="M481" t="s">
        <v>41</v>
      </c>
      <c r="N481">
        <v>1501304400</v>
      </c>
      <c r="O481">
        <v>1501477200</v>
      </c>
      <c r="P481" s="9">
        <f t="shared" si="29"/>
        <v>42945.208333333328</v>
      </c>
      <c r="Q481" s="9">
        <f t="shared" si="30"/>
        <v>42947.208333333328</v>
      </c>
      <c r="R481" t="b">
        <v>0</v>
      </c>
      <c r="S481" t="b">
        <v>0</v>
      </c>
      <c r="T481" t="s">
        <v>17</v>
      </c>
    </row>
    <row r="482" spans="1:20" hidden="1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>
        <f t="shared" si="31"/>
        <v>99</v>
      </c>
      <c r="J482" t="s">
        <v>2054</v>
      </c>
      <c r="K482" t="s">
        <v>2055</v>
      </c>
      <c r="L482" t="s">
        <v>21</v>
      </c>
      <c r="M482" t="s">
        <v>22</v>
      </c>
      <c r="N482">
        <v>1268287200</v>
      </c>
      <c r="O482">
        <v>1269061200</v>
      </c>
      <c r="P482" s="9">
        <f t="shared" si="29"/>
        <v>40248.25</v>
      </c>
      <c r="Q482" s="9">
        <f t="shared" si="30"/>
        <v>40257.208333333336</v>
      </c>
      <c r="R482" t="b">
        <v>0</v>
      </c>
      <c r="S482" t="b">
        <v>1</v>
      </c>
      <c r="T482" t="s">
        <v>122</v>
      </c>
    </row>
    <row r="483" spans="1:20" ht="31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>
        <f t="shared" si="31"/>
        <v>104</v>
      </c>
      <c r="J483" t="s">
        <v>2039</v>
      </c>
      <c r="K483" t="s">
        <v>2040</v>
      </c>
      <c r="L483" t="s">
        <v>21</v>
      </c>
      <c r="M483" t="s">
        <v>22</v>
      </c>
      <c r="N483">
        <v>1412139600</v>
      </c>
      <c r="O483">
        <v>1415772000</v>
      </c>
      <c r="P483" s="9">
        <f t="shared" si="29"/>
        <v>41913.208333333336</v>
      </c>
      <c r="Q483" s="9">
        <f t="shared" si="30"/>
        <v>41955.25</v>
      </c>
      <c r="R483" t="b">
        <v>0</v>
      </c>
      <c r="S483" t="b">
        <v>1</v>
      </c>
      <c r="T483" t="s">
        <v>33</v>
      </c>
    </row>
    <row r="484" spans="1:20" ht="31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>
        <f t="shared" si="31"/>
        <v>77</v>
      </c>
      <c r="J484" t="s">
        <v>2047</v>
      </c>
      <c r="K484" t="s">
        <v>2053</v>
      </c>
      <c r="L484" t="s">
        <v>21</v>
      </c>
      <c r="M484" t="s">
        <v>22</v>
      </c>
      <c r="N484">
        <v>1330063200</v>
      </c>
      <c r="O484">
        <v>1331013600</v>
      </c>
      <c r="P484" s="9">
        <f t="shared" si="29"/>
        <v>40963.25</v>
      </c>
      <c r="Q484" s="9">
        <f t="shared" si="30"/>
        <v>40974.25</v>
      </c>
      <c r="R484" t="b">
        <v>0</v>
      </c>
      <c r="S484" t="b">
        <v>1</v>
      </c>
      <c r="T484" t="s">
        <v>119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>
        <f t="shared" si="31"/>
        <v>87</v>
      </c>
      <c r="J485" t="s">
        <v>2039</v>
      </c>
      <c r="K485" t="s">
        <v>2040</v>
      </c>
      <c r="L485" t="s">
        <v>21</v>
      </c>
      <c r="M485" t="s">
        <v>22</v>
      </c>
      <c r="N485">
        <v>1576130400</v>
      </c>
      <c r="O485">
        <v>1576735200</v>
      </c>
      <c r="P485" s="9">
        <f t="shared" si="29"/>
        <v>43811.25</v>
      </c>
      <c r="Q485" s="9">
        <f t="shared" si="30"/>
        <v>43818.25</v>
      </c>
      <c r="R485" t="b">
        <v>0</v>
      </c>
      <c r="S485" t="b">
        <v>0</v>
      </c>
      <c r="T485" t="s">
        <v>33</v>
      </c>
    </row>
    <row r="486" spans="1:20" hidden="1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>
        <f t="shared" si="31"/>
        <v>49</v>
      </c>
      <c r="J486" t="s">
        <v>2033</v>
      </c>
      <c r="K486" t="s">
        <v>2034</v>
      </c>
      <c r="L486" t="s">
        <v>40</v>
      </c>
      <c r="M486" t="s">
        <v>41</v>
      </c>
      <c r="N486">
        <v>1407128400</v>
      </c>
      <c r="O486">
        <v>1411362000</v>
      </c>
      <c r="P486" s="9">
        <f t="shared" si="29"/>
        <v>41855.208333333336</v>
      </c>
      <c r="Q486" s="9">
        <f t="shared" si="30"/>
        <v>41904.208333333336</v>
      </c>
      <c r="R486" t="b">
        <v>0</v>
      </c>
      <c r="S486" t="b">
        <v>1</v>
      </c>
      <c r="T486" t="s">
        <v>17</v>
      </c>
    </row>
    <row r="487" spans="1:20" ht="31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>
        <f t="shared" si="31"/>
        <v>43</v>
      </c>
      <c r="J487" t="s">
        <v>2039</v>
      </c>
      <c r="K487" t="s">
        <v>2040</v>
      </c>
      <c r="L487" t="s">
        <v>40</v>
      </c>
      <c r="M487" t="s">
        <v>41</v>
      </c>
      <c r="N487">
        <v>1560142800</v>
      </c>
      <c r="O487">
        <v>1563685200</v>
      </c>
      <c r="P487" s="9">
        <f t="shared" si="29"/>
        <v>43626.208333333328</v>
      </c>
      <c r="Q487" s="9">
        <f t="shared" si="30"/>
        <v>43667.208333333328</v>
      </c>
      <c r="R487" t="b">
        <v>0</v>
      </c>
      <c r="S487" t="b">
        <v>0</v>
      </c>
      <c r="T487" t="s">
        <v>33</v>
      </c>
    </row>
    <row r="488" spans="1:20" ht="31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>
        <f t="shared" si="31"/>
        <v>33</v>
      </c>
      <c r="J488" t="s">
        <v>2047</v>
      </c>
      <c r="K488" t="s">
        <v>2059</v>
      </c>
      <c r="L488" t="s">
        <v>40</v>
      </c>
      <c r="M488" t="s">
        <v>41</v>
      </c>
      <c r="N488">
        <v>1520575200</v>
      </c>
      <c r="O488">
        <v>1521867600</v>
      </c>
      <c r="P488" s="9">
        <f t="shared" si="29"/>
        <v>43168.25</v>
      </c>
      <c r="Q488" s="9">
        <f t="shared" si="30"/>
        <v>43183.208333333328</v>
      </c>
      <c r="R488" t="b">
        <v>0</v>
      </c>
      <c r="S488" t="b">
        <v>1</v>
      </c>
      <c r="T488" t="s">
        <v>206</v>
      </c>
    </row>
    <row r="489" spans="1:20" hidden="1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>
        <f t="shared" si="31"/>
        <v>84</v>
      </c>
      <c r="J489" t="s">
        <v>2039</v>
      </c>
      <c r="K489" t="s">
        <v>2040</v>
      </c>
      <c r="L489" t="s">
        <v>21</v>
      </c>
      <c r="M489" t="s">
        <v>22</v>
      </c>
      <c r="N489">
        <v>1492664400</v>
      </c>
      <c r="O489">
        <v>1495515600</v>
      </c>
      <c r="P489" s="9">
        <f t="shared" si="29"/>
        <v>42845.208333333328</v>
      </c>
      <c r="Q489" s="9">
        <f t="shared" si="30"/>
        <v>42878.208333333328</v>
      </c>
      <c r="R489" t="b">
        <v>0</v>
      </c>
      <c r="S489" t="b">
        <v>0</v>
      </c>
      <c r="T489" t="s">
        <v>33</v>
      </c>
    </row>
    <row r="490" spans="1:20" hidden="1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>
        <f t="shared" si="31"/>
        <v>101</v>
      </c>
      <c r="J490" t="s">
        <v>2039</v>
      </c>
      <c r="K490" t="s">
        <v>2040</v>
      </c>
      <c r="L490" t="s">
        <v>21</v>
      </c>
      <c r="M490" t="s">
        <v>22</v>
      </c>
      <c r="N490">
        <v>1454479200</v>
      </c>
      <c r="O490">
        <v>1455948000</v>
      </c>
      <c r="P490" s="9">
        <f t="shared" si="29"/>
        <v>42403.25</v>
      </c>
      <c r="Q490" s="9">
        <f t="shared" si="30"/>
        <v>42420.25</v>
      </c>
      <c r="R490" t="b">
        <v>0</v>
      </c>
      <c r="S490" t="b">
        <v>0</v>
      </c>
      <c r="T490" t="s">
        <v>33</v>
      </c>
    </row>
    <row r="491" spans="1:20" hidden="1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>
        <f t="shared" si="31"/>
        <v>110</v>
      </c>
      <c r="J491" t="s">
        <v>2037</v>
      </c>
      <c r="K491" t="s">
        <v>2046</v>
      </c>
      <c r="L491" t="s">
        <v>107</v>
      </c>
      <c r="M491" t="s">
        <v>108</v>
      </c>
      <c r="N491">
        <v>1281934800</v>
      </c>
      <c r="O491">
        <v>1282366800</v>
      </c>
      <c r="P491" s="9">
        <f t="shared" si="29"/>
        <v>40406.208333333336</v>
      </c>
      <c r="Q491" s="9">
        <f t="shared" si="30"/>
        <v>40411.208333333336</v>
      </c>
      <c r="R491" t="b">
        <v>0</v>
      </c>
      <c r="S491" t="b">
        <v>0</v>
      </c>
      <c r="T491" t="s">
        <v>65</v>
      </c>
    </row>
    <row r="492" spans="1:20" hidden="1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>
        <f t="shared" si="31"/>
        <v>32</v>
      </c>
      <c r="J492" t="s">
        <v>2064</v>
      </c>
      <c r="K492" t="s">
        <v>2065</v>
      </c>
      <c r="L492" t="s">
        <v>21</v>
      </c>
      <c r="M492" t="s">
        <v>22</v>
      </c>
      <c r="N492">
        <v>1573970400</v>
      </c>
      <c r="O492">
        <v>1574575200</v>
      </c>
      <c r="P492" s="9">
        <f t="shared" si="29"/>
        <v>43786.25</v>
      </c>
      <c r="Q492" s="9">
        <f t="shared" si="30"/>
        <v>43793.25</v>
      </c>
      <c r="R492" t="b">
        <v>0</v>
      </c>
      <c r="S492" t="b">
        <v>0</v>
      </c>
      <c r="T492" t="s">
        <v>1029</v>
      </c>
    </row>
    <row r="493" spans="1:20" ht="31" hidden="1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>
        <f t="shared" si="31"/>
        <v>71</v>
      </c>
      <c r="J493" t="s">
        <v>2033</v>
      </c>
      <c r="K493" t="s">
        <v>2034</v>
      </c>
      <c r="L493" t="s">
        <v>21</v>
      </c>
      <c r="M493" t="s">
        <v>22</v>
      </c>
      <c r="N493">
        <v>1372654800</v>
      </c>
      <c r="O493">
        <v>1374901200</v>
      </c>
      <c r="P493" s="9">
        <f t="shared" si="29"/>
        <v>41456.208333333336</v>
      </c>
      <c r="Q493" s="9">
        <f t="shared" si="30"/>
        <v>41482.208333333336</v>
      </c>
      <c r="R493" t="b">
        <v>0</v>
      </c>
      <c r="S493" t="b">
        <v>1</v>
      </c>
      <c r="T493" t="s">
        <v>17</v>
      </c>
    </row>
    <row r="494" spans="1:20" hidden="1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>
        <f t="shared" si="31"/>
        <v>77</v>
      </c>
      <c r="J494" t="s">
        <v>2041</v>
      </c>
      <c r="K494" t="s">
        <v>2052</v>
      </c>
      <c r="L494" t="s">
        <v>21</v>
      </c>
      <c r="M494" t="s">
        <v>22</v>
      </c>
      <c r="N494">
        <v>1275886800</v>
      </c>
      <c r="O494">
        <v>1278910800</v>
      </c>
      <c r="P494" s="9">
        <f t="shared" si="29"/>
        <v>40336.208333333336</v>
      </c>
      <c r="Q494" s="9">
        <f t="shared" si="30"/>
        <v>40371.208333333336</v>
      </c>
      <c r="R494" t="b">
        <v>1</v>
      </c>
      <c r="S494" t="b">
        <v>1</v>
      </c>
      <c r="T494" t="s">
        <v>100</v>
      </c>
    </row>
    <row r="495" spans="1:20" hidden="1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>
        <f t="shared" si="31"/>
        <v>102</v>
      </c>
      <c r="J495" t="s">
        <v>2054</v>
      </c>
      <c r="K495" t="s">
        <v>2055</v>
      </c>
      <c r="L495" t="s">
        <v>21</v>
      </c>
      <c r="M495" t="s">
        <v>22</v>
      </c>
      <c r="N495">
        <v>1561784400</v>
      </c>
      <c r="O495">
        <v>1562907600</v>
      </c>
      <c r="P495" s="9">
        <f t="shared" si="29"/>
        <v>43645.208333333328</v>
      </c>
      <c r="Q495" s="9">
        <f t="shared" si="30"/>
        <v>43658.208333333328</v>
      </c>
      <c r="R495" t="b">
        <v>0</v>
      </c>
      <c r="S495" t="b">
        <v>0</v>
      </c>
      <c r="T495" t="s">
        <v>122</v>
      </c>
    </row>
    <row r="496" spans="1:20" ht="31" hidden="1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>
        <f t="shared" si="31"/>
        <v>51</v>
      </c>
      <c r="J496" t="s">
        <v>2037</v>
      </c>
      <c r="K496" t="s">
        <v>2046</v>
      </c>
      <c r="L496" t="s">
        <v>21</v>
      </c>
      <c r="M496" t="s">
        <v>22</v>
      </c>
      <c r="N496">
        <v>1332392400</v>
      </c>
      <c r="O496">
        <v>1332478800</v>
      </c>
      <c r="P496" s="9">
        <f t="shared" si="29"/>
        <v>40990.208333333336</v>
      </c>
      <c r="Q496" s="9">
        <f t="shared" si="30"/>
        <v>40991.208333333336</v>
      </c>
      <c r="R496" t="b">
        <v>0</v>
      </c>
      <c r="S496" t="b">
        <v>0</v>
      </c>
      <c r="T496" t="s">
        <v>65</v>
      </c>
    </row>
    <row r="497" spans="1:20" hidden="1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>
        <f t="shared" si="31"/>
        <v>68</v>
      </c>
      <c r="J497" t="s">
        <v>2039</v>
      </c>
      <c r="K497" t="s">
        <v>2040</v>
      </c>
      <c r="L497" t="s">
        <v>36</v>
      </c>
      <c r="M497" t="s">
        <v>37</v>
      </c>
      <c r="N497">
        <v>1402376400</v>
      </c>
      <c r="O497">
        <v>1402722000</v>
      </c>
      <c r="P497" s="9">
        <f t="shared" si="29"/>
        <v>41800.208333333336</v>
      </c>
      <c r="Q497" s="9">
        <f t="shared" si="30"/>
        <v>41804.208333333336</v>
      </c>
      <c r="R497" t="b">
        <v>0</v>
      </c>
      <c r="S497" t="b">
        <v>0</v>
      </c>
      <c r="T497" t="s">
        <v>33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>
        <f t="shared" si="31"/>
        <v>31</v>
      </c>
      <c r="J498" t="s">
        <v>2041</v>
      </c>
      <c r="K498" t="s">
        <v>2049</v>
      </c>
      <c r="L498" t="s">
        <v>21</v>
      </c>
      <c r="M498" t="s">
        <v>22</v>
      </c>
      <c r="N498">
        <v>1495342800</v>
      </c>
      <c r="O498">
        <v>1496811600</v>
      </c>
      <c r="P498" s="9">
        <f t="shared" si="29"/>
        <v>42876.208333333328</v>
      </c>
      <c r="Q498" s="9">
        <f t="shared" si="30"/>
        <v>42893.208333333328</v>
      </c>
      <c r="R498" t="b">
        <v>0</v>
      </c>
      <c r="S498" t="b">
        <v>0</v>
      </c>
      <c r="T498" t="s">
        <v>71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>
        <f t="shared" si="31"/>
        <v>28</v>
      </c>
      <c r="J499" t="s">
        <v>2037</v>
      </c>
      <c r="K499" t="s">
        <v>2046</v>
      </c>
      <c r="L499" t="s">
        <v>21</v>
      </c>
      <c r="M499" t="s">
        <v>22</v>
      </c>
      <c r="N499">
        <v>1482213600</v>
      </c>
      <c r="O499">
        <v>1482213600</v>
      </c>
      <c r="P499" s="9">
        <f t="shared" si="29"/>
        <v>42724.25</v>
      </c>
      <c r="Q499" s="9">
        <f t="shared" si="30"/>
        <v>42724.25</v>
      </c>
      <c r="R499" t="b">
        <v>0</v>
      </c>
      <c r="S499" t="b">
        <v>1</v>
      </c>
      <c r="T499" t="s">
        <v>65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>
        <f t="shared" si="31"/>
        <v>80</v>
      </c>
      <c r="J500" t="s">
        <v>2037</v>
      </c>
      <c r="K500" t="s">
        <v>2038</v>
      </c>
      <c r="L500" t="s">
        <v>36</v>
      </c>
      <c r="M500" t="s">
        <v>37</v>
      </c>
      <c r="N500">
        <v>1420092000</v>
      </c>
      <c r="O500">
        <v>1420264800</v>
      </c>
      <c r="P500" s="9">
        <f t="shared" si="29"/>
        <v>42005.25</v>
      </c>
      <c r="Q500" s="9">
        <f t="shared" si="30"/>
        <v>42007.25</v>
      </c>
      <c r="R500" t="b">
        <v>0</v>
      </c>
      <c r="S500" t="b">
        <v>0</v>
      </c>
      <c r="T500" t="s">
        <v>28</v>
      </c>
    </row>
    <row r="501" spans="1:20" ht="31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>
        <f t="shared" si="31"/>
        <v>38</v>
      </c>
      <c r="J501" t="s">
        <v>2041</v>
      </c>
      <c r="K501" t="s">
        <v>2042</v>
      </c>
      <c r="L501" t="s">
        <v>21</v>
      </c>
      <c r="M501" t="s">
        <v>22</v>
      </c>
      <c r="N501">
        <v>1458018000</v>
      </c>
      <c r="O501">
        <v>1458450000</v>
      </c>
      <c r="P501" s="9">
        <f t="shared" si="29"/>
        <v>42444.208333333328</v>
      </c>
      <c r="Q501" s="9">
        <f t="shared" si="30"/>
        <v>42449.208333333328</v>
      </c>
      <c r="R501" t="b">
        <v>0</v>
      </c>
      <c r="S501" t="b">
        <v>1</v>
      </c>
      <c r="T501" t="s">
        <v>42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2039</v>
      </c>
      <c r="K502" t="s">
        <v>2040</v>
      </c>
      <c r="L502" t="s">
        <v>21</v>
      </c>
      <c r="M502" t="s">
        <v>22</v>
      </c>
      <c r="N502">
        <v>1367384400</v>
      </c>
      <c r="O502">
        <v>1369803600</v>
      </c>
      <c r="P502" s="9">
        <f t="shared" si="29"/>
        <v>41395.208333333336</v>
      </c>
      <c r="Q502" s="9">
        <f t="shared" si="30"/>
        <v>41423.208333333336</v>
      </c>
      <c r="R502" t="b">
        <v>0</v>
      </c>
      <c r="S502" t="b">
        <v>1</v>
      </c>
      <c r="T502" t="s">
        <v>33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>
        <f t="shared" si="31"/>
        <v>60</v>
      </c>
      <c r="J503" t="s">
        <v>2041</v>
      </c>
      <c r="K503" t="s">
        <v>2042</v>
      </c>
      <c r="L503" t="s">
        <v>21</v>
      </c>
      <c r="M503" t="s">
        <v>22</v>
      </c>
      <c r="N503">
        <v>1363064400</v>
      </c>
      <c r="O503">
        <v>1363237200</v>
      </c>
      <c r="P503" s="9">
        <f t="shared" si="29"/>
        <v>41345.208333333336</v>
      </c>
      <c r="Q503" s="9">
        <f t="shared" si="30"/>
        <v>41347.208333333336</v>
      </c>
      <c r="R503" t="b">
        <v>0</v>
      </c>
      <c r="S503" t="b">
        <v>0</v>
      </c>
      <c r="T503" t="s">
        <v>42</v>
      </c>
    </row>
    <row r="504" spans="1:20" hidden="1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>
        <f t="shared" si="31"/>
        <v>37</v>
      </c>
      <c r="J504" t="s">
        <v>2050</v>
      </c>
      <c r="K504" t="s">
        <v>2051</v>
      </c>
      <c r="L504" t="s">
        <v>26</v>
      </c>
      <c r="M504" t="s">
        <v>27</v>
      </c>
      <c r="N504">
        <v>1343365200</v>
      </c>
      <c r="O504">
        <v>1345870800</v>
      </c>
      <c r="P504" s="9">
        <f t="shared" si="29"/>
        <v>41117.208333333336</v>
      </c>
      <c r="Q504" s="9">
        <f t="shared" si="30"/>
        <v>41146.208333333336</v>
      </c>
      <c r="R504" t="b">
        <v>0</v>
      </c>
      <c r="S504" t="b">
        <v>1</v>
      </c>
      <c r="T504" t="s">
        <v>89</v>
      </c>
    </row>
    <row r="505" spans="1:20" ht="31" hidden="1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>
        <f t="shared" si="31"/>
        <v>100</v>
      </c>
      <c r="J505" t="s">
        <v>2041</v>
      </c>
      <c r="K505" t="s">
        <v>2044</v>
      </c>
      <c r="L505" t="s">
        <v>21</v>
      </c>
      <c r="M505" t="s">
        <v>22</v>
      </c>
      <c r="N505">
        <v>1435726800</v>
      </c>
      <c r="O505">
        <v>1437454800</v>
      </c>
      <c r="P505" s="9">
        <f t="shared" si="29"/>
        <v>42186.208333333328</v>
      </c>
      <c r="Q505" s="9">
        <f t="shared" si="30"/>
        <v>42206.208333333328</v>
      </c>
      <c r="R505" t="b">
        <v>0</v>
      </c>
      <c r="S505" t="b">
        <v>0</v>
      </c>
      <c r="T505" t="s">
        <v>53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>
        <f t="shared" si="31"/>
        <v>112</v>
      </c>
      <c r="J506" t="s">
        <v>2035</v>
      </c>
      <c r="K506" t="s">
        <v>2036</v>
      </c>
      <c r="L506" t="s">
        <v>107</v>
      </c>
      <c r="M506" t="s">
        <v>108</v>
      </c>
      <c r="N506">
        <v>1431925200</v>
      </c>
      <c r="O506">
        <v>1432011600</v>
      </c>
      <c r="P506" s="9">
        <f t="shared" si="29"/>
        <v>42142.208333333328</v>
      </c>
      <c r="Q506" s="9">
        <f t="shared" si="30"/>
        <v>42143.208333333328</v>
      </c>
      <c r="R506" t="b">
        <v>0</v>
      </c>
      <c r="S506" t="b">
        <v>0</v>
      </c>
      <c r="T506" t="s">
        <v>23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>
        <f t="shared" si="31"/>
        <v>36</v>
      </c>
      <c r="J507" t="s">
        <v>2047</v>
      </c>
      <c r="K507" t="s">
        <v>2056</v>
      </c>
      <c r="L507" t="s">
        <v>21</v>
      </c>
      <c r="M507" t="s">
        <v>22</v>
      </c>
      <c r="N507">
        <v>1362722400</v>
      </c>
      <c r="O507">
        <v>1366347600</v>
      </c>
      <c r="P507" s="9">
        <f t="shared" si="29"/>
        <v>41341.25</v>
      </c>
      <c r="Q507" s="9">
        <f t="shared" si="30"/>
        <v>41383.208333333336</v>
      </c>
      <c r="R507" t="b">
        <v>0</v>
      </c>
      <c r="S507" t="b">
        <v>1</v>
      </c>
      <c r="T507" t="s">
        <v>133</v>
      </c>
    </row>
    <row r="508" spans="1:20" hidden="1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>
        <f t="shared" si="31"/>
        <v>66</v>
      </c>
      <c r="J508" t="s">
        <v>2039</v>
      </c>
      <c r="K508" t="s">
        <v>2040</v>
      </c>
      <c r="L508" t="s">
        <v>21</v>
      </c>
      <c r="M508" t="s">
        <v>22</v>
      </c>
      <c r="N508">
        <v>1511416800</v>
      </c>
      <c r="O508">
        <v>1512885600</v>
      </c>
      <c r="P508" s="9">
        <f t="shared" si="29"/>
        <v>43062.25</v>
      </c>
      <c r="Q508" s="9">
        <f t="shared" si="30"/>
        <v>43079.25</v>
      </c>
      <c r="R508" t="b">
        <v>0</v>
      </c>
      <c r="S508" t="b">
        <v>1</v>
      </c>
      <c r="T508" t="s">
        <v>33</v>
      </c>
    </row>
    <row r="509" spans="1:20" ht="31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>
        <f t="shared" si="31"/>
        <v>44</v>
      </c>
      <c r="J509" t="s">
        <v>2037</v>
      </c>
      <c r="K509" t="s">
        <v>2038</v>
      </c>
      <c r="L509" t="s">
        <v>21</v>
      </c>
      <c r="M509" t="s">
        <v>22</v>
      </c>
      <c r="N509">
        <v>1365483600</v>
      </c>
      <c r="O509">
        <v>1369717200</v>
      </c>
      <c r="P509" s="9">
        <f t="shared" si="29"/>
        <v>41373.208333333336</v>
      </c>
      <c r="Q509" s="9">
        <f t="shared" si="30"/>
        <v>41422.208333333336</v>
      </c>
      <c r="R509" t="b">
        <v>0</v>
      </c>
      <c r="S509" t="b">
        <v>1</v>
      </c>
      <c r="T509" t="s">
        <v>28</v>
      </c>
    </row>
    <row r="510" spans="1:20" hidden="1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>
        <f t="shared" si="31"/>
        <v>53</v>
      </c>
      <c r="J510" t="s">
        <v>2039</v>
      </c>
      <c r="K510" t="s">
        <v>2040</v>
      </c>
      <c r="L510" t="s">
        <v>21</v>
      </c>
      <c r="M510" t="s">
        <v>22</v>
      </c>
      <c r="N510">
        <v>1532840400</v>
      </c>
      <c r="O510">
        <v>1534654800</v>
      </c>
      <c r="P510" s="9">
        <f t="shared" si="29"/>
        <v>43310.208333333328</v>
      </c>
      <c r="Q510" s="9">
        <f t="shared" si="30"/>
        <v>43331.208333333328</v>
      </c>
      <c r="R510" t="b">
        <v>0</v>
      </c>
      <c r="S510" t="b">
        <v>0</v>
      </c>
      <c r="T510" t="s">
        <v>33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>
        <f t="shared" si="31"/>
        <v>95</v>
      </c>
      <c r="J511" t="s">
        <v>2039</v>
      </c>
      <c r="K511" t="s">
        <v>2040</v>
      </c>
      <c r="L511" t="s">
        <v>21</v>
      </c>
      <c r="M511" t="s">
        <v>22</v>
      </c>
      <c r="N511">
        <v>1336194000</v>
      </c>
      <c r="O511">
        <v>1337058000</v>
      </c>
      <c r="P511" s="9">
        <f t="shared" si="29"/>
        <v>41034.208333333336</v>
      </c>
      <c r="Q511" s="9">
        <f t="shared" si="30"/>
        <v>41044.208333333336</v>
      </c>
      <c r="R511" t="b">
        <v>0</v>
      </c>
      <c r="S511" t="b">
        <v>0</v>
      </c>
      <c r="T511" t="s">
        <v>33</v>
      </c>
    </row>
    <row r="512" spans="1:20" hidden="1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>
        <f t="shared" si="31"/>
        <v>71</v>
      </c>
      <c r="J512" t="s">
        <v>2041</v>
      </c>
      <c r="K512" t="s">
        <v>2044</v>
      </c>
      <c r="L512" t="s">
        <v>26</v>
      </c>
      <c r="M512" t="s">
        <v>27</v>
      </c>
      <c r="N512">
        <v>1527742800</v>
      </c>
      <c r="O512">
        <v>1529816400</v>
      </c>
      <c r="P512" s="9">
        <f t="shared" si="29"/>
        <v>43251.208333333328</v>
      </c>
      <c r="Q512" s="9">
        <f t="shared" si="30"/>
        <v>43275.208333333328</v>
      </c>
      <c r="R512" t="b">
        <v>0</v>
      </c>
      <c r="S512" t="b">
        <v>0</v>
      </c>
      <c r="T512" t="s">
        <v>53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>
        <f t="shared" si="31"/>
        <v>98</v>
      </c>
      <c r="J513" t="s">
        <v>2039</v>
      </c>
      <c r="K513" t="s">
        <v>2040</v>
      </c>
      <c r="L513" t="s">
        <v>21</v>
      </c>
      <c r="M513" t="s">
        <v>22</v>
      </c>
      <c r="N513">
        <v>1564030800</v>
      </c>
      <c r="O513">
        <v>1564894800</v>
      </c>
      <c r="P513" s="9">
        <f t="shared" si="29"/>
        <v>43671.208333333328</v>
      </c>
      <c r="Q513" s="9">
        <f t="shared" si="30"/>
        <v>43681.208333333328</v>
      </c>
      <c r="R513" t="b">
        <v>0</v>
      </c>
      <c r="S513" t="b">
        <v>0</v>
      </c>
      <c r="T513" t="s">
        <v>33</v>
      </c>
    </row>
    <row r="514" spans="1:20" hidden="1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>
        <f t="shared" si="31"/>
        <v>53</v>
      </c>
      <c r="J514" t="s">
        <v>2050</v>
      </c>
      <c r="K514" t="s">
        <v>2051</v>
      </c>
      <c r="L514" t="s">
        <v>21</v>
      </c>
      <c r="M514" t="s">
        <v>22</v>
      </c>
      <c r="N514">
        <v>1404536400</v>
      </c>
      <c r="O514">
        <v>1404622800</v>
      </c>
      <c r="P514" s="9">
        <f t="shared" si="29"/>
        <v>41825.208333333336</v>
      </c>
      <c r="Q514" s="9">
        <f t="shared" si="30"/>
        <v>41826.208333333336</v>
      </c>
      <c r="R514" t="b">
        <v>0</v>
      </c>
      <c r="S514" t="b">
        <v>1</v>
      </c>
      <c r="T514" t="s">
        <v>89</v>
      </c>
    </row>
    <row r="515" spans="1:20" hidden="1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>
        <f t="shared" si="31"/>
        <v>93</v>
      </c>
      <c r="J515" t="s">
        <v>2041</v>
      </c>
      <c r="K515" t="s">
        <v>2060</v>
      </c>
      <c r="L515" t="s">
        <v>21</v>
      </c>
      <c r="M515" t="s">
        <v>22</v>
      </c>
      <c r="N515">
        <v>1284008400</v>
      </c>
      <c r="O515">
        <v>1284181200</v>
      </c>
      <c r="P515" s="9">
        <f t="shared" ref="P515:P578" si="33">(((N515/60)/60)/24)+DATE(1970,1,1)</f>
        <v>40430.208333333336</v>
      </c>
      <c r="Q515" s="9">
        <f t="shared" ref="Q515:Q578" si="34">(((O515/60)/60)/24)+DATE(1970,1,1)</f>
        <v>40432.208333333336</v>
      </c>
      <c r="R515" t="b">
        <v>0</v>
      </c>
      <c r="S515" t="b">
        <v>0</v>
      </c>
      <c r="T515" t="s">
        <v>269</v>
      </c>
    </row>
    <row r="516" spans="1:20" hidden="1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>
        <f t="shared" ref="I516:I579" si="35">ROUND(E516/H516,0)</f>
        <v>59</v>
      </c>
      <c r="J516" t="s">
        <v>2035</v>
      </c>
      <c r="K516" t="s">
        <v>2036</v>
      </c>
      <c r="L516" t="s">
        <v>98</v>
      </c>
      <c r="M516" t="s">
        <v>99</v>
      </c>
      <c r="N516">
        <v>1386309600</v>
      </c>
      <c r="O516">
        <v>1386741600</v>
      </c>
      <c r="P516" s="9">
        <f t="shared" si="33"/>
        <v>41614.25</v>
      </c>
      <c r="Q516" s="9">
        <f t="shared" si="34"/>
        <v>41619.25</v>
      </c>
      <c r="R516" t="b">
        <v>0</v>
      </c>
      <c r="S516" t="b">
        <v>1</v>
      </c>
      <c r="T516" t="s">
        <v>23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>
        <f t="shared" si="35"/>
        <v>36</v>
      </c>
      <c r="J517" t="s">
        <v>2039</v>
      </c>
      <c r="K517" t="s">
        <v>2040</v>
      </c>
      <c r="L517" t="s">
        <v>15</v>
      </c>
      <c r="M517" t="s">
        <v>16</v>
      </c>
      <c r="N517">
        <v>1324620000</v>
      </c>
      <c r="O517">
        <v>1324792800</v>
      </c>
      <c r="P517" s="9">
        <f t="shared" si="33"/>
        <v>40900.25</v>
      </c>
      <c r="Q517" s="9">
        <f t="shared" si="34"/>
        <v>40902.25</v>
      </c>
      <c r="R517" t="b">
        <v>0</v>
      </c>
      <c r="S517" t="b">
        <v>1</v>
      </c>
      <c r="T517" t="s">
        <v>33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>
        <f t="shared" si="35"/>
        <v>63</v>
      </c>
      <c r="J518" t="s">
        <v>2047</v>
      </c>
      <c r="K518" t="s">
        <v>2048</v>
      </c>
      <c r="L518" t="s">
        <v>21</v>
      </c>
      <c r="M518" t="s">
        <v>22</v>
      </c>
      <c r="N518">
        <v>1281070800</v>
      </c>
      <c r="O518">
        <v>1284354000</v>
      </c>
      <c r="P518" s="9">
        <f t="shared" si="33"/>
        <v>40396.208333333336</v>
      </c>
      <c r="Q518" s="9">
        <f t="shared" si="34"/>
        <v>40434.208333333336</v>
      </c>
      <c r="R518" t="b">
        <v>0</v>
      </c>
      <c r="S518" t="b">
        <v>0</v>
      </c>
      <c r="T518" t="s">
        <v>68</v>
      </c>
    </row>
    <row r="519" spans="1:20" hidden="1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>
        <f t="shared" si="35"/>
        <v>85</v>
      </c>
      <c r="J519" t="s">
        <v>2033</v>
      </c>
      <c r="K519" t="s">
        <v>2034</v>
      </c>
      <c r="L519" t="s">
        <v>21</v>
      </c>
      <c r="M519" t="s">
        <v>22</v>
      </c>
      <c r="N519">
        <v>1493960400</v>
      </c>
      <c r="O519">
        <v>1494392400</v>
      </c>
      <c r="P519" s="9">
        <f t="shared" si="33"/>
        <v>42860.208333333328</v>
      </c>
      <c r="Q519" s="9">
        <f t="shared" si="34"/>
        <v>42865.208333333328</v>
      </c>
      <c r="R519" t="b">
        <v>0</v>
      </c>
      <c r="S519" t="b">
        <v>0</v>
      </c>
      <c r="T519" t="s">
        <v>17</v>
      </c>
    </row>
    <row r="520" spans="1:20" ht="31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>
        <f t="shared" si="35"/>
        <v>62</v>
      </c>
      <c r="J520" t="s">
        <v>2041</v>
      </c>
      <c r="K520" t="s">
        <v>2049</v>
      </c>
      <c r="L520" t="s">
        <v>21</v>
      </c>
      <c r="M520" t="s">
        <v>22</v>
      </c>
      <c r="N520">
        <v>1519365600</v>
      </c>
      <c r="O520">
        <v>1519538400</v>
      </c>
      <c r="P520" s="9">
        <f t="shared" si="33"/>
        <v>43154.25</v>
      </c>
      <c r="Q520" s="9">
        <f t="shared" si="34"/>
        <v>43156.25</v>
      </c>
      <c r="R520" t="b">
        <v>0</v>
      </c>
      <c r="S520" t="b">
        <v>1</v>
      </c>
      <c r="T520" t="s">
        <v>71</v>
      </c>
    </row>
    <row r="521" spans="1:20" hidden="1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>
        <f t="shared" si="35"/>
        <v>102</v>
      </c>
      <c r="J521" t="s">
        <v>2035</v>
      </c>
      <c r="K521" t="s">
        <v>2036</v>
      </c>
      <c r="L521" t="s">
        <v>21</v>
      </c>
      <c r="M521" t="s">
        <v>22</v>
      </c>
      <c r="N521">
        <v>1420696800</v>
      </c>
      <c r="O521">
        <v>1421906400</v>
      </c>
      <c r="P521" s="9">
        <f t="shared" si="33"/>
        <v>42012.25</v>
      </c>
      <c r="Q521" s="9">
        <f t="shared" si="34"/>
        <v>42026.25</v>
      </c>
      <c r="R521" t="b">
        <v>0</v>
      </c>
      <c r="S521" t="b">
        <v>1</v>
      </c>
      <c r="T521" t="s">
        <v>23</v>
      </c>
    </row>
    <row r="522" spans="1:20" hidden="1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>
        <f t="shared" si="35"/>
        <v>106</v>
      </c>
      <c r="J522" t="s">
        <v>2039</v>
      </c>
      <c r="K522" t="s">
        <v>2040</v>
      </c>
      <c r="L522" t="s">
        <v>21</v>
      </c>
      <c r="M522" t="s">
        <v>22</v>
      </c>
      <c r="N522">
        <v>1555650000</v>
      </c>
      <c r="O522">
        <v>1555909200</v>
      </c>
      <c r="P522" s="9">
        <f t="shared" si="33"/>
        <v>43574.208333333328</v>
      </c>
      <c r="Q522" s="9">
        <f t="shared" si="34"/>
        <v>43577.208333333328</v>
      </c>
      <c r="R522" t="b">
        <v>0</v>
      </c>
      <c r="S522" t="b">
        <v>0</v>
      </c>
      <c r="T522" t="s">
        <v>33</v>
      </c>
    </row>
    <row r="523" spans="1:20" hidden="1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>
        <f t="shared" si="35"/>
        <v>30</v>
      </c>
      <c r="J523" t="s">
        <v>2041</v>
      </c>
      <c r="K523" t="s">
        <v>2044</v>
      </c>
      <c r="L523" t="s">
        <v>21</v>
      </c>
      <c r="M523" t="s">
        <v>22</v>
      </c>
      <c r="N523">
        <v>1471928400</v>
      </c>
      <c r="O523">
        <v>1472446800</v>
      </c>
      <c r="P523" s="9">
        <f t="shared" si="33"/>
        <v>42605.208333333328</v>
      </c>
      <c r="Q523" s="9">
        <f t="shared" si="34"/>
        <v>42611.208333333328</v>
      </c>
      <c r="R523" t="b">
        <v>0</v>
      </c>
      <c r="S523" t="b">
        <v>1</v>
      </c>
      <c r="T523" t="s">
        <v>53</v>
      </c>
    </row>
    <row r="524" spans="1:20" ht="31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>
        <f t="shared" si="35"/>
        <v>86</v>
      </c>
      <c r="J524" t="s">
        <v>2041</v>
      </c>
      <c r="K524" t="s">
        <v>2052</v>
      </c>
      <c r="L524" t="s">
        <v>21</v>
      </c>
      <c r="M524" t="s">
        <v>22</v>
      </c>
      <c r="N524">
        <v>1341291600</v>
      </c>
      <c r="O524">
        <v>1342328400</v>
      </c>
      <c r="P524" s="9">
        <f t="shared" si="33"/>
        <v>41093.208333333336</v>
      </c>
      <c r="Q524" s="9">
        <f t="shared" si="34"/>
        <v>41105.208333333336</v>
      </c>
      <c r="R524" t="b">
        <v>0</v>
      </c>
      <c r="S524" t="b">
        <v>0</v>
      </c>
      <c r="T524" t="s">
        <v>100</v>
      </c>
    </row>
    <row r="525" spans="1:20" hidden="1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>
        <f t="shared" si="35"/>
        <v>71</v>
      </c>
      <c r="J525" t="s">
        <v>2041</v>
      </c>
      <c r="K525" t="s">
        <v>2052</v>
      </c>
      <c r="L525" t="s">
        <v>21</v>
      </c>
      <c r="M525" t="s">
        <v>22</v>
      </c>
      <c r="N525">
        <v>1267682400</v>
      </c>
      <c r="O525">
        <v>1268114400</v>
      </c>
      <c r="P525" s="9">
        <f t="shared" si="33"/>
        <v>40241.25</v>
      </c>
      <c r="Q525" s="9">
        <f t="shared" si="34"/>
        <v>40246.25</v>
      </c>
      <c r="R525" t="b">
        <v>0</v>
      </c>
      <c r="S525" t="b">
        <v>0</v>
      </c>
      <c r="T525" t="s">
        <v>100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>
        <f t="shared" si="35"/>
        <v>41</v>
      </c>
      <c r="J526" t="s">
        <v>2039</v>
      </c>
      <c r="K526" t="s">
        <v>2040</v>
      </c>
      <c r="L526" t="s">
        <v>21</v>
      </c>
      <c r="M526" t="s">
        <v>22</v>
      </c>
      <c r="N526">
        <v>1272258000</v>
      </c>
      <c r="O526">
        <v>1273381200</v>
      </c>
      <c r="P526" s="9">
        <f t="shared" si="33"/>
        <v>40294.208333333336</v>
      </c>
      <c r="Q526" s="9">
        <f t="shared" si="34"/>
        <v>40307.208333333336</v>
      </c>
      <c r="R526" t="b">
        <v>0</v>
      </c>
      <c r="S526" t="b">
        <v>0</v>
      </c>
      <c r="T526" t="s">
        <v>33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>
        <f t="shared" si="35"/>
        <v>28</v>
      </c>
      <c r="J527" t="s">
        <v>2037</v>
      </c>
      <c r="K527" t="s">
        <v>2046</v>
      </c>
      <c r="L527" t="s">
        <v>21</v>
      </c>
      <c r="M527" t="s">
        <v>22</v>
      </c>
      <c r="N527">
        <v>1290492000</v>
      </c>
      <c r="O527">
        <v>1290837600</v>
      </c>
      <c r="P527" s="9">
        <f t="shared" si="33"/>
        <v>40505.25</v>
      </c>
      <c r="Q527" s="9">
        <f t="shared" si="34"/>
        <v>40509.25</v>
      </c>
      <c r="R527" t="b">
        <v>0</v>
      </c>
      <c r="S527" t="b">
        <v>0</v>
      </c>
      <c r="T527" t="s">
        <v>65</v>
      </c>
    </row>
    <row r="528" spans="1:20" ht="31" hidden="1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>
        <f t="shared" si="35"/>
        <v>88</v>
      </c>
      <c r="J528" t="s">
        <v>2039</v>
      </c>
      <c r="K528" t="s">
        <v>2040</v>
      </c>
      <c r="L528" t="s">
        <v>21</v>
      </c>
      <c r="M528" t="s">
        <v>22</v>
      </c>
      <c r="N528">
        <v>1451109600</v>
      </c>
      <c r="O528">
        <v>1454306400</v>
      </c>
      <c r="P528" s="9">
        <f t="shared" si="33"/>
        <v>42364.25</v>
      </c>
      <c r="Q528" s="9">
        <f t="shared" si="34"/>
        <v>42401.25</v>
      </c>
      <c r="R528" t="b">
        <v>0</v>
      </c>
      <c r="S528" t="b">
        <v>1</v>
      </c>
      <c r="T528" t="s">
        <v>33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>
        <f t="shared" si="35"/>
        <v>31</v>
      </c>
      <c r="J529" t="s">
        <v>2041</v>
      </c>
      <c r="K529" t="s">
        <v>2049</v>
      </c>
      <c r="L529" t="s">
        <v>15</v>
      </c>
      <c r="M529" t="s">
        <v>16</v>
      </c>
      <c r="N529">
        <v>1454652000</v>
      </c>
      <c r="O529">
        <v>1457762400</v>
      </c>
      <c r="P529" s="9">
        <f t="shared" si="33"/>
        <v>42405.25</v>
      </c>
      <c r="Q529" s="9">
        <f t="shared" si="34"/>
        <v>42441.25</v>
      </c>
      <c r="R529" t="b">
        <v>0</v>
      </c>
      <c r="S529" t="b">
        <v>0</v>
      </c>
      <c r="T529" t="s">
        <v>71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>
        <f t="shared" si="35"/>
        <v>90</v>
      </c>
      <c r="J530" t="s">
        <v>2035</v>
      </c>
      <c r="K530" t="s">
        <v>2045</v>
      </c>
      <c r="L530" t="s">
        <v>40</v>
      </c>
      <c r="M530" t="s">
        <v>41</v>
      </c>
      <c r="N530">
        <v>1385186400</v>
      </c>
      <c r="O530">
        <v>1389074400</v>
      </c>
      <c r="P530" s="9">
        <f t="shared" si="33"/>
        <v>41601.25</v>
      </c>
      <c r="Q530" s="9">
        <f t="shared" si="34"/>
        <v>41646.25</v>
      </c>
      <c r="R530" t="b">
        <v>0</v>
      </c>
      <c r="S530" t="b">
        <v>0</v>
      </c>
      <c r="T530" t="s">
        <v>60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>
        <f t="shared" si="35"/>
        <v>64</v>
      </c>
      <c r="J531" t="s">
        <v>2050</v>
      </c>
      <c r="K531" t="s">
        <v>2051</v>
      </c>
      <c r="L531" t="s">
        <v>21</v>
      </c>
      <c r="M531" t="s">
        <v>22</v>
      </c>
      <c r="N531">
        <v>1399698000</v>
      </c>
      <c r="O531">
        <v>1402117200</v>
      </c>
      <c r="P531" s="9">
        <f t="shared" si="33"/>
        <v>41769.208333333336</v>
      </c>
      <c r="Q531" s="9">
        <f t="shared" si="34"/>
        <v>41797.208333333336</v>
      </c>
      <c r="R531" t="b">
        <v>0</v>
      </c>
      <c r="S531" t="b">
        <v>0</v>
      </c>
      <c r="T531" t="s">
        <v>89</v>
      </c>
    </row>
    <row r="532" spans="1:20" ht="31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>
        <f t="shared" si="35"/>
        <v>54</v>
      </c>
      <c r="J532" t="s">
        <v>2047</v>
      </c>
      <c r="K532" t="s">
        <v>2053</v>
      </c>
      <c r="L532" t="s">
        <v>21</v>
      </c>
      <c r="M532" t="s">
        <v>22</v>
      </c>
      <c r="N532">
        <v>1283230800</v>
      </c>
      <c r="O532">
        <v>1284440400</v>
      </c>
      <c r="P532" s="9">
        <f t="shared" si="33"/>
        <v>40421.208333333336</v>
      </c>
      <c r="Q532" s="9">
        <f t="shared" si="34"/>
        <v>40435.208333333336</v>
      </c>
      <c r="R532" t="b">
        <v>0</v>
      </c>
      <c r="S532" t="b">
        <v>1</v>
      </c>
      <c r="T532" t="s">
        <v>119</v>
      </c>
    </row>
    <row r="533" spans="1:20" ht="31" hidden="1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>
        <f t="shared" si="35"/>
        <v>49</v>
      </c>
      <c r="J533" t="s">
        <v>2050</v>
      </c>
      <c r="K533" t="s">
        <v>2051</v>
      </c>
      <c r="L533" t="s">
        <v>98</v>
      </c>
      <c r="M533" t="s">
        <v>99</v>
      </c>
      <c r="N533">
        <v>1384149600</v>
      </c>
      <c r="O533">
        <v>1388988000</v>
      </c>
      <c r="P533" s="9">
        <f t="shared" si="33"/>
        <v>41589.25</v>
      </c>
      <c r="Q533" s="9">
        <f t="shared" si="34"/>
        <v>41645.25</v>
      </c>
      <c r="R533" t="b">
        <v>0</v>
      </c>
      <c r="S533" t="b">
        <v>0</v>
      </c>
      <c r="T533" t="s">
        <v>89</v>
      </c>
    </row>
    <row r="534" spans="1:20" hidden="1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>
        <f t="shared" si="35"/>
        <v>64</v>
      </c>
      <c r="J534" t="s">
        <v>2039</v>
      </c>
      <c r="K534" t="s">
        <v>2040</v>
      </c>
      <c r="L534" t="s">
        <v>15</v>
      </c>
      <c r="M534" t="s">
        <v>16</v>
      </c>
      <c r="N534">
        <v>1516860000</v>
      </c>
      <c r="O534">
        <v>1516946400</v>
      </c>
      <c r="P534" s="9">
        <f t="shared" si="33"/>
        <v>43125.25</v>
      </c>
      <c r="Q534" s="9">
        <f t="shared" si="34"/>
        <v>43126.25</v>
      </c>
      <c r="R534" t="b">
        <v>0</v>
      </c>
      <c r="S534" t="b">
        <v>0</v>
      </c>
      <c r="T534" t="s">
        <v>33</v>
      </c>
    </row>
    <row r="535" spans="1:20" hidden="1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>
        <f t="shared" si="35"/>
        <v>83</v>
      </c>
      <c r="J535" t="s">
        <v>2035</v>
      </c>
      <c r="K535" t="s">
        <v>2045</v>
      </c>
      <c r="L535" t="s">
        <v>40</v>
      </c>
      <c r="M535" t="s">
        <v>41</v>
      </c>
      <c r="N535">
        <v>1374642000</v>
      </c>
      <c r="O535">
        <v>1377752400</v>
      </c>
      <c r="P535" s="9">
        <f t="shared" si="33"/>
        <v>41479.208333333336</v>
      </c>
      <c r="Q535" s="9">
        <f t="shared" si="34"/>
        <v>41515.208333333336</v>
      </c>
      <c r="R535" t="b">
        <v>0</v>
      </c>
      <c r="S535" t="b">
        <v>0</v>
      </c>
      <c r="T535" t="s">
        <v>60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>
        <f t="shared" si="35"/>
        <v>55</v>
      </c>
      <c r="J536" t="s">
        <v>2041</v>
      </c>
      <c r="K536" t="s">
        <v>2044</v>
      </c>
      <c r="L536" t="s">
        <v>21</v>
      </c>
      <c r="M536" t="s">
        <v>22</v>
      </c>
      <c r="N536">
        <v>1534482000</v>
      </c>
      <c r="O536">
        <v>1534568400</v>
      </c>
      <c r="P536" s="9">
        <f t="shared" si="33"/>
        <v>43329.208333333328</v>
      </c>
      <c r="Q536" s="9">
        <f t="shared" si="34"/>
        <v>43330.208333333328</v>
      </c>
      <c r="R536" t="b">
        <v>0</v>
      </c>
      <c r="S536" t="b">
        <v>1</v>
      </c>
      <c r="T536" t="s">
        <v>53</v>
      </c>
    </row>
    <row r="537" spans="1:20" hidden="1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>
        <f t="shared" si="35"/>
        <v>62</v>
      </c>
      <c r="J537" t="s">
        <v>2039</v>
      </c>
      <c r="K537" t="s">
        <v>2040</v>
      </c>
      <c r="L537" t="s">
        <v>107</v>
      </c>
      <c r="M537" t="s">
        <v>108</v>
      </c>
      <c r="N537">
        <v>1528434000</v>
      </c>
      <c r="O537">
        <v>1528606800</v>
      </c>
      <c r="P537" s="9">
        <f t="shared" si="33"/>
        <v>43259.208333333328</v>
      </c>
      <c r="Q537" s="9">
        <f t="shared" si="34"/>
        <v>43261.208333333328</v>
      </c>
      <c r="R537" t="b">
        <v>0</v>
      </c>
      <c r="S537" t="b">
        <v>1</v>
      </c>
      <c r="T537" t="s">
        <v>33</v>
      </c>
    </row>
    <row r="538" spans="1:20" hidden="1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>
        <f t="shared" si="35"/>
        <v>105</v>
      </c>
      <c r="J538" t="s">
        <v>2047</v>
      </c>
      <c r="K538" t="s">
        <v>2053</v>
      </c>
      <c r="L538" t="s">
        <v>107</v>
      </c>
      <c r="M538" t="s">
        <v>108</v>
      </c>
      <c r="N538">
        <v>1282626000</v>
      </c>
      <c r="O538">
        <v>1284872400</v>
      </c>
      <c r="P538" s="9">
        <f t="shared" si="33"/>
        <v>40414.208333333336</v>
      </c>
      <c r="Q538" s="9">
        <f t="shared" si="34"/>
        <v>40440.208333333336</v>
      </c>
      <c r="R538" t="b">
        <v>0</v>
      </c>
      <c r="S538" t="b">
        <v>0</v>
      </c>
      <c r="T538" t="s">
        <v>119</v>
      </c>
    </row>
    <row r="539" spans="1:20" hidden="1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>
        <f t="shared" si="35"/>
        <v>94</v>
      </c>
      <c r="J539" t="s">
        <v>2041</v>
      </c>
      <c r="K539" t="s">
        <v>2042</v>
      </c>
      <c r="L539" t="s">
        <v>36</v>
      </c>
      <c r="M539" t="s">
        <v>37</v>
      </c>
      <c r="N539">
        <v>1535605200</v>
      </c>
      <c r="O539">
        <v>1537592400</v>
      </c>
      <c r="P539" s="9">
        <f t="shared" si="33"/>
        <v>43342.208333333328</v>
      </c>
      <c r="Q539" s="9">
        <f t="shared" si="34"/>
        <v>43365.208333333328</v>
      </c>
      <c r="R539" t="b">
        <v>1</v>
      </c>
      <c r="S539" t="b">
        <v>1</v>
      </c>
      <c r="T539" t="s">
        <v>42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>
        <f t="shared" si="35"/>
        <v>44</v>
      </c>
      <c r="J540" t="s">
        <v>2050</v>
      </c>
      <c r="K540" t="s">
        <v>2061</v>
      </c>
      <c r="L540" t="s">
        <v>21</v>
      </c>
      <c r="M540" t="s">
        <v>22</v>
      </c>
      <c r="N540">
        <v>1379826000</v>
      </c>
      <c r="O540">
        <v>1381208400</v>
      </c>
      <c r="P540" s="9">
        <f t="shared" si="33"/>
        <v>41539.208333333336</v>
      </c>
      <c r="Q540" s="9">
        <f t="shared" si="34"/>
        <v>41555.208333333336</v>
      </c>
      <c r="R540" t="b">
        <v>0</v>
      </c>
      <c r="S540" t="b">
        <v>0</v>
      </c>
      <c r="T540" t="s">
        <v>292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>
        <f t="shared" si="35"/>
        <v>92</v>
      </c>
      <c r="J541" t="s">
        <v>2033</v>
      </c>
      <c r="K541" t="s">
        <v>2034</v>
      </c>
      <c r="L541" t="s">
        <v>21</v>
      </c>
      <c r="M541" t="s">
        <v>22</v>
      </c>
      <c r="N541">
        <v>1561957200</v>
      </c>
      <c r="O541">
        <v>1562475600</v>
      </c>
      <c r="P541" s="9">
        <f t="shared" si="33"/>
        <v>43647.208333333328</v>
      </c>
      <c r="Q541" s="9">
        <f t="shared" si="34"/>
        <v>43653.208333333328</v>
      </c>
      <c r="R541" t="b">
        <v>0</v>
      </c>
      <c r="S541" t="b">
        <v>1</v>
      </c>
      <c r="T541" t="s">
        <v>17</v>
      </c>
    </row>
    <row r="542" spans="1:20" hidden="1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>
        <f t="shared" si="35"/>
        <v>57</v>
      </c>
      <c r="J542" t="s">
        <v>2054</v>
      </c>
      <c r="K542" t="s">
        <v>2055</v>
      </c>
      <c r="L542" t="s">
        <v>21</v>
      </c>
      <c r="M542" t="s">
        <v>22</v>
      </c>
      <c r="N542">
        <v>1525496400</v>
      </c>
      <c r="O542">
        <v>1527397200</v>
      </c>
      <c r="P542" s="9">
        <f t="shared" si="33"/>
        <v>43225.208333333328</v>
      </c>
      <c r="Q542" s="9">
        <f t="shared" si="34"/>
        <v>43247.208333333328</v>
      </c>
      <c r="R542" t="b">
        <v>0</v>
      </c>
      <c r="S542" t="b">
        <v>0</v>
      </c>
      <c r="T542" t="s">
        <v>122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>
        <f t="shared" si="35"/>
        <v>109</v>
      </c>
      <c r="J543" t="s">
        <v>2050</v>
      </c>
      <c r="K543" t="s">
        <v>2061</v>
      </c>
      <c r="L543" t="s">
        <v>107</v>
      </c>
      <c r="M543" t="s">
        <v>108</v>
      </c>
      <c r="N543">
        <v>1433912400</v>
      </c>
      <c r="O543">
        <v>1436158800</v>
      </c>
      <c r="P543" s="9">
        <f t="shared" si="33"/>
        <v>42165.208333333328</v>
      </c>
      <c r="Q543" s="9">
        <f t="shared" si="34"/>
        <v>42191.208333333328</v>
      </c>
      <c r="R543" t="b">
        <v>0</v>
      </c>
      <c r="S543" t="b">
        <v>0</v>
      </c>
      <c r="T543" t="s">
        <v>292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>
        <f t="shared" si="35"/>
        <v>39</v>
      </c>
      <c r="J544" t="s">
        <v>2035</v>
      </c>
      <c r="K544" t="s">
        <v>2045</v>
      </c>
      <c r="L544" t="s">
        <v>40</v>
      </c>
      <c r="M544" t="s">
        <v>41</v>
      </c>
      <c r="N544">
        <v>1453442400</v>
      </c>
      <c r="O544">
        <v>1456034400</v>
      </c>
      <c r="P544" s="9">
        <f t="shared" si="33"/>
        <v>42391.25</v>
      </c>
      <c r="Q544" s="9">
        <f t="shared" si="34"/>
        <v>42421.25</v>
      </c>
      <c r="R544" t="b">
        <v>0</v>
      </c>
      <c r="S544" t="b">
        <v>0</v>
      </c>
      <c r="T544" t="s">
        <v>60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>
        <f t="shared" si="35"/>
        <v>77</v>
      </c>
      <c r="J545" t="s">
        <v>2050</v>
      </c>
      <c r="K545" t="s">
        <v>2051</v>
      </c>
      <c r="L545" t="s">
        <v>21</v>
      </c>
      <c r="M545" t="s">
        <v>22</v>
      </c>
      <c r="N545">
        <v>1378875600</v>
      </c>
      <c r="O545">
        <v>1380171600</v>
      </c>
      <c r="P545" s="9">
        <f t="shared" si="33"/>
        <v>41528.208333333336</v>
      </c>
      <c r="Q545" s="9">
        <f t="shared" si="34"/>
        <v>41543.208333333336</v>
      </c>
      <c r="R545" t="b">
        <v>0</v>
      </c>
      <c r="S545" t="b">
        <v>0</v>
      </c>
      <c r="T545" t="s">
        <v>89</v>
      </c>
    </row>
    <row r="546" spans="1:20" ht="31" hidden="1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>
        <f t="shared" si="35"/>
        <v>92</v>
      </c>
      <c r="J546" t="s">
        <v>2035</v>
      </c>
      <c r="K546" t="s">
        <v>2036</v>
      </c>
      <c r="L546" t="s">
        <v>21</v>
      </c>
      <c r="M546" t="s">
        <v>22</v>
      </c>
      <c r="N546">
        <v>1452232800</v>
      </c>
      <c r="O546">
        <v>1453356000</v>
      </c>
      <c r="P546" s="9">
        <f t="shared" si="33"/>
        <v>42377.25</v>
      </c>
      <c r="Q546" s="9">
        <f t="shared" si="34"/>
        <v>42390.25</v>
      </c>
      <c r="R546" t="b">
        <v>0</v>
      </c>
      <c r="S546" t="b">
        <v>0</v>
      </c>
      <c r="T546" t="s">
        <v>23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>
        <f t="shared" si="35"/>
        <v>61</v>
      </c>
      <c r="J547" t="s">
        <v>2039</v>
      </c>
      <c r="K547" t="s">
        <v>2040</v>
      </c>
      <c r="L547" t="s">
        <v>21</v>
      </c>
      <c r="M547" t="s">
        <v>22</v>
      </c>
      <c r="N547">
        <v>1577253600</v>
      </c>
      <c r="O547">
        <v>1578981600</v>
      </c>
      <c r="P547" s="9">
        <f t="shared" si="33"/>
        <v>43824.25</v>
      </c>
      <c r="Q547" s="9">
        <f t="shared" si="34"/>
        <v>43844.25</v>
      </c>
      <c r="R547" t="b">
        <v>0</v>
      </c>
      <c r="S547" t="b">
        <v>0</v>
      </c>
      <c r="T547" t="s">
        <v>33</v>
      </c>
    </row>
    <row r="548" spans="1:20" hidden="1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>
        <f t="shared" si="35"/>
        <v>78</v>
      </c>
      <c r="J548" t="s">
        <v>2039</v>
      </c>
      <c r="K548" t="s">
        <v>2040</v>
      </c>
      <c r="L548" t="s">
        <v>21</v>
      </c>
      <c r="M548" t="s">
        <v>22</v>
      </c>
      <c r="N548">
        <v>1537160400</v>
      </c>
      <c r="O548">
        <v>1537419600</v>
      </c>
      <c r="P548" s="9">
        <f t="shared" si="33"/>
        <v>43360.208333333328</v>
      </c>
      <c r="Q548" s="9">
        <f t="shared" si="34"/>
        <v>43363.208333333328</v>
      </c>
      <c r="R548" t="b">
        <v>0</v>
      </c>
      <c r="S548" t="b">
        <v>1</v>
      </c>
      <c r="T548" t="s">
        <v>33</v>
      </c>
    </row>
    <row r="549" spans="1:20" hidden="1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>
        <f t="shared" si="35"/>
        <v>81</v>
      </c>
      <c r="J549" t="s">
        <v>2041</v>
      </c>
      <c r="K549" t="s">
        <v>2044</v>
      </c>
      <c r="L549" t="s">
        <v>21</v>
      </c>
      <c r="M549" t="s">
        <v>22</v>
      </c>
      <c r="N549">
        <v>1422165600</v>
      </c>
      <c r="O549">
        <v>1423202400</v>
      </c>
      <c r="P549" s="9">
        <f t="shared" si="33"/>
        <v>42029.25</v>
      </c>
      <c r="Q549" s="9">
        <f t="shared" si="34"/>
        <v>42041.25</v>
      </c>
      <c r="R549" t="b">
        <v>0</v>
      </c>
      <c r="S549" t="b">
        <v>0</v>
      </c>
      <c r="T549" t="s">
        <v>53</v>
      </c>
    </row>
    <row r="550" spans="1:20" hidden="1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>
        <f t="shared" si="35"/>
        <v>60</v>
      </c>
      <c r="J550" t="s">
        <v>2039</v>
      </c>
      <c r="K550" t="s">
        <v>2040</v>
      </c>
      <c r="L550" t="s">
        <v>21</v>
      </c>
      <c r="M550" t="s">
        <v>22</v>
      </c>
      <c r="N550">
        <v>1459486800</v>
      </c>
      <c r="O550">
        <v>1460610000</v>
      </c>
      <c r="P550" s="9">
        <f t="shared" si="33"/>
        <v>42461.208333333328</v>
      </c>
      <c r="Q550" s="9">
        <f t="shared" si="34"/>
        <v>42474.208333333328</v>
      </c>
      <c r="R550" t="b">
        <v>0</v>
      </c>
      <c r="S550" t="b">
        <v>0</v>
      </c>
      <c r="T550" t="s">
        <v>33</v>
      </c>
    </row>
    <row r="551" spans="1:20" ht="31" hidden="1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>
        <f t="shared" si="35"/>
        <v>110</v>
      </c>
      <c r="J551" t="s">
        <v>2037</v>
      </c>
      <c r="K551" t="s">
        <v>2046</v>
      </c>
      <c r="L551" t="s">
        <v>21</v>
      </c>
      <c r="M551" t="s">
        <v>22</v>
      </c>
      <c r="N551">
        <v>1369717200</v>
      </c>
      <c r="O551">
        <v>1370494800</v>
      </c>
      <c r="P551" s="9">
        <f t="shared" si="33"/>
        <v>41422.208333333336</v>
      </c>
      <c r="Q551" s="9">
        <f t="shared" si="34"/>
        <v>41431.208333333336</v>
      </c>
      <c r="R551" t="b">
        <v>0</v>
      </c>
      <c r="S551" t="b">
        <v>0</v>
      </c>
      <c r="T551" t="s">
        <v>65</v>
      </c>
    </row>
    <row r="552" spans="1:20" ht="31" hidden="1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>
        <f t="shared" si="35"/>
        <v>4</v>
      </c>
      <c r="J552" t="s">
        <v>2035</v>
      </c>
      <c r="K552" t="s">
        <v>2045</v>
      </c>
      <c r="L552" t="s">
        <v>98</v>
      </c>
      <c r="M552" t="s">
        <v>99</v>
      </c>
      <c r="N552">
        <v>1330495200</v>
      </c>
      <c r="O552">
        <v>1332306000</v>
      </c>
      <c r="P552" s="9">
        <f t="shared" si="33"/>
        <v>40968.25</v>
      </c>
      <c r="Q552" s="9">
        <f t="shared" si="34"/>
        <v>40989.208333333336</v>
      </c>
      <c r="R552" t="b">
        <v>0</v>
      </c>
      <c r="S552" t="b">
        <v>0</v>
      </c>
      <c r="T552" t="s">
        <v>60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>
        <f t="shared" si="35"/>
        <v>38</v>
      </c>
      <c r="J553" t="s">
        <v>2037</v>
      </c>
      <c r="K553" t="s">
        <v>2038</v>
      </c>
      <c r="L553" t="s">
        <v>26</v>
      </c>
      <c r="M553" t="s">
        <v>27</v>
      </c>
      <c r="N553">
        <v>1419055200</v>
      </c>
      <c r="O553">
        <v>1422511200</v>
      </c>
      <c r="P553" s="9">
        <f t="shared" si="33"/>
        <v>41993.25</v>
      </c>
      <c r="Q553" s="9">
        <f t="shared" si="34"/>
        <v>42033.25</v>
      </c>
      <c r="R553" t="b">
        <v>0</v>
      </c>
      <c r="S553" t="b">
        <v>1</v>
      </c>
      <c r="T553" t="s">
        <v>28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>
        <f t="shared" si="35"/>
        <v>96</v>
      </c>
      <c r="J554" t="s">
        <v>2039</v>
      </c>
      <c r="K554" t="s">
        <v>2040</v>
      </c>
      <c r="L554" t="s">
        <v>21</v>
      </c>
      <c r="M554" t="s">
        <v>22</v>
      </c>
      <c r="N554">
        <v>1480140000</v>
      </c>
      <c r="O554">
        <v>1480312800</v>
      </c>
      <c r="P554" s="9">
        <f t="shared" si="33"/>
        <v>42700.25</v>
      </c>
      <c r="Q554" s="9">
        <f t="shared" si="34"/>
        <v>42702.25</v>
      </c>
      <c r="R554" t="b">
        <v>0</v>
      </c>
      <c r="S554" t="b">
        <v>0</v>
      </c>
      <c r="T554" t="s">
        <v>33</v>
      </c>
    </row>
    <row r="555" spans="1:20" ht="31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>
        <f t="shared" si="35"/>
        <v>73</v>
      </c>
      <c r="J555" t="s">
        <v>2035</v>
      </c>
      <c r="K555" t="s">
        <v>2036</v>
      </c>
      <c r="L555" t="s">
        <v>21</v>
      </c>
      <c r="M555" t="s">
        <v>22</v>
      </c>
      <c r="N555">
        <v>1293948000</v>
      </c>
      <c r="O555">
        <v>1294034400</v>
      </c>
      <c r="P555" s="9">
        <f t="shared" si="33"/>
        <v>40545.25</v>
      </c>
      <c r="Q555" s="9">
        <f t="shared" si="34"/>
        <v>40546.25</v>
      </c>
      <c r="R555" t="b">
        <v>0</v>
      </c>
      <c r="S555" t="b">
        <v>0</v>
      </c>
      <c r="T555" t="s">
        <v>23</v>
      </c>
    </row>
    <row r="556" spans="1:20" ht="31" hidden="1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>
        <f t="shared" si="35"/>
        <v>26</v>
      </c>
      <c r="J556" t="s">
        <v>2035</v>
      </c>
      <c r="K556" t="s">
        <v>2045</v>
      </c>
      <c r="L556" t="s">
        <v>15</v>
      </c>
      <c r="M556" t="s">
        <v>16</v>
      </c>
      <c r="N556">
        <v>1482127200</v>
      </c>
      <c r="O556">
        <v>1482645600</v>
      </c>
      <c r="P556" s="9">
        <f t="shared" si="33"/>
        <v>42723.25</v>
      </c>
      <c r="Q556" s="9">
        <f t="shared" si="34"/>
        <v>42729.25</v>
      </c>
      <c r="R556" t="b">
        <v>0</v>
      </c>
      <c r="S556" t="b">
        <v>0</v>
      </c>
      <c r="T556" t="s">
        <v>60</v>
      </c>
    </row>
    <row r="557" spans="1:20" hidden="1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>
        <f t="shared" si="35"/>
        <v>104</v>
      </c>
      <c r="J557" t="s">
        <v>2035</v>
      </c>
      <c r="K557" t="s">
        <v>2036</v>
      </c>
      <c r="L557" t="s">
        <v>36</v>
      </c>
      <c r="M557" t="s">
        <v>37</v>
      </c>
      <c r="N557">
        <v>1396414800</v>
      </c>
      <c r="O557">
        <v>1399093200</v>
      </c>
      <c r="P557" s="9">
        <f t="shared" si="33"/>
        <v>41731.208333333336</v>
      </c>
      <c r="Q557" s="9">
        <f t="shared" si="34"/>
        <v>41762.208333333336</v>
      </c>
      <c r="R557" t="b">
        <v>0</v>
      </c>
      <c r="S557" t="b">
        <v>0</v>
      </c>
      <c r="T557" t="s">
        <v>23</v>
      </c>
    </row>
    <row r="558" spans="1:20" hidden="1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>
        <f t="shared" si="35"/>
        <v>102</v>
      </c>
      <c r="J558" t="s">
        <v>2047</v>
      </c>
      <c r="K558" t="s">
        <v>2059</v>
      </c>
      <c r="L558" t="s">
        <v>21</v>
      </c>
      <c r="M558" t="s">
        <v>22</v>
      </c>
      <c r="N558">
        <v>1315285200</v>
      </c>
      <c r="O558">
        <v>1315890000</v>
      </c>
      <c r="P558" s="9">
        <f t="shared" si="33"/>
        <v>40792.208333333336</v>
      </c>
      <c r="Q558" s="9">
        <f t="shared" si="34"/>
        <v>40799.208333333336</v>
      </c>
      <c r="R558" t="b">
        <v>0</v>
      </c>
      <c r="S558" t="b">
        <v>1</v>
      </c>
      <c r="T558" t="s">
        <v>206</v>
      </c>
    </row>
    <row r="559" spans="1:20" hidden="1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>
        <f t="shared" si="35"/>
        <v>54</v>
      </c>
      <c r="J559" t="s">
        <v>2041</v>
      </c>
      <c r="K559" t="s">
        <v>2063</v>
      </c>
      <c r="L559" t="s">
        <v>21</v>
      </c>
      <c r="M559" t="s">
        <v>22</v>
      </c>
      <c r="N559">
        <v>1443762000</v>
      </c>
      <c r="O559">
        <v>1444021200</v>
      </c>
      <c r="P559" s="9">
        <f t="shared" si="33"/>
        <v>42279.208333333328</v>
      </c>
      <c r="Q559" s="9">
        <f t="shared" si="34"/>
        <v>42282.208333333328</v>
      </c>
      <c r="R559" t="b">
        <v>0</v>
      </c>
      <c r="S559" t="b">
        <v>1</v>
      </c>
      <c r="T559" t="s">
        <v>474</v>
      </c>
    </row>
    <row r="560" spans="1:20" hidden="1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>
        <f t="shared" si="35"/>
        <v>63</v>
      </c>
      <c r="J560" t="s">
        <v>2039</v>
      </c>
      <c r="K560" t="s">
        <v>2040</v>
      </c>
      <c r="L560" t="s">
        <v>21</v>
      </c>
      <c r="M560" t="s">
        <v>22</v>
      </c>
      <c r="N560">
        <v>1456293600</v>
      </c>
      <c r="O560">
        <v>1460005200</v>
      </c>
      <c r="P560" s="9">
        <f t="shared" si="33"/>
        <v>42424.25</v>
      </c>
      <c r="Q560" s="9">
        <f t="shared" si="34"/>
        <v>42467.208333333328</v>
      </c>
      <c r="R560" t="b">
        <v>0</v>
      </c>
      <c r="S560" t="b">
        <v>0</v>
      </c>
      <c r="T560" t="s">
        <v>33</v>
      </c>
    </row>
    <row r="561" spans="1:20" hidden="1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>
        <f t="shared" si="35"/>
        <v>104</v>
      </c>
      <c r="J561" t="s">
        <v>2039</v>
      </c>
      <c r="K561" t="s">
        <v>2040</v>
      </c>
      <c r="L561" t="s">
        <v>21</v>
      </c>
      <c r="M561" t="s">
        <v>22</v>
      </c>
      <c r="N561">
        <v>1470114000</v>
      </c>
      <c r="O561">
        <v>1470718800</v>
      </c>
      <c r="P561" s="9">
        <f t="shared" si="33"/>
        <v>42584.208333333328</v>
      </c>
      <c r="Q561" s="9">
        <f t="shared" si="34"/>
        <v>42591.208333333328</v>
      </c>
      <c r="R561" t="b">
        <v>0</v>
      </c>
      <c r="S561" t="b">
        <v>0</v>
      </c>
      <c r="T561" t="s">
        <v>33</v>
      </c>
    </row>
    <row r="562" spans="1:20" hidden="1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>
        <f t="shared" si="35"/>
        <v>50</v>
      </c>
      <c r="J562" t="s">
        <v>2041</v>
      </c>
      <c r="K562" t="s">
        <v>2049</v>
      </c>
      <c r="L562" t="s">
        <v>21</v>
      </c>
      <c r="M562" t="s">
        <v>22</v>
      </c>
      <c r="N562">
        <v>1321596000</v>
      </c>
      <c r="O562">
        <v>1325052000</v>
      </c>
      <c r="P562" s="9">
        <f t="shared" si="33"/>
        <v>40865.25</v>
      </c>
      <c r="Q562" s="9">
        <f t="shared" si="34"/>
        <v>40905.25</v>
      </c>
      <c r="R562" t="b">
        <v>0</v>
      </c>
      <c r="S562" t="b">
        <v>0</v>
      </c>
      <c r="T562" t="s">
        <v>71</v>
      </c>
    </row>
    <row r="563" spans="1:20" hidden="1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>
        <f t="shared" si="35"/>
        <v>56</v>
      </c>
      <c r="J563" t="s">
        <v>2039</v>
      </c>
      <c r="K563" t="s">
        <v>2040</v>
      </c>
      <c r="L563" t="s">
        <v>98</v>
      </c>
      <c r="M563" t="s">
        <v>99</v>
      </c>
      <c r="N563">
        <v>1318827600</v>
      </c>
      <c r="O563">
        <v>1319000400</v>
      </c>
      <c r="P563" s="9">
        <f t="shared" si="33"/>
        <v>40833.208333333336</v>
      </c>
      <c r="Q563" s="9">
        <f t="shared" si="34"/>
        <v>40835.208333333336</v>
      </c>
      <c r="R563" t="b">
        <v>0</v>
      </c>
      <c r="S563" t="b">
        <v>0</v>
      </c>
      <c r="T563" t="s">
        <v>33</v>
      </c>
    </row>
    <row r="564" spans="1:20" ht="31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>
        <f t="shared" si="35"/>
        <v>49</v>
      </c>
      <c r="J564" t="s">
        <v>2035</v>
      </c>
      <c r="K564" t="s">
        <v>2036</v>
      </c>
      <c r="L564" t="s">
        <v>98</v>
      </c>
      <c r="M564" t="s">
        <v>99</v>
      </c>
      <c r="N564">
        <v>1552366800</v>
      </c>
      <c r="O564">
        <v>1552539600</v>
      </c>
      <c r="P564" s="9">
        <f t="shared" si="33"/>
        <v>43536.208333333328</v>
      </c>
      <c r="Q564" s="9">
        <f t="shared" si="34"/>
        <v>43538.208333333328</v>
      </c>
      <c r="R564" t="b">
        <v>0</v>
      </c>
      <c r="S564" t="b">
        <v>0</v>
      </c>
      <c r="T564" t="s">
        <v>23</v>
      </c>
    </row>
    <row r="565" spans="1:20" hidden="1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>
        <f t="shared" si="35"/>
        <v>60</v>
      </c>
      <c r="J565" t="s">
        <v>2041</v>
      </c>
      <c r="K565" t="s">
        <v>2042</v>
      </c>
      <c r="L565" t="s">
        <v>26</v>
      </c>
      <c r="M565" t="s">
        <v>27</v>
      </c>
      <c r="N565">
        <v>1542088800</v>
      </c>
      <c r="O565">
        <v>1543816800</v>
      </c>
      <c r="P565" s="9">
        <f t="shared" si="33"/>
        <v>43417.25</v>
      </c>
      <c r="Q565" s="9">
        <f t="shared" si="34"/>
        <v>43437.25</v>
      </c>
      <c r="R565" t="b">
        <v>0</v>
      </c>
      <c r="S565" t="b">
        <v>0</v>
      </c>
      <c r="T565" t="s">
        <v>42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>
        <f t="shared" si="35"/>
        <v>79</v>
      </c>
      <c r="J566" t="s">
        <v>2039</v>
      </c>
      <c r="K566" t="s">
        <v>2040</v>
      </c>
      <c r="L566" t="s">
        <v>21</v>
      </c>
      <c r="M566" t="s">
        <v>22</v>
      </c>
      <c r="N566">
        <v>1426395600</v>
      </c>
      <c r="O566">
        <v>1427086800</v>
      </c>
      <c r="P566" s="9">
        <f t="shared" si="33"/>
        <v>42078.208333333328</v>
      </c>
      <c r="Q566" s="9">
        <f t="shared" si="34"/>
        <v>42086.208333333328</v>
      </c>
      <c r="R566" t="b">
        <v>0</v>
      </c>
      <c r="S566" t="b">
        <v>0</v>
      </c>
      <c r="T566" t="s">
        <v>33</v>
      </c>
    </row>
    <row r="567" spans="1:20" hidden="1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>
        <f t="shared" si="35"/>
        <v>54</v>
      </c>
      <c r="J567" t="s">
        <v>2039</v>
      </c>
      <c r="K567" t="s">
        <v>2040</v>
      </c>
      <c r="L567" t="s">
        <v>21</v>
      </c>
      <c r="M567" t="s">
        <v>22</v>
      </c>
      <c r="N567">
        <v>1321336800</v>
      </c>
      <c r="O567">
        <v>1323064800</v>
      </c>
      <c r="P567" s="9">
        <f t="shared" si="33"/>
        <v>40862.25</v>
      </c>
      <c r="Q567" s="9">
        <f t="shared" si="34"/>
        <v>40882.25</v>
      </c>
      <c r="R567" t="b">
        <v>0</v>
      </c>
      <c r="S567" t="b">
        <v>0</v>
      </c>
      <c r="T567" t="s">
        <v>33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>
        <f t="shared" si="35"/>
        <v>111</v>
      </c>
      <c r="J568" t="s">
        <v>2035</v>
      </c>
      <c r="K568" t="s">
        <v>2043</v>
      </c>
      <c r="L568" t="s">
        <v>21</v>
      </c>
      <c r="M568" t="s">
        <v>22</v>
      </c>
      <c r="N568">
        <v>1456293600</v>
      </c>
      <c r="O568">
        <v>1458277200</v>
      </c>
      <c r="P568" s="9">
        <f t="shared" si="33"/>
        <v>42424.25</v>
      </c>
      <c r="Q568" s="9">
        <f t="shared" si="34"/>
        <v>42447.208333333328</v>
      </c>
      <c r="R568" t="b">
        <v>0</v>
      </c>
      <c r="S568" t="b">
        <v>1</v>
      </c>
      <c r="T568" t="s">
        <v>50</v>
      </c>
    </row>
    <row r="569" spans="1:20" ht="31" hidden="1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>
        <f t="shared" si="35"/>
        <v>61</v>
      </c>
      <c r="J569" t="s">
        <v>2035</v>
      </c>
      <c r="K569" t="s">
        <v>2036</v>
      </c>
      <c r="L569" t="s">
        <v>21</v>
      </c>
      <c r="M569" t="s">
        <v>22</v>
      </c>
      <c r="N569">
        <v>1404968400</v>
      </c>
      <c r="O569">
        <v>1405141200</v>
      </c>
      <c r="P569" s="9">
        <f t="shared" si="33"/>
        <v>41830.208333333336</v>
      </c>
      <c r="Q569" s="9">
        <f t="shared" si="34"/>
        <v>41832.208333333336</v>
      </c>
      <c r="R569" t="b">
        <v>0</v>
      </c>
      <c r="S569" t="b">
        <v>0</v>
      </c>
      <c r="T569" t="s">
        <v>23</v>
      </c>
    </row>
    <row r="570" spans="1:20" hidden="1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>
        <f t="shared" si="35"/>
        <v>26</v>
      </c>
      <c r="J570" t="s">
        <v>2039</v>
      </c>
      <c r="K570" t="s">
        <v>2040</v>
      </c>
      <c r="L570" t="s">
        <v>21</v>
      </c>
      <c r="M570" t="s">
        <v>22</v>
      </c>
      <c r="N570">
        <v>1279170000</v>
      </c>
      <c r="O570">
        <v>1283058000</v>
      </c>
      <c r="P570" s="9">
        <f t="shared" si="33"/>
        <v>40374.208333333336</v>
      </c>
      <c r="Q570" s="9">
        <f t="shared" si="34"/>
        <v>40419.208333333336</v>
      </c>
      <c r="R570" t="b">
        <v>0</v>
      </c>
      <c r="S570" t="b">
        <v>0</v>
      </c>
      <c r="T570" t="s">
        <v>33</v>
      </c>
    </row>
    <row r="571" spans="1:20" hidden="1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>
        <f t="shared" si="35"/>
        <v>81</v>
      </c>
      <c r="J571" t="s">
        <v>2041</v>
      </c>
      <c r="K571" t="s">
        <v>2049</v>
      </c>
      <c r="L571" t="s">
        <v>107</v>
      </c>
      <c r="M571" t="s">
        <v>108</v>
      </c>
      <c r="N571">
        <v>1294725600</v>
      </c>
      <c r="O571">
        <v>1295762400</v>
      </c>
      <c r="P571" s="9">
        <f t="shared" si="33"/>
        <v>40554.25</v>
      </c>
      <c r="Q571" s="9">
        <f t="shared" si="34"/>
        <v>40566.25</v>
      </c>
      <c r="R571" t="b">
        <v>0</v>
      </c>
      <c r="S571" t="b">
        <v>0</v>
      </c>
      <c r="T571" t="s">
        <v>71</v>
      </c>
    </row>
    <row r="572" spans="1:20" hidden="1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>
        <f t="shared" si="35"/>
        <v>35</v>
      </c>
      <c r="J572" t="s">
        <v>2035</v>
      </c>
      <c r="K572" t="s">
        <v>2036</v>
      </c>
      <c r="L572" t="s">
        <v>21</v>
      </c>
      <c r="M572" t="s">
        <v>22</v>
      </c>
      <c r="N572">
        <v>1419055200</v>
      </c>
      <c r="O572">
        <v>1419573600</v>
      </c>
      <c r="P572" s="9">
        <f t="shared" si="33"/>
        <v>41993.25</v>
      </c>
      <c r="Q572" s="9">
        <f t="shared" si="34"/>
        <v>41999.25</v>
      </c>
      <c r="R572" t="b">
        <v>0</v>
      </c>
      <c r="S572" t="b">
        <v>1</v>
      </c>
      <c r="T572" t="s">
        <v>23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>
        <f t="shared" si="35"/>
        <v>94</v>
      </c>
      <c r="J573" t="s">
        <v>2041</v>
      </c>
      <c r="K573" t="s">
        <v>2052</v>
      </c>
      <c r="L573" t="s">
        <v>107</v>
      </c>
      <c r="M573" t="s">
        <v>108</v>
      </c>
      <c r="N573">
        <v>1434690000</v>
      </c>
      <c r="O573">
        <v>1438750800</v>
      </c>
      <c r="P573" s="9">
        <f t="shared" si="33"/>
        <v>42174.208333333328</v>
      </c>
      <c r="Q573" s="9">
        <f t="shared" si="34"/>
        <v>42221.208333333328</v>
      </c>
      <c r="R573" t="b">
        <v>0</v>
      </c>
      <c r="S573" t="b">
        <v>0</v>
      </c>
      <c r="T573" t="s">
        <v>100</v>
      </c>
    </row>
    <row r="574" spans="1:20" hidden="1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>
        <f t="shared" si="35"/>
        <v>52</v>
      </c>
      <c r="J574" t="s">
        <v>2035</v>
      </c>
      <c r="K574" t="s">
        <v>2036</v>
      </c>
      <c r="L574" t="s">
        <v>21</v>
      </c>
      <c r="M574" t="s">
        <v>22</v>
      </c>
      <c r="N574">
        <v>1443416400</v>
      </c>
      <c r="O574">
        <v>1444798800</v>
      </c>
      <c r="P574" s="9">
        <f t="shared" si="33"/>
        <v>42275.208333333328</v>
      </c>
      <c r="Q574" s="9">
        <f t="shared" si="34"/>
        <v>42291.208333333328</v>
      </c>
      <c r="R574" t="b">
        <v>0</v>
      </c>
      <c r="S574" t="b">
        <v>1</v>
      </c>
      <c r="T574" t="s">
        <v>23</v>
      </c>
    </row>
    <row r="575" spans="1:20" hidden="1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>
        <f t="shared" si="35"/>
        <v>25</v>
      </c>
      <c r="J575" t="s">
        <v>2064</v>
      </c>
      <c r="K575" t="s">
        <v>2065</v>
      </c>
      <c r="L575" t="s">
        <v>21</v>
      </c>
      <c r="M575" t="s">
        <v>22</v>
      </c>
      <c r="N575">
        <v>1399006800</v>
      </c>
      <c r="O575">
        <v>1399179600</v>
      </c>
      <c r="P575" s="9">
        <f t="shared" si="33"/>
        <v>41761.208333333336</v>
      </c>
      <c r="Q575" s="9">
        <f t="shared" si="34"/>
        <v>41763.208333333336</v>
      </c>
      <c r="R575" t="b">
        <v>0</v>
      </c>
      <c r="S575" t="b">
        <v>0</v>
      </c>
      <c r="T575" t="s">
        <v>1029</v>
      </c>
    </row>
    <row r="576" spans="1:20" hidden="1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>
        <f t="shared" si="35"/>
        <v>69</v>
      </c>
      <c r="J576" t="s">
        <v>2033</v>
      </c>
      <c r="K576" t="s">
        <v>2034</v>
      </c>
      <c r="L576" t="s">
        <v>21</v>
      </c>
      <c r="M576" t="s">
        <v>22</v>
      </c>
      <c r="N576">
        <v>1575698400</v>
      </c>
      <c r="O576">
        <v>1576562400</v>
      </c>
      <c r="P576" s="9">
        <f t="shared" si="33"/>
        <v>43806.25</v>
      </c>
      <c r="Q576" s="9">
        <f t="shared" si="34"/>
        <v>43816.25</v>
      </c>
      <c r="R576" t="b">
        <v>0</v>
      </c>
      <c r="S576" t="b">
        <v>1</v>
      </c>
      <c r="T576" t="s">
        <v>17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>
        <f t="shared" si="35"/>
        <v>94</v>
      </c>
      <c r="J577" t="s">
        <v>2039</v>
      </c>
      <c r="K577" t="s">
        <v>2040</v>
      </c>
      <c r="L577" t="s">
        <v>21</v>
      </c>
      <c r="M577" t="s">
        <v>22</v>
      </c>
      <c r="N577">
        <v>1400562000</v>
      </c>
      <c r="O577">
        <v>1400821200</v>
      </c>
      <c r="P577" s="9">
        <f t="shared" si="33"/>
        <v>41779.208333333336</v>
      </c>
      <c r="Q577" s="9">
        <f t="shared" si="34"/>
        <v>41782.208333333336</v>
      </c>
      <c r="R577" t="b">
        <v>0</v>
      </c>
      <c r="S577" t="b">
        <v>1</v>
      </c>
      <c r="T577" t="s">
        <v>33</v>
      </c>
    </row>
    <row r="578" spans="1:20" ht="31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>
        <f t="shared" si="35"/>
        <v>98</v>
      </c>
      <c r="J578" t="s">
        <v>2039</v>
      </c>
      <c r="K578" t="s">
        <v>2040</v>
      </c>
      <c r="L578" t="s">
        <v>21</v>
      </c>
      <c r="M578" t="s">
        <v>22</v>
      </c>
      <c r="N578">
        <v>1509512400</v>
      </c>
      <c r="O578">
        <v>1510984800</v>
      </c>
      <c r="P578" s="9">
        <f t="shared" si="33"/>
        <v>43040.208333333328</v>
      </c>
      <c r="Q578" s="9">
        <f t="shared" si="34"/>
        <v>43057.25</v>
      </c>
      <c r="R578" t="b">
        <v>0</v>
      </c>
      <c r="S578" t="b">
        <v>0</v>
      </c>
      <c r="T578" t="s">
        <v>33</v>
      </c>
    </row>
    <row r="579" spans="1:20" hidden="1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>
        <f t="shared" si="35"/>
        <v>42</v>
      </c>
      <c r="J579" t="s">
        <v>2035</v>
      </c>
      <c r="K579" t="s">
        <v>2058</v>
      </c>
      <c r="L579" t="s">
        <v>21</v>
      </c>
      <c r="M579" t="s">
        <v>22</v>
      </c>
      <c r="N579">
        <v>1299823200</v>
      </c>
      <c r="O579">
        <v>1302066000</v>
      </c>
      <c r="P579" s="9">
        <f t="shared" ref="P579:P642" si="37">(((N579/60)/60)/24)+DATE(1970,1,1)</f>
        <v>40613.25</v>
      </c>
      <c r="Q579" s="9">
        <f t="shared" ref="Q579:Q642" si="38">(((O579/60)/60)/24)+DATE(1970,1,1)</f>
        <v>40639.208333333336</v>
      </c>
      <c r="R579" t="b">
        <v>0</v>
      </c>
      <c r="S579" t="b">
        <v>0</v>
      </c>
      <c r="T579" t="s">
        <v>159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>
        <f t="shared" ref="I580:I643" si="39">ROUND(E580/H580,0)</f>
        <v>66</v>
      </c>
      <c r="J580" t="s">
        <v>2041</v>
      </c>
      <c r="K580" t="s">
        <v>2063</v>
      </c>
      <c r="L580" t="s">
        <v>21</v>
      </c>
      <c r="M580" t="s">
        <v>22</v>
      </c>
      <c r="N580">
        <v>1322719200</v>
      </c>
      <c r="O580">
        <v>1322978400</v>
      </c>
      <c r="P580" s="9">
        <f t="shared" si="37"/>
        <v>40878.25</v>
      </c>
      <c r="Q580" s="9">
        <f t="shared" si="38"/>
        <v>40881.25</v>
      </c>
      <c r="R580" t="b">
        <v>0</v>
      </c>
      <c r="S580" t="b">
        <v>0</v>
      </c>
      <c r="T580" t="s">
        <v>474</v>
      </c>
    </row>
    <row r="581" spans="1:20" hidden="1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>
        <f t="shared" si="39"/>
        <v>72</v>
      </c>
      <c r="J581" t="s">
        <v>2035</v>
      </c>
      <c r="K581" t="s">
        <v>2058</v>
      </c>
      <c r="L581" t="s">
        <v>21</v>
      </c>
      <c r="M581" t="s">
        <v>22</v>
      </c>
      <c r="N581">
        <v>1312693200</v>
      </c>
      <c r="O581">
        <v>1313730000</v>
      </c>
      <c r="P581" s="9">
        <f t="shared" si="37"/>
        <v>40762.208333333336</v>
      </c>
      <c r="Q581" s="9">
        <f t="shared" si="38"/>
        <v>40774.208333333336</v>
      </c>
      <c r="R581" t="b">
        <v>0</v>
      </c>
      <c r="S581" t="b">
        <v>0</v>
      </c>
      <c r="T581" t="s">
        <v>159</v>
      </c>
    </row>
    <row r="582" spans="1:20" hidden="1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>
        <f t="shared" si="39"/>
        <v>48</v>
      </c>
      <c r="J582" t="s">
        <v>2039</v>
      </c>
      <c r="K582" t="s">
        <v>2040</v>
      </c>
      <c r="L582" t="s">
        <v>21</v>
      </c>
      <c r="M582" t="s">
        <v>22</v>
      </c>
      <c r="N582">
        <v>1393394400</v>
      </c>
      <c r="O582">
        <v>1394085600</v>
      </c>
      <c r="P582" s="9">
        <f t="shared" si="37"/>
        <v>41696.25</v>
      </c>
      <c r="Q582" s="9">
        <f t="shared" si="38"/>
        <v>41704.25</v>
      </c>
      <c r="R582" t="b">
        <v>0</v>
      </c>
      <c r="S582" t="b">
        <v>0</v>
      </c>
      <c r="T582" t="s">
        <v>33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>
        <f t="shared" si="39"/>
        <v>54</v>
      </c>
      <c r="J583" t="s">
        <v>2037</v>
      </c>
      <c r="K583" t="s">
        <v>2038</v>
      </c>
      <c r="L583" t="s">
        <v>21</v>
      </c>
      <c r="M583" t="s">
        <v>22</v>
      </c>
      <c r="N583">
        <v>1304053200</v>
      </c>
      <c r="O583">
        <v>1305349200</v>
      </c>
      <c r="P583" s="9">
        <f t="shared" si="37"/>
        <v>40662.208333333336</v>
      </c>
      <c r="Q583" s="9">
        <f t="shared" si="38"/>
        <v>40677.208333333336</v>
      </c>
      <c r="R583" t="b">
        <v>0</v>
      </c>
      <c r="S583" t="b">
        <v>0</v>
      </c>
      <c r="T583" t="s">
        <v>28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>
        <f t="shared" si="39"/>
        <v>108</v>
      </c>
      <c r="J584" t="s">
        <v>2050</v>
      </c>
      <c r="K584" t="s">
        <v>2051</v>
      </c>
      <c r="L584" t="s">
        <v>21</v>
      </c>
      <c r="M584" t="s">
        <v>22</v>
      </c>
      <c r="N584">
        <v>1433912400</v>
      </c>
      <c r="O584">
        <v>1434344400</v>
      </c>
      <c r="P584" s="9">
        <f t="shared" si="37"/>
        <v>42165.208333333328</v>
      </c>
      <c r="Q584" s="9">
        <f t="shared" si="38"/>
        <v>42170.208333333328</v>
      </c>
      <c r="R584" t="b">
        <v>0</v>
      </c>
      <c r="S584" t="b">
        <v>1</v>
      </c>
      <c r="T584" t="s">
        <v>89</v>
      </c>
    </row>
    <row r="585" spans="1:20" ht="31" hidden="1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>
        <f t="shared" si="39"/>
        <v>67</v>
      </c>
      <c r="J585" t="s">
        <v>2041</v>
      </c>
      <c r="K585" t="s">
        <v>2042</v>
      </c>
      <c r="L585" t="s">
        <v>21</v>
      </c>
      <c r="M585" t="s">
        <v>22</v>
      </c>
      <c r="N585">
        <v>1329717600</v>
      </c>
      <c r="O585">
        <v>1331186400</v>
      </c>
      <c r="P585" s="9">
        <f t="shared" si="37"/>
        <v>40959.25</v>
      </c>
      <c r="Q585" s="9">
        <f t="shared" si="38"/>
        <v>40976.25</v>
      </c>
      <c r="R585" t="b">
        <v>0</v>
      </c>
      <c r="S585" t="b">
        <v>0</v>
      </c>
      <c r="T585" t="s">
        <v>42</v>
      </c>
    </row>
    <row r="586" spans="1:20" hidden="1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>
        <f t="shared" si="39"/>
        <v>64</v>
      </c>
      <c r="J586" t="s">
        <v>2037</v>
      </c>
      <c r="K586" t="s">
        <v>2038</v>
      </c>
      <c r="L586" t="s">
        <v>21</v>
      </c>
      <c r="M586" t="s">
        <v>22</v>
      </c>
      <c r="N586">
        <v>1335330000</v>
      </c>
      <c r="O586">
        <v>1336539600</v>
      </c>
      <c r="P586" s="9">
        <f t="shared" si="37"/>
        <v>41024.208333333336</v>
      </c>
      <c r="Q586" s="9">
        <f t="shared" si="38"/>
        <v>41038.208333333336</v>
      </c>
      <c r="R586" t="b">
        <v>0</v>
      </c>
      <c r="S586" t="b">
        <v>0</v>
      </c>
      <c r="T586" t="s">
        <v>28</v>
      </c>
    </row>
    <row r="587" spans="1:20" hidden="1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>
        <f t="shared" si="39"/>
        <v>96</v>
      </c>
      <c r="J587" t="s">
        <v>2047</v>
      </c>
      <c r="K587" t="s">
        <v>2059</v>
      </c>
      <c r="L587" t="s">
        <v>21</v>
      </c>
      <c r="M587" t="s">
        <v>22</v>
      </c>
      <c r="N587">
        <v>1268888400</v>
      </c>
      <c r="O587">
        <v>1269752400</v>
      </c>
      <c r="P587" s="9">
        <f t="shared" si="37"/>
        <v>40255.208333333336</v>
      </c>
      <c r="Q587" s="9">
        <f t="shared" si="38"/>
        <v>40265.208333333336</v>
      </c>
      <c r="R587" t="b">
        <v>0</v>
      </c>
      <c r="S587" t="b">
        <v>0</v>
      </c>
      <c r="T587" t="s">
        <v>206</v>
      </c>
    </row>
    <row r="588" spans="1:20" hidden="1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>
        <f t="shared" si="39"/>
        <v>51</v>
      </c>
      <c r="J588" t="s">
        <v>2035</v>
      </c>
      <c r="K588" t="s">
        <v>2036</v>
      </c>
      <c r="L588" t="s">
        <v>21</v>
      </c>
      <c r="M588" t="s">
        <v>22</v>
      </c>
      <c r="N588">
        <v>1289973600</v>
      </c>
      <c r="O588">
        <v>1291615200</v>
      </c>
      <c r="P588" s="9">
        <f t="shared" si="37"/>
        <v>40499.25</v>
      </c>
      <c r="Q588" s="9">
        <f t="shared" si="38"/>
        <v>40518.25</v>
      </c>
      <c r="R588" t="b">
        <v>0</v>
      </c>
      <c r="S588" t="b">
        <v>0</v>
      </c>
      <c r="T588" t="s">
        <v>23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>
        <f t="shared" si="39"/>
        <v>44</v>
      </c>
      <c r="J589" t="s">
        <v>2033</v>
      </c>
      <c r="K589" t="s">
        <v>2034</v>
      </c>
      <c r="L589" t="s">
        <v>15</v>
      </c>
      <c r="M589" t="s">
        <v>16</v>
      </c>
      <c r="N589">
        <v>1547877600</v>
      </c>
      <c r="O589">
        <v>1552366800</v>
      </c>
      <c r="P589" s="9">
        <f t="shared" si="37"/>
        <v>43484.25</v>
      </c>
      <c r="Q589" s="9">
        <f t="shared" si="38"/>
        <v>43536.208333333328</v>
      </c>
      <c r="R589" t="b">
        <v>0</v>
      </c>
      <c r="S589" t="b">
        <v>1</v>
      </c>
      <c r="T589" t="s">
        <v>17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>
        <f t="shared" si="39"/>
        <v>91</v>
      </c>
      <c r="J590" t="s">
        <v>2039</v>
      </c>
      <c r="K590" t="s">
        <v>2040</v>
      </c>
      <c r="L590" t="s">
        <v>40</v>
      </c>
      <c r="M590" t="s">
        <v>41</v>
      </c>
      <c r="N590">
        <v>1269493200</v>
      </c>
      <c r="O590">
        <v>1272171600</v>
      </c>
      <c r="P590" s="9">
        <f t="shared" si="37"/>
        <v>40262.208333333336</v>
      </c>
      <c r="Q590" s="9">
        <f t="shared" si="38"/>
        <v>40293.208333333336</v>
      </c>
      <c r="R590" t="b">
        <v>0</v>
      </c>
      <c r="S590" t="b">
        <v>0</v>
      </c>
      <c r="T590" t="s">
        <v>33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>
        <f t="shared" si="39"/>
        <v>50</v>
      </c>
      <c r="J591" t="s">
        <v>2041</v>
      </c>
      <c r="K591" t="s">
        <v>2042</v>
      </c>
      <c r="L591" t="s">
        <v>21</v>
      </c>
      <c r="M591" t="s">
        <v>22</v>
      </c>
      <c r="N591">
        <v>1436072400</v>
      </c>
      <c r="O591">
        <v>1436677200</v>
      </c>
      <c r="P591" s="9">
        <f t="shared" si="37"/>
        <v>42190.208333333328</v>
      </c>
      <c r="Q591" s="9">
        <f t="shared" si="38"/>
        <v>42197.208333333328</v>
      </c>
      <c r="R591" t="b">
        <v>0</v>
      </c>
      <c r="S591" t="b">
        <v>0</v>
      </c>
      <c r="T591" t="s">
        <v>42</v>
      </c>
    </row>
    <row r="592" spans="1:20" ht="31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>
        <f t="shared" si="39"/>
        <v>68</v>
      </c>
      <c r="J592" t="s">
        <v>2047</v>
      </c>
      <c r="K592" t="s">
        <v>2056</v>
      </c>
      <c r="L592" t="s">
        <v>26</v>
      </c>
      <c r="M592" t="s">
        <v>27</v>
      </c>
      <c r="N592">
        <v>1419141600</v>
      </c>
      <c r="O592">
        <v>1420092000</v>
      </c>
      <c r="P592" s="9">
        <f t="shared" si="37"/>
        <v>41994.25</v>
      </c>
      <c r="Q592" s="9">
        <f t="shared" si="38"/>
        <v>42005.25</v>
      </c>
      <c r="R592" t="b">
        <v>0</v>
      </c>
      <c r="S592" t="b">
        <v>0</v>
      </c>
      <c r="T592" t="s">
        <v>133</v>
      </c>
    </row>
    <row r="593" spans="1:20" hidden="1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>
        <f t="shared" si="39"/>
        <v>61</v>
      </c>
      <c r="J593" t="s">
        <v>2050</v>
      </c>
      <c r="K593" t="s">
        <v>2051</v>
      </c>
      <c r="L593" t="s">
        <v>21</v>
      </c>
      <c r="M593" t="s">
        <v>22</v>
      </c>
      <c r="N593">
        <v>1279083600</v>
      </c>
      <c r="O593">
        <v>1279947600</v>
      </c>
      <c r="P593" s="9">
        <f t="shared" si="37"/>
        <v>40373.208333333336</v>
      </c>
      <c r="Q593" s="9">
        <f t="shared" si="38"/>
        <v>40383.208333333336</v>
      </c>
      <c r="R593" t="b">
        <v>0</v>
      </c>
      <c r="S593" t="b">
        <v>0</v>
      </c>
      <c r="T593" t="s">
        <v>89</v>
      </c>
    </row>
    <row r="594" spans="1:20" ht="31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>
        <f t="shared" si="39"/>
        <v>80</v>
      </c>
      <c r="J594" t="s">
        <v>2039</v>
      </c>
      <c r="K594" t="s">
        <v>2040</v>
      </c>
      <c r="L594" t="s">
        <v>21</v>
      </c>
      <c r="M594" t="s">
        <v>22</v>
      </c>
      <c r="N594">
        <v>1401426000</v>
      </c>
      <c r="O594">
        <v>1402203600</v>
      </c>
      <c r="P594" s="9">
        <f t="shared" si="37"/>
        <v>41789.208333333336</v>
      </c>
      <c r="Q594" s="9">
        <f t="shared" si="38"/>
        <v>41798.208333333336</v>
      </c>
      <c r="R594" t="b">
        <v>0</v>
      </c>
      <c r="S594" t="b">
        <v>0</v>
      </c>
      <c r="T594" t="s">
        <v>33</v>
      </c>
    </row>
    <row r="595" spans="1:20" hidden="1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>
        <f t="shared" si="39"/>
        <v>47</v>
      </c>
      <c r="J595" t="s">
        <v>2041</v>
      </c>
      <c r="K595" t="s">
        <v>2049</v>
      </c>
      <c r="L595" t="s">
        <v>21</v>
      </c>
      <c r="M595" t="s">
        <v>22</v>
      </c>
      <c r="N595">
        <v>1395810000</v>
      </c>
      <c r="O595">
        <v>1396933200</v>
      </c>
      <c r="P595" s="9">
        <f t="shared" si="37"/>
        <v>41724.208333333336</v>
      </c>
      <c r="Q595" s="9">
        <f t="shared" si="38"/>
        <v>41737.208333333336</v>
      </c>
      <c r="R595" t="b">
        <v>0</v>
      </c>
      <c r="S595" t="b">
        <v>0</v>
      </c>
      <c r="T595" t="s">
        <v>71</v>
      </c>
    </row>
    <row r="596" spans="1:20" ht="31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>
        <f t="shared" si="39"/>
        <v>71</v>
      </c>
      <c r="J596" t="s">
        <v>2039</v>
      </c>
      <c r="K596" t="s">
        <v>2040</v>
      </c>
      <c r="L596" t="s">
        <v>21</v>
      </c>
      <c r="M596" t="s">
        <v>22</v>
      </c>
      <c r="N596">
        <v>1467003600</v>
      </c>
      <c r="O596">
        <v>1467262800</v>
      </c>
      <c r="P596" s="9">
        <f t="shared" si="37"/>
        <v>42548.208333333328</v>
      </c>
      <c r="Q596" s="9">
        <f t="shared" si="38"/>
        <v>42551.208333333328</v>
      </c>
      <c r="R596" t="b">
        <v>0</v>
      </c>
      <c r="S596" t="b">
        <v>1</v>
      </c>
      <c r="T596" t="s">
        <v>33</v>
      </c>
    </row>
    <row r="597" spans="1:20" ht="31" hidden="1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>
        <f t="shared" si="39"/>
        <v>90</v>
      </c>
      <c r="J597" t="s">
        <v>2039</v>
      </c>
      <c r="K597" t="s">
        <v>2040</v>
      </c>
      <c r="L597" t="s">
        <v>21</v>
      </c>
      <c r="M597" t="s">
        <v>22</v>
      </c>
      <c r="N597">
        <v>1268715600</v>
      </c>
      <c r="O597">
        <v>1270530000</v>
      </c>
      <c r="P597" s="9">
        <f t="shared" si="37"/>
        <v>40253.208333333336</v>
      </c>
      <c r="Q597" s="9">
        <f t="shared" si="38"/>
        <v>40274.208333333336</v>
      </c>
      <c r="R597" t="b">
        <v>0</v>
      </c>
      <c r="S597" t="b">
        <v>1</v>
      </c>
      <c r="T597" t="s">
        <v>33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>
        <f t="shared" si="39"/>
        <v>43</v>
      </c>
      <c r="J598" t="s">
        <v>2041</v>
      </c>
      <c r="K598" t="s">
        <v>2044</v>
      </c>
      <c r="L598" t="s">
        <v>21</v>
      </c>
      <c r="M598" t="s">
        <v>22</v>
      </c>
      <c r="N598">
        <v>1457157600</v>
      </c>
      <c r="O598">
        <v>1457762400</v>
      </c>
      <c r="P598" s="9">
        <f t="shared" si="37"/>
        <v>42434.25</v>
      </c>
      <c r="Q598" s="9">
        <f t="shared" si="38"/>
        <v>42441.25</v>
      </c>
      <c r="R598" t="b">
        <v>0</v>
      </c>
      <c r="S598" t="b">
        <v>1</v>
      </c>
      <c r="T598" t="s">
        <v>53</v>
      </c>
    </row>
    <row r="599" spans="1:20" hidden="1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>
        <f t="shared" si="39"/>
        <v>68</v>
      </c>
      <c r="J599" t="s">
        <v>2039</v>
      </c>
      <c r="K599" t="s">
        <v>2040</v>
      </c>
      <c r="L599" t="s">
        <v>21</v>
      </c>
      <c r="M599" t="s">
        <v>22</v>
      </c>
      <c r="N599">
        <v>1573970400</v>
      </c>
      <c r="O599">
        <v>1575525600</v>
      </c>
      <c r="P599" s="9">
        <f t="shared" si="37"/>
        <v>43786.25</v>
      </c>
      <c r="Q599" s="9">
        <f t="shared" si="38"/>
        <v>43804.25</v>
      </c>
      <c r="R599" t="b">
        <v>0</v>
      </c>
      <c r="S599" t="b">
        <v>0</v>
      </c>
      <c r="T599" t="s">
        <v>33</v>
      </c>
    </row>
    <row r="600" spans="1:20" hidden="1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>
        <f t="shared" si="39"/>
        <v>73</v>
      </c>
      <c r="J600" t="s">
        <v>2035</v>
      </c>
      <c r="K600" t="s">
        <v>2036</v>
      </c>
      <c r="L600" t="s">
        <v>107</v>
      </c>
      <c r="M600" t="s">
        <v>108</v>
      </c>
      <c r="N600">
        <v>1276578000</v>
      </c>
      <c r="O600">
        <v>1279083600</v>
      </c>
      <c r="P600" s="9">
        <f t="shared" si="37"/>
        <v>40344.208333333336</v>
      </c>
      <c r="Q600" s="9">
        <f t="shared" si="38"/>
        <v>40373.208333333336</v>
      </c>
      <c r="R600" t="b">
        <v>0</v>
      </c>
      <c r="S600" t="b">
        <v>0</v>
      </c>
      <c r="T600" t="s">
        <v>23</v>
      </c>
    </row>
    <row r="601" spans="1:20" ht="31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>
        <f t="shared" si="39"/>
        <v>62</v>
      </c>
      <c r="J601" t="s">
        <v>2041</v>
      </c>
      <c r="K601" t="s">
        <v>2042</v>
      </c>
      <c r="L601" t="s">
        <v>36</v>
      </c>
      <c r="M601" t="s">
        <v>37</v>
      </c>
      <c r="N601">
        <v>1423720800</v>
      </c>
      <c r="O601">
        <v>1424412000</v>
      </c>
      <c r="P601" s="9">
        <f t="shared" si="37"/>
        <v>42047.25</v>
      </c>
      <c r="Q601" s="9">
        <f t="shared" si="38"/>
        <v>42055.25</v>
      </c>
      <c r="R601" t="b">
        <v>0</v>
      </c>
      <c r="S601" t="b">
        <v>0</v>
      </c>
      <c r="T601" t="s">
        <v>42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>
        <f t="shared" si="39"/>
        <v>5</v>
      </c>
      <c r="J602" t="s">
        <v>2033</v>
      </c>
      <c r="K602" t="s">
        <v>2034</v>
      </c>
      <c r="L602" t="s">
        <v>40</v>
      </c>
      <c r="M602" t="s">
        <v>41</v>
      </c>
      <c r="N602">
        <v>1375160400</v>
      </c>
      <c r="O602">
        <v>1376197200</v>
      </c>
      <c r="P602" s="9">
        <f t="shared" si="37"/>
        <v>41485.208333333336</v>
      </c>
      <c r="Q602" s="9">
        <f t="shared" si="38"/>
        <v>41497.208333333336</v>
      </c>
      <c r="R602" t="b">
        <v>0</v>
      </c>
      <c r="S602" t="b">
        <v>0</v>
      </c>
      <c r="T602" t="s">
        <v>17</v>
      </c>
    </row>
    <row r="603" spans="1:20" hidden="1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>
        <f t="shared" si="39"/>
        <v>67</v>
      </c>
      <c r="J603" t="s">
        <v>2037</v>
      </c>
      <c r="K603" t="s">
        <v>2046</v>
      </c>
      <c r="L603" t="s">
        <v>21</v>
      </c>
      <c r="M603" t="s">
        <v>22</v>
      </c>
      <c r="N603">
        <v>1401426000</v>
      </c>
      <c r="O603">
        <v>1402894800</v>
      </c>
      <c r="P603" s="9">
        <f t="shared" si="37"/>
        <v>41789.208333333336</v>
      </c>
      <c r="Q603" s="9">
        <f t="shared" si="38"/>
        <v>41806.208333333336</v>
      </c>
      <c r="R603" t="b">
        <v>1</v>
      </c>
      <c r="S603" t="b">
        <v>0</v>
      </c>
      <c r="T603" t="s">
        <v>65</v>
      </c>
    </row>
    <row r="604" spans="1:20" ht="31" hidden="1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>
        <f t="shared" si="39"/>
        <v>80</v>
      </c>
      <c r="J604" t="s">
        <v>2039</v>
      </c>
      <c r="K604" t="s">
        <v>2040</v>
      </c>
      <c r="L604" t="s">
        <v>21</v>
      </c>
      <c r="M604" t="s">
        <v>22</v>
      </c>
      <c r="N604">
        <v>1433480400</v>
      </c>
      <c r="O604">
        <v>1434430800</v>
      </c>
      <c r="P604" s="9">
        <f t="shared" si="37"/>
        <v>42160.208333333328</v>
      </c>
      <c r="Q604" s="9">
        <f t="shared" si="38"/>
        <v>42171.208333333328</v>
      </c>
      <c r="R604" t="b">
        <v>0</v>
      </c>
      <c r="S604" t="b">
        <v>0</v>
      </c>
      <c r="T604" t="s">
        <v>33</v>
      </c>
    </row>
    <row r="605" spans="1:20" hidden="1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>
        <f t="shared" si="39"/>
        <v>62</v>
      </c>
      <c r="J605" t="s">
        <v>2039</v>
      </c>
      <c r="K605" t="s">
        <v>2040</v>
      </c>
      <c r="L605" t="s">
        <v>21</v>
      </c>
      <c r="M605" t="s">
        <v>22</v>
      </c>
      <c r="N605">
        <v>1555563600</v>
      </c>
      <c r="O605">
        <v>1557896400</v>
      </c>
      <c r="P605" s="9">
        <f t="shared" si="37"/>
        <v>43573.208333333328</v>
      </c>
      <c r="Q605" s="9">
        <f t="shared" si="38"/>
        <v>43600.208333333328</v>
      </c>
      <c r="R605" t="b">
        <v>0</v>
      </c>
      <c r="S605" t="b">
        <v>0</v>
      </c>
      <c r="T605" t="s">
        <v>33</v>
      </c>
    </row>
    <row r="606" spans="1:20" hidden="1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>
        <f t="shared" si="39"/>
        <v>53</v>
      </c>
      <c r="J606" t="s">
        <v>2039</v>
      </c>
      <c r="K606" t="s">
        <v>2040</v>
      </c>
      <c r="L606" t="s">
        <v>21</v>
      </c>
      <c r="M606" t="s">
        <v>22</v>
      </c>
      <c r="N606">
        <v>1295676000</v>
      </c>
      <c r="O606">
        <v>1297490400</v>
      </c>
      <c r="P606" s="9">
        <f t="shared" si="37"/>
        <v>40565.25</v>
      </c>
      <c r="Q606" s="9">
        <f t="shared" si="38"/>
        <v>40586.25</v>
      </c>
      <c r="R606" t="b">
        <v>0</v>
      </c>
      <c r="S606" t="b">
        <v>0</v>
      </c>
      <c r="T606" t="s">
        <v>33</v>
      </c>
    </row>
    <row r="607" spans="1:20" hidden="1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>
        <f t="shared" si="39"/>
        <v>58</v>
      </c>
      <c r="J607" t="s">
        <v>2047</v>
      </c>
      <c r="K607" t="s">
        <v>2048</v>
      </c>
      <c r="L607" t="s">
        <v>21</v>
      </c>
      <c r="M607" t="s">
        <v>22</v>
      </c>
      <c r="N607">
        <v>1443848400</v>
      </c>
      <c r="O607">
        <v>1447394400</v>
      </c>
      <c r="P607" s="9">
        <f t="shared" si="37"/>
        <v>42280.208333333328</v>
      </c>
      <c r="Q607" s="9">
        <f t="shared" si="38"/>
        <v>42321.25</v>
      </c>
      <c r="R607" t="b">
        <v>0</v>
      </c>
      <c r="S607" t="b">
        <v>0</v>
      </c>
      <c r="T607" t="s">
        <v>68</v>
      </c>
    </row>
    <row r="608" spans="1:20" hidden="1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>
        <f t="shared" si="39"/>
        <v>40</v>
      </c>
      <c r="J608" t="s">
        <v>2035</v>
      </c>
      <c r="K608" t="s">
        <v>2036</v>
      </c>
      <c r="L608" t="s">
        <v>40</v>
      </c>
      <c r="M608" t="s">
        <v>41</v>
      </c>
      <c r="N608">
        <v>1457330400</v>
      </c>
      <c r="O608">
        <v>1458277200</v>
      </c>
      <c r="P608" s="9">
        <f t="shared" si="37"/>
        <v>42436.25</v>
      </c>
      <c r="Q608" s="9">
        <f t="shared" si="38"/>
        <v>42447.208333333328</v>
      </c>
      <c r="R608" t="b">
        <v>0</v>
      </c>
      <c r="S608" t="b">
        <v>0</v>
      </c>
      <c r="T608" t="s">
        <v>23</v>
      </c>
    </row>
    <row r="609" spans="1:20" hidden="1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>
        <f t="shared" si="39"/>
        <v>81</v>
      </c>
      <c r="J609" t="s">
        <v>2033</v>
      </c>
      <c r="K609" t="s">
        <v>2034</v>
      </c>
      <c r="L609" t="s">
        <v>21</v>
      </c>
      <c r="M609" t="s">
        <v>22</v>
      </c>
      <c r="N609">
        <v>1395550800</v>
      </c>
      <c r="O609">
        <v>1395723600</v>
      </c>
      <c r="P609" s="9">
        <f t="shared" si="37"/>
        <v>41721.208333333336</v>
      </c>
      <c r="Q609" s="9">
        <f t="shared" si="38"/>
        <v>41723.208333333336</v>
      </c>
      <c r="R609" t="b">
        <v>0</v>
      </c>
      <c r="S609" t="b">
        <v>0</v>
      </c>
      <c r="T609" t="s">
        <v>17</v>
      </c>
    </row>
    <row r="610" spans="1:20" hidden="1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>
        <f t="shared" si="39"/>
        <v>35</v>
      </c>
      <c r="J610" t="s">
        <v>2035</v>
      </c>
      <c r="K610" t="s">
        <v>2058</v>
      </c>
      <c r="L610" t="s">
        <v>21</v>
      </c>
      <c r="M610" t="s">
        <v>22</v>
      </c>
      <c r="N610">
        <v>1551852000</v>
      </c>
      <c r="O610">
        <v>1552197600</v>
      </c>
      <c r="P610" s="9">
        <f t="shared" si="37"/>
        <v>43530.25</v>
      </c>
      <c r="Q610" s="9">
        <f t="shared" si="38"/>
        <v>43534.25</v>
      </c>
      <c r="R610" t="b">
        <v>0</v>
      </c>
      <c r="S610" t="b">
        <v>1</v>
      </c>
      <c r="T610" t="s">
        <v>159</v>
      </c>
    </row>
    <row r="611" spans="1:20" hidden="1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>
        <f t="shared" si="39"/>
        <v>103</v>
      </c>
      <c r="J611" t="s">
        <v>2041</v>
      </c>
      <c r="K611" t="s">
        <v>2063</v>
      </c>
      <c r="L611" t="s">
        <v>21</v>
      </c>
      <c r="M611" t="s">
        <v>22</v>
      </c>
      <c r="N611">
        <v>1547618400</v>
      </c>
      <c r="O611">
        <v>1549087200</v>
      </c>
      <c r="P611" s="9">
        <f t="shared" si="37"/>
        <v>43481.25</v>
      </c>
      <c r="Q611" s="9">
        <f t="shared" si="38"/>
        <v>43498.25</v>
      </c>
      <c r="R611" t="b">
        <v>0</v>
      </c>
      <c r="S611" t="b">
        <v>0</v>
      </c>
      <c r="T611" t="s">
        <v>474</v>
      </c>
    </row>
    <row r="612" spans="1:20" ht="31" hidden="1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>
        <f t="shared" si="39"/>
        <v>28</v>
      </c>
      <c r="J612" t="s">
        <v>2039</v>
      </c>
      <c r="K612" t="s">
        <v>2040</v>
      </c>
      <c r="L612" t="s">
        <v>21</v>
      </c>
      <c r="M612" t="s">
        <v>22</v>
      </c>
      <c r="N612">
        <v>1355637600</v>
      </c>
      <c r="O612">
        <v>1356847200</v>
      </c>
      <c r="P612" s="9">
        <f t="shared" si="37"/>
        <v>41259.25</v>
      </c>
      <c r="Q612" s="9">
        <f t="shared" si="38"/>
        <v>41273.25</v>
      </c>
      <c r="R612" t="b">
        <v>0</v>
      </c>
      <c r="S612" t="b">
        <v>0</v>
      </c>
      <c r="T612" t="s">
        <v>33</v>
      </c>
    </row>
    <row r="613" spans="1:20" hidden="1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>
        <f t="shared" si="39"/>
        <v>76</v>
      </c>
      <c r="J613" t="s">
        <v>2039</v>
      </c>
      <c r="K613" t="s">
        <v>2040</v>
      </c>
      <c r="L613" t="s">
        <v>21</v>
      </c>
      <c r="M613" t="s">
        <v>22</v>
      </c>
      <c r="N613">
        <v>1374728400</v>
      </c>
      <c r="O613">
        <v>1375765200</v>
      </c>
      <c r="P613" s="9">
        <f t="shared" si="37"/>
        <v>41480.208333333336</v>
      </c>
      <c r="Q613" s="9">
        <f t="shared" si="38"/>
        <v>41492.208333333336</v>
      </c>
      <c r="R613" t="b">
        <v>0</v>
      </c>
      <c r="S613" t="b">
        <v>0</v>
      </c>
      <c r="T613" t="s">
        <v>33</v>
      </c>
    </row>
    <row r="614" spans="1:20" hidden="1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>
        <f t="shared" si="39"/>
        <v>45</v>
      </c>
      <c r="J614" t="s">
        <v>2035</v>
      </c>
      <c r="K614" t="s">
        <v>2043</v>
      </c>
      <c r="L614" t="s">
        <v>21</v>
      </c>
      <c r="M614" t="s">
        <v>22</v>
      </c>
      <c r="N614">
        <v>1287810000</v>
      </c>
      <c r="O614">
        <v>1289800800</v>
      </c>
      <c r="P614" s="9">
        <f t="shared" si="37"/>
        <v>40474.208333333336</v>
      </c>
      <c r="Q614" s="9">
        <f t="shared" si="38"/>
        <v>40497.25</v>
      </c>
      <c r="R614" t="b">
        <v>0</v>
      </c>
      <c r="S614" t="b">
        <v>0</v>
      </c>
      <c r="T614" t="s">
        <v>50</v>
      </c>
    </row>
    <row r="615" spans="1:20" hidden="1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>
        <f t="shared" si="39"/>
        <v>74</v>
      </c>
      <c r="J615" t="s">
        <v>2039</v>
      </c>
      <c r="K615" t="s">
        <v>2040</v>
      </c>
      <c r="L615" t="s">
        <v>15</v>
      </c>
      <c r="M615" t="s">
        <v>16</v>
      </c>
      <c r="N615">
        <v>1503723600</v>
      </c>
      <c r="O615">
        <v>1504501200</v>
      </c>
      <c r="P615" s="9">
        <f t="shared" si="37"/>
        <v>42973.208333333328</v>
      </c>
      <c r="Q615" s="9">
        <f t="shared" si="38"/>
        <v>42982.208333333328</v>
      </c>
      <c r="R615" t="b">
        <v>0</v>
      </c>
      <c r="S615" t="b">
        <v>0</v>
      </c>
      <c r="T615" t="s">
        <v>33</v>
      </c>
    </row>
    <row r="616" spans="1:20" ht="31" hidden="1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>
        <f t="shared" si="39"/>
        <v>57</v>
      </c>
      <c r="J616" t="s">
        <v>2039</v>
      </c>
      <c r="K616" t="s">
        <v>2040</v>
      </c>
      <c r="L616" t="s">
        <v>21</v>
      </c>
      <c r="M616" t="s">
        <v>22</v>
      </c>
      <c r="N616">
        <v>1484114400</v>
      </c>
      <c r="O616">
        <v>1485669600</v>
      </c>
      <c r="P616" s="9">
        <f t="shared" si="37"/>
        <v>42746.25</v>
      </c>
      <c r="Q616" s="9">
        <f t="shared" si="38"/>
        <v>42764.25</v>
      </c>
      <c r="R616" t="b">
        <v>0</v>
      </c>
      <c r="S616" t="b">
        <v>0</v>
      </c>
      <c r="T616" t="s">
        <v>33</v>
      </c>
    </row>
    <row r="617" spans="1:20" hidden="1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>
        <f t="shared" si="39"/>
        <v>85</v>
      </c>
      <c r="J617" t="s">
        <v>2039</v>
      </c>
      <c r="K617" t="s">
        <v>2040</v>
      </c>
      <c r="L617" t="s">
        <v>107</v>
      </c>
      <c r="M617" t="s">
        <v>108</v>
      </c>
      <c r="N617">
        <v>1461906000</v>
      </c>
      <c r="O617">
        <v>1462770000</v>
      </c>
      <c r="P617" s="9">
        <f t="shared" si="37"/>
        <v>42489.208333333328</v>
      </c>
      <c r="Q617" s="9">
        <f t="shared" si="38"/>
        <v>42499.208333333328</v>
      </c>
      <c r="R617" t="b">
        <v>0</v>
      </c>
      <c r="S617" t="b">
        <v>0</v>
      </c>
      <c r="T617" t="s">
        <v>33</v>
      </c>
    </row>
    <row r="618" spans="1:20" hidden="1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>
        <f t="shared" si="39"/>
        <v>51</v>
      </c>
      <c r="J618" t="s">
        <v>2035</v>
      </c>
      <c r="K618" t="s">
        <v>2045</v>
      </c>
      <c r="L618" t="s">
        <v>40</v>
      </c>
      <c r="M618" t="s">
        <v>41</v>
      </c>
      <c r="N618">
        <v>1379653200</v>
      </c>
      <c r="O618">
        <v>1379739600</v>
      </c>
      <c r="P618" s="9">
        <f t="shared" si="37"/>
        <v>41537.208333333336</v>
      </c>
      <c r="Q618" s="9">
        <f t="shared" si="38"/>
        <v>41538.208333333336</v>
      </c>
      <c r="R618" t="b">
        <v>0</v>
      </c>
      <c r="S618" t="b">
        <v>1</v>
      </c>
      <c r="T618" t="s">
        <v>60</v>
      </c>
    </row>
    <row r="619" spans="1:20" hidden="1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>
        <f t="shared" si="39"/>
        <v>64</v>
      </c>
      <c r="J619" t="s">
        <v>2039</v>
      </c>
      <c r="K619" t="s">
        <v>2040</v>
      </c>
      <c r="L619" t="s">
        <v>21</v>
      </c>
      <c r="M619" t="s">
        <v>22</v>
      </c>
      <c r="N619">
        <v>1401858000</v>
      </c>
      <c r="O619">
        <v>1402722000</v>
      </c>
      <c r="P619" s="9">
        <f t="shared" si="37"/>
        <v>41794.208333333336</v>
      </c>
      <c r="Q619" s="9">
        <f t="shared" si="38"/>
        <v>41804.208333333336</v>
      </c>
      <c r="R619" t="b">
        <v>0</v>
      </c>
      <c r="S619" t="b">
        <v>0</v>
      </c>
      <c r="T619" t="s">
        <v>33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>
        <f t="shared" si="39"/>
        <v>81</v>
      </c>
      <c r="J620" t="s">
        <v>2047</v>
      </c>
      <c r="K620" t="s">
        <v>2048</v>
      </c>
      <c r="L620" t="s">
        <v>21</v>
      </c>
      <c r="M620" t="s">
        <v>22</v>
      </c>
      <c r="N620">
        <v>1367470800</v>
      </c>
      <c r="O620">
        <v>1369285200</v>
      </c>
      <c r="P620" s="9">
        <f t="shared" si="37"/>
        <v>41396.208333333336</v>
      </c>
      <c r="Q620" s="9">
        <f t="shared" si="38"/>
        <v>41417.208333333336</v>
      </c>
      <c r="R620" t="b">
        <v>0</v>
      </c>
      <c r="S620" t="b">
        <v>0</v>
      </c>
      <c r="T620" t="s">
        <v>68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>
        <f t="shared" si="39"/>
        <v>86</v>
      </c>
      <c r="J621" t="s">
        <v>2039</v>
      </c>
      <c r="K621" t="s">
        <v>2040</v>
      </c>
      <c r="L621" t="s">
        <v>21</v>
      </c>
      <c r="M621" t="s">
        <v>22</v>
      </c>
      <c r="N621">
        <v>1304658000</v>
      </c>
      <c r="O621">
        <v>1304744400</v>
      </c>
      <c r="P621" s="9">
        <f t="shared" si="37"/>
        <v>40669.208333333336</v>
      </c>
      <c r="Q621" s="9">
        <f t="shared" si="38"/>
        <v>40670.208333333336</v>
      </c>
      <c r="R621" t="b">
        <v>1</v>
      </c>
      <c r="S621" t="b">
        <v>1</v>
      </c>
      <c r="T621" t="s">
        <v>33</v>
      </c>
    </row>
    <row r="622" spans="1:20" hidden="1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>
        <f t="shared" si="39"/>
        <v>90</v>
      </c>
      <c r="J622" t="s">
        <v>2054</v>
      </c>
      <c r="K622" t="s">
        <v>2055</v>
      </c>
      <c r="L622" t="s">
        <v>26</v>
      </c>
      <c r="M622" t="s">
        <v>27</v>
      </c>
      <c r="N622">
        <v>1467954000</v>
      </c>
      <c r="O622">
        <v>1468299600</v>
      </c>
      <c r="P622" s="9">
        <f t="shared" si="37"/>
        <v>42559.208333333328</v>
      </c>
      <c r="Q622" s="9">
        <f t="shared" si="38"/>
        <v>42563.208333333328</v>
      </c>
      <c r="R622" t="b">
        <v>0</v>
      </c>
      <c r="S622" t="b">
        <v>0</v>
      </c>
      <c r="T622" t="s">
        <v>122</v>
      </c>
    </row>
    <row r="623" spans="1:20" hidden="1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>
        <f t="shared" si="39"/>
        <v>74</v>
      </c>
      <c r="J623" t="s">
        <v>2039</v>
      </c>
      <c r="K623" t="s">
        <v>2040</v>
      </c>
      <c r="L623" t="s">
        <v>21</v>
      </c>
      <c r="M623" t="s">
        <v>22</v>
      </c>
      <c r="N623">
        <v>1473742800</v>
      </c>
      <c r="O623">
        <v>1474174800</v>
      </c>
      <c r="P623" s="9">
        <f t="shared" si="37"/>
        <v>42626.208333333328</v>
      </c>
      <c r="Q623" s="9">
        <f t="shared" si="38"/>
        <v>42631.208333333328</v>
      </c>
      <c r="R623" t="b">
        <v>0</v>
      </c>
      <c r="S623" t="b">
        <v>0</v>
      </c>
      <c r="T623" t="s">
        <v>33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>
        <f t="shared" si="39"/>
        <v>92</v>
      </c>
      <c r="J624" t="s">
        <v>2035</v>
      </c>
      <c r="K624" t="s">
        <v>2045</v>
      </c>
      <c r="L624" t="s">
        <v>21</v>
      </c>
      <c r="M624" t="s">
        <v>22</v>
      </c>
      <c r="N624">
        <v>1523768400</v>
      </c>
      <c r="O624">
        <v>1526014800</v>
      </c>
      <c r="P624" s="9">
        <f t="shared" si="37"/>
        <v>43205.208333333328</v>
      </c>
      <c r="Q624" s="9">
        <f t="shared" si="38"/>
        <v>43231.208333333328</v>
      </c>
      <c r="R624" t="b">
        <v>0</v>
      </c>
      <c r="S624" t="b">
        <v>0</v>
      </c>
      <c r="T624" t="s">
        <v>60</v>
      </c>
    </row>
    <row r="625" spans="1:20" hidden="1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>
        <f t="shared" si="39"/>
        <v>56</v>
      </c>
      <c r="J625" t="s">
        <v>2039</v>
      </c>
      <c r="K625" t="s">
        <v>2040</v>
      </c>
      <c r="L625" t="s">
        <v>40</v>
      </c>
      <c r="M625" t="s">
        <v>41</v>
      </c>
      <c r="N625">
        <v>1437022800</v>
      </c>
      <c r="O625">
        <v>1437454800</v>
      </c>
      <c r="P625" s="9">
        <f t="shared" si="37"/>
        <v>42201.208333333328</v>
      </c>
      <c r="Q625" s="9">
        <f t="shared" si="38"/>
        <v>42206.208333333328</v>
      </c>
      <c r="R625" t="b">
        <v>0</v>
      </c>
      <c r="S625" t="b">
        <v>0</v>
      </c>
      <c r="T625" t="s">
        <v>33</v>
      </c>
    </row>
    <row r="626" spans="1:20" hidden="1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>
        <f t="shared" si="39"/>
        <v>33</v>
      </c>
      <c r="J626" t="s">
        <v>2054</v>
      </c>
      <c r="K626" t="s">
        <v>2055</v>
      </c>
      <c r="L626" t="s">
        <v>21</v>
      </c>
      <c r="M626" t="s">
        <v>22</v>
      </c>
      <c r="N626">
        <v>1422165600</v>
      </c>
      <c r="O626">
        <v>1422684000</v>
      </c>
      <c r="P626" s="9">
        <f t="shared" si="37"/>
        <v>42029.25</v>
      </c>
      <c r="Q626" s="9">
        <f t="shared" si="38"/>
        <v>42035.25</v>
      </c>
      <c r="R626" t="b">
        <v>0</v>
      </c>
      <c r="S626" t="b">
        <v>0</v>
      </c>
      <c r="T626" t="s">
        <v>122</v>
      </c>
    </row>
    <row r="627" spans="1:20" ht="31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>
        <f t="shared" si="39"/>
        <v>94</v>
      </c>
      <c r="J627" t="s">
        <v>2039</v>
      </c>
      <c r="K627" t="s">
        <v>2040</v>
      </c>
      <c r="L627" t="s">
        <v>21</v>
      </c>
      <c r="M627" t="s">
        <v>22</v>
      </c>
      <c r="N627">
        <v>1580104800</v>
      </c>
      <c r="O627">
        <v>1581314400</v>
      </c>
      <c r="P627" s="9">
        <f t="shared" si="37"/>
        <v>43857.25</v>
      </c>
      <c r="Q627" s="9">
        <f t="shared" si="38"/>
        <v>43871.25</v>
      </c>
      <c r="R627" t="b">
        <v>0</v>
      </c>
      <c r="S627" t="b">
        <v>0</v>
      </c>
      <c r="T627" t="s">
        <v>33</v>
      </c>
    </row>
    <row r="628" spans="1:20" ht="31" hidden="1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>
        <f t="shared" si="39"/>
        <v>70</v>
      </c>
      <c r="J628" t="s">
        <v>2039</v>
      </c>
      <c r="K628" t="s">
        <v>2040</v>
      </c>
      <c r="L628" t="s">
        <v>21</v>
      </c>
      <c r="M628" t="s">
        <v>22</v>
      </c>
      <c r="N628">
        <v>1285650000</v>
      </c>
      <c r="O628">
        <v>1286427600</v>
      </c>
      <c r="P628" s="9">
        <f t="shared" si="37"/>
        <v>40449.208333333336</v>
      </c>
      <c r="Q628" s="9">
        <f t="shared" si="38"/>
        <v>40458.208333333336</v>
      </c>
      <c r="R628" t="b">
        <v>0</v>
      </c>
      <c r="S628" t="b">
        <v>1</v>
      </c>
      <c r="T628" t="s">
        <v>33</v>
      </c>
    </row>
    <row r="629" spans="1:20" hidden="1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>
        <f t="shared" si="39"/>
        <v>72</v>
      </c>
      <c r="J629" t="s">
        <v>2033</v>
      </c>
      <c r="K629" t="s">
        <v>2034</v>
      </c>
      <c r="L629" t="s">
        <v>40</v>
      </c>
      <c r="M629" t="s">
        <v>41</v>
      </c>
      <c r="N629">
        <v>1276664400</v>
      </c>
      <c r="O629">
        <v>1278738000</v>
      </c>
      <c r="P629" s="9">
        <f t="shared" si="37"/>
        <v>40345.208333333336</v>
      </c>
      <c r="Q629" s="9">
        <f t="shared" si="38"/>
        <v>40369.208333333336</v>
      </c>
      <c r="R629" t="b">
        <v>1</v>
      </c>
      <c r="S629" t="b">
        <v>0</v>
      </c>
      <c r="T629" t="s">
        <v>17</v>
      </c>
    </row>
    <row r="630" spans="1:20" hidden="1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>
        <f t="shared" si="39"/>
        <v>30</v>
      </c>
      <c r="J630" t="s">
        <v>2035</v>
      </c>
      <c r="K630" t="s">
        <v>2045</v>
      </c>
      <c r="L630" t="s">
        <v>21</v>
      </c>
      <c r="M630" t="s">
        <v>22</v>
      </c>
      <c r="N630">
        <v>1286168400</v>
      </c>
      <c r="O630">
        <v>1286427600</v>
      </c>
      <c r="P630" s="9">
        <f t="shared" si="37"/>
        <v>40455.208333333336</v>
      </c>
      <c r="Q630" s="9">
        <f t="shared" si="38"/>
        <v>40458.208333333336</v>
      </c>
      <c r="R630" t="b">
        <v>0</v>
      </c>
      <c r="S630" t="b">
        <v>0</v>
      </c>
      <c r="T630" t="s">
        <v>60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>
        <f t="shared" si="39"/>
        <v>74</v>
      </c>
      <c r="J631" t="s">
        <v>2039</v>
      </c>
      <c r="K631" t="s">
        <v>2040</v>
      </c>
      <c r="L631" t="s">
        <v>21</v>
      </c>
      <c r="M631" t="s">
        <v>22</v>
      </c>
      <c r="N631">
        <v>1467781200</v>
      </c>
      <c r="O631">
        <v>1467954000</v>
      </c>
      <c r="P631" s="9">
        <f t="shared" si="37"/>
        <v>42557.208333333328</v>
      </c>
      <c r="Q631" s="9">
        <f t="shared" si="38"/>
        <v>42559.208333333328</v>
      </c>
      <c r="R631" t="b">
        <v>0</v>
      </c>
      <c r="S631" t="b">
        <v>1</v>
      </c>
      <c r="T631" t="s">
        <v>33</v>
      </c>
    </row>
    <row r="632" spans="1:20" hidden="1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>
        <f t="shared" si="39"/>
        <v>69</v>
      </c>
      <c r="J632" t="s">
        <v>2039</v>
      </c>
      <c r="K632" t="s">
        <v>2040</v>
      </c>
      <c r="L632" t="s">
        <v>21</v>
      </c>
      <c r="M632" t="s">
        <v>22</v>
      </c>
      <c r="N632">
        <v>1556686800</v>
      </c>
      <c r="O632">
        <v>1557637200</v>
      </c>
      <c r="P632" s="9">
        <f t="shared" si="37"/>
        <v>43586.208333333328</v>
      </c>
      <c r="Q632" s="9">
        <f t="shared" si="38"/>
        <v>43597.208333333328</v>
      </c>
      <c r="R632" t="b">
        <v>0</v>
      </c>
      <c r="S632" t="b">
        <v>1</v>
      </c>
      <c r="T632" t="s">
        <v>33</v>
      </c>
    </row>
    <row r="633" spans="1:20" hidden="1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>
        <f t="shared" si="39"/>
        <v>60</v>
      </c>
      <c r="J633" t="s">
        <v>2039</v>
      </c>
      <c r="K633" t="s">
        <v>2040</v>
      </c>
      <c r="L633" t="s">
        <v>21</v>
      </c>
      <c r="M633" t="s">
        <v>22</v>
      </c>
      <c r="N633">
        <v>1553576400</v>
      </c>
      <c r="O633">
        <v>1553922000</v>
      </c>
      <c r="P633" s="9">
        <f t="shared" si="37"/>
        <v>43550.208333333328</v>
      </c>
      <c r="Q633" s="9">
        <f t="shared" si="38"/>
        <v>43554.208333333328</v>
      </c>
      <c r="R633" t="b">
        <v>0</v>
      </c>
      <c r="S633" t="b">
        <v>0</v>
      </c>
      <c r="T633" t="s">
        <v>33</v>
      </c>
    </row>
    <row r="634" spans="1:20" hidden="1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>
        <f t="shared" si="39"/>
        <v>111</v>
      </c>
      <c r="J634" t="s">
        <v>2039</v>
      </c>
      <c r="K634" t="s">
        <v>2040</v>
      </c>
      <c r="L634" t="s">
        <v>21</v>
      </c>
      <c r="M634" t="s">
        <v>22</v>
      </c>
      <c r="N634">
        <v>1414904400</v>
      </c>
      <c r="O634">
        <v>1416463200</v>
      </c>
      <c r="P634" s="9">
        <f t="shared" si="37"/>
        <v>41945.208333333336</v>
      </c>
      <c r="Q634" s="9">
        <f t="shared" si="38"/>
        <v>41963.25</v>
      </c>
      <c r="R634" t="b">
        <v>0</v>
      </c>
      <c r="S634" t="b">
        <v>0</v>
      </c>
      <c r="T634" t="s">
        <v>33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>
        <f t="shared" si="39"/>
        <v>53</v>
      </c>
      <c r="J635" t="s">
        <v>2041</v>
      </c>
      <c r="K635" t="s">
        <v>2049</v>
      </c>
      <c r="L635" t="s">
        <v>21</v>
      </c>
      <c r="M635" t="s">
        <v>22</v>
      </c>
      <c r="N635">
        <v>1446876000</v>
      </c>
      <c r="O635">
        <v>1447221600</v>
      </c>
      <c r="P635" s="9">
        <f t="shared" si="37"/>
        <v>42315.25</v>
      </c>
      <c r="Q635" s="9">
        <f t="shared" si="38"/>
        <v>42319.25</v>
      </c>
      <c r="R635" t="b">
        <v>0</v>
      </c>
      <c r="S635" t="b">
        <v>0</v>
      </c>
      <c r="T635" t="s">
        <v>71</v>
      </c>
    </row>
    <row r="636" spans="1:20" hidden="1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>
        <f t="shared" si="39"/>
        <v>56</v>
      </c>
      <c r="J636" t="s">
        <v>2041</v>
      </c>
      <c r="K636" t="s">
        <v>2060</v>
      </c>
      <c r="L636" t="s">
        <v>21</v>
      </c>
      <c r="M636" t="s">
        <v>22</v>
      </c>
      <c r="N636">
        <v>1490418000</v>
      </c>
      <c r="O636">
        <v>1491627600</v>
      </c>
      <c r="P636" s="9">
        <f t="shared" si="37"/>
        <v>42819.208333333328</v>
      </c>
      <c r="Q636" s="9">
        <f t="shared" si="38"/>
        <v>42833.208333333328</v>
      </c>
      <c r="R636" t="b">
        <v>0</v>
      </c>
      <c r="S636" t="b">
        <v>0</v>
      </c>
      <c r="T636" t="s">
        <v>269</v>
      </c>
    </row>
    <row r="637" spans="1:20" hidden="1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>
        <f t="shared" si="39"/>
        <v>70</v>
      </c>
      <c r="J637" t="s">
        <v>2041</v>
      </c>
      <c r="K637" t="s">
        <v>2060</v>
      </c>
      <c r="L637" t="s">
        <v>21</v>
      </c>
      <c r="M637" t="s">
        <v>22</v>
      </c>
      <c r="N637">
        <v>1360389600</v>
      </c>
      <c r="O637">
        <v>1363150800</v>
      </c>
      <c r="P637" s="9">
        <f t="shared" si="37"/>
        <v>41314.25</v>
      </c>
      <c r="Q637" s="9">
        <f t="shared" si="38"/>
        <v>41346.208333333336</v>
      </c>
      <c r="R637" t="b">
        <v>0</v>
      </c>
      <c r="S637" t="b">
        <v>0</v>
      </c>
      <c r="T637" t="s">
        <v>269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>
        <f t="shared" si="39"/>
        <v>49</v>
      </c>
      <c r="J638" t="s">
        <v>2041</v>
      </c>
      <c r="K638" t="s">
        <v>2049</v>
      </c>
      <c r="L638" t="s">
        <v>36</v>
      </c>
      <c r="M638" t="s">
        <v>37</v>
      </c>
      <c r="N638">
        <v>1326866400</v>
      </c>
      <c r="O638">
        <v>1330754400</v>
      </c>
      <c r="P638" s="9">
        <f t="shared" si="37"/>
        <v>40926.25</v>
      </c>
      <c r="Q638" s="9">
        <f t="shared" si="38"/>
        <v>40971.25</v>
      </c>
      <c r="R638" t="b">
        <v>0</v>
      </c>
      <c r="S638" t="b">
        <v>1</v>
      </c>
      <c r="T638" t="s">
        <v>71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>
        <f t="shared" si="39"/>
        <v>104</v>
      </c>
      <c r="J639" t="s">
        <v>2039</v>
      </c>
      <c r="K639" t="s">
        <v>2040</v>
      </c>
      <c r="L639" t="s">
        <v>21</v>
      </c>
      <c r="M639" t="s">
        <v>22</v>
      </c>
      <c r="N639">
        <v>1479103200</v>
      </c>
      <c r="O639">
        <v>1479794400</v>
      </c>
      <c r="P639" s="9">
        <f t="shared" si="37"/>
        <v>42688.25</v>
      </c>
      <c r="Q639" s="9">
        <f t="shared" si="38"/>
        <v>42696.25</v>
      </c>
      <c r="R639" t="b">
        <v>0</v>
      </c>
      <c r="S639" t="b">
        <v>0</v>
      </c>
      <c r="T639" t="s">
        <v>33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>
        <f t="shared" si="39"/>
        <v>99</v>
      </c>
      <c r="J640" t="s">
        <v>2039</v>
      </c>
      <c r="K640" t="s">
        <v>2040</v>
      </c>
      <c r="L640" t="s">
        <v>21</v>
      </c>
      <c r="M640" t="s">
        <v>22</v>
      </c>
      <c r="N640">
        <v>1280206800</v>
      </c>
      <c r="O640">
        <v>1281243600</v>
      </c>
      <c r="P640" s="9">
        <f t="shared" si="37"/>
        <v>40386.208333333336</v>
      </c>
      <c r="Q640" s="9">
        <f t="shared" si="38"/>
        <v>40398.208333333336</v>
      </c>
      <c r="R640" t="b">
        <v>0</v>
      </c>
      <c r="S640" t="b">
        <v>1</v>
      </c>
      <c r="T640" t="s">
        <v>33</v>
      </c>
    </row>
    <row r="641" spans="1:20" hidden="1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>
        <f t="shared" si="39"/>
        <v>107</v>
      </c>
      <c r="J641" t="s">
        <v>2041</v>
      </c>
      <c r="K641" t="s">
        <v>2044</v>
      </c>
      <c r="L641" t="s">
        <v>21</v>
      </c>
      <c r="M641" t="s">
        <v>22</v>
      </c>
      <c r="N641">
        <v>1532754000</v>
      </c>
      <c r="O641">
        <v>1532754000</v>
      </c>
      <c r="P641" s="9">
        <f t="shared" si="37"/>
        <v>43309.208333333328</v>
      </c>
      <c r="Q641" s="9">
        <f t="shared" si="38"/>
        <v>43309.208333333328</v>
      </c>
      <c r="R641" t="b">
        <v>0</v>
      </c>
      <c r="S641" t="b">
        <v>1</v>
      </c>
      <c r="T641" t="s">
        <v>53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>
        <f t="shared" si="39"/>
        <v>77</v>
      </c>
      <c r="J642" t="s">
        <v>2039</v>
      </c>
      <c r="K642" t="s">
        <v>2040</v>
      </c>
      <c r="L642" t="s">
        <v>21</v>
      </c>
      <c r="M642" t="s">
        <v>22</v>
      </c>
      <c r="N642">
        <v>1453096800</v>
      </c>
      <c r="O642">
        <v>1453356000</v>
      </c>
      <c r="P642" s="9">
        <f t="shared" si="37"/>
        <v>42387.25</v>
      </c>
      <c r="Q642" s="9">
        <f t="shared" si="38"/>
        <v>42390.25</v>
      </c>
      <c r="R642" t="b">
        <v>0</v>
      </c>
      <c r="S642" t="b">
        <v>0</v>
      </c>
      <c r="T642" t="s">
        <v>33</v>
      </c>
    </row>
    <row r="643" spans="1:20" ht="31" hidden="1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>
        <f t="shared" si="39"/>
        <v>58</v>
      </c>
      <c r="J643" t="s">
        <v>2039</v>
      </c>
      <c r="K643" t="s">
        <v>2040</v>
      </c>
      <c r="L643" t="s">
        <v>98</v>
      </c>
      <c r="M643" t="s">
        <v>99</v>
      </c>
      <c r="N643">
        <v>1487570400</v>
      </c>
      <c r="O643">
        <v>1489986000</v>
      </c>
      <c r="P643" s="9">
        <f t="shared" ref="P643:P706" si="41">(((N643/60)/60)/24)+DATE(1970,1,1)</f>
        <v>42786.25</v>
      </c>
      <c r="Q643" s="9">
        <f t="shared" ref="Q643:Q706" si="42">(((O643/60)/60)/24)+DATE(1970,1,1)</f>
        <v>42814.208333333328</v>
      </c>
      <c r="R643" t="b">
        <v>0</v>
      </c>
      <c r="S643" t="b">
        <v>0</v>
      </c>
      <c r="T643" t="s">
        <v>33</v>
      </c>
    </row>
    <row r="644" spans="1:20" hidden="1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>
        <f t="shared" ref="I644:I707" si="43">ROUND(E644/H644,0)</f>
        <v>104</v>
      </c>
      <c r="J644" t="s">
        <v>2037</v>
      </c>
      <c r="K644" t="s">
        <v>2046</v>
      </c>
      <c r="L644" t="s">
        <v>15</v>
      </c>
      <c r="M644" t="s">
        <v>16</v>
      </c>
      <c r="N644">
        <v>1545026400</v>
      </c>
      <c r="O644">
        <v>1545804000</v>
      </c>
      <c r="P644" s="9">
        <f t="shared" si="41"/>
        <v>43451.25</v>
      </c>
      <c r="Q644" s="9">
        <f t="shared" si="42"/>
        <v>43460.25</v>
      </c>
      <c r="R644" t="b">
        <v>0</v>
      </c>
      <c r="S644" t="b">
        <v>0</v>
      </c>
      <c r="T644" t="s">
        <v>65</v>
      </c>
    </row>
    <row r="645" spans="1:20" hidden="1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>
        <f t="shared" si="43"/>
        <v>88</v>
      </c>
      <c r="J645" t="s">
        <v>2039</v>
      </c>
      <c r="K645" t="s">
        <v>2040</v>
      </c>
      <c r="L645" t="s">
        <v>21</v>
      </c>
      <c r="M645" t="s">
        <v>22</v>
      </c>
      <c r="N645">
        <v>1488348000</v>
      </c>
      <c r="O645">
        <v>1489899600</v>
      </c>
      <c r="P645" s="9">
        <f t="shared" si="41"/>
        <v>42795.25</v>
      </c>
      <c r="Q645" s="9">
        <f t="shared" si="42"/>
        <v>42813.208333333328</v>
      </c>
      <c r="R645" t="b">
        <v>0</v>
      </c>
      <c r="S645" t="b">
        <v>0</v>
      </c>
      <c r="T645" t="s">
        <v>33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>
        <f t="shared" si="43"/>
        <v>28</v>
      </c>
      <c r="J646" t="s">
        <v>2039</v>
      </c>
      <c r="K646" t="s">
        <v>2040</v>
      </c>
      <c r="L646" t="s">
        <v>15</v>
      </c>
      <c r="M646" t="s">
        <v>16</v>
      </c>
      <c r="N646">
        <v>1545112800</v>
      </c>
      <c r="O646">
        <v>1546495200</v>
      </c>
      <c r="P646" s="9">
        <f t="shared" si="41"/>
        <v>43452.25</v>
      </c>
      <c r="Q646" s="9">
        <f t="shared" si="42"/>
        <v>43468.25</v>
      </c>
      <c r="R646" t="b">
        <v>0</v>
      </c>
      <c r="S646" t="b">
        <v>0</v>
      </c>
      <c r="T646" t="s">
        <v>33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>
        <f t="shared" si="43"/>
        <v>38</v>
      </c>
      <c r="J647" t="s">
        <v>2035</v>
      </c>
      <c r="K647" t="s">
        <v>2036</v>
      </c>
      <c r="L647" t="s">
        <v>21</v>
      </c>
      <c r="M647" t="s">
        <v>22</v>
      </c>
      <c r="N647">
        <v>1537938000</v>
      </c>
      <c r="O647">
        <v>1539752400</v>
      </c>
      <c r="P647" s="9">
        <f t="shared" si="41"/>
        <v>43369.208333333328</v>
      </c>
      <c r="Q647" s="9">
        <f t="shared" si="42"/>
        <v>43390.208333333328</v>
      </c>
      <c r="R647" t="b">
        <v>0</v>
      </c>
      <c r="S647" t="b">
        <v>1</v>
      </c>
      <c r="T647" t="s">
        <v>23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>
        <f t="shared" si="43"/>
        <v>30</v>
      </c>
      <c r="J648" t="s">
        <v>2050</v>
      </c>
      <c r="K648" t="s">
        <v>2051</v>
      </c>
      <c r="L648" t="s">
        <v>21</v>
      </c>
      <c r="M648" t="s">
        <v>22</v>
      </c>
      <c r="N648">
        <v>1363150800</v>
      </c>
      <c r="O648">
        <v>1364101200</v>
      </c>
      <c r="P648" s="9">
        <f t="shared" si="41"/>
        <v>41346.208333333336</v>
      </c>
      <c r="Q648" s="9">
        <f t="shared" si="42"/>
        <v>41357.208333333336</v>
      </c>
      <c r="R648" t="b">
        <v>0</v>
      </c>
      <c r="S648" t="b">
        <v>0</v>
      </c>
      <c r="T648" t="s">
        <v>89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>
        <f t="shared" si="43"/>
        <v>104</v>
      </c>
      <c r="J649" t="s">
        <v>2047</v>
      </c>
      <c r="K649" t="s">
        <v>2059</v>
      </c>
      <c r="L649" t="s">
        <v>21</v>
      </c>
      <c r="M649" t="s">
        <v>22</v>
      </c>
      <c r="N649">
        <v>1523250000</v>
      </c>
      <c r="O649">
        <v>1525323600</v>
      </c>
      <c r="P649" s="9">
        <f t="shared" si="41"/>
        <v>43199.208333333328</v>
      </c>
      <c r="Q649" s="9">
        <f t="shared" si="42"/>
        <v>43223.208333333328</v>
      </c>
      <c r="R649" t="b">
        <v>0</v>
      </c>
      <c r="S649" t="b">
        <v>0</v>
      </c>
      <c r="T649" t="s">
        <v>206</v>
      </c>
    </row>
    <row r="650" spans="1:20" hidden="1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>
        <f t="shared" si="43"/>
        <v>86</v>
      </c>
      <c r="J650" t="s">
        <v>2033</v>
      </c>
      <c r="K650" t="s">
        <v>2034</v>
      </c>
      <c r="L650" t="s">
        <v>21</v>
      </c>
      <c r="M650" t="s">
        <v>22</v>
      </c>
      <c r="N650">
        <v>1499317200</v>
      </c>
      <c r="O650">
        <v>1500872400</v>
      </c>
      <c r="P650" s="9">
        <f t="shared" si="41"/>
        <v>42922.208333333328</v>
      </c>
      <c r="Q650" s="9">
        <f t="shared" si="42"/>
        <v>42940.208333333328</v>
      </c>
      <c r="R650" t="b">
        <v>1</v>
      </c>
      <c r="S650" t="b">
        <v>0</v>
      </c>
      <c r="T650" t="s">
        <v>17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>
        <f t="shared" si="43"/>
        <v>98</v>
      </c>
      <c r="J651" t="s">
        <v>2039</v>
      </c>
      <c r="K651" t="s">
        <v>2040</v>
      </c>
      <c r="L651" t="s">
        <v>98</v>
      </c>
      <c r="M651" t="s">
        <v>99</v>
      </c>
      <c r="N651">
        <v>1287550800</v>
      </c>
      <c r="O651">
        <v>1288501200</v>
      </c>
      <c r="P651" s="9">
        <f t="shared" si="41"/>
        <v>40471.208333333336</v>
      </c>
      <c r="Q651" s="9">
        <f t="shared" si="42"/>
        <v>40482.208333333336</v>
      </c>
      <c r="R651" t="b">
        <v>1</v>
      </c>
      <c r="S651" t="b">
        <v>1</v>
      </c>
      <c r="T651" t="s">
        <v>33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>
        <f t="shared" si="43"/>
        <v>2</v>
      </c>
      <c r="J652" t="s">
        <v>2035</v>
      </c>
      <c r="K652" t="s">
        <v>2058</v>
      </c>
      <c r="L652" t="s">
        <v>21</v>
      </c>
      <c r="M652" t="s">
        <v>22</v>
      </c>
      <c r="N652">
        <v>1404795600</v>
      </c>
      <c r="O652">
        <v>1407128400</v>
      </c>
      <c r="P652" s="9">
        <f t="shared" si="41"/>
        <v>41828.208333333336</v>
      </c>
      <c r="Q652" s="9">
        <f t="shared" si="42"/>
        <v>41855.208333333336</v>
      </c>
      <c r="R652" t="b">
        <v>0</v>
      </c>
      <c r="S652" t="b">
        <v>0</v>
      </c>
      <c r="T652" t="s">
        <v>159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>
        <f t="shared" si="43"/>
        <v>45</v>
      </c>
      <c r="J653" t="s">
        <v>2041</v>
      </c>
      <c r="K653" t="s">
        <v>2052</v>
      </c>
      <c r="L653" t="s">
        <v>107</v>
      </c>
      <c r="M653" t="s">
        <v>108</v>
      </c>
      <c r="N653">
        <v>1393048800</v>
      </c>
      <c r="O653">
        <v>1394344800</v>
      </c>
      <c r="P653" s="9">
        <f t="shared" si="41"/>
        <v>41692.25</v>
      </c>
      <c r="Q653" s="9">
        <f t="shared" si="42"/>
        <v>41707.25</v>
      </c>
      <c r="R653" t="b">
        <v>0</v>
      </c>
      <c r="S653" t="b">
        <v>0</v>
      </c>
      <c r="T653" t="s">
        <v>100</v>
      </c>
    </row>
    <row r="654" spans="1:20" hidden="1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>
        <f t="shared" si="43"/>
        <v>31</v>
      </c>
      <c r="J654" t="s">
        <v>2037</v>
      </c>
      <c r="K654" t="s">
        <v>2038</v>
      </c>
      <c r="L654" t="s">
        <v>21</v>
      </c>
      <c r="M654" t="s">
        <v>22</v>
      </c>
      <c r="N654">
        <v>1470373200</v>
      </c>
      <c r="O654">
        <v>1474088400</v>
      </c>
      <c r="P654" s="9">
        <f t="shared" si="41"/>
        <v>42587.208333333328</v>
      </c>
      <c r="Q654" s="9">
        <f t="shared" si="42"/>
        <v>42630.208333333328</v>
      </c>
      <c r="R654" t="b">
        <v>0</v>
      </c>
      <c r="S654" t="b">
        <v>0</v>
      </c>
      <c r="T654" t="s">
        <v>28</v>
      </c>
    </row>
    <row r="655" spans="1:20" hidden="1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>
        <f t="shared" si="43"/>
        <v>60</v>
      </c>
      <c r="J655" t="s">
        <v>2037</v>
      </c>
      <c r="K655" t="s">
        <v>2038</v>
      </c>
      <c r="L655" t="s">
        <v>21</v>
      </c>
      <c r="M655" t="s">
        <v>22</v>
      </c>
      <c r="N655">
        <v>1460091600</v>
      </c>
      <c r="O655">
        <v>1460264400</v>
      </c>
      <c r="P655" s="9">
        <f t="shared" si="41"/>
        <v>42468.208333333328</v>
      </c>
      <c r="Q655" s="9">
        <f t="shared" si="42"/>
        <v>42470.208333333328</v>
      </c>
      <c r="R655" t="b">
        <v>0</v>
      </c>
      <c r="S655" t="b">
        <v>0</v>
      </c>
      <c r="T655" t="s">
        <v>28</v>
      </c>
    </row>
    <row r="656" spans="1:20" hidden="1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>
        <f t="shared" si="43"/>
        <v>59</v>
      </c>
      <c r="J656" t="s">
        <v>2035</v>
      </c>
      <c r="K656" t="s">
        <v>2057</v>
      </c>
      <c r="L656" t="s">
        <v>21</v>
      </c>
      <c r="M656" t="s">
        <v>22</v>
      </c>
      <c r="N656">
        <v>1440392400</v>
      </c>
      <c r="O656">
        <v>1440824400</v>
      </c>
      <c r="P656" s="9">
        <f t="shared" si="41"/>
        <v>42240.208333333328</v>
      </c>
      <c r="Q656" s="9">
        <f t="shared" si="42"/>
        <v>42245.208333333328</v>
      </c>
      <c r="R656" t="b">
        <v>0</v>
      </c>
      <c r="S656" t="b">
        <v>0</v>
      </c>
      <c r="T656" t="s">
        <v>148</v>
      </c>
    </row>
    <row r="657" spans="1:20" hidden="1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>
        <f t="shared" si="43"/>
        <v>50</v>
      </c>
      <c r="J657" t="s">
        <v>2054</v>
      </c>
      <c r="K657" t="s">
        <v>2055</v>
      </c>
      <c r="L657" t="s">
        <v>21</v>
      </c>
      <c r="M657" t="s">
        <v>22</v>
      </c>
      <c r="N657">
        <v>1488434400</v>
      </c>
      <c r="O657">
        <v>1489554000</v>
      </c>
      <c r="P657" s="9">
        <f t="shared" si="41"/>
        <v>42796.25</v>
      </c>
      <c r="Q657" s="9">
        <f t="shared" si="42"/>
        <v>42809.208333333328</v>
      </c>
      <c r="R657" t="b">
        <v>1</v>
      </c>
      <c r="S657" t="b">
        <v>0</v>
      </c>
      <c r="T657" t="s">
        <v>122</v>
      </c>
    </row>
    <row r="658" spans="1:20" ht="31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>
        <f t="shared" si="43"/>
        <v>99</v>
      </c>
      <c r="J658" t="s">
        <v>2033</v>
      </c>
      <c r="K658" t="s">
        <v>2034</v>
      </c>
      <c r="L658" t="s">
        <v>26</v>
      </c>
      <c r="M658" t="s">
        <v>27</v>
      </c>
      <c r="N658">
        <v>1514440800</v>
      </c>
      <c r="O658">
        <v>1514872800</v>
      </c>
      <c r="P658" s="9">
        <f t="shared" si="41"/>
        <v>43097.25</v>
      </c>
      <c r="Q658" s="9">
        <f t="shared" si="42"/>
        <v>43102.25</v>
      </c>
      <c r="R658" t="b">
        <v>0</v>
      </c>
      <c r="S658" t="b">
        <v>0</v>
      </c>
      <c r="T658" t="s">
        <v>17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>
        <f t="shared" si="43"/>
        <v>59</v>
      </c>
      <c r="J659" t="s">
        <v>2041</v>
      </c>
      <c r="K659" t="s">
        <v>2063</v>
      </c>
      <c r="L659" t="s">
        <v>21</v>
      </c>
      <c r="M659" t="s">
        <v>22</v>
      </c>
      <c r="N659">
        <v>1514354400</v>
      </c>
      <c r="O659">
        <v>1515736800</v>
      </c>
      <c r="P659" s="9">
        <f t="shared" si="41"/>
        <v>43096.25</v>
      </c>
      <c r="Q659" s="9">
        <f t="shared" si="42"/>
        <v>43112.25</v>
      </c>
      <c r="R659" t="b">
        <v>0</v>
      </c>
      <c r="S659" t="b">
        <v>0</v>
      </c>
      <c r="T659" t="s">
        <v>474</v>
      </c>
    </row>
    <row r="660" spans="1:20" hidden="1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>
        <f t="shared" si="43"/>
        <v>81</v>
      </c>
      <c r="J660" t="s">
        <v>2035</v>
      </c>
      <c r="K660" t="s">
        <v>2036</v>
      </c>
      <c r="L660" t="s">
        <v>21</v>
      </c>
      <c r="M660" t="s">
        <v>22</v>
      </c>
      <c r="N660">
        <v>1440910800</v>
      </c>
      <c r="O660">
        <v>1442898000</v>
      </c>
      <c r="P660" s="9">
        <f t="shared" si="41"/>
        <v>42246.208333333328</v>
      </c>
      <c r="Q660" s="9">
        <f t="shared" si="42"/>
        <v>42269.208333333328</v>
      </c>
      <c r="R660" t="b">
        <v>0</v>
      </c>
      <c r="S660" t="b">
        <v>0</v>
      </c>
      <c r="T660" t="s">
        <v>23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>
        <f t="shared" si="43"/>
        <v>76</v>
      </c>
      <c r="J661" t="s">
        <v>2041</v>
      </c>
      <c r="K661" t="s">
        <v>2042</v>
      </c>
      <c r="L661" t="s">
        <v>40</v>
      </c>
      <c r="M661" t="s">
        <v>41</v>
      </c>
      <c r="N661">
        <v>1296108000</v>
      </c>
      <c r="O661">
        <v>1296194400</v>
      </c>
      <c r="P661" s="9">
        <f t="shared" si="41"/>
        <v>40570.25</v>
      </c>
      <c r="Q661" s="9">
        <f t="shared" si="42"/>
        <v>40571.25</v>
      </c>
      <c r="R661" t="b">
        <v>0</v>
      </c>
      <c r="S661" t="b">
        <v>0</v>
      </c>
      <c r="T661" t="s">
        <v>42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>
        <f t="shared" si="43"/>
        <v>97</v>
      </c>
      <c r="J662" t="s">
        <v>2039</v>
      </c>
      <c r="K662" t="s">
        <v>2040</v>
      </c>
      <c r="L662" t="s">
        <v>21</v>
      </c>
      <c r="M662" t="s">
        <v>22</v>
      </c>
      <c r="N662">
        <v>1440133200</v>
      </c>
      <c r="O662">
        <v>1440910800</v>
      </c>
      <c r="P662" s="9">
        <f t="shared" si="41"/>
        <v>42237.208333333328</v>
      </c>
      <c r="Q662" s="9">
        <f t="shared" si="42"/>
        <v>42246.208333333328</v>
      </c>
      <c r="R662" t="b">
        <v>1</v>
      </c>
      <c r="S662" t="b">
        <v>0</v>
      </c>
      <c r="T662" t="s">
        <v>33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>
        <f t="shared" si="43"/>
        <v>77</v>
      </c>
      <c r="J663" t="s">
        <v>2035</v>
      </c>
      <c r="K663" t="s">
        <v>2058</v>
      </c>
      <c r="L663" t="s">
        <v>36</v>
      </c>
      <c r="M663" t="s">
        <v>37</v>
      </c>
      <c r="N663">
        <v>1332910800</v>
      </c>
      <c r="O663">
        <v>1335502800</v>
      </c>
      <c r="P663" s="9">
        <f t="shared" si="41"/>
        <v>40996.208333333336</v>
      </c>
      <c r="Q663" s="9">
        <f t="shared" si="42"/>
        <v>41026.208333333336</v>
      </c>
      <c r="R663" t="b">
        <v>0</v>
      </c>
      <c r="S663" t="b">
        <v>0</v>
      </c>
      <c r="T663" t="s">
        <v>159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>
        <f t="shared" si="43"/>
        <v>68</v>
      </c>
      <c r="J664" t="s">
        <v>2039</v>
      </c>
      <c r="K664" t="s">
        <v>2040</v>
      </c>
      <c r="L664" t="s">
        <v>21</v>
      </c>
      <c r="M664" t="s">
        <v>22</v>
      </c>
      <c r="N664">
        <v>1544335200</v>
      </c>
      <c r="O664">
        <v>1544680800</v>
      </c>
      <c r="P664" s="9">
        <f t="shared" si="41"/>
        <v>43443.25</v>
      </c>
      <c r="Q664" s="9">
        <f t="shared" si="42"/>
        <v>43447.25</v>
      </c>
      <c r="R664" t="b">
        <v>0</v>
      </c>
      <c r="S664" t="b">
        <v>0</v>
      </c>
      <c r="T664" t="s">
        <v>33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>
        <f t="shared" si="43"/>
        <v>89</v>
      </c>
      <c r="J665" t="s">
        <v>2039</v>
      </c>
      <c r="K665" t="s">
        <v>2040</v>
      </c>
      <c r="L665" t="s">
        <v>21</v>
      </c>
      <c r="M665" t="s">
        <v>22</v>
      </c>
      <c r="N665">
        <v>1286427600</v>
      </c>
      <c r="O665">
        <v>1288414800</v>
      </c>
      <c r="P665" s="9">
        <f t="shared" si="41"/>
        <v>40458.208333333336</v>
      </c>
      <c r="Q665" s="9">
        <f t="shared" si="42"/>
        <v>40481.208333333336</v>
      </c>
      <c r="R665" t="b">
        <v>0</v>
      </c>
      <c r="S665" t="b">
        <v>0</v>
      </c>
      <c r="T665" t="s">
        <v>33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>
        <f t="shared" si="43"/>
        <v>25</v>
      </c>
      <c r="J666" t="s">
        <v>2035</v>
      </c>
      <c r="K666" t="s">
        <v>2058</v>
      </c>
      <c r="L666" t="s">
        <v>21</v>
      </c>
      <c r="M666" t="s">
        <v>22</v>
      </c>
      <c r="N666">
        <v>1329717600</v>
      </c>
      <c r="O666">
        <v>1330581600</v>
      </c>
      <c r="P666" s="9">
        <f t="shared" si="41"/>
        <v>40959.25</v>
      </c>
      <c r="Q666" s="9">
        <f t="shared" si="42"/>
        <v>40969.25</v>
      </c>
      <c r="R666" t="b">
        <v>0</v>
      </c>
      <c r="S666" t="b">
        <v>0</v>
      </c>
      <c r="T666" t="s">
        <v>159</v>
      </c>
    </row>
    <row r="667" spans="1:20" hidden="1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>
        <f t="shared" si="43"/>
        <v>45</v>
      </c>
      <c r="J667" t="s">
        <v>2041</v>
      </c>
      <c r="K667" t="s">
        <v>2042</v>
      </c>
      <c r="L667" t="s">
        <v>21</v>
      </c>
      <c r="M667" t="s">
        <v>22</v>
      </c>
      <c r="N667">
        <v>1310187600</v>
      </c>
      <c r="O667">
        <v>1311397200</v>
      </c>
      <c r="P667" s="9">
        <f t="shared" si="41"/>
        <v>40733.208333333336</v>
      </c>
      <c r="Q667" s="9">
        <f t="shared" si="42"/>
        <v>40747.208333333336</v>
      </c>
      <c r="R667" t="b">
        <v>0</v>
      </c>
      <c r="S667" t="b">
        <v>1</v>
      </c>
      <c r="T667" t="s">
        <v>42</v>
      </c>
    </row>
    <row r="668" spans="1:20" hidden="1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>
        <f t="shared" si="43"/>
        <v>79</v>
      </c>
      <c r="J668" t="s">
        <v>2039</v>
      </c>
      <c r="K668" t="s">
        <v>2040</v>
      </c>
      <c r="L668" t="s">
        <v>21</v>
      </c>
      <c r="M668" t="s">
        <v>22</v>
      </c>
      <c r="N668">
        <v>1377838800</v>
      </c>
      <c r="O668">
        <v>1378357200</v>
      </c>
      <c r="P668" s="9">
        <f t="shared" si="41"/>
        <v>41516.208333333336</v>
      </c>
      <c r="Q668" s="9">
        <f t="shared" si="42"/>
        <v>41522.208333333336</v>
      </c>
      <c r="R668" t="b">
        <v>0</v>
      </c>
      <c r="S668" t="b">
        <v>1</v>
      </c>
      <c r="T668" t="s">
        <v>33</v>
      </c>
    </row>
    <row r="669" spans="1:20" ht="31" hidden="1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>
        <f t="shared" si="43"/>
        <v>29</v>
      </c>
      <c r="J669" t="s">
        <v>2064</v>
      </c>
      <c r="K669" t="s">
        <v>2065</v>
      </c>
      <c r="L669" t="s">
        <v>21</v>
      </c>
      <c r="M669" t="s">
        <v>22</v>
      </c>
      <c r="N669">
        <v>1410325200</v>
      </c>
      <c r="O669">
        <v>1411102800</v>
      </c>
      <c r="P669" s="9">
        <f t="shared" si="41"/>
        <v>41892.208333333336</v>
      </c>
      <c r="Q669" s="9">
        <f t="shared" si="42"/>
        <v>41901.208333333336</v>
      </c>
      <c r="R669" t="b">
        <v>0</v>
      </c>
      <c r="S669" t="b">
        <v>0</v>
      </c>
      <c r="T669" t="s">
        <v>1029</v>
      </c>
    </row>
    <row r="670" spans="1:20" ht="31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>
        <f t="shared" si="43"/>
        <v>74</v>
      </c>
      <c r="J670" t="s">
        <v>2039</v>
      </c>
      <c r="K670" t="s">
        <v>2040</v>
      </c>
      <c r="L670" t="s">
        <v>21</v>
      </c>
      <c r="M670" t="s">
        <v>22</v>
      </c>
      <c r="N670">
        <v>1343797200</v>
      </c>
      <c r="O670">
        <v>1344834000</v>
      </c>
      <c r="P670" s="9">
        <f t="shared" si="41"/>
        <v>41122.208333333336</v>
      </c>
      <c r="Q670" s="9">
        <f t="shared" si="42"/>
        <v>41134.208333333336</v>
      </c>
      <c r="R670" t="b">
        <v>0</v>
      </c>
      <c r="S670" t="b">
        <v>0</v>
      </c>
      <c r="T670" t="s">
        <v>33</v>
      </c>
    </row>
    <row r="671" spans="1:20" hidden="1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>
        <f t="shared" si="43"/>
        <v>108</v>
      </c>
      <c r="J671" t="s">
        <v>2039</v>
      </c>
      <c r="K671" t="s">
        <v>2040</v>
      </c>
      <c r="L671" t="s">
        <v>107</v>
      </c>
      <c r="M671" t="s">
        <v>108</v>
      </c>
      <c r="N671">
        <v>1498453200</v>
      </c>
      <c r="O671">
        <v>1499230800</v>
      </c>
      <c r="P671" s="9">
        <f t="shared" si="41"/>
        <v>42912.208333333328</v>
      </c>
      <c r="Q671" s="9">
        <f t="shared" si="42"/>
        <v>42921.208333333328</v>
      </c>
      <c r="R671" t="b">
        <v>0</v>
      </c>
      <c r="S671" t="b">
        <v>0</v>
      </c>
      <c r="T671" t="s">
        <v>33</v>
      </c>
    </row>
    <row r="672" spans="1:20" ht="31" hidden="1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>
        <f t="shared" si="43"/>
        <v>69</v>
      </c>
      <c r="J672" t="s">
        <v>2035</v>
      </c>
      <c r="K672" t="s">
        <v>2045</v>
      </c>
      <c r="L672" t="s">
        <v>21</v>
      </c>
      <c r="M672" t="s">
        <v>22</v>
      </c>
      <c r="N672">
        <v>1456380000</v>
      </c>
      <c r="O672">
        <v>1457416800</v>
      </c>
      <c r="P672" s="9">
        <f t="shared" si="41"/>
        <v>42425.25</v>
      </c>
      <c r="Q672" s="9">
        <f t="shared" si="42"/>
        <v>42437.25</v>
      </c>
      <c r="R672" t="b">
        <v>0</v>
      </c>
      <c r="S672" t="b">
        <v>0</v>
      </c>
      <c r="T672" t="s">
        <v>60</v>
      </c>
    </row>
    <row r="673" spans="1:20" ht="31" hidden="1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>
        <f t="shared" si="43"/>
        <v>111</v>
      </c>
      <c r="J673" t="s">
        <v>2039</v>
      </c>
      <c r="K673" t="s">
        <v>2040</v>
      </c>
      <c r="L673" t="s">
        <v>21</v>
      </c>
      <c r="M673" t="s">
        <v>22</v>
      </c>
      <c r="N673">
        <v>1280552400</v>
      </c>
      <c r="O673">
        <v>1280898000</v>
      </c>
      <c r="P673" s="9">
        <f t="shared" si="41"/>
        <v>40390.208333333336</v>
      </c>
      <c r="Q673" s="9">
        <f t="shared" si="42"/>
        <v>40394.208333333336</v>
      </c>
      <c r="R673" t="b">
        <v>0</v>
      </c>
      <c r="S673" t="b">
        <v>1</v>
      </c>
      <c r="T673" t="s">
        <v>33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>
        <f t="shared" si="43"/>
        <v>25</v>
      </c>
      <c r="J674" t="s">
        <v>2039</v>
      </c>
      <c r="K674" t="s">
        <v>2040</v>
      </c>
      <c r="L674" t="s">
        <v>26</v>
      </c>
      <c r="M674" t="s">
        <v>27</v>
      </c>
      <c r="N674">
        <v>1521608400</v>
      </c>
      <c r="O674">
        <v>1522472400</v>
      </c>
      <c r="P674" s="9">
        <f t="shared" si="41"/>
        <v>43180.208333333328</v>
      </c>
      <c r="Q674" s="9">
        <f t="shared" si="42"/>
        <v>43190.208333333328</v>
      </c>
      <c r="R674" t="b">
        <v>0</v>
      </c>
      <c r="S674" t="b">
        <v>0</v>
      </c>
      <c r="T674" t="s">
        <v>33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>
        <f t="shared" si="43"/>
        <v>42</v>
      </c>
      <c r="J675" t="s">
        <v>2035</v>
      </c>
      <c r="K675" t="s">
        <v>2045</v>
      </c>
      <c r="L675" t="s">
        <v>107</v>
      </c>
      <c r="M675" t="s">
        <v>108</v>
      </c>
      <c r="N675">
        <v>1460696400</v>
      </c>
      <c r="O675">
        <v>1462510800</v>
      </c>
      <c r="P675" s="9">
        <f t="shared" si="41"/>
        <v>42475.208333333328</v>
      </c>
      <c r="Q675" s="9">
        <f t="shared" si="42"/>
        <v>42496.208333333328</v>
      </c>
      <c r="R675" t="b">
        <v>0</v>
      </c>
      <c r="S675" t="b">
        <v>0</v>
      </c>
      <c r="T675" t="s">
        <v>60</v>
      </c>
    </row>
    <row r="676" spans="1:20" hidden="1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>
        <f t="shared" si="43"/>
        <v>47</v>
      </c>
      <c r="J676" t="s">
        <v>2054</v>
      </c>
      <c r="K676" t="s">
        <v>2055</v>
      </c>
      <c r="L676" t="s">
        <v>21</v>
      </c>
      <c r="M676" t="s">
        <v>22</v>
      </c>
      <c r="N676">
        <v>1313730000</v>
      </c>
      <c r="O676">
        <v>1317790800</v>
      </c>
      <c r="P676" s="9">
        <f t="shared" si="41"/>
        <v>40774.208333333336</v>
      </c>
      <c r="Q676" s="9">
        <f t="shared" si="42"/>
        <v>40821.208333333336</v>
      </c>
      <c r="R676" t="b">
        <v>0</v>
      </c>
      <c r="S676" t="b">
        <v>0</v>
      </c>
      <c r="T676" t="s">
        <v>122</v>
      </c>
    </row>
    <row r="677" spans="1:20" hidden="1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>
        <f t="shared" si="43"/>
        <v>36</v>
      </c>
      <c r="J677" t="s">
        <v>2064</v>
      </c>
      <c r="K677" t="s">
        <v>2065</v>
      </c>
      <c r="L677" t="s">
        <v>21</v>
      </c>
      <c r="M677" t="s">
        <v>22</v>
      </c>
      <c r="N677">
        <v>1568178000</v>
      </c>
      <c r="O677">
        <v>1568782800</v>
      </c>
      <c r="P677" s="9">
        <f t="shared" si="41"/>
        <v>43719.208333333328</v>
      </c>
      <c r="Q677" s="9">
        <f t="shared" si="42"/>
        <v>43726.208333333328</v>
      </c>
      <c r="R677" t="b">
        <v>0</v>
      </c>
      <c r="S677" t="b">
        <v>0</v>
      </c>
      <c r="T677" t="s">
        <v>1029</v>
      </c>
    </row>
    <row r="678" spans="1:20" hidden="1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>
        <f t="shared" si="43"/>
        <v>101</v>
      </c>
      <c r="J678" t="s">
        <v>2054</v>
      </c>
      <c r="K678" t="s">
        <v>2055</v>
      </c>
      <c r="L678" t="s">
        <v>21</v>
      </c>
      <c r="M678" t="s">
        <v>22</v>
      </c>
      <c r="N678">
        <v>1348635600</v>
      </c>
      <c r="O678">
        <v>1349413200</v>
      </c>
      <c r="P678" s="9">
        <f t="shared" si="41"/>
        <v>41178.208333333336</v>
      </c>
      <c r="Q678" s="9">
        <f t="shared" si="42"/>
        <v>41187.208333333336</v>
      </c>
      <c r="R678" t="b">
        <v>0</v>
      </c>
      <c r="S678" t="b">
        <v>0</v>
      </c>
      <c r="T678" t="s">
        <v>122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>
        <f t="shared" si="43"/>
        <v>40</v>
      </c>
      <c r="J679" t="s">
        <v>2047</v>
      </c>
      <c r="K679" t="s">
        <v>2053</v>
      </c>
      <c r="L679" t="s">
        <v>21</v>
      </c>
      <c r="M679" t="s">
        <v>22</v>
      </c>
      <c r="N679">
        <v>1468126800</v>
      </c>
      <c r="O679">
        <v>1472446800</v>
      </c>
      <c r="P679" s="9">
        <f t="shared" si="41"/>
        <v>42561.208333333328</v>
      </c>
      <c r="Q679" s="9">
        <f t="shared" si="42"/>
        <v>42611.208333333328</v>
      </c>
      <c r="R679" t="b">
        <v>0</v>
      </c>
      <c r="S679" t="b">
        <v>0</v>
      </c>
      <c r="T679" t="s">
        <v>119</v>
      </c>
    </row>
    <row r="680" spans="1:20" hidden="1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>
        <f t="shared" si="43"/>
        <v>83</v>
      </c>
      <c r="J680" t="s">
        <v>2041</v>
      </c>
      <c r="K680" t="s">
        <v>2044</v>
      </c>
      <c r="L680" t="s">
        <v>21</v>
      </c>
      <c r="M680" t="s">
        <v>22</v>
      </c>
      <c r="N680">
        <v>1547877600</v>
      </c>
      <c r="O680">
        <v>1548050400</v>
      </c>
      <c r="P680" s="9">
        <f t="shared" si="41"/>
        <v>43484.25</v>
      </c>
      <c r="Q680" s="9">
        <f t="shared" si="42"/>
        <v>43486.25</v>
      </c>
      <c r="R680" t="b">
        <v>0</v>
      </c>
      <c r="S680" t="b">
        <v>0</v>
      </c>
      <c r="T680" t="s">
        <v>53</v>
      </c>
    </row>
    <row r="681" spans="1:20" hidden="1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>
        <f t="shared" si="43"/>
        <v>40</v>
      </c>
      <c r="J681" t="s">
        <v>2033</v>
      </c>
      <c r="K681" t="s">
        <v>2034</v>
      </c>
      <c r="L681" t="s">
        <v>21</v>
      </c>
      <c r="M681" t="s">
        <v>22</v>
      </c>
      <c r="N681">
        <v>1571374800</v>
      </c>
      <c r="O681">
        <v>1571806800</v>
      </c>
      <c r="P681" s="9">
        <f t="shared" si="41"/>
        <v>43756.208333333328</v>
      </c>
      <c r="Q681" s="9">
        <f t="shared" si="42"/>
        <v>43761.208333333328</v>
      </c>
      <c r="R681" t="b">
        <v>0</v>
      </c>
      <c r="S681" t="b">
        <v>1</v>
      </c>
      <c r="T681" t="s">
        <v>17</v>
      </c>
    </row>
    <row r="682" spans="1:20" ht="31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>
        <f t="shared" si="43"/>
        <v>48</v>
      </c>
      <c r="J682" t="s">
        <v>2050</v>
      </c>
      <c r="K682" t="s">
        <v>2061</v>
      </c>
      <c r="L682" t="s">
        <v>21</v>
      </c>
      <c r="M682" t="s">
        <v>22</v>
      </c>
      <c r="N682">
        <v>1576303200</v>
      </c>
      <c r="O682">
        <v>1576476000</v>
      </c>
      <c r="P682" s="9">
        <f t="shared" si="41"/>
        <v>43813.25</v>
      </c>
      <c r="Q682" s="9">
        <f t="shared" si="42"/>
        <v>43815.25</v>
      </c>
      <c r="R682" t="b">
        <v>0</v>
      </c>
      <c r="S682" t="b">
        <v>1</v>
      </c>
      <c r="T682" t="s">
        <v>292</v>
      </c>
    </row>
    <row r="683" spans="1:20" ht="31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>
        <f t="shared" si="43"/>
        <v>96</v>
      </c>
      <c r="J683" t="s">
        <v>2039</v>
      </c>
      <c r="K683" t="s">
        <v>2040</v>
      </c>
      <c r="L683" t="s">
        <v>21</v>
      </c>
      <c r="M683" t="s">
        <v>22</v>
      </c>
      <c r="N683">
        <v>1324447200</v>
      </c>
      <c r="O683">
        <v>1324965600</v>
      </c>
      <c r="P683" s="9">
        <f t="shared" si="41"/>
        <v>40898.25</v>
      </c>
      <c r="Q683" s="9">
        <f t="shared" si="42"/>
        <v>40904.25</v>
      </c>
      <c r="R683" t="b">
        <v>0</v>
      </c>
      <c r="S683" t="b">
        <v>0</v>
      </c>
      <c r="T683" t="s">
        <v>33</v>
      </c>
    </row>
    <row r="684" spans="1:20" hidden="1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>
        <f t="shared" si="43"/>
        <v>79</v>
      </c>
      <c r="J684" t="s">
        <v>2039</v>
      </c>
      <c r="K684" t="s">
        <v>2040</v>
      </c>
      <c r="L684" t="s">
        <v>21</v>
      </c>
      <c r="M684" t="s">
        <v>22</v>
      </c>
      <c r="N684">
        <v>1386741600</v>
      </c>
      <c r="O684">
        <v>1387519200</v>
      </c>
      <c r="P684" s="9">
        <f t="shared" si="41"/>
        <v>41619.25</v>
      </c>
      <c r="Q684" s="9">
        <f t="shared" si="42"/>
        <v>41628.25</v>
      </c>
      <c r="R684" t="b">
        <v>0</v>
      </c>
      <c r="S684" t="b">
        <v>0</v>
      </c>
      <c r="T684" t="s">
        <v>33</v>
      </c>
    </row>
    <row r="685" spans="1:20" hidden="1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>
        <f t="shared" si="43"/>
        <v>56</v>
      </c>
      <c r="J685" t="s">
        <v>2039</v>
      </c>
      <c r="K685" t="s">
        <v>2040</v>
      </c>
      <c r="L685" t="s">
        <v>21</v>
      </c>
      <c r="M685" t="s">
        <v>22</v>
      </c>
      <c r="N685">
        <v>1537074000</v>
      </c>
      <c r="O685">
        <v>1537246800</v>
      </c>
      <c r="P685" s="9">
        <f t="shared" si="41"/>
        <v>43359.208333333328</v>
      </c>
      <c r="Q685" s="9">
        <f t="shared" si="42"/>
        <v>43361.208333333328</v>
      </c>
      <c r="R685" t="b">
        <v>0</v>
      </c>
      <c r="S685" t="b">
        <v>0</v>
      </c>
      <c r="T685" t="s">
        <v>33</v>
      </c>
    </row>
    <row r="686" spans="1:20" hidden="1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>
        <f t="shared" si="43"/>
        <v>69</v>
      </c>
      <c r="J686" t="s">
        <v>2047</v>
      </c>
      <c r="K686" t="s">
        <v>2048</v>
      </c>
      <c r="L686" t="s">
        <v>15</v>
      </c>
      <c r="M686" t="s">
        <v>16</v>
      </c>
      <c r="N686">
        <v>1277787600</v>
      </c>
      <c r="O686">
        <v>1279515600</v>
      </c>
      <c r="P686" s="9">
        <f t="shared" si="41"/>
        <v>40358.208333333336</v>
      </c>
      <c r="Q686" s="9">
        <f t="shared" si="42"/>
        <v>40378.208333333336</v>
      </c>
      <c r="R686" t="b">
        <v>0</v>
      </c>
      <c r="S686" t="b">
        <v>0</v>
      </c>
      <c r="T686" t="s">
        <v>68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>
        <f t="shared" si="43"/>
        <v>102</v>
      </c>
      <c r="J687" t="s">
        <v>2039</v>
      </c>
      <c r="K687" t="s">
        <v>2040</v>
      </c>
      <c r="L687" t="s">
        <v>15</v>
      </c>
      <c r="M687" t="s">
        <v>16</v>
      </c>
      <c r="N687">
        <v>1440306000</v>
      </c>
      <c r="O687">
        <v>1442379600</v>
      </c>
      <c r="P687" s="9">
        <f t="shared" si="41"/>
        <v>42239.208333333328</v>
      </c>
      <c r="Q687" s="9">
        <f t="shared" si="42"/>
        <v>42263.208333333328</v>
      </c>
      <c r="R687" t="b">
        <v>0</v>
      </c>
      <c r="S687" t="b">
        <v>0</v>
      </c>
      <c r="T687" t="s">
        <v>33</v>
      </c>
    </row>
    <row r="688" spans="1:20" hidden="1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>
        <f t="shared" si="43"/>
        <v>107</v>
      </c>
      <c r="J688" t="s">
        <v>2037</v>
      </c>
      <c r="K688" t="s">
        <v>2046</v>
      </c>
      <c r="L688" t="s">
        <v>21</v>
      </c>
      <c r="M688" t="s">
        <v>22</v>
      </c>
      <c r="N688">
        <v>1522126800</v>
      </c>
      <c r="O688">
        <v>1523077200</v>
      </c>
      <c r="P688" s="9">
        <f t="shared" si="41"/>
        <v>43186.208333333328</v>
      </c>
      <c r="Q688" s="9">
        <f t="shared" si="42"/>
        <v>43197.208333333328</v>
      </c>
      <c r="R688" t="b">
        <v>0</v>
      </c>
      <c r="S688" t="b">
        <v>0</v>
      </c>
      <c r="T688" t="s">
        <v>65</v>
      </c>
    </row>
    <row r="689" spans="1:20" hidden="1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>
        <f t="shared" si="43"/>
        <v>52</v>
      </c>
      <c r="J689" t="s">
        <v>2039</v>
      </c>
      <c r="K689" t="s">
        <v>2040</v>
      </c>
      <c r="L689" t="s">
        <v>21</v>
      </c>
      <c r="M689" t="s">
        <v>22</v>
      </c>
      <c r="N689">
        <v>1489298400</v>
      </c>
      <c r="O689">
        <v>1489554000</v>
      </c>
      <c r="P689" s="9">
        <f t="shared" si="41"/>
        <v>42806.25</v>
      </c>
      <c r="Q689" s="9">
        <f t="shared" si="42"/>
        <v>42809.208333333328</v>
      </c>
      <c r="R689" t="b">
        <v>0</v>
      </c>
      <c r="S689" t="b">
        <v>0</v>
      </c>
      <c r="T689" t="s">
        <v>33</v>
      </c>
    </row>
    <row r="690" spans="1:20" hidden="1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>
        <f t="shared" si="43"/>
        <v>71</v>
      </c>
      <c r="J690" t="s">
        <v>2041</v>
      </c>
      <c r="K690" t="s">
        <v>2060</v>
      </c>
      <c r="L690" t="s">
        <v>21</v>
      </c>
      <c r="M690" t="s">
        <v>22</v>
      </c>
      <c r="N690">
        <v>1547100000</v>
      </c>
      <c r="O690">
        <v>1548482400</v>
      </c>
      <c r="P690" s="9">
        <f t="shared" si="41"/>
        <v>43475.25</v>
      </c>
      <c r="Q690" s="9">
        <f t="shared" si="42"/>
        <v>43491.25</v>
      </c>
      <c r="R690" t="b">
        <v>0</v>
      </c>
      <c r="S690" t="b">
        <v>1</v>
      </c>
      <c r="T690" t="s">
        <v>269</v>
      </c>
    </row>
    <row r="691" spans="1:20" hidden="1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>
        <f t="shared" si="43"/>
        <v>106</v>
      </c>
      <c r="J691" t="s">
        <v>2037</v>
      </c>
      <c r="K691" t="s">
        <v>2038</v>
      </c>
      <c r="L691" t="s">
        <v>21</v>
      </c>
      <c r="M691" t="s">
        <v>22</v>
      </c>
      <c r="N691">
        <v>1383022800</v>
      </c>
      <c r="O691">
        <v>1384063200</v>
      </c>
      <c r="P691" s="9">
        <f t="shared" si="41"/>
        <v>41576.208333333336</v>
      </c>
      <c r="Q691" s="9">
        <f t="shared" si="42"/>
        <v>41588.25</v>
      </c>
      <c r="R691" t="b">
        <v>0</v>
      </c>
      <c r="S691" t="b">
        <v>0</v>
      </c>
      <c r="T691" t="s">
        <v>28</v>
      </c>
    </row>
    <row r="692" spans="1:20" hidden="1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>
        <f t="shared" si="43"/>
        <v>43</v>
      </c>
      <c r="J692" t="s">
        <v>2041</v>
      </c>
      <c r="K692" t="s">
        <v>2042</v>
      </c>
      <c r="L692" t="s">
        <v>21</v>
      </c>
      <c r="M692" t="s">
        <v>22</v>
      </c>
      <c r="N692">
        <v>1322373600</v>
      </c>
      <c r="O692">
        <v>1322892000</v>
      </c>
      <c r="P692" s="9">
        <f t="shared" si="41"/>
        <v>40874.25</v>
      </c>
      <c r="Q692" s="9">
        <f t="shared" si="42"/>
        <v>40880.25</v>
      </c>
      <c r="R692" t="b">
        <v>0</v>
      </c>
      <c r="S692" t="b">
        <v>1</v>
      </c>
      <c r="T692" t="s">
        <v>42</v>
      </c>
    </row>
    <row r="693" spans="1:20" hidden="1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>
        <f t="shared" si="43"/>
        <v>30</v>
      </c>
      <c r="J693" t="s">
        <v>2041</v>
      </c>
      <c r="K693" t="s">
        <v>2042</v>
      </c>
      <c r="L693" t="s">
        <v>21</v>
      </c>
      <c r="M693" t="s">
        <v>22</v>
      </c>
      <c r="N693">
        <v>1349240400</v>
      </c>
      <c r="O693">
        <v>1350709200</v>
      </c>
      <c r="P693" s="9">
        <f t="shared" si="41"/>
        <v>41185.208333333336</v>
      </c>
      <c r="Q693" s="9">
        <f t="shared" si="42"/>
        <v>41202.208333333336</v>
      </c>
      <c r="R693" t="b">
        <v>1</v>
      </c>
      <c r="S693" t="b">
        <v>1</v>
      </c>
      <c r="T693" t="s">
        <v>42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>
        <f t="shared" si="43"/>
        <v>71</v>
      </c>
      <c r="J694" t="s">
        <v>2035</v>
      </c>
      <c r="K694" t="s">
        <v>2036</v>
      </c>
      <c r="L694" t="s">
        <v>40</v>
      </c>
      <c r="M694" t="s">
        <v>41</v>
      </c>
      <c r="N694">
        <v>1562648400</v>
      </c>
      <c r="O694">
        <v>1564203600</v>
      </c>
      <c r="P694" s="9">
        <f t="shared" si="41"/>
        <v>43655.208333333328</v>
      </c>
      <c r="Q694" s="9">
        <f t="shared" si="42"/>
        <v>43673.208333333328</v>
      </c>
      <c r="R694" t="b">
        <v>0</v>
      </c>
      <c r="S694" t="b">
        <v>0</v>
      </c>
      <c r="T694" t="s">
        <v>23</v>
      </c>
    </row>
    <row r="695" spans="1:20" ht="31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>
        <f t="shared" si="43"/>
        <v>66</v>
      </c>
      <c r="J695" t="s">
        <v>2039</v>
      </c>
      <c r="K695" t="s">
        <v>2040</v>
      </c>
      <c r="L695" t="s">
        <v>21</v>
      </c>
      <c r="M695" t="s">
        <v>22</v>
      </c>
      <c r="N695">
        <v>1508216400</v>
      </c>
      <c r="O695">
        <v>1509685200</v>
      </c>
      <c r="P695" s="9">
        <f t="shared" si="41"/>
        <v>43025.208333333328</v>
      </c>
      <c r="Q695" s="9">
        <f t="shared" si="42"/>
        <v>43042.208333333328</v>
      </c>
      <c r="R695" t="b">
        <v>0</v>
      </c>
      <c r="S695" t="b">
        <v>0</v>
      </c>
      <c r="T695" t="s">
        <v>33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>
        <f t="shared" si="43"/>
        <v>97</v>
      </c>
      <c r="J696" t="s">
        <v>2039</v>
      </c>
      <c r="K696" t="s">
        <v>2040</v>
      </c>
      <c r="L696" t="s">
        <v>21</v>
      </c>
      <c r="M696" t="s">
        <v>22</v>
      </c>
      <c r="N696">
        <v>1511762400</v>
      </c>
      <c r="O696">
        <v>1514959200</v>
      </c>
      <c r="P696" s="9">
        <f t="shared" si="41"/>
        <v>43066.25</v>
      </c>
      <c r="Q696" s="9">
        <f t="shared" si="42"/>
        <v>43103.25</v>
      </c>
      <c r="R696" t="b">
        <v>0</v>
      </c>
      <c r="S696" t="b">
        <v>0</v>
      </c>
      <c r="T696" t="s">
        <v>33</v>
      </c>
    </row>
    <row r="697" spans="1:20" hidden="1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>
        <f t="shared" si="43"/>
        <v>63</v>
      </c>
      <c r="J697" t="s">
        <v>2035</v>
      </c>
      <c r="K697" t="s">
        <v>2036</v>
      </c>
      <c r="L697" t="s">
        <v>107</v>
      </c>
      <c r="M697" t="s">
        <v>108</v>
      </c>
      <c r="N697">
        <v>1447480800</v>
      </c>
      <c r="O697">
        <v>1448863200</v>
      </c>
      <c r="P697" s="9">
        <f t="shared" si="41"/>
        <v>42322.25</v>
      </c>
      <c r="Q697" s="9">
        <f t="shared" si="42"/>
        <v>42338.25</v>
      </c>
      <c r="R697" t="b">
        <v>1</v>
      </c>
      <c r="S697" t="b">
        <v>0</v>
      </c>
      <c r="T697" t="s">
        <v>23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>
        <f t="shared" si="43"/>
        <v>109</v>
      </c>
      <c r="J698" t="s">
        <v>2039</v>
      </c>
      <c r="K698" t="s">
        <v>2040</v>
      </c>
      <c r="L698" t="s">
        <v>21</v>
      </c>
      <c r="M698" t="s">
        <v>22</v>
      </c>
      <c r="N698">
        <v>1429506000</v>
      </c>
      <c r="O698">
        <v>1429592400</v>
      </c>
      <c r="P698" s="9">
        <f t="shared" si="41"/>
        <v>42114.208333333328</v>
      </c>
      <c r="Q698" s="9">
        <f t="shared" si="42"/>
        <v>42115.208333333328</v>
      </c>
      <c r="R698" t="b">
        <v>0</v>
      </c>
      <c r="S698" t="b">
        <v>1</v>
      </c>
      <c r="T698" t="s">
        <v>33</v>
      </c>
    </row>
    <row r="699" spans="1:20" ht="31" hidden="1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>
        <f t="shared" si="43"/>
        <v>27</v>
      </c>
      <c r="J699" t="s">
        <v>2035</v>
      </c>
      <c r="K699" t="s">
        <v>2043</v>
      </c>
      <c r="L699" t="s">
        <v>21</v>
      </c>
      <c r="M699" t="s">
        <v>22</v>
      </c>
      <c r="N699">
        <v>1522472400</v>
      </c>
      <c r="O699">
        <v>1522645200</v>
      </c>
      <c r="P699" s="9">
        <f t="shared" si="41"/>
        <v>43190.208333333328</v>
      </c>
      <c r="Q699" s="9">
        <f t="shared" si="42"/>
        <v>43192.208333333328</v>
      </c>
      <c r="R699" t="b">
        <v>0</v>
      </c>
      <c r="S699" t="b">
        <v>0</v>
      </c>
      <c r="T699" t="s">
        <v>50</v>
      </c>
    </row>
    <row r="700" spans="1:20" hidden="1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>
        <f t="shared" si="43"/>
        <v>65</v>
      </c>
      <c r="J700" t="s">
        <v>2037</v>
      </c>
      <c r="K700" t="s">
        <v>2046</v>
      </c>
      <c r="L700" t="s">
        <v>15</v>
      </c>
      <c r="M700" t="s">
        <v>16</v>
      </c>
      <c r="N700">
        <v>1322114400</v>
      </c>
      <c r="O700">
        <v>1323324000</v>
      </c>
      <c r="P700" s="9">
        <f t="shared" si="41"/>
        <v>40871.25</v>
      </c>
      <c r="Q700" s="9">
        <f t="shared" si="42"/>
        <v>40885.25</v>
      </c>
      <c r="R700" t="b">
        <v>0</v>
      </c>
      <c r="S700" t="b">
        <v>0</v>
      </c>
      <c r="T700" t="s">
        <v>65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>
        <f t="shared" si="43"/>
        <v>112</v>
      </c>
      <c r="J701" t="s">
        <v>2041</v>
      </c>
      <c r="K701" t="s">
        <v>2044</v>
      </c>
      <c r="L701" t="s">
        <v>21</v>
      </c>
      <c r="M701" t="s">
        <v>22</v>
      </c>
      <c r="N701">
        <v>1561438800</v>
      </c>
      <c r="O701">
        <v>1561525200</v>
      </c>
      <c r="P701" s="9">
        <f t="shared" si="41"/>
        <v>43641.208333333328</v>
      </c>
      <c r="Q701" s="9">
        <f t="shared" si="42"/>
        <v>43642.208333333328</v>
      </c>
      <c r="R701" t="b">
        <v>0</v>
      </c>
      <c r="S701" t="b">
        <v>0</v>
      </c>
      <c r="T701" t="s">
        <v>53</v>
      </c>
    </row>
    <row r="702" spans="1:20" ht="31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>
        <f t="shared" si="43"/>
        <v>3</v>
      </c>
      <c r="J702" t="s">
        <v>2037</v>
      </c>
      <c r="K702" t="s">
        <v>2046</v>
      </c>
      <c r="L702" t="s">
        <v>21</v>
      </c>
      <c r="M702" t="s">
        <v>22</v>
      </c>
      <c r="N702">
        <v>1264399200</v>
      </c>
      <c r="O702">
        <v>1265695200</v>
      </c>
      <c r="P702" s="9">
        <f t="shared" si="41"/>
        <v>40203.25</v>
      </c>
      <c r="Q702" s="9">
        <f t="shared" si="42"/>
        <v>40218.25</v>
      </c>
      <c r="R702" t="b">
        <v>0</v>
      </c>
      <c r="S702" t="b">
        <v>0</v>
      </c>
      <c r="T702" t="s">
        <v>65</v>
      </c>
    </row>
    <row r="703" spans="1:20" ht="31" hidden="1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>
        <f t="shared" si="43"/>
        <v>111</v>
      </c>
      <c r="J703" t="s">
        <v>2039</v>
      </c>
      <c r="K703" t="s">
        <v>2040</v>
      </c>
      <c r="L703" t="s">
        <v>21</v>
      </c>
      <c r="M703" t="s">
        <v>22</v>
      </c>
      <c r="N703">
        <v>1301202000</v>
      </c>
      <c r="O703">
        <v>1301806800</v>
      </c>
      <c r="P703" s="9">
        <f t="shared" si="41"/>
        <v>40629.208333333336</v>
      </c>
      <c r="Q703" s="9">
        <f t="shared" si="42"/>
        <v>40636.208333333336</v>
      </c>
      <c r="R703" t="b">
        <v>1</v>
      </c>
      <c r="S703" t="b">
        <v>0</v>
      </c>
      <c r="T703" t="s">
        <v>33</v>
      </c>
    </row>
    <row r="704" spans="1:20" ht="31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>
        <f t="shared" si="43"/>
        <v>57</v>
      </c>
      <c r="J704" t="s">
        <v>2037</v>
      </c>
      <c r="K704" t="s">
        <v>2046</v>
      </c>
      <c r="L704" t="s">
        <v>21</v>
      </c>
      <c r="M704" t="s">
        <v>22</v>
      </c>
      <c r="N704">
        <v>1374469200</v>
      </c>
      <c r="O704">
        <v>1374901200</v>
      </c>
      <c r="P704" s="9">
        <f t="shared" si="41"/>
        <v>41477.208333333336</v>
      </c>
      <c r="Q704" s="9">
        <f t="shared" si="42"/>
        <v>41482.208333333336</v>
      </c>
      <c r="R704" t="b">
        <v>0</v>
      </c>
      <c r="S704" t="b">
        <v>0</v>
      </c>
      <c r="T704" t="s">
        <v>65</v>
      </c>
    </row>
    <row r="705" spans="1:20" hidden="1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>
        <f t="shared" si="43"/>
        <v>97</v>
      </c>
      <c r="J705" t="s">
        <v>2047</v>
      </c>
      <c r="K705" t="s">
        <v>2059</v>
      </c>
      <c r="L705" t="s">
        <v>21</v>
      </c>
      <c r="M705" t="s">
        <v>22</v>
      </c>
      <c r="N705">
        <v>1334984400</v>
      </c>
      <c r="O705">
        <v>1336453200</v>
      </c>
      <c r="P705" s="9">
        <f t="shared" si="41"/>
        <v>41020.208333333336</v>
      </c>
      <c r="Q705" s="9">
        <f t="shared" si="42"/>
        <v>41037.208333333336</v>
      </c>
      <c r="R705" t="b">
        <v>1</v>
      </c>
      <c r="S705" t="b">
        <v>1</v>
      </c>
      <c r="T705" t="s">
        <v>206</v>
      </c>
    </row>
    <row r="706" spans="1:20" ht="31" hidden="1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>
        <f t="shared" si="43"/>
        <v>92</v>
      </c>
      <c r="J706" t="s">
        <v>2041</v>
      </c>
      <c r="K706" t="s">
        <v>2049</v>
      </c>
      <c r="L706" t="s">
        <v>21</v>
      </c>
      <c r="M706" t="s">
        <v>22</v>
      </c>
      <c r="N706">
        <v>1467608400</v>
      </c>
      <c r="O706">
        <v>1468904400</v>
      </c>
      <c r="P706" s="9">
        <f t="shared" si="41"/>
        <v>42555.208333333328</v>
      </c>
      <c r="Q706" s="9">
        <f t="shared" si="42"/>
        <v>42570.208333333328</v>
      </c>
      <c r="R706" t="b">
        <v>0</v>
      </c>
      <c r="S706" t="b">
        <v>0</v>
      </c>
      <c r="T706" t="s">
        <v>71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>
        <f t="shared" si="43"/>
        <v>83</v>
      </c>
      <c r="J707" t="s">
        <v>2047</v>
      </c>
      <c r="K707" t="s">
        <v>2048</v>
      </c>
      <c r="L707" t="s">
        <v>40</v>
      </c>
      <c r="M707" t="s">
        <v>41</v>
      </c>
      <c r="N707">
        <v>1386741600</v>
      </c>
      <c r="O707">
        <v>1387087200</v>
      </c>
      <c r="P707" s="9">
        <f t="shared" ref="P707:P770" si="45">(((N707/60)/60)/24)+DATE(1970,1,1)</f>
        <v>41619.25</v>
      </c>
      <c r="Q707" s="9">
        <f t="shared" ref="Q707:Q770" si="46">(((O707/60)/60)/24)+DATE(1970,1,1)</f>
        <v>41623.25</v>
      </c>
      <c r="R707" t="b">
        <v>0</v>
      </c>
      <c r="S707" t="b">
        <v>0</v>
      </c>
      <c r="T707" t="s">
        <v>68</v>
      </c>
    </row>
    <row r="708" spans="1:20" ht="31" hidden="1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>
        <f t="shared" ref="I708:I771" si="47">ROUND(E708/H708,0)</f>
        <v>103</v>
      </c>
      <c r="J708" t="s">
        <v>2037</v>
      </c>
      <c r="K708" t="s">
        <v>2038</v>
      </c>
      <c r="L708" t="s">
        <v>26</v>
      </c>
      <c r="M708" t="s">
        <v>27</v>
      </c>
      <c r="N708">
        <v>1546754400</v>
      </c>
      <c r="O708">
        <v>1547445600</v>
      </c>
      <c r="P708" s="9">
        <f t="shared" si="45"/>
        <v>43471.25</v>
      </c>
      <c r="Q708" s="9">
        <f t="shared" si="46"/>
        <v>43479.25</v>
      </c>
      <c r="R708" t="b">
        <v>0</v>
      </c>
      <c r="S708" t="b">
        <v>1</v>
      </c>
      <c r="T708" t="s">
        <v>28</v>
      </c>
    </row>
    <row r="709" spans="1:20" ht="31" hidden="1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>
        <f t="shared" si="47"/>
        <v>69</v>
      </c>
      <c r="J709" t="s">
        <v>2041</v>
      </c>
      <c r="K709" t="s">
        <v>2044</v>
      </c>
      <c r="L709" t="s">
        <v>21</v>
      </c>
      <c r="M709" t="s">
        <v>22</v>
      </c>
      <c r="N709">
        <v>1544248800</v>
      </c>
      <c r="O709">
        <v>1547359200</v>
      </c>
      <c r="P709" s="9">
        <f t="shared" si="45"/>
        <v>43442.25</v>
      </c>
      <c r="Q709" s="9">
        <f t="shared" si="46"/>
        <v>43478.25</v>
      </c>
      <c r="R709" t="b">
        <v>0</v>
      </c>
      <c r="S709" t="b">
        <v>0</v>
      </c>
      <c r="T709" t="s">
        <v>53</v>
      </c>
    </row>
    <row r="710" spans="1:20" hidden="1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>
        <f t="shared" si="47"/>
        <v>88</v>
      </c>
      <c r="J710" t="s">
        <v>2039</v>
      </c>
      <c r="K710" t="s">
        <v>2040</v>
      </c>
      <c r="L710" t="s">
        <v>98</v>
      </c>
      <c r="M710" t="s">
        <v>99</v>
      </c>
      <c r="N710">
        <v>1495429200</v>
      </c>
      <c r="O710">
        <v>1496293200</v>
      </c>
      <c r="P710" s="9">
        <f t="shared" si="45"/>
        <v>42877.208333333328</v>
      </c>
      <c r="Q710" s="9">
        <f t="shared" si="46"/>
        <v>42887.208333333328</v>
      </c>
      <c r="R710" t="b">
        <v>0</v>
      </c>
      <c r="S710" t="b">
        <v>0</v>
      </c>
      <c r="T710" t="s">
        <v>33</v>
      </c>
    </row>
    <row r="711" spans="1:20" hidden="1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>
        <f t="shared" si="47"/>
        <v>75</v>
      </c>
      <c r="J711" t="s">
        <v>2039</v>
      </c>
      <c r="K711" t="s">
        <v>2040</v>
      </c>
      <c r="L711" t="s">
        <v>107</v>
      </c>
      <c r="M711" t="s">
        <v>108</v>
      </c>
      <c r="N711">
        <v>1334811600</v>
      </c>
      <c r="O711">
        <v>1335416400</v>
      </c>
      <c r="P711" s="9">
        <f t="shared" si="45"/>
        <v>41018.208333333336</v>
      </c>
      <c r="Q711" s="9">
        <f t="shared" si="46"/>
        <v>41025.208333333336</v>
      </c>
      <c r="R711" t="b">
        <v>0</v>
      </c>
      <c r="S711" t="b">
        <v>0</v>
      </c>
      <c r="T711" t="s">
        <v>33</v>
      </c>
    </row>
    <row r="712" spans="1:20" ht="31" hidden="1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>
        <f t="shared" si="47"/>
        <v>51</v>
      </c>
      <c r="J712" t="s">
        <v>2039</v>
      </c>
      <c r="K712" t="s">
        <v>2040</v>
      </c>
      <c r="L712" t="s">
        <v>21</v>
      </c>
      <c r="M712" t="s">
        <v>22</v>
      </c>
      <c r="N712">
        <v>1531544400</v>
      </c>
      <c r="O712">
        <v>1532149200</v>
      </c>
      <c r="P712" s="9">
        <f t="shared" si="45"/>
        <v>43295.208333333328</v>
      </c>
      <c r="Q712" s="9">
        <f t="shared" si="46"/>
        <v>43302.208333333328</v>
      </c>
      <c r="R712" t="b">
        <v>0</v>
      </c>
      <c r="S712" t="b">
        <v>1</v>
      </c>
      <c r="T712" t="s">
        <v>33</v>
      </c>
    </row>
    <row r="713" spans="1:20" ht="31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>
        <f t="shared" si="47"/>
        <v>90</v>
      </c>
      <c r="J713" t="s">
        <v>2039</v>
      </c>
      <c r="K713" t="s">
        <v>2040</v>
      </c>
      <c r="L713" t="s">
        <v>107</v>
      </c>
      <c r="M713" t="s">
        <v>108</v>
      </c>
      <c r="N713">
        <v>1453615200</v>
      </c>
      <c r="O713">
        <v>1453788000</v>
      </c>
      <c r="P713" s="9">
        <f t="shared" si="45"/>
        <v>42393.25</v>
      </c>
      <c r="Q713" s="9">
        <f t="shared" si="46"/>
        <v>42395.25</v>
      </c>
      <c r="R713" t="b">
        <v>1</v>
      </c>
      <c r="S713" t="b">
        <v>1</v>
      </c>
      <c r="T713" t="s">
        <v>33</v>
      </c>
    </row>
    <row r="714" spans="1:20" ht="31" hidden="1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>
        <f t="shared" si="47"/>
        <v>73</v>
      </c>
      <c r="J714" t="s">
        <v>2039</v>
      </c>
      <c r="K714" t="s">
        <v>2040</v>
      </c>
      <c r="L714" t="s">
        <v>21</v>
      </c>
      <c r="M714" t="s">
        <v>22</v>
      </c>
      <c r="N714">
        <v>1467954000</v>
      </c>
      <c r="O714">
        <v>1471496400</v>
      </c>
      <c r="P714" s="9">
        <f t="shared" si="45"/>
        <v>42559.208333333328</v>
      </c>
      <c r="Q714" s="9">
        <f t="shared" si="46"/>
        <v>42600.208333333328</v>
      </c>
      <c r="R714" t="b">
        <v>0</v>
      </c>
      <c r="S714" t="b">
        <v>0</v>
      </c>
      <c r="T714" t="s">
        <v>33</v>
      </c>
    </row>
    <row r="715" spans="1:20" hidden="1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>
        <f t="shared" si="47"/>
        <v>108</v>
      </c>
      <c r="J715" t="s">
        <v>2047</v>
      </c>
      <c r="K715" t="s">
        <v>2056</v>
      </c>
      <c r="L715" t="s">
        <v>21</v>
      </c>
      <c r="M715" t="s">
        <v>22</v>
      </c>
      <c r="N715">
        <v>1471842000</v>
      </c>
      <c r="O715">
        <v>1472878800</v>
      </c>
      <c r="P715" s="9">
        <f t="shared" si="45"/>
        <v>42604.208333333328</v>
      </c>
      <c r="Q715" s="9">
        <f t="shared" si="46"/>
        <v>42616.208333333328</v>
      </c>
      <c r="R715" t="b">
        <v>0</v>
      </c>
      <c r="S715" t="b">
        <v>0</v>
      </c>
      <c r="T715" t="s">
        <v>133</v>
      </c>
    </row>
    <row r="716" spans="1:20" hidden="1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>
        <f t="shared" si="47"/>
        <v>102</v>
      </c>
      <c r="J716" t="s">
        <v>2035</v>
      </c>
      <c r="K716" t="s">
        <v>2036</v>
      </c>
      <c r="L716" t="s">
        <v>21</v>
      </c>
      <c r="M716" t="s">
        <v>22</v>
      </c>
      <c r="N716">
        <v>1408424400</v>
      </c>
      <c r="O716">
        <v>1408510800</v>
      </c>
      <c r="P716" s="9">
        <f t="shared" si="45"/>
        <v>41870.208333333336</v>
      </c>
      <c r="Q716" s="9">
        <f t="shared" si="46"/>
        <v>41871.208333333336</v>
      </c>
      <c r="R716" t="b">
        <v>0</v>
      </c>
      <c r="S716" t="b">
        <v>0</v>
      </c>
      <c r="T716" t="s">
        <v>23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>
        <f t="shared" si="47"/>
        <v>44</v>
      </c>
      <c r="J717" t="s">
        <v>2050</v>
      </c>
      <c r="K717" t="s">
        <v>2061</v>
      </c>
      <c r="L717" t="s">
        <v>21</v>
      </c>
      <c r="M717" t="s">
        <v>22</v>
      </c>
      <c r="N717">
        <v>1281157200</v>
      </c>
      <c r="O717">
        <v>1281589200</v>
      </c>
      <c r="P717" s="9">
        <f t="shared" si="45"/>
        <v>40397.208333333336</v>
      </c>
      <c r="Q717" s="9">
        <f t="shared" si="46"/>
        <v>40402.208333333336</v>
      </c>
      <c r="R717" t="b">
        <v>0</v>
      </c>
      <c r="S717" t="b">
        <v>0</v>
      </c>
      <c r="T717" t="s">
        <v>292</v>
      </c>
    </row>
    <row r="718" spans="1:20" hidden="1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>
        <f t="shared" si="47"/>
        <v>66</v>
      </c>
      <c r="J718" t="s">
        <v>2039</v>
      </c>
      <c r="K718" t="s">
        <v>2040</v>
      </c>
      <c r="L718" t="s">
        <v>21</v>
      </c>
      <c r="M718" t="s">
        <v>22</v>
      </c>
      <c r="N718">
        <v>1373432400</v>
      </c>
      <c r="O718">
        <v>1375851600</v>
      </c>
      <c r="P718" s="9">
        <f t="shared" si="45"/>
        <v>41465.208333333336</v>
      </c>
      <c r="Q718" s="9">
        <f t="shared" si="46"/>
        <v>41493.208333333336</v>
      </c>
      <c r="R718" t="b">
        <v>0</v>
      </c>
      <c r="S718" t="b">
        <v>1</v>
      </c>
      <c r="T718" t="s">
        <v>33</v>
      </c>
    </row>
    <row r="719" spans="1:20" ht="31" hidden="1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>
        <f t="shared" si="47"/>
        <v>25</v>
      </c>
      <c r="J719" t="s">
        <v>2041</v>
      </c>
      <c r="K719" t="s">
        <v>2042</v>
      </c>
      <c r="L719" t="s">
        <v>21</v>
      </c>
      <c r="M719" t="s">
        <v>22</v>
      </c>
      <c r="N719">
        <v>1313989200</v>
      </c>
      <c r="O719">
        <v>1315803600</v>
      </c>
      <c r="P719" s="9">
        <f t="shared" si="45"/>
        <v>40777.208333333336</v>
      </c>
      <c r="Q719" s="9">
        <f t="shared" si="46"/>
        <v>40798.208333333336</v>
      </c>
      <c r="R719" t="b">
        <v>0</v>
      </c>
      <c r="S719" t="b">
        <v>0</v>
      </c>
      <c r="T719" t="s">
        <v>42</v>
      </c>
    </row>
    <row r="720" spans="1:20" hidden="1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>
        <f t="shared" si="47"/>
        <v>28</v>
      </c>
      <c r="J720" t="s">
        <v>2037</v>
      </c>
      <c r="K720" t="s">
        <v>2046</v>
      </c>
      <c r="L720" t="s">
        <v>21</v>
      </c>
      <c r="M720" t="s">
        <v>22</v>
      </c>
      <c r="N720">
        <v>1371445200</v>
      </c>
      <c r="O720">
        <v>1373691600</v>
      </c>
      <c r="P720" s="9">
        <f t="shared" si="45"/>
        <v>41442.208333333336</v>
      </c>
      <c r="Q720" s="9">
        <f t="shared" si="46"/>
        <v>41468.208333333336</v>
      </c>
      <c r="R720" t="b">
        <v>0</v>
      </c>
      <c r="S720" t="b">
        <v>0</v>
      </c>
      <c r="T720" t="s">
        <v>65</v>
      </c>
    </row>
    <row r="721" spans="1:20" hidden="1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>
        <f t="shared" si="47"/>
        <v>86</v>
      </c>
      <c r="J721" t="s">
        <v>2047</v>
      </c>
      <c r="K721" t="s">
        <v>2053</v>
      </c>
      <c r="L721" t="s">
        <v>21</v>
      </c>
      <c r="M721" t="s">
        <v>22</v>
      </c>
      <c r="N721">
        <v>1338267600</v>
      </c>
      <c r="O721">
        <v>1339218000</v>
      </c>
      <c r="P721" s="9">
        <f t="shared" si="45"/>
        <v>41058.208333333336</v>
      </c>
      <c r="Q721" s="9">
        <f t="shared" si="46"/>
        <v>41069.208333333336</v>
      </c>
      <c r="R721" t="b">
        <v>0</v>
      </c>
      <c r="S721" t="b">
        <v>0</v>
      </c>
      <c r="T721" t="s">
        <v>119</v>
      </c>
    </row>
    <row r="722" spans="1:20" ht="31" hidden="1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>
        <f t="shared" si="47"/>
        <v>85</v>
      </c>
      <c r="J722" t="s">
        <v>2039</v>
      </c>
      <c r="K722" t="s">
        <v>2040</v>
      </c>
      <c r="L722" t="s">
        <v>36</v>
      </c>
      <c r="M722" t="s">
        <v>37</v>
      </c>
      <c r="N722">
        <v>1519192800</v>
      </c>
      <c r="O722">
        <v>1520402400</v>
      </c>
      <c r="P722" s="9">
        <f t="shared" si="45"/>
        <v>43152.25</v>
      </c>
      <c r="Q722" s="9">
        <f t="shared" si="46"/>
        <v>43166.25</v>
      </c>
      <c r="R722" t="b">
        <v>0</v>
      </c>
      <c r="S722" t="b">
        <v>1</v>
      </c>
      <c r="T722" t="s">
        <v>33</v>
      </c>
    </row>
    <row r="723" spans="1:20" hidden="1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>
        <f t="shared" si="47"/>
        <v>90</v>
      </c>
      <c r="J723" t="s">
        <v>2035</v>
      </c>
      <c r="K723" t="s">
        <v>2036</v>
      </c>
      <c r="L723" t="s">
        <v>21</v>
      </c>
      <c r="M723" t="s">
        <v>22</v>
      </c>
      <c r="N723">
        <v>1522818000</v>
      </c>
      <c r="O723">
        <v>1523336400</v>
      </c>
      <c r="P723" s="9">
        <f t="shared" si="45"/>
        <v>43194.208333333328</v>
      </c>
      <c r="Q723" s="9">
        <f t="shared" si="46"/>
        <v>43200.208333333328</v>
      </c>
      <c r="R723" t="b">
        <v>0</v>
      </c>
      <c r="S723" t="b">
        <v>0</v>
      </c>
      <c r="T723" t="s">
        <v>23</v>
      </c>
    </row>
    <row r="724" spans="1:20" hidden="1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>
        <f t="shared" si="47"/>
        <v>25</v>
      </c>
      <c r="J724" t="s">
        <v>2041</v>
      </c>
      <c r="K724" t="s">
        <v>2042</v>
      </c>
      <c r="L724" t="s">
        <v>21</v>
      </c>
      <c r="M724" t="s">
        <v>22</v>
      </c>
      <c r="N724">
        <v>1509948000</v>
      </c>
      <c r="O724">
        <v>1512280800</v>
      </c>
      <c r="P724" s="9">
        <f t="shared" si="45"/>
        <v>43045.25</v>
      </c>
      <c r="Q724" s="9">
        <f t="shared" si="46"/>
        <v>43072.25</v>
      </c>
      <c r="R724" t="b">
        <v>0</v>
      </c>
      <c r="S724" t="b">
        <v>0</v>
      </c>
      <c r="T724" t="s">
        <v>42</v>
      </c>
    </row>
    <row r="725" spans="1:20" hidden="1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>
        <f t="shared" si="47"/>
        <v>92</v>
      </c>
      <c r="J725" t="s">
        <v>2039</v>
      </c>
      <c r="K725" t="s">
        <v>2040</v>
      </c>
      <c r="L725" t="s">
        <v>26</v>
      </c>
      <c r="M725" t="s">
        <v>27</v>
      </c>
      <c r="N725">
        <v>1456898400</v>
      </c>
      <c r="O725">
        <v>1458709200</v>
      </c>
      <c r="P725" s="9">
        <f t="shared" si="45"/>
        <v>42431.25</v>
      </c>
      <c r="Q725" s="9">
        <f t="shared" si="46"/>
        <v>42452.208333333328</v>
      </c>
      <c r="R725" t="b">
        <v>0</v>
      </c>
      <c r="S725" t="b">
        <v>0</v>
      </c>
      <c r="T725" t="s">
        <v>33</v>
      </c>
    </row>
    <row r="726" spans="1:20" ht="31" hidden="1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>
        <f t="shared" si="47"/>
        <v>93</v>
      </c>
      <c r="J726" t="s">
        <v>2039</v>
      </c>
      <c r="K726" t="s">
        <v>2040</v>
      </c>
      <c r="L726" t="s">
        <v>40</v>
      </c>
      <c r="M726" t="s">
        <v>41</v>
      </c>
      <c r="N726">
        <v>1413954000</v>
      </c>
      <c r="O726">
        <v>1414126800</v>
      </c>
      <c r="P726" s="9">
        <f t="shared" si="45"/>
        <v>41934.208333333336</v>
      </c>
      <c r="Q726" s="9">
        <f t="shared" si="46"/>
        <v>41936.208333333336</v>
      </c>
      <c r="R726" t="b">
        <v>0</v>
      </c>
      <c r="S726" t="b">
        <v>1</v>
      </c>
      <c r="T726" t="s">
        <v>33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>
        <f t="shared" si="47"/>
        <v>61</v>
      </c>
      <c r="J727" t="s">
        <v>2050</v>
      </c>
      <c r="K727" t="s">
        <v>2061</v>
      </c>
      <c r="L727" t="s">
        <v>21</v>
      </c>
      <c r="M727" t="s">
        <v>22</v>
      </c>
      <c r="N727">
        <v>1416031200</v>
      </c>
      <c r="O727">
        <v>1416204000</v>
      </c>
      <c r="P727" s="9">
        <f t="shared" si="45"/>
        <v>41958.25</v>
      </c>
      <c r="Q727" s="9">
        <f t="shared" si="46"/>
        <v>41960.25</v>
      </c>
      <c r="R727" t="b">
        <v>0</v>
      </c>
      <c r="S727" t="b">
        <v>0</v>
      </c>
      <c r="T727" t="s">
        <v>292</v>
      </c>
    </row>
    <row r="728" spans="1:20" hidden="1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>
        <f t="shared" si="47"/>
        <v>92</v>
      </c>
      <c r="J728" t="s">
        <v>2039</v>
      </c>
      <c r="K728" t="s">
        <v>2040</v>
      </c>
      <c r="L728" t="s">
        <v>21</v>
      </c>
      <c r="M728" t="s">
        <v>22</v>
      </c>
      <c r="N728">
        <v>1287982800</v>
      </c>
      <c r="O728">
        <v>1288501200</v>
      </c>
      <c r="P728" s="9">
        <f t="shared" si="45"/>
        <v>40476.208333333336</v>
      </c>
      <c r="Q728" s="9">
        <f t="shared" si="46"/>
        <v>40482.208333333336</v>
      </c>
      <c r="R728" t="b">
        <v>0</v>
      </c>
      <c r="S728" t="b">
        <v>1</v>
      </c>
      <c r="T728" t="s">
        <v>33</v>
      </c>
    </row>
    <row r="729" spans="1:20" hidden="1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>
        <f t="shared" si="47"/>
        <v>81</v>
      </c>
      <c r="J729" t="s">
        <v>2037</v>
      </c>
      <c r="K729" t="s">
        <v>2038</v>
      </c>
      <c r="L729" t="s">
        <v>21</v>
      </c>
      <c r="M729" t="s">
        <v>22</v>
      </c>
      <c r="N729">
        <v>1547964000</v>
      </c>
      <c r="O729">
        <v>1552971600</v>
      </c>
      <c r="P729" s="9">
        <f t="shared" si="45"/>
        <v>43485.25</v>
      </c>
      <c r="Q729" s="9">
        <f t="shared" si="46"/>
        <v>43543.208333333328</v>
      </c>
      <c r="R729" t="b">
        <v>0</v>
      </c>
      <c r="S729" t="b">
        <v>0</v>
      </c>
      <c r="T729" t="s">
        <v>28</v>
      </c>
    </row>
    <row r="730" spans="1:20" ht="31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>
        <f t="shared" si="47"/>
        <v>74</v>
      </c>
      <c r="J730" t="s">
        <v>2039</v>
      </c>
      <c r="K730" t="s">
        <v>2040</v>
      </c>
      <c r="L730" t="s">
        <v>21</v>
      </c>
      <c r="M730" t="s">
        <v>22</v>
      </c>
      <c r="N730">
        <v>1464152400</v>
      </c>
      <c r="O730">
        <v>1465102800</v>
      </c>
      <c r="P730" s="9">
        <f t="shared" si="45"/>
        <v>42515.208333333328</v>
      </c>
      <c r="Q730" s="9">
        <f t="shared" si="46"/>
        <v>42526.208333333328</v>
      </c>
      <c r="R730" t="b">
        <v>0</v>
      </c>
      <c r="S730" t="b">
        <v>0</v>
      </c>
      <c r="T730" t="s">
        <v>33</v>
      </c>
    </row>
    <row r="731" spans="1:20" ht="31" hidden="1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>
        <f t="shared" si="47"/>
        <v>85</v>
      </c>
      <c r="J731" t="s">
        <v>2041</v>
      </c>
      <c r="K731" t="s">
        <v>2044</v>
      </c>
      <c r="L731" t="s">
        <v>21</v>
      </c>
      <c r="M731" t="s">
        <v>22</v>
      </c>
      <c r="N731">
        <v>1359957600</v>
      </c>
      <c r="O731">
        <v>1360130400</v>
      </c>
      <c r="P731" s="9">
        <f t="shared" si="45"/>
        <v>41309.25</v>
      </c>
      <c r="Q731" s="9">
        <f t="shared" si="46"/>
        <v>41311.25</v>
      </c>
      <c r="R731" t="b">
        <v>0</v>
      </c>
      <c r="S731" t="b">
        <v>0</v>
      </c>
      <c r="T731" t="s">
        <v>53</v>
      </c>
    </row>
    <row r="732" spans="1:20" hidden="1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>
        <f t="shared" si="47"/>
        <v>111</v>
      </c>
      <c r="J732" t="s">
        <v>2037</v>
      </c>
      <c r="K732" t="s">
        <v>2046</v>
      </c>
      <c r="L732" t="s">
        <v>15</v>
      </c>
      <c r="M732" t="s">
        <v>16</v>
      </c>
      <c r="N732">
        <v>1432357200</v>
      </c>
      <c r="O732">
        <v>1432875600</v>
      </c>
      <c r="P732" s="9">
        <f t="shared" si="45"/>
        <v>42147.208333333328</v>
      </c>
      <c r="Q732" s="9">
        <f t="shared" si="46"/>
        <v>42153.208333333328</v>
      </c>
      <c r="R732" t="b">
        <v>0</v>
      </c>
      <c r="S732" t="b">
        <v>0</v>
      </c>
      <c r="T732" t="s">
        <v>65</v>
      </c>
    </row>
    <row r="733" spans="1:20" hidden="1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>
        <f t="shared" si="47"/>
        <v>33</v>
      </c>
      <c r="J733" t="s">
        <v>2037</v>
      </c>
      <c r="K733" t="s">
        <v>2038</v>
      </c>
      <c r="L733" t="s">
        <v>21</v>
      </c>
      <c r="M733" t="s">
        <v>22</v>
      </c>
      <c r="N733">
        <v>1500786000</v>
      </c>
      <c r="O733">
        <v>1500872400</v>
      </c>
      <c r="P733" s="9">
        <f t="shared" si="45"/>
        <v>42939.208333333328</v>
      </c>
      <c r="Q733" s="9">
        <f t="shared" si="46"/>
        <v>42940.208333333328</v>
      </c>
      <c r="R733" t="b">
        <v>0</v>
      </c>
      <c r="S733" t="b">
        <v>0</v>
      </c>
      <c r="T733" t="s">
        <v>28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>
        <f t="shared" si="47"/>
        <v>96</v>
      </c>
      <c r="J734" t="s">
        <v>2035</v>
      </c>
      <c r="K734" t="s">
        <v>2036</v>
      </c>
      <c r="L734" t="s">
        <v>21</v>
      </c>
      <c r="M734" t="s">
        <v>22</v>
      </c>
      <c r="N734">
        <v>1490158800</v>
      </c>
      <c r="O734">
        <v>1492146000</v>
      </c>
      <c r="P734" s="9">
        <f t="shared" si="45"/>
        <v>42816.208333333328</v>
      </c>
      <c r="Q734" s="9">
        <f t="shared" si="46"/>
        <v>42839.208333333328</v>
      </c>
      <c r="R734" t="b">
        <v>0</v>
      </c>
      <c r="S734" t="b">
        <v>1</v>
      </c>
      <c r="T734" t="s">
        <v>23</v>
      </c>
    </row>
    <row r="735" spans="1:20" hidden="1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>
        <f t="shared" si="47"/>
        <v>85</v>
      </c>
      <c r="J735" t="s">
        <v>2035</v>
      </c>
      <c r="K735" t="s">
        <v>2057</v>
      </c>
      <c r="L735" t="s">
        <v>21</v>
      </c>
      <c r="M735" t="s">
        <v>22</v>
      </c>
      <c r="N735">
        <v>1406178000</v>
      </c>
      <c r="O735">
        <v>1407301200</v>
      </c>
      <c r="P735" s="9">
        <f t="shared" si="45"/>
        <v>41844.208333333336</v>
      </c>
      <c r="Q735" s="9">
        <f t="shared" si="46"/>
        <v>41857.208333333336</v>
      </c>
      <c r="R735" t="b">
        <v>0</v>
      </c>
      <c r="S735" t="b">
        <v>0</v>
      </c>
      <c r="T735" t="s">
        <v>148</v>
      </c>
    </row>
    <row r="736" spans="1:20" hidden="1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>
        <f t="shared" si="47"/>
        <v>25</v>
      </c>
      <c r="J736" t="s">
        <v>2039</v>
      </c>
      <c r="K736" t="s">
        <v>2040</v>
      </c>
      <c r="L736" t="s">
        <v>21</v>
      </c>
      <c r="M736" t="s">
        <v>22</v>
      </c>
      <c r="N736">
        <v>1485583200</v>
      </c>
      <c r="O736">
        <v>1486620000</v>
      </c>
      <c r="P736" s="9">
        <f t="shared" si="45"/>
        <v>42763.25</v>
      </c>
      <c r="Q736" s="9">
        <f t="shared" si="46"/>
        <v>42775.25</v>
      </c>
      <c r="R736" t="b">
        <v>0</v>
      </c>
      <c r="S736" t="b">
        <v>1</v>
      </c>
      <c r="T736" t="s">
        <v>33</v>
      </c>
    </row>
    <row r="737" spans="1:20" ht="31" hidden="1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>
        <f t="shared" si="47"/>
        <v>66</v>
      </c>
      <c r="J737" t="s">
        <v>2054</v>
      </c>
      <c r="K737" t="s">
        <v>2055</v>
      </c>
      <c r="L737" t="s">
        <v>21</v>
      </c>
      <c r="M737" t="s">
        <v>22</v>
      </c>
      <c r="N737">
        <v>1459314000</v>
      </c>
      <c r="O737">
        <v>1459918800</v>
      </c>
      <c r="P737" s="9">
        <f t="shared" si="45"/>
        <v>42459.208333333328</v>
      </c>
      <c r="Q737" s="9">
        <f t="shared" si="46"/>
        <v>42466.208333333328</v>
      </c>
      <c r="R737" t="b">
        <v>0</v>
      </c>
      <c r="S737" t="b">
        <v>0</v>
      </c>
      <c r="T737" t="s">
        <v>122</v>
      </c>
    </row>
    <row r="738" spans="1:20" hidden="1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>
        <f t="shared" si="47"/>
        <v>87</v>
      </c>
      <c r="J738" t="s">
        <v>2047</v>
      </c>
      <c r="K738" t="s">
        <v>2048</v>
      </c>
      <c r="L738" t="s">
        <v>21</v>
      </c>
      <c r="M738" t="s">
        <v>22</v>
      </c>
      <c r="N738">
        <v>1424412000</v>
      </c>
      <c r="O738">
        <v>1424757600</v>
      </c>
      <c r="P738" s="9">
        <f t="shared" si="45"/>
        <v>42055.25</v>
      </c>
      <c r="Q738" s="9">
        <f t="shared" si="46"/>
        <v>42059.25</v>
      </c>
      <c r="R738" t="b">
        <v>0</v>
      </c>
      <c r="S738" t="b">
        <v>0</v>
      </c>
      <c r="T738" t="s">
        <v>68</v>
      </c>
    </row>
    <row r="739" spans="1:20" ht="31" hidden="1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>
        <f t="shared" si="47"/>
        <v>28</v>
      </c>
      <c r="J739" t="s">
        <v>2035</v>
      </c>
      <c r="K739" t="s">
        <v>2045</v>
      </c>
      <c r="L739" t="s">
        <v>21</v>
      </c>
      <c r="M739" t="s">
        <v>22</v>
      </c>
      <c r="N739">
        <v>1478844000</v>
      </c>
      <c r="O739">
        <v>1479880800</v>
      </c>
      <c r="P739" s="9">
        <f t="shared" si="45"/>
        <v>42685.25</v>
      </c>
      <c r="Q739" s="9">
        <f t="shared" si="46"/>
        <v>42697.25</v>
      </c>
      <c r="R739" t="b">
        <v>0</v>
      </c>
      <c r="S739" t="b">
        <v>0</v>
      </c>
      <c r="T739" t="s">
        <v>60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>
        <f t="shared" si="47"/>
        <v>104</v>
      </c>
      <c r="J740" t="s">
        <v>2039</v>
      </c>
      <c r="K740" t="s">
        <v>2040</v>
      </c>
      <c r="L740" t="s">
        <v>21</v>
      </c>
      <c r="M740" t="s">
        <v>22</v>
      </c>
      <c r="N740">
        <v>1416117600</v>
      </c>
      <c r="O740">
        <v>1418018400</v>
      </c>
      <c r="P740" s="9">
        <f t="shared" si="45"/>
        <v>41959.25</v>
      </c>
      <c r="Q740" s="9">
        <f t="shared" si="46"/>
        <v>41981.25</v>
      </c>
      <c r="R740" t="b">
        <v>0</v>
      </c>
      <c r="S740" t="b">
        <v>1</v>
      </c>
      <c r="T740" t="s">
        <v>33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>
        <f t="shared" si="47"/>
        <v>32</v>
      </c>
      <c r="J741" t="s">
        <v>2035</v>
      </c>
      <c r="K741" t="s">
        <v>2045</v>
      </c>
      <c r="L741" t="s">
        <v>21</v>
      </c>
      <c r="M741" t="s">
        <v>22</v>
      </c>
      <c r="N741">
        <v>1340946000</v>
      </c>
      <c r="O741">
        <v>1341032400</v>
      </c>
      <c r="P741" s="9">
        <f t="shared" si="45"/>
        <v>41089.208333333336</v>
      </c>
      <c r="Q741" s="9">
        <f t="shared" si="46"/>
        <v>41090.208333333336</v>
      </c>
      <c r="R741" t="b">
        <v>0</v>
      </c>
      <c r="S741" t="b">
        <v>0</v>
      </c>
      <c r="T741" t="s">
        <v>60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>
        <f t="shared" si="47"/>
        <v>100</v>
      </c>
      <c r="J742" t="s">
        <v>2039</v>
      </c>
      <c r="K742" t="s">
        <v>2040</v>
      </c>
      <c r="L742" t="s">
        <v>21</v>
      </c>
      <c r="M742" t="s">
        <v>22</v>
      </c>
      <c r="N742">
        <v>1486101600</v>
      </c>
      <c r="O742">
        <v>1486360800</v>
      </c>
      <c r="P742" s="9">
        <f t="shared" si="45"/>
        <v>42769.25</v>
      </c>
      <c r="Q742" s="9">
        <f t="shared" si="46"/>
        <v>42772.25</v>
      </c>
      <c r="R742" t="b">
        <v>0</v>
      </c>
      <c r="S742" t="b">
        <v>0</v>
      </c>
      <c r="T742" t="s">
        <v>33</v>
      </c>
    </row>
    <row r="743" spans="1:20" hidden="1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>
        <f t="shared" si="47"/>
        <v>109</v>
      </c>
      <c r="J743" t="s">
        <v>2039</v>
      </c>
      <c r="K743" t="s">
        <v>2040</v>
      </c>
      <c r="L743" t="s">
        <v>21</v>
      </c>
      <c r="M743" t="s">
        <v>22</v>
      </c>
      <c r="N743">
        <v>1274590800</v>
      </c>
      <c r="O743">
        <v>1274677200</v>
      </c>
      <c r="P743" s="9">
        <f t="shared" si="45"/>
        <v>40321.208333333336</v>
      </c>
      <c r="Q743" s="9">
        <f t="shared" si="46"/>
        <v>40322.208333333336</v>
      </c>
      <c r="R743" t="b">
        <v>0</v>
      </c>
      <c r="S743" t="b">
        <v>0</v>
      </c>
      <c r="T743" t="s">
        <v>33</v>
      </c>
    </row>
    <row r="744" spans="1:20" hidden="1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>
        <f t="shared" si="47"/>
        <v>111</v>
      </c>
      <c r="J744" t="s">
        <v>2035</v>
      </c>
      <c r="K744" t="s">
        <v>2043</v>
      </c>
      <c r="L744" t="s">
        <v>21</v>
      </c>
      <c r="M744" t="s">
        <v>22</v>
      </c>
      <c r="N744">
        <v>1263880800</v>
      </c>
      <c r="O744">
        <v>1267509600</v>
      </c>
      <c r="P744" s="9">
        <f t="shared" si="45"/>
        <v>40197.25</v>
      </c>
      <c r="Q744" s="9">
        <f t="shared" si="46"/>
        <v>40239.25</v>
      </c>
      <c r="R744" t="b">
        <v>0</v>
      </c>
      <c r="S744" t="b">
        <v>0</v>
      </c>
      <c r="T744" t="s">
        <v>50</v>
      </c>
    </row>
    <row r="745" spans="1:20" ht="31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>
        <f t="shared" si="47"/>
        <v>30</v>
      </c>
      <c r="J745" t="s">
        <v>2039</v>
      </c>
      <c r="K745" t="s">
        <v>2040</v>
      </c>
      <c r="L745" t="s">
        <v>21</v>
      </c>
      <c r="M745" t="s">
        <v>22</v>
      </c>
      <c r="N745">
        <v>1445403600</v>
      </c>
      <c r="O745">
        <v>1445922000</v>
      </c>
      <c r="P745" s="9">
        <f t="shared" si="45"/>
        <v>42298.208333333328</v>
      </c>
      <c r="Q745" s="9">
        <f t="shared" si="46"/>
        <v>42304.208333333328</v>
      </c>
      <c r="R745" t="b">
        <v>0</v>
      </c>
      <c r="S745" t="b">
        <v>1</v>
      </c>
      <c r="T745" t="s">
        <v>33</v>
      </c>
    </row>
    <row r="746" spans="1:20" hidden="1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>
        <f t="shared" si="47"/>
        <v>102</v>
      </c>
      <c r="J746" t="s">
        <v>2039</v>
      </c>
      <c r="K746" t="s">
        <v>2040</v>
      </c>
      <c r="L746" t="s">
        <v>21</v>
      </c>
      <c r="M746" t="s">
        <v>22</v>
      </c>
      <c r="N746">
        <v>1533877200</v>
      </c>
      <c r="O746">
        <v>1534050000</v>
      </c>
      <c r="P746" s="9">
        <f t="shared" si="45"/>
        <v>43322.208333333328</v>
      </c>
      <c r="Q746" s="9">
        <f t="shared" si="46"/>
        <v>43324.208333333328</v>
      </c>
      <c r="R746" t="b">
        <v>0</v>
      </c>
      <c r="S746" t="b">
        <v>1</v>
      </c>
      <c r="T746" t="s">
        <v>33</v>
      </c>
    </row>
    <row r="747" spans="1:20" ht="31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>
        <f t="shared" si="47"/>
        <v>62</v>
      </c>
      <c r="J747" t="s">
        <v>2037</v>
      </c>
      <c r="K747" t="s">
        <v>2046</v>
      </c>
      <c r="L747" t="s">
        <v>21</v>
      </c>
      <c r="M747" t="s">
        <v>22</v>
      </c>
      <c r="N747">
        <v>1275195600</v>
      </c>
      <c r="O747">
        <v>1277528400</v>
      </c>
      <c r="P747" s="9">
        <f t="shared" si="45"/>
        <v>40328.208333333336</v>
      </c>
      <c r="Q747" s="9">
        <f t="shared" si="46"/>
        <v>40355.208333333336</v>
      </c>
      <c r="R747" t="b">
        <v>0</v>
      </c>
      <c r="S747" t="b">
        <v>0</v>
      </c>
      <c r="T747" t="s">
        <v>65</v>
      </c>
    </row>
    <row r="748" spans="1:20" hidden="1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>
        <f t="shared" si="47"/>
        <v>35</v>
      </c>
      <c r="J748" t="s">
        <v>2037</v>
      </c>
      <c r="K748" t="s">
        <v>2038</v>
      </c>
      <c r="L748" t="s">
        <v>21</v>
      </c>
      <c r="M748" t="s">
        <v>22</v>
      </c>
      <c r="N748">
        <v>1318136400</v>
      </c>
      <c r="O748">
        <v>1318568400</v>
      </c>
      <c r="P748" s="9">
        <f t="shared" si="45"/>
        <v>40825.208333333336</v>
      </c>
      <c r="Q748" s="9">
        <f t="shared" si="46"/>
        <v>40830.208333333336</v>
      </c>
      <c r="R748" t="b">
        <v>0</v>
      </c>
      <c r="S748" t="b">
        <v>0</v>
      </c>
      <c r="T748" t="s">
        <v>28</v>
      </c>
    </row>
    <row r="749" spans="1:20" hidden="1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>
        <f t="shared" si="47"/>
        <v>40</v>
      </c>
      <c r="J749" t="s">
        <v>2039</v>
      </c>
      <c r="K749" t="s">
        <v>2040</v>
      </c>
      <c r="L749" t="s">
        <v>21</v>
      </c>
      <c r="M749" t="s">
        <v>22</v>
      </c>
      <c r="N749">
        <v>1283403600</v>
      </c>
      <c r="O749">
        <v>1284354000</v>
      </c>
      <c r="P749" s="9">
        <f t="shared" si="45"/>
        <v>40423.208333333336</v>
      </c>
      <c r="Q749" s="9">
        <f t="shared" si="46"/>
        <v>40434.208333333336</v>
      </c>
      <c r="R749" t="b">
        <v>0</v>
      </c>
      <c r="S749" t="b">
        <v>0</v>
      </c>
      <c r="T749" t="s">
        <v>33</v>
      </c>
    </row>
    <row r="750" spans="1:20" hidden="1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>
        <f t="shared" si="47"/>
        <v>111</v>
      </c>
      <c r="J750" t="s">
        <v>2041</v>
      </c>
      <c r="K750" t="s">
        <v>2049</v>
      </c>
      <c r="L750" t="s">
        <v>21</v>
      </c>
      <c r="M750" t="s">
        <v>22</v>
      </c>
      <c r="N750">
        <v>1267423200</v>
      </c>
      <c r="O750">
        <v>1269579600</v>
      </c>
      <c r="P750" s="9">
        <f t="shared" si="45"/>
        <v>40238.25</v>
      </c>
      <c r="Q750" s="9">
        <f t="shared" si="46"/>
        <v>40263.208333333336</v>
      </c>
      <c r="R750" t="b">
        <v>0</v>
      </c>
      <c r="S750" t="b">
        <v>1</v>
      </c>
      <c r="T750" t="s">
        <v>71</v>
      </c>
    </row>
    <row r="751" spans="1:20" hidden="1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>
        <f t="shared" si="47"/>
        <v>37</v>
      </c>
      <c r="J751" t="s">
        <v>2037</v>
      </c>
      <c r="K751" t="s">
        <v>2046</v>
      </c>
      <c r="L751" t="s">
        <v>107</v>
      </c>
      <c r="M751" t="s">
        <v>108</v>
      </c>
      <c r="N751">
        <v>1412744400</v>
      </c>
      <c r="O751">
        <v>1413781200</v>
      </c>
      <c r="P751" s="9">
        <f t="shared" si="45"/>
        <v>41920.208333333336</v>
      </c>
      <c r="Q751" s="9">
        <f t="shared" si="46"/>
        <v>41932.208333333336</v>
      </c>
      <c r="R751" t="b">
        <v>0</v>
      </c>
      <c r="S751" t="b">
        <v>1</v>
      </c>
      <c r="T751" t="s">
        <v>65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>
        <f t="shared" si="47"/>
        <v>1</v>
      </c>
      <c r="J752" t="s">
        <v>2035</v>
      </c>
      <c r="K752" t="s">
        <v>2043</v>
      </c>
      <c r="L752" t="s">
        <v>40</v>
      </c>
      <c r="M752" t="s">
        <v>41</v>
      </c>
      <c r="N752">
        <v>1277960400</v>
      </c>
      <c r="O752">
        <v>1280120400</v>
      </c>
      <c r="P752" s="9">
        <f t="shared" si="45"/>
        <v>40360.208333333336</v>
      </c>
      <c r="Q752" s="9">
        <f t="shared" si="46"/>
        <v>40385.208333333336</v>
      </c>
      <c r="R752" t="b">
        <v>0</v>
      </c>
      <c r="S752" t="b">
        <v>0</v>
      </c>
      <c r="T752" t="s">
        <v>50</v>
      </c>
    </row>
    <row r="753" spans="1:20" hidden="1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>
        <f t="shared" si="47"/>
        <v>31</v>
      </c>
      <c r="J753" t="s">
        <v>2047</v>
      </c>
      <c r="K753" t="s">
        <v>2048</v>
      </c>
      <c r="L753" t="s">
        <v>21</v>
      </c>
      <c r="M753" t="s">
        <v>22</v>
      </c>
      <c r="N753">
        <v>1458190800</v>
      </c>
      <c r="O753">
        <v>1459486800</v>
      </c>
      <c r="P753" s="9">
        <f t="shared" si="45"/>
        <v>42446.208333333328</v>
      </c>
      <c r="Q753" s="9">
        <f t="shared" si="46"/>
        <v>42461.208333333328</v>
      </c>
      <c r="R753" t="b">
        <v>1</v>
      </c>
      <c r="S753" t="b">
        <v>1</v>
      </c>
      <c r="T753" t="s">
        <v>68</v>
      </c>
    </row>
    <row r="754" spans="1:20" hidden="1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>
        <f t="shared" si="47"/>
        <v>47</v>
      </c>
      <c r="J754" t="s">
        <v>2039</v>
      </c>
      <c r="K754" t="s">
        <v>2040</v>
      </c>
      <c r="L754" t="s">
        <v>21</v>
      </c>
      <c r="M754" t="s">
        <v>22</v>
      </c>
      <c r="N754">
        <v>1280984400</v>
      </c>
      <c r="O754">
        <v>1282539600</v>
      </c>
      <c r="P754" s="9">
        <f t="shared" si="45"/>
        <v>40395.208333333336</v>
      </c>
      <c r="Q754" s="9">
        <f t="shared" si="46"/>
        <v>40413.208333333336</v>
      </c>
      <c r="R754" t="b">
        <v>0</v>
      </c>
      <c r="S754" t="b">
        <v>1</v>
      </c>
      <c r="T754" t="s">
        <v>33</v>
      </c>
    </row>
    <row r="755" spans="1:20" hidden="1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>
        <f t="shared" si="47"/>
        <v>88</v>
      </c>
      <c r="J755" t="s">
        <v>2054</v>
      </c>
      <c r="K755" t="s">
        <v>2055</v>
      </c>
      <c r="L755" t="s">
        <v>21</v>
      </c>
      <c r="M755" t="s">
        <v>22</v>
      </c>
      <c r="N755">
        <v>1274590800</v>
      </c>
      <c r="O755">
        <v>1275886800</v>
      </c>
      <c r="P755" s="9">
        <f t="shared" si="45"/>
        <v>40321.208333333336</v>
      </c>
      <c r="Q755" s="9">
        <f t="shared" si="46"/>
        <v>40336.208333333336</v>
      </c>
      <c r="R755" t="b">
        <v>0</v>
      </c>
      <c r="S755" t="b">
        <v>0</v>
      </c>
      <c r="T755" t="s">
        <v>122</v>
      </c>
    </row>
    <row r="756" spans="1:20" hidden="1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>
        <f t="shared" si="47"/>
        <v>37</v>
      </c>
      <c r="J756" t="s">
        <v>2039</v>
      </c>
      <c r="K756" t="s">
        <v>2040</v>
      </c>
      <c r="L756" t="s">
        <v>21</v>
      </c>
      <c r="M756" t="s">
        <v>22</v>
      </c>
      <c r="N756">
        <v>1351400400</v>
      </c>
      <c r="O756">
        <v>1355983200</v>
      </c>
      <c r="P756" s="9">
        <f t="shared" si="45"/>
        <v>41210.208333333336</v>
      </c>
      <c r="Q756" s="9">
        <f t="shared" si="46"/>
        <v>41263.25</v>
      </c>
      <c r="R756" t="b">
        <v>0</v>
      </c>
      <c r="S756" t="b">
        <v>0</v>
      </c>
      <c r="T756" t="s">
        <v>33</v>
      </c>
    </row>
    <row r="757" spans="1:20" hidden="1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>
        <f t="shared" si="47"/>
        <v>26</v>
      </c>
      <c r="J757" t="s">
        <v>2039</v>
      </c>
      <c r="K757" t="s">
        <v>2040</v>
      </c>
      <c r="L757" t="s">
        <v>36</v>
      </c>
      <c r="M757" t="s">
        <v>37</v>
      </c>
      <c r="N757">
        <v>1514354400</v>
      </c>
      <c r="O757">
        <v>1515391200</v>
      </c>
      <c r="P757" s="9">
        <f t="shared" si="45"/>
        <v>43096.25</v>
      </c>
      <c r="Q757" s="9">
        <f t="shared" si="46"/>
        <v>43108.25</v>
      </c>
      <c r="R757" t="b">
        <v>0</v>
      </c>
      <c r="S757" t="b">
        <v>1</v>
      </c>
      <c r="T757" t="s">
        <v>33</v>
      </c>
    </row>
    <row r="758" spans="1:20" hidden="1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>
        <f t="shared" si="47"/>
        <v>68</v>
      </c>
      <c r="J758" t="s">
        <v>2039</v>
      </c>
      <c r="K758" t="s">
        <v>2040</v>
      </c>
      <c r="L758" t="s">
        <v>21</v>
      </c>
      <c r="M758" t="s">
        <v>22</v>
      </c>
      <c r="N758">
        <v>1421733600</v>
      </c>
      <c r="O758">
        <v>1422252000</v>
      </c>
      <c r="P758" s="9">
        <f t="shared" si="45"/>
        <v>42024.25</v>
      </c>
      <c r="Q758" s="9">
        <f t="shared" si="46"/>
        <v>42030.25</v>
      </c>
      <c r="R758" t="b">
        <v>0</v>
      </c>
      <c r="S758" t="b">
        <v>0</v>
      </c>
      <c r="T758" t="s">
        <v>33</v>
      </c>
    </row>
    <row r="759" spans="1:20" hidden="1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>
        <f t="shared" si="47"/>
        <v>50</v>
      </c>
      <c r="J759" t="s">
        <v>2041</v>
      </c>
      <c r="K759" t="s">
        <v>2044</v>
      </c>
      <c r="L759" t="s">
        <v>21</v>
      </c>
      <c r="M759" t="s">
        <v>22</v>
      </c>
      <c r="N759">
        <v>1305176400</v>
      </c>
      <c r="O759">
        <v>1305522000</v>
      </c>
      <c r="P759" s="9">
        <f t="shared" si="45"/>
        <v>40675.208333333336</v>
      </c>
      <c r="Q759" s="9">
        <f t="shared" si="46"/>
        <v>40679.208333333336</v>
      </c>
      <c r="R759" t="b">
        <v>0</v>
      </c>
      <c r="S759" t="b">
        <v>0</v>
      </c>
      <c r="T759" t="s">
        <v>53</v>
      </c>
    </row>
    <row r="760" spans="1:20" hidden="1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>
        <f t="shared" si="47"/>
        <v>110</v>
      </c>
      <c r="J760" t="s">
        <v>2035</v>
      </c>
      <c r="K760" t="s">
        <v>2036</v>
      </c>
      <c r="L760" t="s">
        <v>15</v>
      </c>
      <c r="M760" t="s">
        <v>16</v>
      </c>
      <c r="N760">
        <v>1414126800</v>
      </c>
      <c r="O760">
        <v>1414904400</v>
      </c>
      <c r="P760" s="9">
        <f t="shared" si="45"/>
        <v>41936.208333333336</v>
      </c>
      <c r="Q760" s="9">
        <f t="shared" si="46"/>
        <v>41945.208333333336</v>
      </c>
      <c r="R760" t="b">
        <v>0</v>
      </c>
      <c r="S760" t="b">
        <v>0</v>
      </c>
      <c r="T760" t="s">
        <v>23</v>
      </c>
    </row>
    <row r="761" spans="1:20" ht="31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>
        <f t="shared" si="47"/>
        <v>90</v>
      </c>
      <c r="J761" t="s">
        <v>2035</v>
      </c>
      <c r="K761" t="s">
        <v>2043</v>
      </c>
      <c r="L761" t="s">
        <v>21</v>
      </c>
      <c r="M761" t="s">
        <v>22</v>
      </c>
      <c r="N761">
        <v>1517810400</v>
      </c>
      <c r="O761">
        <v>1520402400</v>
      </c>
      <c r="P761" s="9">
        <f t="shared" si="45"/>
        <v>43136.25</v>
      </c>
      <c r="Q761" s="9">
        <f t="shared" si="46"/>
        <v>43166.25</v>
      </c>
      <c r="R761" t="b">
        <v>0</v>
      </c>
      <c r="S761" t="b">
        <v>0</v>
      </c>
      <c r="T761" t="s">
        <v>50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>
        <f t="shared" si="47"/>
        <v>79</v>
      </c>
      <c r="J762" t="s">
        <v>2050</v>
      </c>
      <c r="K762" t="s">
        <v>2051</v>
      </c>
      <c r="L762" t="s">
        <v>107</v>
      </c>
      <c r="M762" t="s">
        <v>108</v>
      </c>
      <c r="N762">
        <v>1564635600</v>
      </c>
      <c r="O762">
        <v>1567141200</v>
      </c>
      <c r="P762" s="9">
        <f t="shared" si="45"/>
        <v>43678.208333333328</v>
      </c>
      <c r="Q762" s="9">
        <f t="shared" si="46"/>
        <v>43707.208333333328</v>
      </c>
      <c r="R762" t="b">
        <v>0</v>
      </c>
      <c r="S762" t="b">
        <v>1</v>
      </c>
      <c r="T762" t="s">
        <v>89</v>
      </c>
    </row>
    <row r="763" spans="1:20" hidden="1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>
        <f t="shared" si="47"/>
        <v>87</v>
      </c>
      <c r="J763" t="s">
        <v>2035</v>
      </c>
      <c r="K763" t="s">
        <v>2036</v>
      </c>
      <c r="L763" t="s">
        <v>21</v>
      </c>
      <c r="M763" t="s">
        <v>22</v>
      </c>
      <c r="N763">
        <v>1500699600</v>
      </c>
      <c r="O763">
        <v>1501131600</v>
      </c>
      <c r="P763" s="9">
        <f t="shared" si="45"/>
        <v>42938.208333333328</v>
      </c>
      <c r="Q763" s="9">
        <f t="shared" si="46"/>
        <v>42943.208333333328</v>
      </c>
      <c r="R763" t="b">
        <v>0</v>
      </c>
      <c r="S763" t="b">
        <v>0</v>
      </c>
      <c r="T763" t="s">
        <v>23</v>
      </c>
    </row>
    <row r="764" spans="1:20" hidden="1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>
        <f t="shared" si="47"/>
        <v>62</v>
      </c>
      <c r="J764" t="s">
        <v>2035</v>
      </c>
      <c r="K764" t="s">
        <v>2058</v>
      </c>
      <c r="L764" t="s">
        <v>26</v>
      </c>
      <c r="M764" t="s">
        <v>27</v>
      </c>
      <c r="N764">
        <v>1354082400</v>
      </c>
      <c r="O764">
        <v>1355032800</v>
      </c>
      <c r="P764" s="9">
        <f t="shared" si="45"/>
        <v>41241.25</v>
      </c>
      <c r="Q764" s="9">
        <f t="shared" si="46"/>
        <v>41252.25</v>
      </c>
      <c r="R764" t="b">
        <v>0</v>
      </c>
      <c r="S764" t="b">
        <v>0</v>
      </c>
      <c r="T764" t="s">
        <v>159</v>
      </c>
    </row>
    <row r="765" spans="1:20" hidden="1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>
        <f t="shared" si="47"/>
        <v>27</v>
      </c>
      <c r="J765" t="s">
        <v>2039</v>
      </c>
      <c r="K765" t="s">
        <v>2040</v>
      </c>
      <c r="L765" t="s">
        <v>21</v>
      </c>
      <c r="M765" t="s">
        <v>22</v>
      </c>
      <c r="N765">
        <v>1336453200</v>
      </c>
      <c r="O765">
        <v>1339477200</v>
      </c>
      <c r="P765" s="9">
        <f t="shared" si="45"/>
        <v>41037.208333333336</v>
      </c>
      <c r="Q765" s="9">
        <f t="shared" si="46"/>
        <v>41072.208333333336</v>
      </c>
      <c r="R765" t="b">
        <v>0</v>
      </c>
      <c r="S765" t="b">
        <v>1</v>
      </c>
      <c r="T765" t="s">
        <v>33</v>
      </c>
    </row>
    <row r="766" spans="1:20" ht="31" hidden="1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>
        <f t="shared" si="47"/>
        <v>54</v>
      </c>
      <c r="J766" t="s">
        <v>2035</v>
      </c>
      <c r="K766" t="s">
        <v>2036</v>
      </c>
      <c r="L766" t="s">
        <v>21</v>
      </c>
      <c r="M766" t="s">
        <v>22</v>
      </c>
      <c r="N766">
        <v>1305262800</v>
      </c>
      <c r="O766">
        <v>1305954000</v>
      </c>
      <c r="P766" s="9">
        <f t="shared" si="45"/>
        <v>40676.208333333336</v>
      </c>
      <c r="Q766" s="9">
        <f t="shared" si="46"/>
        <v>40684.208333333336</v>
      </c>
      <c r="R766" t="b">
        <v>0</v>
      </c>
      <c r="S766" t="b">
        <v>0</v>
      </c>
      <c r="T766" t="s">
        <v>23</v>
      </c>
    </row>
    <row r="767" spans="1:20" hidden="1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>
        <f t="shared" si="47"/>
        <v>41</v>
      </c>
      <c r="J767" t="s">
        <v>2035</v>
      </c>
      <c r="K767" t="s">
        <v>2045</v>
      </c>
      <c r="L767" t="s">
        <v>21</v>
      </c>
      <c r="M767" t="s">
        <v>22</v>
      </c>
      <c r="N767">
        <v>1492232400</v>
      </c>
      <c r="O767">
        <v>1494392400</v>
      </c>
      <c r="P767" s="9">
        <f t="shared" si="45"/>
        <v>42840.208333333328</v>
      </c>
      <c r="Q767" s="9">
        <f t="shared" si="46"/>
        <v>42865.208333333328</v>
      </c>
      <c r="R767" t="b">
        <v>1</v>
      </c>
      <c r="S767" t="b">
        <v>1</v>
      </c>
      <c r="T767" t="s">
        <v>60</v>
      </c>
    </row>
    <row r="768" spans="1:20" ht="31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>
        <f t="shared" si="47"/>
        <v>55</v>
      </c>
      <c r="J768" t="s">
        <v>2041</v>
      </c>
      <c r="K768" t="s">
        <v>2063</v>
      </c>
      <c r="L768" t="s">
        <v>26</v>
      </c>
      <c r="M768" t="s">
        <v>27</v>
      </c>
      <c r="N768">
        <v>1537333200</v>
      </c>
      <c r="O768">
        <v>1537419600</v>
      </c>
      <c r="P768" s="9">
        <f t="shared" si="45"/>
        <v>43362.208333333328</v>
      </c>
      <c r="Q768" s="9">
        <f t="shared" si="46"/>
        <v>43363.208333333328</v>
      </c>
      <c r="R768" t="b">
        <v>0</v>
      </c>
      <c r="S768" t="b">
        <v>0</v>
      </c>
      <c r="T768" t="s">
        <v>474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>
        <f t="shared" si="47"/>
        <v>108</v>
      </c>
      <c r="J769" t="s">
        <v>2047</v>
      </c>
      <c r="K769" t="s">
        <v>2059</v>
      </c>
      <c r="L769" t="s">
        <v>21</v>
      </c>
      <c r="M769" t="s">
        <v>22</v>
      </c>
      <c r="N769">
        <v>1444107600</v>
      </c>
      <c r="O769">
        <v>1447999200</v>
      </c>
      <c r="P769" s="9">
        <f t="shared" si="45"/>
        <v>42283.208333333328</v>
      </c>
      <c r="Q769" s="9">
        <f t="shared" si="46"/>
        <v>42328.25</v>
      </c>
      <c r="R769" t="b">
        <v>0</v>
      </c>
      <c r="S769" t="b">
        <v>0</v>
      </c>
      <c r="T769" t="s">
        <v>206</v>
      </c>
    </row>
    <row r="770" spans="1:20" hidden="1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>
        <f t="shared" si="47"/>
        <v>74</v>
      </c>
      <c r="J770" t="s">
        <v>2039</v>
      </c>
      <c r="K770" t="s">
        <v>2040</v>
      </c>
      <c r="L770" t="s">
        <v>21</v>
      </c>
      <c r="M770" t="s">
        <v>22</v>
      </c>
      <c r="N770">
        <v>1386741600</v>
      </c>
      <c r="O770">
        <v>1388037600</v>
      </c>
      <c r="P770" s="9">
        <f t="shared" si="45"/>
        <v>41619.25</v>
      </c>
      <c r="Q770" s="9">
        <f t="shared" si="46"/>
        <v>41634.25</v>
      </c>
      <c r="R770" t="b">
        <v>0</v>
      </c>
      <c r="S770" t="b">
        <v>0</v>
      </c>
      <c r="T770" t="s">
        <v>33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>
        <f t="shared" si="47"/>
        <v>32</v>
      </c>
      <c r="J771" t="s">
        <v>2050</v>
      </c>
      <c r="K771" t="s">
        <v>2051</v>
      </c>
      <c r="L771" t="s">
        <v>21</v>
      </c>
      <c r="M771" t="s">
        <v>22</v>
      </c>
      <c r="N771">
        <v>1376542800</v>
      </c>
      <c r="O771">
        <v>1378789200</v>
      </c>
      <c r="P771" s="9">
        <f t="shared" ref="P771:P834" si="49">(((N771/60)/60)/24)+DATE(1970,1,1)</f>
        <v>41501.208333333336</v>
      </c>
      <c r="Q771" s="9">
        <f t="shared" ref="Q771:Q834" si="50">(((O771/60)/60)/24)+DATE(1970,1,1)</f>
        <v>41527.208333333336</v>
      </c>
      <c r="R771" t="b">
        <v>0</v>
      </c>
      <c r="S771" t="b">
        <v>0</v>
      </c>
      <c r="T771" t="s">
        <v>89</v>
      </c>
    </row>
    <row r="772" spans="1:20" hidden="1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>
        <f t="shared" ref="I772:I835" si="51">ROUND(E772/H772,0)</f>
        <v>54</v>
      </c>
      <c r="J772" t="s">
        <v>2039</v>
      </c>
      <c r="K772" t="s">
        <v>2040</v>
      </c>
      <c r="L772" t="s">
        <v>107</v>
      </c>
      <c r="M772" t="s">
        <v>108</v>
      </c>
      <c r="N772">
        <v>1397451600</v>
      </c>
      <c r="O772">
        <v>1398056400</v>
      </c>
      <c r="P772" s="9">
        <f t="shared" si="49"/>
        <v>41743.208333333336</v>
      </c>
      <c r="Q772" s="9">
        <f t="shared" si="50"/>
        <v>41750.208333333336</v>
      </c>
      <c r="R772" t="b">
        <v>0</v>
      </c>
      <c r="S772" t="b">
        <v>1</v>
      </c>
      <c r="T772" t="s">
        <v>33</v>
      </c>
    </row>
    <row r="773" spans="1:20" hidden="1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>
        <f t="shared" si="51"/>
        <v>107</v>
      </c>
      <c r="J773" t="s">
        <v>2039</v>
      </c>
      <c r="K773" t="s">
        <v>2040</v>
      </c>
      <c r="L773" t="s">
        <v>21</v>
      </c>
      <c r="M773" t="s">
        <v>22</v>
      </c>
      <c r="N773">
        <v>1548482400</v>
      </c>
      <c r="O773">
        <v>1550815200</v>
      </c>
      <c r="P773" s="9">
        <f t="shared" si="49"/>
        <v>43491.25</v>
      </c>
      <c r="Q773" s="9">
        <f t="shared" si="50"/>
        <v>43518.25</v>
      </c>
      <c r="R773" t="b">
        <v>0</v>
      </c>
      <c r="S773" t="b">
        <v>0</v>
      </c>
      <c r="T773" t="s">
        <v>33</v>
      </c>
    </row>
    <row r="774" spans="1:20" hidden="1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>
        <f t="shared" si="51"/>
        <v>33</v>
      </c>
      <c r="J774" t="s">
        <v>2035</v>
      </c>
      <c r="K774" t="s">
        <v>2045</v>
      </c>
      <c r="L774" t="s">
        <v>21</v>
      </c>
      <c r="M774" t="s">
        <v>22</v>
      </c>
      <c r="N774">
        <v>1549692000</v>
      </c>
      <c r="O774">
        <v>1550037600</v>
      </c>
      <c r="P774" s="9">
        <f t="shared" si="49"/>
        <v>43505.25</v>
      </c>
      <c r="Q774" s="9">
        <f t="shared" si="50"/>
        <v>43509.25</v>
      </c>
      <c r="R774" t="b">
        <v>0</v>
      </c>
      <c r="S774" t="b">
        <v>0</v>
      </c>
      <c r="T774" t="s">
        <v>60</v>
      </c>
    </row>
    <row r="775" spans="1:20" hidden="1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>
        <f t="shared" si="51"/>
        <v>43</v>
      </c>
      <c r="J775" t="s">
        <v>2039</v>
      </c>
      <c r="K775" t="s">
        <v>2040</v>
      </c>
      <c r="L775" t="s">
        <v>21</v>
      </c>
      <c r="M775" t="s">
        <v>22</v>
      </c>
      <c r="N775">
        <v>1492059600</v>
      </c>
      <c r="O775">
        <v>1492923600</v>
      </c>
      <c r="P775" s="9">
        <f t="shared" si="49"/>
        <v>42838.208333333328</v>
      </c>
      <c r="Q775" s="9">
        <f t="shared" si="50"/>
        <v>42848.208333333328</v>
      </c>
      <c r="R775" t="b">
        <v>0</v>
      </c>
      <c r="S775" t="b">
        <v>0</v>
      </c>
      <c r="T775" t="s">
        <v>33</v>
      </c>
    </row>
    <row r="776" spans="1:20" hidden="1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>
        <f t="shared" si="51"/>
        <v>87</v>
      </c>
      <c r="J776" t="s">
        <v>2037</v>
      </c>
      <c r="K776" t="s">
        <v>2038</v>
      </c>
      <c r="L776" t="s">
        <v>107</v>
      </c>
      <c r="M776" t="s">
        <v>108</v>
      </c>
      <c r="N776">
        <v>1463979600</v>
      </c>
      <c r="O776">
        <v>1467522000</v>
      </c>
      <c r="P776" s="9">
        <f t="shared" si="49"/>
        <v>42513.208333333328</v>
      </c>
      <c r="Q776" s="9">
        <f t="shared" si="50"/>
        <v>42554.208333333328</v>
      </c>
      <c r="R776" t="b">
        <v>0</v>
      </c>
      <c r="S776" t="b">
        <v>0</v>
      </c>
      <c r="T776" t="s">
        <v>28</v>
      </c>
    </row>
    <row r="777" spans="1:20" ht="31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>
        <f t="shared" si="51"/>
        <v>97</v>
      </c>
      <c r="J777" t="s">
        <v>2035</v>
      </c>
      <c r="K777" t="s">
        <v>2036</v>
      </c>
      <c r="L777" t="s">
        <v>21</v>
      </c>
      <c r="M777" t="s">
        <v>22</v>
      </c>
      <c r="N777">
        <v>1415253600</v>
      </c>
      <c r="O777">
        <v>1416117600</v>
      </c>
      <c r="P777" s="9">
        <f t="shared" si="49"/>
        <v>41949.25</v>
      </c>
      <c r="Q777" s="9">
        <f t="shared" si="50"/>
        <v>41959.25</v>
      </c>
      <c r="R777" t="b">
        <v>0</v>
      </c>
      <c r="S777" t="b">
        <v>0</v>
      </c>
      <c r="T777" t="s">
        <v>23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>
        <f t="shared" si="51"/>
        <v>33</v>
      </c>
      <c r="J778" t="s">
        <v>2039</v>
      </c>
      <c r="K778" t="s">
        <v>2040</v>
      </c>
      <c r="L778" t="s">
        <v>21</v>
      </c>
      <c r="M778" t="s">
        <v>22</v>
      </c>
      <c r="N778">
        <v>1562216400</v>
      </c>
      <c r="O778">
        <v>1563771600</v>
      </c>
      <c r="P778" s="9">
        <f t="shared" si="49"/>
        <v>43650.208333333328</v>
      </c>
      <c r="Q778" s="9">
        <f t="shared" si="50"/>
        <v>43668.208333333328</v>
      </c>
      <c r="R778" t="b">
        <v>0</v>
      </c>
      <c r="S778" t="b">
        <v>0</v>
      </c>
      <c r="T778" t="s">
        <v>33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>
        <f t="shared" si="51"/>
        <v>68</v>
      </c>
      <c r="J779" t="s">
        <v>2039</v>
      </c>
      <c r="K779" t="s">
        <v>2040</v>
      </c>
      <c r="L779" t="s">
        <v>21</v>
      </c>
      <c r="M779" t="s">
        <v>22</v>
      </c>
      <c r="N779">
        <v>1316754000</v>
      </c>
      <c r="O779">
        <v>1319259600</v>
      </c>
      <c r="P779" s="9">
        <f t="shared" si="49"/>
        <v>40809.208333333336</v>
      </c>
      <c r="Q779" s="9">
        <f t="shared" si="50"/>
        <v>40838.208333333336</v>
      </c>
      <c r="R779" t="b">
        <v>0</v>
      </c>
      <c r="S779" t="b">
        <v>0</v>
      </c>
      <c r="T779" t="s">
        <v>33</v>
      </c>
    </row>
    <row r="780" spans="1:20" hidden="1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>
        <f t="shared" si="51"/>
        <v>59</v>
      </c>
      <c r="J780" t="s">
        <v>2041</v>
      </c>
      <c r="K780" t="s">
        <v>2049</v>
      </c>
      <c r="L780" t="s">
        <v>98</v>
      </c>
      <c r="M780" t="s">
        <v>99</v>
      </c>
      <c r="N780">
        <v>1313211600</v>
      </c>
      <c r="O780">
        <v>1313643600</v>
      </c>
      <c r="P780" s="9">
        <f t="shared" si="49"/>
        <v>40768.208333333336</v>
      </c>
      <c r="Q780" s="9">
        <f t="shared" si="50"/>
        <v>40773.208333333336</v>
      </c>
      <c r="R780" t="b">
        <v>0</v>
      </c>
      <c r="S780" t="b">
        <v>0</v>
      </c>
      <c r="T780" t="s">
        <v>71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>
        <f t="shared" si="51"/>
        <v>105</v>
      </c>
      <c r="J781" t="s">
        <v>2039</v>
      </c>
      <c r="K781" t="s">
        <v>2040</v>
      </c>
      <c r="L781" t="s">
        <v>21</v>
      </c>
      <c r="M781" t="s">
        <v>22</v>
      </c>
      <c r="N781">
        <v>1439528400</v>
      </c>
      <c r="O781">
        <v>1440306000</v>
      </c>
      <c r="P781" s="9">
        <f t="shared" si="49"/>
        <v>42230.208333333328</v>
      </c>
      <c r="Q781" s="9">
        <f t="shared" si="50"/>
        <v>42239.208333333328</v>
      </c>
      <c r="R781" t="b">
        <v>0</v>
      </c>
      <c r="S781" t="b">
        <v>1</v>
      </c>
      <c r="T781" t="s">
        <v>33</v>
      </c>
    </row>
    <row r="782" spans="1:20" hidden="1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>
        <f t="shared" si="51"/>
        <v>33</v>
      </c>
      <c r="J782" t="s">
        <v>2041</v>
      </c>
      <c r="K782" t="s">
        <v>2044</v>
      </c>
      <c r="L782" t="s">
        <v>21</v>
      </c>
      <c r="M782" t="s">
        <v>22</v>
      </c>
      <c r="N782">
        <v>1469163600</v>
      </c>
      <c r="O782">
        <v>1470805200</v>
      </c>
      <c r="P782" s="9">
        <f t="shared" si="49"/>
        <v>42573.208333333328</v>
      </c>
      <c r="Q782" s="9">
        <f t="shared" si="50"/>
        <v>42592.208333333328</v>
      </c>
      <c r="R782" t="b">
        <v>0</v>
      </c>
      <c r="S782" t="b">
        <v>1</v>
      </c>
      <c r="T782" t="s">
        <v>53</v>
      </c>
    </row>
    <row r="783" spans="1:20" hidden="1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>
        <f t="shared" si="51"/>
        <v>79</v>
      </c>
      <c r="J783" t="s">
        <v>2039</v>
      </c>
      <c r="K783" t="s">
        <v>2040</v>
      </c>
      <c r="L783" t="s">
        <v>98</v>
      </c>
      <c r="M783" t="s">
        <v>99</v>
      </c>
      <c r="N783">
        <v>1288501200</v>
      </c>
      <c r="O783">
        <v>1292911200</v>
      </c>
      <c r="P783" s="9">
        <f t="shared" si="49"/>
        <v>40482.208333333336</v>
      </c>
      <c r="Q783" s="9">
        <f t="shared" si="50"/>
        <v>40533.25</v>
      </c>
      <c r="R783" t="b">
        <v>0</v>
      </c>
      <c r="S783" t="b">
        <v>0</v>
      </c>
      <c r="T783" t="s">
        <v>33</v>
      </c>
    </row>
    <row r="784" spans="1:20" hidden="1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>
        <f t="shared" si="51"/>
        <v>68</v>
      </c>
      <c r="J784" t="s">
        <v>2041</v>
      </c>
      <c r="K784" t="s">
        <v>2049</v>
      </c>
      <c r="L784" t="s">
        <v>21</v>
      </c>
      <c r="M784" t="s">
        <v>22</v>
      </c>
      <c r="N784">
        <v>1298959200</v>
      </c>
      <c r="O784">
        <v>1301374800</v>
      </c>
      <c r="P784" s="9">
        <f t="shared" si="49"/>
        <v>40603.25</v>
      </c>
      <c r="Q784" s="9">
        <f t="shared" si="50"/>
        <v>40631.208333333336</v>
      </c>
      <c r="R784" t="b">
        <v>0</v>
      </c>
      <c r="S784" t="b">
        <v>1</v>
      </c>
      <c r="T784" t="s">
        <v>71</v>
      </c>
    </row>
    <row r="785" spans="1:20" hidden="1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>
        <f t="shared" si="51"/>
        <v>76</v>
      </c>
      <c r="J785" t="s">
        <v>2035</v>
      </c>
      <c r="K785" t="s">
        <v>2036</v>
      </c>
      <c r="L785" t="s">
        <v>21</v>
      </c>
      <c r="M785" t="s">
        <v>22</v>
      </c>
      <c r="N785">
        <v>1387260000</v>
      </c>
      <c r="O785">
        <v>1387864800</v>
      </c>
      <c r="P785" s="9">
        <f t="shared" si="49"/>
        <v>41625.25</v>
      </c>
      <c r="Q785" s="9">
        <f t="shared" si="50"/>
        <v>41632.25</v>
      </c>
      <c r="R785" t="b">
        <v>0</v>
      </c>
      <c r="S785" t="b">
        <v>0</v>
      </c>
      <c r="T785" t="s">
        <v>23</v>
      </c>
    </row>
    <row r="786" spans="1:20" hidden="1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>
        <f t="shared" si="51"/>
        <v>31</v>
      </c>
      <c r="J786" t="s">
        <v>2037</v>
      </c>
      <c r="K786" t="s">
        <v>2038</v>
      </c>
      <c r="L786" t="s">
        <v>21</v>
      </c>
      <c r="M786" t="s">
        <v>22</v>
      </c>
      <c r="N786">
        <v>1457244000</v>
      </c>
      <c r="O786">
        <v>1458190800</v>
      </c>
      <c r="P786" s="9">
        <f t="shared" si="49"/>
        <v>42435.25</v>
      </c>
      <c r="Q786" s="9">
        <f t="shared" si="50"/>
        <v>42446.208333333328</v>
      </c>
      <c r="R786" t="b">
        <v>0</v>
      </c>
      <c r="S786" t="b">
        <v>0</v>
      </c>
      <c r="T786" t="s">
        <v>28</v>
      </c>
    </row>
    <row r="787" spans="1:20" ht="31" hidden="1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>
        <f t="shared" si="51"/>
        <v>102</v>
      </c>
      <c r="J787" t="s">
        <v>2041</v>
      </c>
      <c r="K787" t="s">
        <v>2049</v>
      </c>
      <c r="L787" t="s">
        <v>26</v>
      </c>
      <c r="M787" t="s">
        <v>27</v>
      </c>
      <c r="N787">
        <v>1556341200</v>
      </c>
      <c r="O787">
        <v>1559278800</v>
      </c>
      <c r="P787" s="9">
        <f t="shared" si="49"/>
        <v>43582.208333333328</v>
      </c>
      <c r="Q787" s="9">
        <f t="shared" si="50"/>
        <v>43616.208333333328</v>
      </c>
      <c r="R787" t="b">
        <v>0</v>
      </c>
      <c r="S787" t="b">
        <v>1</v>
      </c>
      <c r="T787" t="s">
        <v>71</v>
      </c>
    </row>
    <row r="788" spans="1:20" hidden="1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>
        <f t="shared" si="51"/>
        <v>53</v>
      </c>
      <c r="J788" t="s">
        <v>2035</v>
      </c>
      <c r="K788" t="s">
        <v>2058</v>
      </c>
      <c r="L788" t="s">
        <v>107</v>
      </c>
      <c r="M788" t="s">
        <v>108</v>
      </c>
      <c r="N788">
        <v>1522126800</v>
      </c>
      <c r="O788">
        <v>1522731600</v>
      </c>
      <c r="P788" s="9">
        <f t="shared" si="49"/>
        <v>43186.208333333328</v>
      </c>
      <c r="Q788" s="9">
        <f t="shared" si="50"/>
        <v>43193.208333333328</v>
      </c>
      <c r="R788" t="b">
        <v>0</v>
      </c>
      <c r="S788" t="b">
        <v>1</v>
      </c>
      <c r="T788" t="s">
        <v>159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>
        <f t="shared" si="51"/>
        <v>71</v>
      </c>
      <c r="J789" t="s">
        <v>2035</v>
      </c>
      <c r="K789" t="s">
        <v>2036</v>
      </c>
      <c r="L789" t="s">
        <v>15</v>
      </c>
      <c r="M789" t="s">
        <v>16</v>
      </c>
      <c r="N789">
        <v>1305954000</v>
      </c>
      <c r="O789">
        <v>1306731600</v>
      </c>
      <c r="P789" s="9">
        <f t="shared" si="49"/>
        <v>40684.208333333336</v>
      </c>
      <c r="Q789" s="9">
        <f t="shared" si="50"/>
        <v>40693.208333333336</v>
      </c>
      <c r="R789" t="b">
        <v>0</v>
      </c>
      <c r="S789" t="b">
        <v>0</v>
      </c>
      <c r="T789" t="s">
        <v>23</v>
      </c>
    </row>
    <row r="790" spans="1:20" hidden="1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>
        <f t="shared" si="51"/>
        <v>102</v>
      </c>
      <c r="J790" t="s">
        <v>2041</v>
      </c>
      <c r="K790" t="s">
        <v>2049</v>
      </c>
      <c r="L790" t="s">
        <v>21</v>
      </c>
      <c r="M790" t="s">
        <v>22</v>
      </c>
      <c r="N790">
        <v>1350709200</v>
      </c>
      <c r="O790">
        <v>1352527200</v>
      </c>
      <c r="P790" s="9">
        <f t="shared" si="49"/>
        <v>41202.208333333336</v>
      </c>
      <c r="Q790" s="9">
        <f t="shared" si="50"/>
        <v>41223.25</v>
      </c>
      <c r="R790" t="b">
        <v>0</v>
      </c>
      <c r="S790" t="b">
        <v>0</v>
      </c>
      <c r="T790" t="s">
        <v>71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>
        <f t="shared" si="51"/>
        <v>74</v>
      </c>
      <c r="J791" t="s">
        <v>2039</v>
      </c>
      <c r="K791" t="s">
        <v>2040</v>
      </c>
      <c r="L791" t="s">
        <v>21</v>
      </c>
      <c r="M791" t="s">
        <v>22</v>
      </c>
      <c r="N791">
        <v>1401166800</v>
      </c>
      <c r="O791">
        <v>1404363600</v>
      </c>
      <c r="P791" s="9">
        <f t="shared" si="49"/>
        <v>41786.208333333336</v>
      </c>
      <c r="Q791" s="9">
        <f t="shared" si="50"/>
        <v>41823.208333333336</v>
      </c>
      <c r="R791" t="b">
        <v>0</v>
      </c>
      <c r="S791" t="b">
        <v>0</v>
      </c>
      <c r="T791" t="s">
        <v>33</v>
      </c>
    </row>
    <row r="792" spans="1:20" hidden="1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>
        <f t="shared" si="51"/>
        <v>51</v>
      </c>
      <c r="J792" t="s">
        <v>2039</v>
      </c>
      <c r="K792" t="s">
        <v>2040</v>
      </c>
      <c r="L792" t="s">
        <v>21</v>
      </c>
      <c r="M792" t="s">
        <v>22</v>
      </c>
      <c r="N792">
        <v>1266127200</v>
      </c>
      <c r="O792">
        <v>1266645600</v>
      </c>
      <c r="P792" s="9">
        <f t="shared" si="49"/>
        <v>40223.25</v>
      </c>
      <c r="Q792" s="9">
        <f t="shared" si="50"/>
        <v>40229.25</v>
      </c>
      <c r="R792" t="b">
        <v>0</v>
      </c>
      <c r="S792" t="b">
        <v>0</v>
      </c>
      <c r="T792" t="s">
        <v>33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>
        <f t="shared" si="51"/>
        <v>90</v>
      </c>
      <c r="J793" t="s">
        <v>2033</v>
      </c>
      <c r="K793" t="s">
        <v>2034</v>
      </c>
      <c r="L793" t="s">
        <v>21</v>
      </c>
      <c r="M793" t="s">
        <v>22</v>
      </c>
      <c r="N793">
        <v>1481436000</v>
      </c>
      <c r="O793">
        <v>1482818400</v>
      </c>
      <c r="P793" s="9">
        <f t="shared" si="49"/>
        <v>42715.25</v>
      </c>
      <c r="Q793" s="9">
        <f t="shared" si="50"/>
        <v>42731.25</v>
      </c>
      <c r="R793" t="b">
        <v>0</v>
      </c>
      <c r="S793" t="b">
        <v>0</v>
      </c>
      <c r="T793" t="s">
        <v>17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>
        <f t="shared" si="51"/>
        <v>97</v>
      </c>
      <c r="J794" t="s">
        <v>2039</v>
      </c>
      <c r="K794" t="s">
        <v>2040</v>
      </c>
      <c r="L794" t="s">
        <v>21</v>
      </c>
      <c r="M794" t="s">
        <v>22</v>
      </c>
      <c r="N794">
        <v>1372222800</v>
      </c>
      <c r="O794">
        <v>1374642000</v>
      </c>
      <c r="P794" s="9">
        <f t="shared" si="49"/>
        <v>41451.208333333336</v>
      </c>
      <c r="Q794" s="9">
        <f t="shared" si="50"/>
        <v>41479.208333333336</v>
      </c>
      <c r="R794" t="b">
        <v>0</v>
      </c>
      <c r="S794" t="b">
        <v>1</v>
      </c>
      <c r="T794" t="s">
        <v>33</v>
      </c>
    </row>
    <row r="795" spans="1:20" hidden="1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>
        <f t="shared" si="51"/>
        <v>72</v>
      </c>
      <c r="J795" t="s">
        <v>2047</v>
      </c>
      <c r="K795" t="s">
        <v>2048</v>
      </c>
      <c r="L795" t="s">
        <v>98</v>
      </c>
      <c r="M795" t="s">
        <v>99</v>
      </c>
      <c r="N795">
        <v>1372136400</v>
      </c>
      <c r="O795">
        <v>1372482000</v>
      </c>
      <c r="P795" s="9">
        <f t="shared" si="49"/>
        <v>41450.208333333336</v>
      </c>
      <c r="Q795" s="9">
        <f t="shared" si="50"/>
        <v>41454.208333333336</v>
      </c>
      <c r="R795" t="b">
        <v>0</v>
      </c>
      <c r="S795" t="b">
        <v>0</v>
      </c>
      <c r="T795" t="s">
        <v>68</v>
      </c>
    </row>
    <row r="796" spans="1:20" hidden="1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>
        <f t="shared" si="51"/>
        <v>75</v>
      </c>
      <c r="J796" t="s">
        <v>2035</v>
      </c>
      <c r="K796" t="s">
        <v>2036</v>
      </c>
      <c r="L796" t="s">
        <v>21</v>
      </c>
      <c r="M796" t="s">
        <v>22</v>
      </c>
      <c r="N796">
        <v>1513922400</v>
      </c>
      <c r="O796">
        <v>1514959200</v>
      </c>
      <c r="P796" s="9">
        <f t="shared" si="49"/>
        <v>43091.25</v>
      </c>
      <c r="Q796" s="9">
        <f t="shared" si="50"/>
        <v>43103.25</v>
      </c>
      <c r="R796" t="b">
        <v>0</v>
      </c>
      <c r="S796" t="b">
        <v>0</v>
      </c>
      <c r="T796" t="s">
        <v>23</v>
      </c>
    </row>
    <row r="797" spans="1:20" ht="31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>
        <f t="shared" si="51"/>
        <v>33</v>
      </c>
      <c r="J797" t="s">
        <v>2041</v>
      </c>
      <c r="K797" t="s">
        <v>2044</v>
      </c>
      <c r="L797" t="s">
        <v>21</v>
      </c>
      <c r="M797" t="s">
        <v>22</v>
      </c>
      <c r="N797">
        <v>1477976400</v>
      </c>
      <c r="O797">
        <v>1478235600</v>
      </c>
      <c r="P797" s="9">
        <f t="shared" si="49"/>
        <v>42675.208333333328</v>
      </c>
      <c r="Q797" s="9">
        <f t="shared" si="50"/>
        <v>42678.208333333328</v>
      </c>
      <c r="R797" t="b">
        <v>0</v>
      </c>
      <c r="S797" t="b">
        <v>0</v>
      </c>
      <c r="T797" t="s">
        <v>53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>
        <f t="shared" si="51"/>
        <v>55</v>
      </c>
      <c r="J798" t="s">
        <v>2050</v>
      </c>
      <c r="K798" t="s">
        <v>2061</v>
      </c>
      <c r="L798" t="s">
        <v>21</v>
      </c>
      <c r="M798" t="s">
        <v>22</v>
      </c>
      <c r="N798">
        <v>1407474000</v>
      </c>
      <c r="O798">
        <v>1408078800</v>
      </c>
      <c r="P798" s="9">
        <f t="shared" si="49"/>
        <v>41859.208333333336</v>
      </c>
      <c r="Q798" s="9">
        <f t="shared" si="50"/>
        <v>41866.208333333336</v>
      </c>
      <c r="R798" t="b">
        <v>0</v>
      </c>
      <c r="S798" t="b">
        <v>1</v>
      </c>
      <c r="T798" t="s">
        <v>292</v>
      </c>
    </row>
    <row r="799" spans="1:20" hidden="1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>
        <f t="shared" si="51"/>
        <v>45</v>
      </c>
      <c r="J799" t="s">
        <v>2037</v>
      </c>
      <c r="K799" t="s">
        <v>2038</v>
      </c>
      <c r="L799" t="s">
        <v>21</v>
      </c>
      <c r="M799" t="s">
        <v>22</v>
      </c>
      <c r="N799">
        <v>1546149600</v>
      </c>
      <c r="O799">
        <v>1548136800</v>
      </c>
      <c r="P799" s="9">
        <f t="shared" si="49"/>
        <v>43464.25</v>
      </c>
      <c r="Q799" s="9">
        <f t="shared" si="50"/>
        <v>43487.25</v>
      </c>
      <c r="R799" t="b">
        <v>0</v>
      </c>
      <c r="S799" t="b">
        <v>0</v>
      </c>
      <c r="T799" t="s">
        <v>28</v>
      </c>
    </row>
    <row r="800" spans="1:20" hidden="1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>
        <f t="shared" si="51"/>
        <v>53</v>
      </c>
      <c r="J800" t="s">
        <v>2039</v>
      </c>
      <c r="K800" t="s">
        <v>2040</v>
      </c>
      <c r="L800" t="s">
        <v>21</v>
      </c>
      <c r="M800" t="s">
        <v>22</v>
      </c>
      <c r="N800">
        <v>1338440400</v>
      </c>
      <c r="O800">
        <v>1340859600</v>
      </c>
      <c r="P800" s="9">
        <f t="shared" si="49"/>
        <v>41060.208333333336</v>
      </c>
      <c r="Q800" s="9">
        <f t="shared" si="50"/>
        <v>41088.208333333336</v>
      </c>
      <c r="R800" t="b">
        <v>0</v>
      </c>
      <c r="S800" t="b">
        <v>1</v>
      </c>
      <c r="T800" t="s">
        <v>33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>
        <f t="shared" si="51"/>
        <v>60</v>
      </c>
      <c r="J801" t="s">
        <v>2039</v>
      </c>
      <c r="K801" t="s">
        <v>2040</v>
      </c>
      <c r="L801" t="s">
        <v>40</v>
      </c>
      <c r="M801" t="s">
        <v>41</v>
      </c>
      <c r="N801">
        <v>1454133600</v>
      </c>
      <c r="O801">
        <v>1454479200</v>
      </c>
      <c r="P801" s="9">
        <f t="shared" si="49"/>
        <v>42399.25</v>
      </c>
      <c r="Q801" s="9">
        <f t="shared" si="50"/>
        <v>42403.25</v>
      </c>
      <c r="R801" t="b">
        <v>0</v>
      </c>
      <c r="S801" t="b">
        <v>0</v>
      </c>
      <c r="T801" t="s">
        <v>33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>
        <f t="shared" si="51"/>
        <v>1</v>
      </c>
      <c r="J802" t="s">
        <v>2035</v>
      </c>
      <c r="K802" t="s">
        <v>2036</v>
      </c>
      <c r="L802" t="s">
        <v>98</v>
      </c>
      <c r="M802" t="s">
        <v>99</v>
      </c>
      <c r="N802">
        <v>1434085200</v>
      </c>
      <c r="O802">
        <v>1434430800</v>
      </c>
      <c r="P802" s="9">
        <f t="shared" si="49"/>
        <v>42167.208333333328</v>
      </c>
      <c r="Q802" s="9">
        <f t="shared" si="50"/>
        <v>42171.208333333328</v>
      </c>
      <c r="R802" t="b">
        <v>0</v>
      </c>
      <c r="S802" t="b">
        <v>0</v>
      </c>
      <c r="T802" t="s">
        <v>23</v>
      </c>
    </row>
    <row r="803" spans="1:20" hidden="1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>
        <f t="shared" si="51"/>
        <v>44</v>
      </c>
      <c r="J803" t="s">
        <v>2054</v>
      </c>
      <c r="K803" t="s">
        <v>2055</v>
      </c>
      <c r="L803" t="s">
        <v>21</v>
      </c>
      <c r="M803" t="s">
        <v>22</v>
      </c>
      <c r="N803">
        <v>1577772000</v>
      </c>
      <c r="O803">
        <v>1579672800</v>
      </c>
      <c r="P803" s="9">
        <f t="shared" si="49"/>
        <v>43830.25</v>
      </c>
      <c r="Q803" s="9">
        <f t="shared" si="50"/>
        <v>43852.25</v>
      </c>
      <c r="R803" t="b">
        <v>0</v>
      </c>
      <c r="S803" t="b">
        <v>1</v>
      </c>
      <c r="T803" t="s">
        <v>122</v>
      </c>
    </row>
    <row r="804" spans="1:20" ht="31" hidden="1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>
        <f t="shared" si="51"/>
        <v>86</v>
      </c>
      <c r="J804" t="s">
        <v>2054</v>
      </c>
      <c r="K804" t="s">
        <v>2055</v>
      </c>
      <c r="L804" t="s">
        <v>21</v>
      </c>
      <c r="M804" t="s">
        <v>22</v>
      </c>
      <c r="N804">
        <v>1562216400</v>
      </c>
      <c r="O804">
        <v>1562389200</v>
      </c>
      <c r="P804" s="9">
        <f t="shared" si="49"/>
        <v>43650.208333333328</v>
      </c>
      <c r="Q804" s="9">
        <f t="shared" si="50"/>
        <v>43652.208333333328</v>
      </c>
      <c r="R804" t="b">
        <v>0</v>
      </c>
      <c r="S804" t="b">
        <v>0</v>
      </c>
      <c r="T804" t="s">
        <v>122</v>
      </c>
    </row>
    <row r="805" spans="1:20" ht="31" hidden="1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>
        <f t="shared" si="51"/>
        <v>28</v>
      </c>
      <c r="J805" t="s">
        <v>2039</v>
      </c>
      <c r="K805" t="s">
        <v>2040</v>
      </c>
      <c r="L805" t="s">
        <v>21</v>
      </c>
      <c r="M805" t="s">
        <v>22</v>
      </c>
      <c r="N805">
        <v>1548568800</v>
      </c>
      <c r="O805">
        <v>1551506400</v>
      </c>
      <c r="P805" s="9">
        <f t="shared" si="49"/>
        <v>43492.25</v>
      </c>
      <c r="Q805" s="9">
        <f t="shared" si="50"/>
        <v>43526.25</v>
      </c>
      <c r="R805" t="b">
        <v>0</v>
      </c>
      <c r="S805" t="b">
        <v>0</v>
      </c>
      <c r="T805" t="s">
        <v>33</v>
      </c>
    </row>
    <row r="806" spans="1:20" hidden="1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>
        <f t="shared" si="51"/>
        <v>32</v>
      </c>
      <c r="J806" t="s">
        <v>2035</v>
      </c>
      <c r="K806" t="s">
        <v>2036</v>
      </c>
      <c r="L806" t="s">
        <v>21</v>
      </c>
      <c r="M806" t="s">
        <v>22</v>
      </c>
      <c r="N806">
        <v>1514872800</v>
      </c>
      <c r="O806">
        <v>1516600800</v>
      </c>
      <c r="P806" s="9">
        <f t="shared" si="49"/>
        <v>43102.25</v>
      </c>
      <c r="Q806" s="9">
        <f t="shared" si="50"/>
        <v>43122.25</v>
      </c>
      <c r="R806" t="b">
        <v>0</v>
      </c>
      <c r="S806" t="b">
        <v>0</v>
      </c>
      <c r="T806" t="s">
        <v>23</v>
      </c>
    </row>
    <row r="807" spans="1:20" ht="31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>
        <f t="shared" si="51"/>
        <v>74</v>
      </c>
      <c r="J807" t="s">
        <v>2041</v>
      </c>
      <c r="K807" t="s">
        <v>2042</v>
      </c>
      <c r="L807" t="s">
        <v>26</v>
      </c>
      <c r="M807" t="s">
        <v>27</v>
      </c>
      <c r="N807">
        <v>1416031200</v>
      </c>
      <c r="O807">
        <v>1420437600</v>
      </c>
      <c r="P807" s="9">
        <f t="shared" si="49"/>
        <v>41958.25</v>
      </c>
      <c r="Q807" s="9">
        <f t="shared" si="50"/>
        <v>42009.25</v>
      </c>
      <c r="R807" t="b">
        <v>0</v>
      </c>
      <c r="S807" t="b">
        <v>0</v>
      </c>
      <c r="T807" t="s">
        <v>42</v>
      </c>
    </row>
    <row r="808" spans="1:20" hidden="1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>
        <f t="shared" si="51"/>
        <v>109</v>
      </c>
      <c r="J808" t="s">
        <v>2041</v>
      </c>
      <c r="K808" t="s">
        <v>2044</v>
      </c>
      <c r="L808" t="s">
        <v>21</v>
      </c>
      <c r="M808" t="s">
        <v>22</v>
      </c>
      <c r="N808">
        <v>1330927200</v>
      </c>
      <c r="O808">
        <v>1332997200</v>
      </c>
      <c r="P808" s="9">
        <f t="shared" si="49"/>
        <v>40973.25</v>
      </c>
      <c r="Q808" s="9">
        <f t="shared" si="50"/>
        <v>40997.208333333336</v>
      </c>
      <c r="R808" t="b">
        <v>0</v>
      </c>
      <c r="S808" t="b">
        <v>1</v>
      </c>
      <c r="T808" t="s">
        <v>53</v>
      </c>
    </row>
    <row r="809" spans="1:20" hidden="1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>
        <f t="shared" si="51"/>
        <v>43</v>
      </c>
      <c r="J809" t="s">
        <v>2039</v>
      </c>
      <c r="K809" t="s">
        <v>2040</v>
      </c>
      <c r="L809" t="s">
        <v>21</v>
      </c>
      <c r="M809" t="s">
        <v>22</v>
      </c>
      <c r="N809">
        <v>1571115600</v>
      </c>
      <c r="O809">
        <v>1574920800</v>
      </c>
      <c r="P809" s="9">
        <f t="shared" si="49"/>
        <v>43753.208333333328</v>
      </c>
      <c r="Q809" s="9">
        <f t="shared" si="50"/>
        <v>43797.25</v>
      </c>
      <c r="R809" t="b">
        <v>0</v>
      </c>
      <c r="S809" t="b">
        <v>1</v>
      </c>
      <c r="T809" t="s">
        <v>33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>
        <f t="shared" si="51"/>
        <v>83</v>
      </c>
      <c r="J810" t="s">
        <v>2033</v>
      </c>
      <c r="K810" t="s">
        <v>2034</v>
      </c>
      <c r="L810" t="s">
        <v>21</v>
      </c>
      <c r="M810" t="s">
        <v>22</v>
      </c>
      <c r="N810">
        <v>1463461200</v>
      </c>
      <c r="O810">
        <v>1464930000</v>
      </c>
      <c r="P810" s="9">
        <f t="shared" si="49"/>
        <v>42507.208333333328</v>
      </c>
      <c r="Q810" s="9">
        <f t="shared" si="50"/>
        <v>42524.208333333328</v>
      </c>
      <c r="R810" t="b">
        <v>0</v>
      </c>
      <c r="S810" t="b">
        <v>0</v>
      </c>
      <c r="T810" t="s">
        <v>17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>
        <f t="shared" si="51"/>
        <v>42</v>
      </c>
      <c r="J811" t="s">
        <v>2041</v>
      </c>
      <c r="K811" t="s">
        <v>2042</v>
      </c>
      <c r="L811" t="s">
        <v>98</v>
      </c>
      <c r="M811" t="s">
        <v>99</v>
      </c>
      <c r="N811">
        <v>1344920400</v>
      </c>
      <c r="O811">
        <v>1345006800</v>
      </c>
      <c r="P811" s="9">
        <f t="shared" si="49"/>
        <v>41135.208333333336</v>
      </c>
      <c r="Q811" s="9">
        <f t="shared" si="50"/>
        <v>41136.208333333336</v>
      </c>
      <c r="R811" t="b">
        <v>0</v>
      </c>
      <c r="S811" t="b">
        <v>0</v>
      </c>
      <c r="T811" t="s">
        <v>42</v>
      </c>
    </row>
    <row r="812" spans="1:20" hidden="1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>
        <f t="shared" si="51"/>
        <v>56</v>
      </c>
      <c r="J812" t="s">
        <v>2039</v>
      </c>
      <c r="K812" t="s">
        <v>2040</v>
      </c>
      <c r="L812" t="s">
        <v>21</v>
      </c>
      <c r="M812" t="s">
        <v>22</v>
      </c>
      <c r="N812">
        <v>1511848800</v>
      </c>
      <c r="O812">
        <v>1512712800</v>
      </c>
      <c r="P812" s="9">
        <f t="shared" si="49"/>
        <v>43067.25</v>
      </c>
      <c r="Q812" s="9">
        <f t="shared" si="50"/>
        <v>43077.25</v>
      </c>
      <c r="R812" t="b">
        <v>0</v>
      </c>
      <c r="S812" t="b">
        <v>1</v>
      </c>
      <c r="T812" t="s">
        <v>33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>
        <f t="shared" si="51"/>
        <v>105</v>
      </c>
      <c r="J813" t="s">
        <v>2050</v>
      </c>
      <c r="K813" t="s">
        <v>2051</v>
      </c>
      <c r="L813" t="s">
        <v>21</v>
      </c>
      <c r="M813" t="s">
        <v>22</v>
      </c>
      <c r="N813">
        <v>1452319200</v>
      </c>
      <c r="O813">
        <v>1452492000</v>
      </c>
      <c r="P813" s="9">
        <f t="shared" si="49"/>
        <v>42378.25</v>
      </c>
      <c r="Q813" s="9">
        <f t="shared" si="50"/>
        <v>42380.25</v>
      </c>
      <c r="R813" t="b">
        <v>0</v>
      </c>
      <c r="S813" t="b">
        <v>1</v>
      </c>
      <c r="T813" t="s">
        <v>89</v>
      </c>
    </row>
    <row r="814" spans="1:20" hidden="1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>
        <f t="shared" si="51"/>
        <v>48</v>
      </c>
      <c r="J814" t="s">
        <v>2047</v>
      </c>
      <c r="K814" t="s">
        <v>2048</v>
      </c>
      <c r="L814" t="s">
        <v>15</v>
      </c>
      <c r="M814" t="s">
        <v>16</v>
      </c>
      <c r="N814">
        <v>1523854800</v>
      </c>
      <c r="O814">
        <v>1524286800</v>
      </c>
      <c r="P814" s="9">
        <f t="shared" si="49"/>
        <v>43206.208333333328</v>
      </c>
      <c r="Q814" s="9">
        <f t="shared" si="50"/>
        <v>43211.208333333328</v>
      </c>
      <c r="R814" t="b">
        <v>0</v>
      </c>
      <c r="S814" t="b">
        <v>0</v>
      </c>
      <c r="T814" t="s">
        <v>68</v>
      </c>
    </row>
    <row r="815" spans="1:20" hidden="1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>
        <f t="shared" si="51"/>
        <v>113</v>
      </c>
      <c r="J815" t="s">
        <v>2050</v>
      </c>
      <c r="K815" t="s">
        <v>2051</v>
      </c>
      <c r="L815" t="s">
        <v>21</v>
      </c>
      <c r="M815" t="s">
        <v>22</v>
      </c>
      <c r="N815">
        <v>1346043600</v>
      </c>
      <c r="O815">
        <v>1346907600</v>
      </c>
      <c r="P815" s="9">
        <f t="shared" si="49"/>
        <v>41148.208333333336</v>
      </c>
      <c r="Q815" s="9">
        <f t="shared" si="50"/>
        <v>41158.208333333336</v>
      </c>
      <c r="R815" t="b">
        <v>0</v>
      </c>
      <c r="S815" t="b">
        <v>0</v>
      </c>
      <c r="T815" t="s">
        <v>89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>
        <f t="shared" si="51"/>
        <v>82</v>
      </c>
      <c r="J816" t="s">
        <v>2035</v>
      </c>
      <c r="K816" t="s">
        <v>2036</v>
      </c>
      <c r="L816" t="s">
        <v>36</v>
      </c>
      <c r="M816" t="s">
        <v>37</v>
      </c>
      <c r="N816">
        <v>1464325200</v>
      </c>
      <c r="O816">
        <v>1464498000</v>
      </c>
      <c r="P816" s="9">
        <f t="shared" si="49"/>
        <v>42517.208333333328</v>
      </c>
      <c r="Q816" s="9">
        <f t="shared" si="50"/>
        <v>42519.208333333328</v>
      </c>
      <c r="R816" t="b">
        <v>0</v>
      </c>
      <c r="S816" t="b">
        <v>1</v>
      </c>
      <c r="T816" t="s">
        <v>23</v>
      </c>
    </row>
    <row r="817" spans="1:20" ht="31" hidden="1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>
        <f t="shared" si="51"/>
        <v>64</v>
      </c>
      <c r="J817" t="s">
        <v>2035</v>
      </c>
      <c r="K817" t="s">
        <v>2036</v>
      </c>
      <c r="L817" t="s">
        <v>15</v>
      </c>
      <c r="M817" t="s">
        <v>16</v>
      </c>
      <c r="N817">
        <v>1511935200</v>
      </c>
      <c r="O817">
        <v>1514181600</v>
      </c>
      <c r="P817" s="9">
        <f t="shared" si="49"/>
        <v>43068.25</v>
      </c>
      <c r="Q817" s="9">
        <f t="shared" si="50"/>
        <v>43094.25</v>
      </c>
      <c r="R817" t="b">
        <v>0</v>
      </c>
      <c r="S817" t="b">
        <v>0</v>
      </c>
      <c r="T817" t="s">
        <v>23</v>
      </c>
    </row>
    <row r="818" spans="1:20" hidden="1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>
        <f t="shared" si="51"/>
        <v>106</v>
      </c>
      <c r="J818" t="s">
        <v>2039</v>
      </c>
      <c r="K818" t="s">
        <v>2040</v>
      </c>
      <c r="L818" t="s">
        <v>21</v>
      </c>
      <c r="M818" t="s">
        <v>22</v>
      </c>
      <c r="N818">
        <v>1392012000</v>
      </c>
      <c r="O818">
        <v>1392184800</v>
      </c>
      <c r="P818" s="9">
        <f t="shared" si="49"/>
        <v>41680.25</v>
      </c>
      <c r="Q818" s="9">
        <f t="shared" si="50"/>
        <v>41682.25</v>
      </c>
      <c r="R818" t="b">
        <v>1</v>
      </c>
      <c r="S818" t="b">
        <v>1</v>
      </c>
      <c r="T818" t="s">
        <v>33</v>
      </c>
    </row>
    <row r="819" spans="1:20" hidden="1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>
        <f t="shared" si="51"/>
        <v>76</v>
      </c>
      <c r="J819" t="s">
        <v>2047</v>
      </c>
      <c r="K819" t="s">
        <v>2048</v>
      </c>
      <c r="L819" t="s">
        <v>107</v>
      </c>
      <c r="M819" t="s">
        <v>108</v>
      </c>
      <c r="N819">
        <v>1556946000</v>
      </c>
      <c r="O819">
        <v>1559365200</v>
      </c>
      <c r="P819" s="9">
        <f t="shared" si="49"/>
        <v>43589.208333333328</v>
      </c>
      <c r="Q819" s="9">
        <f t="shared" si="50"/>
        <v>43617.208333333328</v>
      </c>
      <c r="R819" t="b">
        <v>0</v>
      </c>
      <c r="S819" t="b">
        <v>1</v>
      </c>
      <c r="T819" t="s">
        <v>68</v>
      </c>
    </row>
    <row r="820" spans="1:20" hidden="1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>
        <f t="shared" si="51"/>
        <v>111</v>
      </c>
      <c r="J820" t="s">
        <v>2039</v>
      </c>
      <c r="K820" t="s">
        <v>2040</v>
      </c>
      <c r="L820" t="s">
        <v>21</v>
      </c>
      <c r="M820" t="s">
        <v>22</v>
      </c>
      <c r="N820">
        <v>1548050400</v>
      </c>
      <c r="O820">
        <v>1549173600</v>
      </c>
      <c r="P820" s="9">
        <f t="shared" si="49"/>
        <v>43486.25</v>
      </c>
      <c r="Q820" s="9">
        <f t="shared" si="50"/>
        <v>43499.25</v>
      </c>
      <c r="R820" t="b">
        <v>0</v>
      </c>
      <c r="S820" t="b">
        <v>1</v>
      </c>
      <c r="T820" t="s">
        <v>33</v>
      </c>
    </row>
    <row r="821" spans="1:20" ht="31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>
        <f t="shared" si="51"/>
        <v>96</v>
      </c>
      <c r="J821" t="s">
        <v>2050</v>
      </c>
      <c r="K821" t="s">
        <v>2051</v>
      </c>
      <c r="L821" t="s">
        <v>21</v>
      </c>
      <c r="M821" t="s">
        <v>22</v>
      </c>
      <c r="N821">
        <v>1353736800</v>
      </c>
      <c r="O821">
        <v>1355032800</v>
      </c>
      <c r="P821" s="9">
        <f t="shared" si="49"/>
        <v>41237.25</v>
      </c>
      <c r="Q821" s="9">
        <f t="shared" si="50"/>
        <v>41252.25</v>
      </c>
      <c r="R821" t="b">
        <v>1</v>
      </c>
      <c r="S821" t="b">
        <v>0</v>
      </c>
      <c r="T821" t="s">
        <v>89</v>
      </c>
    </row>
    <row r="822" spans="1:20" hidden="1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>
        <f t="shared" si="51"/>
        <v>43</v>
      </c>
      <c r="J822" t="s">
        <v>2035</v>
      </c>
      <c r="K822" t="s">
        <v>2036</v>
      </c>
      <c r="L822" t="s">
        <v>40</v>
      </c>
      <c r="M822" t="s">
        <v>41</v>
      </c>
      <c r="N822">
        <v>1532840400</v>
      </c>
      <c r="O822">
        <v>1533963600</v>
      </c>
      <c r="P822" s="9">
        <f t="shared" si="49"/>
        <v>43310.208333333328</v>
      </c>
      <c r="Q822" s="9">
        <f t="shared" si="50"/>
        <v>43323.208333333328</v>
      </c>
      <c r="R822" t="b">
        <v>0</v>
      </c>
      <c r="S822" t="b">
        <v>1</v>
      </c>
      <c r="T822" t="s">
        <v>23</v>
      </c>
    </row>
    <row r="823" spans="1:20" hidden="1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>
        <f t="shared" si="51"/>
        <v>68</v>
      </c>
      <c r="J823" t="s">
        <v>2041</v>
      </c>
      <c r="K823" t="s">
        <v>2042</v>
      </c>
      <c r="L823" t="s">
        <v>21</v>
      </c>
      <c r="M823" t="s">
        <v>22</v>
      </c>
      <c r="N823">
        <v>1488261600</v>
      </c>
      <c r="O823">
        <v>1489381200</v>
      </c>
      <c r="P823" s="9">
        <f t="shared" si="49"/>
        <v>42794.25</v>
      </c>
      <c r="Q823" s="9">
        <f t="shared" si="50"/>
        <v>42807.208333333328</v>
      </c>
      <c r="R823" t="b">
        <v>0</v>
      </c>
      <c r="S823" t="b">
        <v>0</v>
      </c>
      <c r="T823" t="s">
        <v>42</v>
      </c>
    </row>
    <row r="824" spans="1:20" hidden="1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>
        <f t="shared" si="51"/>
        <v>90</v>
      </c>
      <c r="J824" t="s">
        <v>2035</v>
      </c>
      <c r="K824" t="s">
        <v>2036</v>
      </c>
      <c r="L824" t="s">
        <v>21</v>
      </c>
      <c r="M824" t="s">
        <v>22</v>
      </c>
      <c r="N824">
        <v>1393567200</v>
      </c>
      <c r="O824">
        <v>1395032400</v>
      </c>
      <c r="P824" s="9">
        <f t="shared" si="49"/>
        <v>41698.25</v>
      </c>
      <c r="Q824" s="9">
        <f t="shared" si="50"/>
        <v>41715.208333333336</v>
      </c>
      <c r="R824" t="b">
        <v>0</v>
      </c>
      <c r="S824" t="b">
        <v>0</v>
      </c>
      <c r="T824" t="s">
        <v>23</v>
      </c>
    </row>
    <row r="825" spans="1:20" hidden="1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>
        <f t="shared" si="51"/>
        <v>58</v>
      </c>
      <c r="J825" t="s">
        <v>2035</v>
      </c>
      <c r="K825" t="s">
        <v>2036</v>
      </c>
      <c r="L825" t="s">
        <v>21</v>
      </c>
      <c r="M825" t="s">
        <v>22</v>
      </c>
      <c r="N825">
        <v>1410325200</v>
      </c>
      <c r="O825">
        <v>1412485200</v>
      </c>
      <c r="P825" s="9">
        <f t="shared" si="49"/>
        <v>41892.208333333336</v>
      </c>
      <c r="Q825" s="9">
        <f t="shared" si="50"/>
        <v>41917.208333333336</v>
      </c>
      <c r="R825" t="b">
        <v>1</v>
      </c>
      <c r="S825" t="b">
        <v>1</v>
      </c>
      <c r="T825" t="s">
        <v>23</v>
      </c>
    </row>
    <row r="826" spans="1:20" hidden="1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>
        <f t="shared" si="51"/>
        <v>84</v>
      </c>
      <c r="J826" t="s">
        <v>2047</v>
      </c>
      <c r="K826" t="s">
        <v>2048</v>
      </c>
      <c r="L826" t="s">
        <v>21</v>
      </c>
      <c r="M826" t="s">
        <v>22</v>
      </c>
      <c r="N826">
        <v>1276923600</v>
      </c>
      <c r="O826">
        <v>1279688400</v>
      </c>
      <c r="P826" s="9">
        <f t="shared" si="49"/>
        <v>40348.208333333336</v>
      </c>
      <c r="Q826" s="9">
        <f t="shared" si="50"/>
        <v>40380.208333333336</v>
      </c>
      <c r="R826" t="b">
        <v>0</v>
      </c>
      <c r="S826" t="b">
        <v>1</v>
      </c>
      <c r="T826" t="s">
        <v>68</v>
      </c>
    </row>
    <row r="827" spans="1:20" hidden="1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>
        <f t="shared" si="51"/>
        <v>89</v>
      </c>
      <c r="J827" t="s">
        <v>2041</v>
      </c>
      <c r="K827" t="s">
        <v>2052</v>
      </c>
      <c r="L827" t="s">
        <v>40</v>
      </c>
      <c r="M827" t="s">
        <v>41</v>
      </c>
      <c r="N827">
        <v>1500958800</v>
      </c>
      <c r="O827">
        <v>1501995600</v>
      </c>
      <c r="P827" s="9">
        <f t="shared" si="49"/>
        <v>42941.208333333328</v>
      </c>
      <c r="Q827" s="9">
        <f t="shared" si="50"/>
        <v>42953.208333333328</v>
      </c>
      <c r="R827" t="b">
        <v>0</v>
      </c>
      <c r="S827" t="b">
        <v>0</v>
      </c>
      <c r="T827" t="s">
        <v>100</v>
      </c>
    </row>
    <row r="828" spans="1:20" ht="31" hidden="1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>
        <f t="shared" si="51"/>
        <v>66</v>
      </c>
      <c r="J828" t="s">
        <v>2039</v>
      </c>
      <c r="K828" t="s">
        <v>2040</v>
      </c>
      <c r="L828" t="s">
        <v>21</v>
      </c>
      <c r="M828" t="s">
        <v>22</v>
      </c>
      <c r="N828">
        <v>1292220000</v>
      </c>
      <c r="O828">
        <v>1294639200</v>
      </c>
      <c r="P828" s="9">
        <f t="shared" si="49"/>
        <v>40525.25</v>
      </c>
      <c r="Q828" s="9">
        <f t="shared" si="50"/>
        <v>40553.25</v>
      </c>
      <c r="R828" t="b">
        <v>0</v>
      </c>
      <c r="S828" t="b">
        <v>1</v>
      </c>
      <c r="T828" t="s">
        <v>33</v>
      </c>
    </row>
    <row r="829" spans="1:20" ht="31" hidden="1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>
        <f t="shared" si="51"/>
        <v>75</v>
      </c>
      <c r="J829" t="s">
        <v>2041</v>
      </c>
      <c r="K829" t="s">
        <v>2044</v>
      </c>
      <c r="L829" t="s">
        <v>26</v>
      </c>
      <c r="M829" t="s">
        <v>27</v>
      </c>
      <c r="N829">
        <v>1304398800</v>
      </c>
      <c r="O829">
        <v>1305435600</v>
      </c>
      <c r="P829" s="9">
        <f t="shared" si="49"/>
        <v>40666.208333333336</v>
      </c>
      <c r="Q829" s="9">
        <f t="shared" si="50"/>
        <v>40678.208333333336</v>
      </c>
      <c r="R829" t="b">
        <v>0</v>
      </c>
      <c r="S829" t="b">
        <v>1</v>
      </c>
      <c r="T829" t="s">
        <v>53</v>
      </c>
    </row>
    <row r="830" spans="1:20" ht="31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>
        <f t="shared" si="51"/>
        <v>70</v>
      </c>
      <c r="J830" t="s">
        <v>2039</v>
      </c>
      <c r="K830" t="s">
        <v>2040</v>
      </c>
      <c r="L830" t="s">
        <v>21</v>
      </c>
      <c r="M830" t="s">
        <v>22</v>
      </c>
      <c r="N830">
        <v>1535432400</v>
      </c>
      <c r="O830">
        <v>1537592400</v>
      </c>
      <c r="P830" s="9">
        <f t="shared" si="49"/>
        <v>43340.208333333328</v>
      </c>
      <c r="Q830" s="9">
        <f t="shared" si="50"/>
        <v>43365.208333333328</v>
      </c>
      <c r="R830" t="b">
        <v>0</v>
      </c>
      <c r="S830" t="b">
        <v>0</v>
      </c>
      <c r="T830" t="s">
        <v>33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>
        <f t="shared" si="51"/>
        <v>32</v>
      </c>
      <c r="J831" t="s">
        <v>2039</v>
      </c>
      <c r="K831" t="s">
        <v>2040</v>
      </c>
      <c r="L831" t="s">
        <v>21</v>
      </c>
      <c r="M831" t="s">
        <v>22</v>
      </c>
      <c r="N831">
        <v>1433826000</v>
      </c>
      <c r="O831">
        <v>1435122000</v>
      </c>
      <c r="P831" s="9">
        <f t="shared" si="49"/>
        <v>42164.208333333328</v>
      </c>
      <c r="Q831" s="9">
        <f t="shared" si="50"/>
        <v>42179.208333333328</v>
      </c>
      <c r="R831" t="b">
        <v>0</v>
      </c>
      <c r="S831" t="b">
        <v>0</v>
      </c>
      <c r="T831" t="s">
        <v>33</v>
      </c>
    </row>
    <row r="832" spans="1:20" ht="31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>
        <f t="shared" si="51"/>
        <v>65</v>
      </c>
      <c r="J832" t="s">
        <v>2039</v>
      </c>
      <c r="K832" t="s">
        <v>2040</v>
      </c>
      <c r="L832" t="s">
        <v>21</v>
      </c>
      <c r="M832" t="s">
        <v>22</v>
      </c>
      <c r="N832">
        <v>1514959200</v>
      </c>
      <c r="O832">
        <v>1520056800</v>
      </c>
      <c r="P832" s="9">
        <f t="shared" si="49"/>
        <v>43103.25</v>
      </c>
      <c r="Q832" s="9">
        <f t="shared" si="50"/>
        <v>43162.25</v>
      </c>
      <c r="R832" t="b">
        <v>0</v>
      </c>
      <c r="S832" t="b">
        <v>0</v>
      </c>
      <c r="T832" t="s">
        <v>33</v>
      </c>
    </row>
    <row r="833" spans="1:20" ht="31" hidden="1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>
        <f t="shared" si="51"/>
        <v>25</v>
      </c>
      <c r="J833" t="s">
        <v>2054</v>
      </c>
      <c r="K833" t="s">
        <v>2055</v>
      </c>
      <c r="L833" t="s">
        <v>21</v>
      </c>
      <c r="M833" t="s">
        <v>22</v>
      </c>
      <c r="N833">
        <v>1332738000</v>
      </c>
      <c r="O833">
        <v>1335675600</v>
      </c>
      <c r="P833" s="9">
        <f t="shared" si="49"/>
        <v>40994.208333333336</v>
      </c>
      <c r="Q833" s="9">
        <f t="shared" si="50"/>
        <v>41028.208333333336</v>
      </c>
      <c r="R833" t="b">
        <v>0</v>
      </c>
      <c r="S833" t="b">
        <v>0</v>
      </c>
      <c r="T833" t="s">
        <v>122</v>
      </c>
    </row>
    <row r="834" spans="1:20" hidden="1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>
        <f t="shared" si="51"/>
        <v>105</v>
      </c>
      <c r="J834" t="s">
        <v>2047</v>
      </c>
      <c r="K834" t="s">
        <v>2059</v>
      </c>
      <c r="L834" t="s">
        <v>36</v>
      </c>
      <c r="M834" t="s">
        <v>37</v>
      </c>
      <c r="N834">
        <v>1445490000</v>
      </c>
      <c r="O834">
        <v>1448431200</v>
      </c>
      <c r="P834" s="9">
        <f t="shared" si="49"/>
        <v>42299.208333333328</v>
      </c>
      <c r="Q834" s="9">
        <f t="shared" si="50"/>
        <v>42333.25</v>
      </c>
      <c r="R834" t="b">
        <v>1</v>
      </c>
      <c r="S834" t="b">
        <v>0</v>
      </c>
      <c r="T834" t="s">
        <v>206</v>
      </c>
    </row>
    <row r="835" spans="1:20" hidden="1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>
        <f t="shared" si="51"/>
        <v>65</v>
      </c>
      <c r="J835" t="s">
        <v>2047</v>
      </c>
      <c r="K835" t="s">
        <v>2059</v>
      </c>
      <c r="L835" t="s">
        <v>36</v>
      </c>
      <c r="M835" t="s">
        <v>37</v>
      </c>
      <c r="N835">
        <v>1297663200</v>
      </c>
      <c r="O835">
        <v>1298613600</v>
      </c>
      <c r="P835" s="9">
        <f t="shared" ref="P835:P898" si="53">(((N835/60)/60)/24)+DATE(1970,1,1)</f>
        <v>40588.25</v>
      </c>
      <c r="Q835" s="9">
        <f t="shared" ref="Q835:Q898" si="54">(((O835/60)/60)/24)+DATE(1970,1,1)</f>
        <v>40599.25</v>
      </c>
      <c r="R835" t="b">
        <v>0</v>
      </c>
      <c r="S835" t="b">
        <v>0</v>
      </c>
      <c r="T835" t="s">
        <v>206</v>
      </c>
    </row>
    <row r="836" spans="1:20" hidden="1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>
        <f t="shared" ref="I836:I899" si="55">ROUND(E836/H836,0)</f>
        <v>94</v>
      </c>
      <c r="J836" t="s">
        <v>2039</v>
      </c>
      <c r="K836" t="s">
        <v>2040</v>
      </c>
      <c r="L836" t="s">
        <v>21</v>
      </c>
      <c r="M836" t="s">
        <v>22</v>
      </c>
      <c r="N836">
        <v>1371963600</v>
      </c>
      <c r="O836">
        <v>1372482000</v>
      </c>
      <c r="P836" s="9">
        <f t="shared" si="53"/>
        <v>41448.208333333336</v>
      </c>
      <c r="Q836" s="9">
        <f t="shared" si="54"/>
        <v>41454.208333333336</v>
      </c>
      <c r="R836" t="b">
        <v>0</v>
      </c>
      <c r="S836" t="b">
        <v>0</v>
      </c>
      <c r="T836" t="s">
        <v>33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>
        <f t="shared" si="55"/>
        <v>44</v>
      </c>
      <c r="J837" t="s">
        <v>2037</v>
      </c>
      <c r="K837" t="s">
        <v>2038</v>
      </c>
      <c r="L837" t="s">
        <v>21</v>
      </c>
      <c r="M837" t="s">
        <v>22</v>
      </c>
      <c r="N837">
        <v>1425103200</v>
      </c>
      <c r="O837">
        <v>1425621600</v>
      </c>
      <c r="P837" s="9">
        <f t="shared" si="53"/>
        <v>42063.25</v>
      </c>
      <c r="Q837" s="9">
        <f t="shared" si="54"/>
        <v>42069.25</v>
      </c>
      <c r="R837" t="b">
        <v>0</v>
      </c>
      <c r="S837" t="b">
        <v>0</v>
      </c>
      <c r="T837" t="s">
        <v>28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>
        <f t="shared" si="55"/>
        <v>65</v>
      </c>
      <c r="J838" t="s">
        <v>2035</v>
      </c>
      <c r="K838" t="s">
        <v>2045</v>
      </c>
      <c r="L838" t="s">
        <v>21</v>
      </c>
      <c r="M838" t="s">
        <v>22</v>
      </c>
      <c r="N838">
        <v>1265349600</v>
      </c>
      <c r="O838">
        <v>1266300000</v>
      </c>
      <c r="P838" s="9">
        <f t="shared" si="53"/>
        <v>40214.25</v>
      </c>
      <c r="Q838" s="9">
        <f t="shared" si="54"/>
        <v>40225.25</v>
      </c>
      <c r="R838" t="b">
        <v>0</v>
      </c>
      <c r="S838" t="b">
        <v>0</v>
      </c>
      <c r="T838" t="s">
        <v>60</v>
      </c>
    </row>
    <row r="839" spans="1:20" hidden="1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>
        <f t="shared" si="55"/>
        <v>84</v>
      </c>
      <c r="J839" t="s">
        <v>2035</v>
      </c>
      <c r="K839" t="s">
        <v>2058</v>
      </c>
      <c r="L839" t="s">
        <v>21</v>
      </c>
      <c r="M839" t="s">
        <v>22</v>
      </c>
      <c r="N839">
        <v>1301202000</v>
      </c>
      <c r="O839">
        <v>1305867600</v>
      </c>
      <c r="P839" s="9">
        <f t="shared" si="53"/>
        <v>40629.208333333336</v>
      </c>
      <c r="Q839" s="9">
        <f t="shared" si="54"/>
        <v>40683.208333333336</v>
      </c>
      <c r="R839" t="b">
        <v>0</v>
      </c>
      <c r="S839" t="b">
        <v>0</v>
      </c>
      <c r="T839" t="s">
        <v>159</v>
      </c>
    </row>
    <row r="840" spans="1:20" hidden="1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>
        <f t="shared" si="55"/>
        <v>34</v>
      </c>
      <c r="J840" t="s">
        <v>2039</v>
      </c>
      <c r="K840" t="s">
        <v>2040</v>
      </c>
      <c r="L840" t="s">
        <v>21</v>
      </c>
      <c r="M840" t="s">
        <v>22</v>
      </c>
      <c r="N840">
        <v>1538024400</v>
      </c>
      <c r="O840">
        <v>1538802000</v>
      </c>
      <c r="P840" s="9">
        <f t="shared" si="53"/>
        <v>43370.208333333328</v>
      </c>
      <c r="Q840" s="9">
        <f t="shared" si="54"/>
        <v>43379.208333333328</v>
      </c>
      <c r="R840" t="b">
        <v>0</v>
      </c>
      <c r="S840" t="b">
        <v>0</v>
      </c>
      <c r="T840" t="s">
        <v>33</v>
      </c>
    </row>
    <row r="841" spans="1:20" hidden="1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>
        <f t="shared" si="55"/>
        <v>93</v>
      </c>
      <c r="J841" t="s">
        <v>2041</v>
      </c>
      <c r="K841" t="s">
        <v>2042</v>
      </c>
      <c r="L841" t="s">
        <v>21</v>
      </c>
      <c r="M841" t="s">
        <v>22</v>
      </c>
      <c r="N841">
        <v>1395032400</v>
      </c>
      <c r="O841">
        <v>1398920400</v>
      </c>
      <c r="P841" s="9">
        <f t="shared" si="53"/>
        <v>41715.208333333336</v>
      </c>
      <c r="Q841" s="9">
        <f t="shared" si="54"/>
        <v>41760.208333333336</v>
      </c>
      <c r="R841" t="b">
        <v>0</v>
      </c>
      <c r="S841" t="b">
        <v>1</v>
      </c>
      <c r="T841" t="s">
        <v>42</v>
      </c>
    </row>
    <row r="842" spans="1:20" hidden="1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>
        <f t="shared" si="55"/>
        <v>33</v>
      </c>
      <c r="J842" t="s">
        <v>2039</v>
      </c>
      <c r="K842" t="s">
        <v>2040</v>
      </c>
      <c r="L842" t="s">
        <v>21</v>
      </c>
      <c r="M842" t="s">
        <v>22</v>
      </c>
      <c r="N842">
        <v>1405486800</v>
      </c>
      <c r="O842">
        <v>1405659600</v>
      </c>
      <c r="P842" s="9">
        <f t="shared" si="53"/>
        <v>41836.208333333336</v>
      </c>
      <c r="Q842" s="9">
        <f t="shared" si="54"/>
        <v>41838.208333333336</v>
      </c>
      <c r="R842" t="b">
        <v>0</v>
      </c>
      <c r="S842" t="b">
        <v>1</v>
      </c>
      <c r="T842" t="s">
        <v>33</v>
      </c>
    </row>
    <row r="843" spans="1:20" hidden="1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>
        <f t="shared" si="55"/>
        <v>84</v>
      </c>
      <c r="J843" t="s">
        <v>2037</v>
      </c>
      <c r="K843" t="s">
        <v>2038</v>
      </c>
      <c r="L843" t="s">
        <v>21</v>
      </c>
      <c r="M843" t="s">
        <v>22</v>
      </c>
      <c r="N843">
        <v>1455861600</v>
      </c>
      <c r="O843">
        <v>1457244000</v>
      </c>
      <c r="P843" s="9">
        <f t="shared" si="53"/>
        <v>42419.25</v>
      </c>
      <c r="Q843" s="9">
        <f t="shared" si="54"/>
        <v>42435.25</v>
      </c>
      <c r="R843" t="b">
        <v>0</v>
      </c>
      <c r="S843" t="b">
        <v>0</v>
      </c>
      <c r="T843" t="s">
        <v>28</v>
      </c>
    </row>
    <row r="844" spans="1:20" ht="31" hidden="1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>
        <f t="shared" si="55"/>
        <v>64</v>
      </c>
      <c r="J844" t="s">
        <v>2037</v>
      </c>
      <c r="K844" t="s">
        <v>2046</v>
      </c>
      <c r="L844" t="s">
        <v>107</v>
      </c>
      <c r="M844" t="s">
        <v>108</v>
      </c>
      <c r="N844">
        <v>1529038800</v>
      </c>
      <c r="O844">
        <v>1529298000</v>
      </c>
      <c r="P844" s="9">
        <f t="shared" si="53"/>
        <v>43266.208333333328</v>
      </c>
      <c r="Q844" s="9">
        <f t="shared" si="54"/>
        <v>43269.208333333328</v>
      </c>
      <c r="R844" t="b">
        <v>0</v>
      </c>
      <c r="S844" t="b">
        <v>0</v>
      </c>
      <c r="T844" t="s">
        <v>65</v>
      </c>
    </row>
    <row r="845" spans="1:20" ht="31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>
        <f t="shared" si="55"/>
        <v>82</v>
      </c>
      <c r="J845" t="s">
        <v>2054</v>
      </c>
      <c r="K845" t="s">
        <v>2055</v>
      </c>
      <c r="L845" t="s">
        <v>21</v>
      </c>
      <c r="M845" t="s">
        <v>22</v>
      </c>
      <c r="N845">
        <v>1535259600</v>
      </c>
      <c r="O845">
        <v>1535778000</v>
      </c>
      <c r="P845" s="9">
        <f t="shared" si="53"/>
        <v>43338.208333333328</v>
      </c>
      <c r="Q845" s="9">
        <f t="shared" si="54"/>
        <v>43344.208333333328</v>
      </c>
      <c r="R845" t="b">
        <v>0</v>
      </c>
      <c r="S845" t="b">
        <v>0</v>
      </c>
      <c r="T845" t="s">
        <v>122</v>
      </c>
    </row>
    <row r="846" spans="1:20" hidden="1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>
        <f t="shared" si="55"/>
        <v>93</v>
      </c>
      <c r="J846" t="s">
        <v>2041</v>
      </c>
      <c r="K846" t="s">
        <v>2042</v>
      </c>
      <c r="L846" t="s">
        <v>21</v>
      </c>
      <c r="M846" t="s">
        <v>22</v>
      </c>
      <c r="N846">
        <v>1327212000</v>
      </c>
      <c r="O846">
        <v>1327471200</v>
      </c>
      <c r="P846" s="9">
        <f t="shared" si="53"/>
        <v>40930.25</v>
      </c>
      <c r="Q846" s="9">
        <f t="shared" si="54"/>
        <v>40933.25</v>
      </c>
      <c r="R846" t="b">
        <v>0</v>
      </c>
      <c r="S846" t="b">
        <v>0</v>
      </c>
      <c r="T846" t="s">
        <v>42</v>
      </c>
    </row>
    <row r="847" spans="1:20" hidden="1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>
        <f t="shared" si="55"/>
        <v>102</v>
      </c>
      <c r="J847" t="s">
        <v>2037</v>
      </c>
      <c r="K847" t="s">
        <v>2038</v>
      </c>
      <c r="L847" t="s">
        <v>40</v>
      </c>
      <c r="M847" t="s">
        <v>41</v>
      </c>
      <c r="N847">
        <v>1526360400</v>
      </c>
      <c r="O847">
        <v>1529557200</v>
      </c>
      <c r="P847" s="9">
        <f t="shared" si="53"/>
        <v>43235.208333333328</v>
      </c>
      <c r="Q847" s="9">
        <f t="shared" si="54"/>
        <v>43272.208333333328</v>
      </c>
      <c r="R847" t="b">
        <v>0</v>
      </c>
      <c r="S847" t="b">
        <v>0</v>
      </c>
      <c r="T847" t="s">
        <v>28</v>
      </c>
    </row>
    <row r="848" spans="1:20" hidden="1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>
        <f t="shared" si="55"/>
        <v>106</v>
      </c>
      <c r="J848" t="s">
        <v>2037</v>
      </c>
      <c r="K848" t="s">
        <v>2038</v>
      </c>
      <c r="L848" t="s">
        <v>21</v>
      </c>
      <c r="M848" t="s">
        <v>22</v>
      </c>
      <c r="N848">
        <v>1532149200</v>
      </c>
      <c r="O848">
        <v>1535259600</v>
      </c>
      <c r="P848" s="9">
        <f t="shared" si="53"/>
        <v>43302.208333333328</v>
      </c>
      <c r="Q848" s="9">
        <f t="shared" si="54"/>
        <v>43338.208333333328</v>
      </c>
      <c r="R848" t="b">
        <v>1</v>
      </c>
      <c r="S848" t="b">
        <v>1</v>
      </c>
      <c r="T848" t="s">
        <v>28</v>
      </c>
    </row>
    <row r="849" spans="1:20" hidden="1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>
        <f t="shared" si="55"/>
        <v>102</v>
      </c>
      <c r="J849" t="s">
        <v>2033</v>
      </c>
      <c r="K849" t="s">
        <v>2034</v>
      </c>
      <c r="L849" t="s">
        <v>21</v>
      </c>
      <c r="M849" t="s">
        <v>22</v>
      </c>
      <c r="N849">
        <v>1515304800</v>
      </c>
      <c r="O849">
        <v>1515564000</v>
      </c>
      <c r="P849" s="9">
        <f t="shared" si="53"/>
        <v>43107.25</v>
      </c>
      <c r="Q849" s="9">
        <f t="shared" si="54"/>
        <v>43110.25</v>
      </c>
      <c r="R849" t="b">
        <v>0</v>
      </c>
      <c r="S849" t="b">
        <v>0</v>
      </c>
      <c r="T849" t="s">
        <v>17</v>
      </c>
    </row>
    <row r="850" spans="1:20" hidden="1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>
        <f t="shared" si="55"/>
        <v>63</v>
      </c>
      <c r="J850" t="s">
        <v>2041</v>
      </c>
      <c r="K850" t="s">
        <v>2044</v>
      </c>
      <c r="L850" t="s">
        <v>21</v>
      </c>
      <c r="M850" t="s">
        <v>22</v>
      </c>
      <c r="N850">
        <v>1276318800</v>
      </c>
      <c r="O850">
        <v>1277096400</v>
      </c>
      <c r="P850" s="9">
        <f t="shared" si="53"/>
        <v>40341.208333333336</v>
      </c>
      <c r="Q850" s="9">
        <f t="shared" si="54"/>
        <v>40350.208333333336</v>
      </c>
      <c r="R850" t="b">
        <v>0</v>
      </c>
      <c r="S850" t="b">
        <v>0</v>
      </c>
      <c r="T850" t="s">
        <v>53</v>
      </c>
    </row>
    <row r="851" spans="1:20" hidden="1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>
        <f t="shared" si="55"/>
        <v>29</v>
      </c>
      <c r="J851" t="s">
        <v>2035</v>
      </c>
      <c r="K851" t="s">
        <v>2045</v>
      </c>
      <c r="L851" t="s">
        <v>21</v>
      </c>
      <c r="M851" t="s">
        <v>22</v>
      </c>
      <c r="N851">
        <v>1328767200</v>
      </c>
      <c r="O851">
        <v>1329026400</v>
      </c>
      <c r="P851" s="9">
        <f t="shared" si="53"/>
        <v>40948.25</v>
      </c>
      <c r="Q851" s="9">
        <f t="shared" si="54"/>
        <v>40951.25</v>
      </c>
      <c r="R851" t="b">
        <v>0</v>
      </c>
      <c r="S851" t="b">
        <v>1</v>
      </c>
      <c r="T851" t="s">
        <v>60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>
        <f t="shared" si="55"/>
        <v>1</v>
      </c>
      <c r="J852" t="s">
        <v>2035</v>
      </c>
      <c r="K852" t="s">
        <v>2036</v>
      </c>
      <c r="L852" t="s">
        <v>21</v>
      </c>
      <c r="M852" t="s">
        <v>22</v>
      </c>
      <c r="N852">
        <v>1321682400</v>
      </c>
      <c r="O852">
        <v>1322978400</v>
      </c>
      <c r="P852" s="9">
        <f t="shared" si="53"/>
        <v>40866.25</v>
      </c>
      <c r="Q852" s="9">
        <f t="shared" si="54"/>
        <v>40881.25</v>
      </c>
      <c r="R852" t="b">
        <v>1</v>
      </c>
      <c r="S852" t="b">
        <v>0</v>
      </c>
      <c r="T852" t="s">
        <v>23</v>
      </c>
    </row>
    <row r="853" spans="1:20" ht="31" hidden="1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>
        <f t="shared" si="55"/>
        <v>78</v>
      </c>
      <c r="J853" t="s">
        <v>2035</v>
      </c>
      <c r="K853" t="s">
        <v>2043</v>
      </c>
      <c r="L853" t="s">
        <v>21</v>
      </c>
      <c r="M853" t="s">
        <v>22</v>
      </c>
      <c r="N853">
        <v>1335934800</v>
      </c>
      <c r="O853">
        <v>1338786000</v>
      </c>
      <c r="P853" s="9">
        <f t="shared" si="53"/>
        <v>41031.208333333336</v>
      </c>
      <c r="Q853" s="9">
        <f t="shared" si="54"/>
        <v>41064.208333333336</v>
      </c>
      <c r="R853" t="b">
        <v>0</v>
      </c>
      <c r="S853" t="b">
        <v>0</v>
      </c>
      <c r="T853" t="s">
        <v>50</v>
      </c>
    </row>
    <row r="854" spans="1:20" ht="31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>
        <f t="shared" si="55"/>
        <v>81</v>
      </c>
      <c r="J854" t="s">
        <v>2050</v>
      </c>
      <c r="K854" t="s">
        <v>2051</v>
      </c>
      <c r="L854" t="s">
        <v>21</v>
      </c>
      <c r="M854" t="s">
        <v>22</v>
      </c>
      <c r="N854">
        <v>1310792400</v>
      </c>
      <c r="O854">
        <v>1311656400</v>
      </c>
      <c r="P854" s="9">
        <f t="shared" si="53"/>
        <v>40740.208333333336</v>
      </c>
      <c r="Q854" s="9">
        <f t="shared" si="54"/>
        <v>40750.208333333336</v>
      </c>
      <c r="R854" t="b">
        <v>0</v>
      </c>
      <c r="S854" t="b">
        <v>1</v>
      </c>
      <c r="T854" t="s">
        <v>89</v>
      </c>
    </row>
    <row r="855" spans="1:20" hidden="1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>
        <f t="shared" si="55"/>
        <v>76</v>
      </c>
      <c r="J855" t="s">
        <v>2035</v>
      </c>
      <c r="K855" t="s">
        <v>2045</v>
      </c>
      <c r="L855" t="s">
        <v>15</v>
      </c>
      <c r="M855" t="s">
        <v>16</v>
      </c>
      <c r="N855">
        <v>1308546000</v>
      </c>
      <c r="O855">
        <v>1308978000</v>
      </c>
      <c r="P855" s="9">
        <f t="shared" si="53"/>
        <v>40714.208333333336</v>
      </c>
      <c r="Q855" s="9">
        <f t="shared" si="54"/>
        <v>40719.208333333336</v>
      </c>
      <c r="R855" t="b">
        <v>0</v>
      </c>
      <c r="S855" t="b">
        <v>1</v>
      </c>
      <c r="T855" t="s">
        <v>60</v>
      </c>
    </row>
    <row r="856" spans="1:20" ht="31" hidden="1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>
        <f t="shared" si="55"/>
        <v>73</v>
      </c>
      <c r="J856" t="s">
        <v>2047</v>
      </c>
      <c r="K856" t="s">
        <v>2053</v>
      </c>
      <c r="L856" t="s">
        <v>15</v>
      </c>
      <c r="M856" t="s">
        <v>16</v>
      </c>
      <c r="N856">
        <v>1574056800</v>
      </c>
      <c r="O856">
        <v>1576389600</v>
      </c>
      <c r="P856" s="9">
        <f t="shared" si="53"/>
        <v>43787.25</v>
      </c>
      <c r="Q856" s="9">
        <f t="shared" si="54"/>
        <v>43814.25</v>
      </c>
      <c r="R856" t="b">
        <v>0</v>
      </c>
      <c r="S856" t="b">
        <v>0</v>
      </c>
      <c r="T856" t="s">
        <v>119</v>
      </c>
    </row>
    <row r="857" spans="1:20" hidden="1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>
        <f t="shared" si="55"/>
        <v>53</v>
      </c>
      <c r="J857" t="s">
        <v>2039</v>
      </c>
      <c r="K857" t="s">
        <v>2040</v>
      </c>
      <c r="L857" t="s">
        <v>26</v>
      </c>
      <c r="M857" t="s">
        <v>27</v>
      </c>
      <c r="N857">
        <v>1308373200</v>
      </c>
      <c r="O857">
        <v>1311051600</v>
      </c>
      <c r="P857" s="9">
        <f t="shared" si="53"/>
        <v>40712.208333333336</v>
      </c>
      <c r="Q857" s="9">
        <f t="shared" si="54"/>
        <v>40743.208333333336</v>
      </c>
      <c r="R857" t="b">
        <v>0</v>
      </c>
      <c r="S857" t="b">
        <v>0</v>
      </c>
      <c r="T857" t="s">
        <v>33</v>
      </c>
    </row>
    <row r="858" spans="1:20" hidden="1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>
        <f t="shared" si="55"/>
        <v>54</v>
      </c>
      <c r="J858" t="s">
        <v>2033</v>
      </c>
      <c r="K858" t="s">
        <v>2034</v>
      </c>
      <c r="L858" t="s">
        <v>21</v>
      </c>
      <c r="M858" t="s">
        <v>22</v>
      </c>
      <c r="N858">
        <v>1335243600</v>
      </c>
      <c r="O858">
        <v>1336712400</v>
      </c>
      <c r="P858" s="9">
        <f t="shared" si="53"/>
        <v>41023.208333333336</v>
      </c>
      <c r="Q858" s="9">
        <f t="shared" si="54"/>
        <v>41040.208333333336</v>
      </c>
      <c r="R858" t="b">
        <v>0</v>
      </c>
      <c r="S858" t="b">
        <v>0</v>
      </c>
      <c r="T858" t="s">
        <v>17</v>
      </c>
    </row>
    <row r="859" spans="1:20" ht="31" hidden="1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>
        <f t="shared" si="55"/>
        <v>33</v>
      </c>
      <c r="J859" t="s">
        <v>2041</v>
      </c>
      <c r="K859" t="s">
        <v>2052</v>
      </c>
      <c r="L859" t="s">
        <v>98</v>
      </c>
      <c r="M859" t="s">
        <v>99</v>
      </c>
      <c r="N859">
        <v>1328421600</v>
      </c>
      <c r="O859">
        <v>1330408800</v>
      </c>
      <c r="P859" s="9">
        <f t="shared" si="53"/>
        <v>40944.25</v>
      </c>
      <c r="Q859" s="9">
        <f t="shared" si="54"/>
        <v>40967.25</v>
      </c>
      <c r="R859" t="b">
        <v>1</v>
      </c>
      <c r="S859" t="b">
        <v>0</v>
      </c>
      <c r="T859" t="s">
        <v>100</v>
      </c>
    </row>
    <row r="860" spans="1:20" ht="31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>
        <f t="shared" si="55"/>
        <v>79</v>
      </c>
      <c r="J860" t="s">
        <v>2033</v>
      </c>
      <c r="K860" t="s">
        <v>2034</v>
      </c>
      <c r="L860" t="s">
        <v>21</v>
      </c>
      <c r="M860" t="s">
        <v>22</v>
      </c>
      <c r="N860">
        <v>1524286800</v>
      </c>
      <c r="O860">
        <v>1524891600</v>
      </c>
      <c r="P860" s="9">
        <f t="shared" si="53"/>
        <v>43211.208333333328</v>
      </c>
      <c r="Q860" s="9">
        <f t="shared" si="54"/>
        <v>43218.208333333328</v>
      </c>
      <c r="R860" t="b">
        <v>1</v>
      </c>
      <c r="S860" t="b">
        <v>0</v>
      </c>
      <c r="T860" t="s">
        <v>17</v>
      </c>
    </row>
    <row r="861" spans="1:20" ht="31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>
        <f t="shared" si="55"/>
        <v>41</v>
      </c>
      <c r="J861" t="s">
        <v>2039</v>
      </c>
      <c r="K861" t="s">
        <v>2040</v>
      </c>
      <c r="L861" t="s">
        <v>21</v>
      </c>
      <c r="M861" t="s">
        <v>22</v>
      </c>
      <c r="N861">
        <v>1362117600</v>
      </c>
      <c r="O861">
        <v>1363669200</v>
      </c>
      <c r="P861" s="9">
        <f t="shared" si="53"/>
        <v>41334.25</v>
      </c>
      <c r="Q861" s="9">
        <f t="shared" si="54"/>
        <v>41352.208333333336</v>
      </c>
      <c r="R861" t="b">
        <v>0</v>
      </c>
      <c r="S861" t="b">
        <v>1</v>
      </c>
      <c r="T861" t="s">
        <v>33</v>
      </c>
    </row>
    <row r="862" spans="1:20" ht="31" hidden="1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>
        <f t="shared" si="55"/>
        <v>77</v>
      </c>
      <c r="J862" t="s">
        <v>2037</v>
      </c>
      <c r="K862" t="s">
        <v>2046</v>
      </c>
      <c r="L862" t="s">
        <v>21</v>
      </c>
      <c r="M862" t="s">
        <v>22</v>
      </c>
      <c r="N862">
        <v>1550556000</v>
      </c>
      <c r="O862">
        <v>1551420000</v>
      </c>
      <c r="P862" s="9">
        <f t="shared" si="53"/>
        <v>43515.25</v>
      </c>
      <c r="Q862" s="9">
        <f t="shared" si="54"/>
        <v>43525.25</v>
      </c>
      <c r="R862" t="b">
        <v>0</v>
      </c>
      <c r="S862" t="b">
        <v>1</v>
      </c>
      <c r="T862" t="s">
        <v>65</v>
      </c>
    </row>
    <row r="863" spans="1:20" hidden="1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>
        <f t="shared" si="55"/>
        <v>57</v>
      </c>
      <c r="J863" t="s">
        <v>2039</v>
      </c>
      <c r="K863" t="s">
        <v>2040</v>
      </c>
      <c r="L863" t="s">
        <v>21</v>
      </c>
      <c r="M863" t="s">
        <v>22</v>
      </c>
      <c r="N863">
        <v>1269147600</v>
      </c>
      <c r="O863">
        <v>1269838800</v>
      </c>
      <c r="P863" s="9">
        <f t="shared" si="53"/>
        <v>40258.208333333336</v>
      </c>
      <c r="Q863" s="9">
        <f t="shared" si="54"/>
        <v>40266.208333333336</v>
      </c>
      <c r="R863" t="b">
        <v>0</v>
      </c>
      <c r="S863" t="b">
        <v>0</v>
      </c>
      <c r="T863" t="s">
        <v>33</v>
      </c>
    </row>
    <row r="864" spans="1:20" hidden="1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>
        <f t="shared" si="55"/>
        <v>77</v>
      </c>
      <c r="J864" t="s">
        <v>2039</v>
      </c>
      <c r="K864" t="s">
        <v>2040</v>
      </c>
      <c r="L864" t="s">
        <v>21</v>
      </c>
      <c r="M864" t="s">
        <v>22</v>
      </c>
      <c r="N864">
        <v>1312174800</v>
      </c>
      <c r="O864">
        <v>1312520400</v>
      </c>
      <c r="P864" s="9">
        <f t="shared" si="53"/>
        <v>40756.208333333336</v>
      </c>
      <c r="Q864" s="9">
        <f t="shared" si="54"/>
        <v>40760.208333333336</v>
      </c>
      <c r="R864" t="b">
        <v>0</v>
      </c>
      <c r="S864" t="b">
        <v>0</v>
      </c>
      <c r="T864" t="s">
        <v>33</v>
      </c>
    </row>
    <row r="865" spans="1:20" hidden="1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>
        <f t="shared" si="55"/>
        <v>25</v>
      </c>
      <c r="J865" t="s">
        <v>2041</v>
      </c>
      <c r="K865" t="s">
        <v>2060</v>
      </c>
      <c r="L865" t="s">
        <v>21</v>
      </c>
      <c r="M865" t="s">
        <v>22</v>
      </c>
      <c r="N865">
        <v>1434517200</v>
      </c>
      <c r="O865">
        <v>1436504400</v>
      </c>
      <c r="P865" s="9">
        <f t="shared" si="53"/>
        <v>42172.208333333328</v>
      </c>
      <c r="Q865" s="9">
        <f t="shared" si="54"/>
        <v>42195.208333333328</v>
      </c>
      <c r="R865" t="b">
        <v>0</v>
      </c>
      <c r="S865" t="b">
        <v>1</v>
      </c>
      <c r="T865" t="s">
        <v>269</v>
      </c>
    </row>
    <row r="866" spans="1:20" hidden="1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>
        <f t="shared" si="55"/>
        <v>97</v>
      </c>
      <c r="J866" t="s">
        <v>2041</v>
      </c>
      <c r="K866" t="s">
        <v>2052</v>
      </c>
      <c r="L866" t="s">
        <v>21</v>
      </c>
      <c r="M866" t="s">
        <v>22</v>
      </c>
      <c r="N866">
        <v>1471582800</v>
      </c>
      <c r="O866">
        <v>1472014800</v>
      </c>
      <c r="P866" s="9">
        <f t="shared" si="53"/>
        <v>42601.208333333328</v>
      </c>
      <c r="Q866" s="9">
        <f t="shared" si="54"/>
        <v>42606.208333333328</v>
      </c>
      <c r="R866" t="b">
        <v>0</v>
      </c>
      <c r="S866" t="b">
        <v>0</v>
      </c>
      <c r="T866" t="s">
        <v>100</v>
      </c>
    </row>
    <row r="867" spans="1:20" hidden="1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>
        <f t="shared" si="55"/>
        <v>46</v>
      </c>
      <c r="J867" t="s">
        <v>2039</v>
      </c>
      <c r="K867" t="s">
        <v>2040</v>
      </c>
      <c r="L867" t="s">
        <v>21</v>
      </c>
      <c r="M867" t="s">
        <v>22</v>
      </c>
      <c r="N867">
        <v>1410757200</v>
      </c>
      <c r="O867">
        <v>1411534800</v>
      </c>
      <c r="P867" s="9">
        <f t="shared" si="53"/>
        <v>41897.208333333336</v>
      </c>
      <c r="Q867" s="9">
        <f t="shared" si="54"/>
        <v>41906.208333333336</v>
      </c>
      <c r="R867" t="b">
        <v>0</v>
      </c>
      <c r="S867" t="b">
        <v>0</v>
      </c>
      <c r="T867" t="s">
        <v>33</v>
      </c>
    </row>
    <row r="868" spans="1:20" hidden="1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>
        <f t="shared" si="55"/>
        <v>88</v>
      </c>
      <c r="J868" t="s">
        <v>2054</v>
      </c>
      <c r="K868" t="s">
        <v>2055</v>
      </c>
      <c r="L868" t="s">
        <v>21</v>
      </c>
      <c r="M868" t="s">
        <v>22</v>
      </c>
      <c r="N868">
        <v>1304830800</v>
      </c>
      <c r="O868">
        <v>1304917200</v>
      </c>
      <c r="P868" s="9">
        <f t="shared" si="53"/>
        <v>40671.208333333336</v>
      </c>
      <c r="Q868" s="9">
        <f t="shared" si="54"/>
        <v>40672.208333333336</v>
      </c>
      <c r="R868" t="b">
        <v>0</v>
      </c>
      <c r="S868" t="b">
        <v>0</v>
      </c>
      <c r="T868" t="s">
        <v>122</v>
      </c>
    </row>
    <row r="869" spans="1:20" ht="31" hidden="1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>
        <f t="shared" si="55"/>
        <v>26</v>
      </c>
      <c r="J869" t="s">
        <v>2033</v>
      </c>
      <c r="K869" t="s">
        <v>2034</v>
      </c>
      <c r="L869" t="s">
        <v>21</v>
      </c>
      <c r="M869" t="s">
        <v>22</v>
      </c>
      <c r="N869">
        <v>1539061200</v>
      </c>
      <c r="O869">
        <v>1539579600</v>
      </c>
      <c r="P869" s="9">
        <f t="shared" si="53"/>
        <v>43382.208333333328</v>
      </c>
      <c r="Q869" s="9">
        <f t="shared" si="54"/>
        <v>43388.208333333328</v>
      </c>
      <c r="R869" t="b">
        <v>0</v>
      </c>
      <c r="S869" t="b">
        <v>0</v>
      </c>
      <c r="T869" t="s">
        <v>17</v>
      </c>
    </row>
    <row r="870" spans="1:20" hidden="1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>
        <f t="shared" si="55"/>
        <v>103</v>
      </c>
      <c r="J870" t="s">
        <v>2039</v>
      </c>
      <c r="K870" t="s">
        <v>2040</v>
      </c>
      <c r="L870" t="s">
        <v>21</v>
      </c>
      <c r="M870" t="s">
        <v>22</v>
      </c>
      <c r="N870">
        <v>1381554000</v>
      </c>
      <c r="O870">
        <v>1382504400</v>
      </c>
      <c r="P870" s="9">
        <f t="shared" si="53"/>
        <v>41559.208333333336</v>
      </c>
      <c r="Q870" s="9">
        <f t="shared" si="54"/>
        <v>41570.208333333336</v>
      </c>
      <c r="R870" t="b">
        <v>0</v>
      </c>
      <c r="S870" t="b">
        <v>0</v>
      </c>
      <c r="T870" t="s">
        <v>33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>
        <f t="shared" si="55"/>
        <v>73</v>
      </c>
      <c r="J871" t="s">
        <v>2041</v>
      </c>
      <c r="K871" t="s">
        <v>2044</v>
      </c>
      <c r="L871" t="s">
        <v>21</v>
      </c>
      <c r="M871" t="s">
        <v>22</v>
      </c>
      <c r="N871">
        <v>1277096400</v>
      </c>
      <c r="O871">
        <v>1278306000</v>
      </c>
      <c r="P871" s="9">
        <f t="shared" si="53"/>
        <v>40350.208333333336</v>
      </c>
      <c r="Q871" s="9">
        <f t="shared" si="54"/>
        <v>40364.208333333336</v>
      </c>
      <c r="R871" t="b">
        <v>0</v>
      </c>
      <c r="S871" t="b">
        <v>0</v>
      </c>
      <c r="T871" t="s">
        <v>53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>
        <f t="shared" si="55"/>
        <v>57</v>
      </c>
      <c r="J872" t="s">
        <v>2039</v>
      </c>
      <c r="K872" t="s">
        <v>2040</v>
      </c>
      <c r="L872" t="s">
        <v>21</v>
      </c>
      <c r="M872" t="s">
        <v>22</v>
      </c>
      <c r="N872">
        <v>1440392400</v>
      </c>
      <c r="O872">
        <v>1442552400</v>
      </c>
      <c r="P872" s="9">
        <f t="shared" si="53"/>
        <v>42240.208333333328</v>
      </c>
      <c r="Q872" s="9">
        <f t="shared" si="54"/>
        <v>42265.208333333328</v>
      </c>
      <c r="R872" t="b">
        <v>0</v>
      </c>
      <c r="S872" t="b">
        <v>0</v>
      </c>
      <c r="T872" t="s">
        <v>33</v>
      </c>
    </row>
    <row r="873" spans="1:20" ht="31" hidden="1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>
        <f t="shared" si="55"/>
        <v>84</v>
      </c>
      <c r="J873" t="s">
        <v>2039</v>
      </c>
      <c r="K873" t="s">
        <v>2040</v>
      </c>
      <c r="L873" t="s">
        <v>21</v>
      </c>
      <c r="M873" t="s">
        <v>22</v>
      </c>
      <c r="N873">
        <v>1509512400</v>
      </c>
      <c r="O873">
        <v>1511071200</v>
      </c>
      <c r="P873" s="9">
        <f t="shared" si="53"/>
        <v>43040.208333333328</v>
      </c>
      <c r="Q873" s="9">
        <f t="shared" si="54"/>
        <v>43058.25</v>
      </c>
      <c r="R873" t="b">
        <v>0</v>
      </c>
      <c r="S873" t="b">
        <v>1</v>
      </c>
      <c r="T873" t="s">
        <v>33</v>
      </c>
    </row>
    <row r="874" spans="1:20" hidden="1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>
        <f t="shared" si="55"/>
        <v>99</v>
      </c>
      <c r="J874" t="s">
        <v>2041</v>
      </c>
      <c r="K874" t="s">
        <v>2063</v>
      </c>
      <c r="L874" t="s">
        <v>26</v>
      </c>
      <c r="M874" t="s">
        <v>27</v>
      </c>
      <c r="N874">
        <v>1535950800</v>
      </c>
      <c r="O874">
        <v>1536382800</v>
      </c>
      <c r="P874" s="9">
        <f t="shared" si="53"/>
        <v>43346.208333333328</v>
      </c>
      <c r="Q874" s="9">
        <f t="shared" si="54"/>
        <v>43351.208333333328</v>
      </c>
      <c r="R874" t="b">
        <v>0</v>
      </c>
      <c r="S874" t="b">
        <v>0</v>
      </c>
      <c r="T874" t="s">
        <v>474</v>
      </c>
    </row>
    <row r="875" spans="1:20" hidden="1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>
        <f t="shared" si="55"/>
        <v>42</v>
      </c>
      <c r="J875" t="s">
        <v>2054</v>
      </c>
      <c r="K875" t="s">
        <v>2055</v>
      </c>
      <c r="L875" t="s">
        <v>21</v>
      </c>
      <c r="M875" t="s">
        <v>22</v>
      </c>
      <c r="N875">
        <v>1389160800</v>
      </c>
      <c r="O875">
        <v>1389592800</v>
      </c>
      <c r="P875" s="9">
        <f t="shared" si="53"/>
        <v>41647.25</v>
      </c>
      <c r="Q875" s="9">
        <f t="shared" si="54"/>
        <v>41652.25</v>
      </c>
      <c r="R875" t="b">
        <v>0</v>
      </c>
      <c r="S875" t="b">
        <v>0</v>
      </c>
      <c r="T875" t="s">
        <v>122</v>
      </c>
    </row>
    <row r="876" spans="1:20" hidden="1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>
        <f t="shared" si="55"/>
        <v>32</v>
      </c>
      <c r="J876" t="s">
        <v>2054</v>
      </c>
      <c r="K876" t="s">
        <v>2055</v>
      </c>
      <c r="L876" t="s">
        <v>21</v>
      </c>
      <c r="M876" t="s">
        <v>22</v>
      </c>
      <c r="N876">
        <v>1271998800</v>
      </c>
      <c r="O876">
        <v>1275282000</v>
      </c>
      <c r="P876" s="9">
        <f t="shared" si="53"/>
        <v>40291.208333333336</v>
      </c>
      <c r="Q876" s="9">
        <f t="shared" si="54"/>
        <v>40329.208333333336</v>
      </c>
      <c r="R876" t="b">
        <v>0</v>
      </c>
      <c r="S876" t="b">
        <v>1</v>
      </c>
      <c r="T876" t="s">
        <v>122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>
        <f t="shared" si="55"/>
        <v>82</v>
      </c>
      <c r="J877" t="s">
        <v>2035</v>
      </c>
      <c r="K877" t="s">
        <v>2036</v>
      </c>
      <c r="L877" t="s">
        <v>21</v>
      </c>
      <c r="M877" t="s">
        <v>22</v>
      </c>
      <c r="N877">
        <v>1294898400</v>
      </c>
      <c r="O877">
        <v>1294984800</v>
      </c>
      <c r="P877" s="9">
        <f t="shared" si="53"/>
        <v>40556.25</v>
      </c>
      <c r="Q877" s="9">
        <f t="shared" si="54"/>
        <v>40557.25</v>
      </c>
      <c r="R877" t="b">
        <v>0</v>
      </c>
      <c r="S877" t="b">
        <v>0</v>
      </c>
      <c r="T877" t="s">
        <v>23</v>
      </c>
    </row>
    <row r="878" spans="1:20" ht="31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>
        <f t="shared" si="55"/>
        <v>37</v>
      </c>
      <c r="J878" t="s">
        <v>2054</v>
      </c>
      <c r="K878" t="s">
        <v>2055</v>
      </c>
      <c r="L878" t="s">
        <v>15</v>
      </c>
      <c r="M878" t="s">
        <v>16</v>
      </c>
      <c r="N878">
        <v>1559970000</v>
      </c>
      <c r="O878">
        <v>1562043600</v>
      </c>
      <c r="P878" s="9">
        <f t="shared" si="53"/>
        <v>43624.208333333328</v>
      </c>
      <c r="Q878" s="9">
        <f t="shared" si="54"/>
        <v>43648.208333333328</v>
      </c>
      <c r="R878" t="b">
        <v>0</v>
      </c>
      <c r="S878" t="b">
        <v>0</v>
      </c>
      <c r="T878" t="s">
        <v>122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>
        <f t="shared" si="55"/>
        <v>103</v>
      </c>
      <c r="J879" t="s">
        <v>2033</v>
      </c>
      <c r="K879" t="s">
        <v>2034</v>
      </c>
      <c r="L879" t="s">
        <v>21</v>
      </c>
      <c r="M879" t="s">
        <v>22</v>
      </c>
      <c r="N879">
        <v>1469509200</v>
      </c>
      <c r="O879">
        <v>1469595600</v>
      </c>
      <c r="P879" s="9">
        <f t="shared" si="53"/>
        <v>42577.208333333328</v>
      </c>
      <c r="Q879" s="9">
        <f t="shared" si="54"/>
        <v>42578.208333333328</v>
      </c>
      <c r="R879" t="b">
        <v>0</v>
      </c>
      <c r="S879" t="b">
        <v>0</v>
      </c>
      <c r="T879" t="s">
        <v>17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>
        <f t="shared" si="55"/>
        <v>84</v>
      </c>
      <c r="J880" t="s">
        <v>2035</v>
      </c>
      <c r="K880" t="s">
        <v>2057</v>
      </c>
      <c r="L880" t="s">
        <v>107</v>
      </c>
      <c r="M880" t="s">
        <v>108</v>
      </c>
      <c r="N880">
        <v>1579068000</v>
      </c>
      <c r="O880">
        <v>1581141600</v>
      </c>
      <c r="P880" s="9">
        <f t="shared" si="53"/>
        <v>43845.25</v>
      </c>
      <c r="Q880" s="9">
        <f t="shared" si="54"/>
        <v>43869.25</v>
      </c>
      <c r="R880" t="b">
        <v>0</v>
      </c>
      <c r="S880" t="b">
        <v>0</v>
      </c>
      <c r="T880" t="s">
        <v>148</v>
      </c>
    </row>
    <row r="881" spans="1:20" hidden="1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>
        <f t="shared" si="55"/>
        <v>103</v>
      </c>
      <c r="J881" t="s">
        <v>2047</v>
      </c>
      <c r="K881" t="s">
        <v>2048</v>
      </c>
      <c r="L881" t="s">
        <v>21</v>
      </c>
      <c r="M881" t="s">
        <v>22</v>
      </c>
      <c r="N881">
        <v>1487743200</v>
      </c>
      <c r="O881">
        <v>1488520800</v>
      </c>
      <c r="P881" s="9">
        <f t="shared" si="53"/>
        <v>42788.25</v>
      </c>
      <c r="Q881" s="9">
        <f t="shared" si="54"/>
        <v>42797.25</v>
      </c>
      <c r="R881" t="b">
        <v>0</v>
      </c>
      <c r="S881" t="b">
        <v>0</v>
      </c>
      <c r="T881" t="s">
        <v>68</v>
      </c>
    </row>
    <row r="882" spans="1:20" hidden="1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>
        <f t="shared" si="55"/>
        <v>80</v>
      </c>
      <c r="J882" t="s">
        <v>2035</v>
      </c>
      <c r="K882" t="s">
        <v>2043</v>
      </c>
      <c r="L882" t="s">
        <v>21</v>
      </c>
      <c r="M882" t="s">
        <v>22</v>
      </c>
      <c r="N882">
        <v>1563685200</v>
      </c>
      <c r="O882">
        <v>1563858000</v>
      </c>
      <c r="P882" s="9">
        <f t="shared" si="53"/>
        <v>43667.208333333328</v>
      </c>
      <c r="Q882" s="9">
        <f t="shared" si="54"/>
        <v>43669.208333333328</v>
      </c>
      <c r="R882" t="b">
        <v>0</v>
      </c>
      <c r="S882" t="b">
        <v>0</v>
      </c>
      <c r="T882" t="s">
        <v>50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>
        <f t="shared" si="55"/>
        <v>70</v>
      </c>
      <c r="J883" t="s">
        <v>2039</v>
      </c>
      <c r="K883" t="s">
        <v>2040</v>
      </c>
      <c r="L883" t="s">
        <v>21</v>
      </c>
      <c r="M883" t="s">
        <v>22</v>
      </c>
      <c r="N883">
        <v>1436418000</v>
      </c>
      <c r="O883">
        <v>1438923600</v>
      </c>
      <c r="P883" s="9">
        <f t="shared" si="53"/>
        <v>42194.208333333328</v>
      </c>
      <c r="Q883" s="9">
        <f t="shared" si="54"/>
        <v>42223.208333333328</v>
      </c>
      <c r="R883" t="b">
        <v>0</v>
      </c>
      <c r="S883" t="b">
        <v>1</v>
      </c>
      <c r="T883" t="s">
        <v>33</v>
      </c>
    </row>
    <row r="884" spans="1:20" hidden="1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>
        <f t="shared" si="55"/>
        <v>37</v>
      </c>
      <c r="J884" t="s">
        <v>2039</v>
      </c>
      <c r="K884" t="s">
        <v>2040</v>
      </c>
      <c r="L884" t="s">
        <v>21</v>
      </c>
      <c r="M884" t="s">
        <v>22</v>
      </c>
      <c r="N884">
        <v>1421820000</v>
      </c>
      <c r="O884">
        <v>1422165600</v>
      </c>
      <c r="P884" s="9">
        <f t="shared" si="53"/>
        <v>42025.25</v>
      </c>
      <c r="Q884" s="9">
        <f t="shared" si="54"/>
        <v>42029.25</v>
      </c>
      <c r="R884" t="b">
        <v>0</v>
      </c>
      <c r="S884" t="b">
        <v>0</v>
      </c>
      <c r="T884" t="s">
        <v>33</v>
      </c>
    </row>
    <row r="885" spans="1:20" ht="31" hidden="1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>
        <f t="shared" si="55"/>
        <v>42</v>
      </c>
      <c r="J885" t="s">
        <v>2041</v>
      </c>
      <c r="K885" t="s">
        <v>2052</v>
      </c>
      <c r="L885" t="s">
        <v>21</v>
      </c>
      <c r="M885" t="s">
        <v>22</v>
      </c>
      <c r="N885">
        <v>1274763600</v>
      </c>
      <c r="O885">
        <v>1277874000</v>
      </c>
      <c r="P885" s="9">
        <f t="shared" si="53"/>
        <v>40323.208333333336</v>
      </c>
      <c r="Q885" s="9">
        <f t="shared" si="54"/>
        <v>40359.208333333336</v>
      </c>
      <c r="R885" t="b">
        <v>0</v>
      </c>
      <c r="S885" t="b">
        <v>0</v>
      </c>
      <c r="T885" t="s">
        <v>100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>
        <f t="shared" si="55"/>
        <v>58</v>
      </c>
      <c r="J886" t="s">
        <v>2039</v>
      </c>
      <c r="K886" t="s">
        <v>2040</v>
      </c>
      <c r="L886" t="s">
        <v>21</v>
      </c>
      <c r="M886" t="s">
        <v>22</v>
      </c>
      <c r="N886">
        <v>1399179600</v>
      </c>
      <c r="O886">
        <v>1399352400</v>
      </c>
      <c r="P886" s="9">
        <f t="shared" si="53"/>
        <v>41763.208333333336</v>
      </c>
      <c r="Q886" s="9">
        <f t="shared" si="54"/>
        <v>41765.208333333336</v>
      </c>
      <c r="R886" t="b">
        <v>0</v>
      </c>
      <c r="S886" t="b">
        <v>1</v>
      </c>
      <c r="T886" t="s">
        <v>33</v>
      </c>
    </row>
    <row r="887" spans="1:20" hidden="1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>
        <f t="shared" si="55"/>
        <v>41</v>
      </c>
      <c r="J887" t="s">
        <v>2039</v>
      </c>
      <c r="K887" t="s">
        <v>2040</v>
      </c>
      <c r="L887" t="s">
        <v>21</v>
      </c>
      <c r="M887" t="s">
        <v>22</v>
      </c>
      <c r="N887">
        <v>1275800400</v>
      </c>
      <c r="O887">
        <v>1279083600</v>
      </c>
      <c r="P887" s="9">
        <f t="shared" si="53"/>
        <v>40335.208333333336</v>
      </c>
      <c r="Q887" s="9">
        <f t="shared" si="54"/>
        <v>40373.208333333336</v>
      </c>
      <c r="R887" t="b">
        <v>0</v>
      </c>
      <c r="S887" t="b">
        <v>0</v>
      </c>
      <c r="T887" t="s">
        <v>33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>
        <f t="shared" si="55"/>
        <v>70</v>
      </c>
      <c r="J888" t="s">
        <v>2035</v>
      </c>
      <c r="K888" t="s">
        <v>2045</v>
      </c>
      <c r="L888" t="s">
        <v>21</v>
      </c>
      <c r="M888" t="s">
        <v>22</v>
      </c>
      <c r="N888">
        <v>1282798800</v>
      </c>
      <c r="O888">
        <v>1284354000</v>
      </c>
      <c r="P888" s="9">
        <f t="shared" si="53"/>
        <v>40416.208333333336</v>
      </c>
      <c r="Q888" s="9">
        <f t="shared" si="54"/>
        <v>40434.208333333336</v>
      </c>
      <c r="R888" t="b">
        <v>0</v>
      </c>
      <c r="S888" t="b">
        <v>0</v>
      </c>
      <c r="T888" t="s">
        <v>60</v>
      </c>
    </row>
    <row r="889" spans="1:20" ht="31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>
        <f t="shared" si="55"/>
        <v>74</v>
      </c>
      <c r="J889" t="s">
        <v>2039</v>
      </c>
      <c r="K889" t="s">
        <v>2040</v>
      </c>
      <c r="L889" t="s">
        <v>21</v>
      </c>
      <c r="M889" t="s">
        <v>22</v>
      </c>
      <c r="N889">
        <v>1437109200</v>
      </c>
      <c r="O889">
        <v>1441170000</v>
      </c>
      <c r="P889" s="9">
        <f t="shared" si="53"/>
        <v>42202.208333333328</v>
      </c>
      <c r="Q889" s="9">
        <f t="shared" si="54"/>
        <v>42249.208333333328</v>
      </c>
      <c r="R889" t="b">
        <v>0</v>
      </c>
      <c r="S889" t="b">
        <v>1</v>
      </c>
      <c r="T889" t="s">
        <v>33</v>
      </c>
    </row>
    <row r="890" spans="1:20" ht="31" hidden="1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>
        <f t="shared" si="55"/>
        <v>42</v>
      </c>
      <c r="J890" t="s">
        <v>2039</v>
      </c>
      <c r="K890" t="s">
        <v>2040</v>
      </c>
      <c r="L890" t="s">
        <v>21</v>
      </c>
      <c r="M890" t="s">
        <v>22</v>
      </c>
      <c r="N890">
        <v>1491886800</v>
      </c>
      <c r="O890">
        <v>1493528400</v>
      </c>
      <c r="P890" s="9">
        <f t="shared" si="53"/>
        <v>42836.208333333328</v>
      </c>
      <c r="Q890" s="9">
        <f t="shared" si="54"/>
        <v>42855.208333333328</v>
      </c>
      <c r="R890" t="b">
        <v>0</v>
      </c>
      <c r="S890" t="b">
        <v>0</v>
      </c>
      <c r="T890" t="s">
        <v>33</v>
      </c>
    </row>
    <row r="891" spans="1:20" hidden="1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>
        <f t="shared" si="55"/>
        <v>78</v>
      </c>
      <c r="J891" t="s">
        <v>2035</v>
      </c>
      <c r="K891" t="s">
        <v>2043</v>
      </c>
      <c r="L891" t="s">
        <v>21</v>
      </c>
      <c r="M891" t="s">
        <v>22</v>
      </c>
      <c r="N891">
        <v>1394600400</v>
      </c>
      <c r="O891">
        <v>1395205200</v>
      </c>
      <c r="P891" s="9">
        <f t="shared" si="53"/>
        <v>41710.208333333336</v>
      </c>
      <c r="Q891" s="9">
        <f t="shared" si="54"/>
        <v>41717.208333333336</v>
      </c>
      <c r="R891" t="b">
        <v>0</v>
      </c>
      <c r="S891" t="b">
        <v>1</v>
      </c>
      <c r="T891" t="s">
        <v>50</v>
      </c>
    </row>
    <row r="892" spans="1:20" hidden="1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>
        <f t="shared" si="55"/>
        <v>106</v>
      </c>
      <c r="J892" t="s">
        <v>2035</v>
      </c>
      <c r="K892" t="s">
        <v>2045</v>
      </c>
      <c r="L892" t="s">
        <v>21</v>
      </c>
      <c r="M892" t="s">
        <v>22</v>
      </c>
      <c r="N892">
        <v>1561352400</v>
      </c>
      <c r="O892">
        <v>1561438800</v>
      </c>
      <c r="P892" s="9">
        <f t="shared" si="53"/>
        <v>43640.208333333328</v>
      </c>
      <c r="Q892" s="9">
        <f t="shared" si="54"/>
        <v>43641.208333333328</v>
      </c>
      <c r="R892" t="b">
        <v>0</v>
      </c>
      <c r="S892" t="b">
        <v>0</v>
      </c>
      <c r="T892" t="s">
        <v>60</v>
      </c>
    </row>
    <row r="893" spans="1:20" ht="31" hidden="1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>
        <f t="shared" si="55"/>
        <v>47</v>
      </c>
      <c r="J893" t="s">
        <v>2041</v>
      </c>
      <c r="K893" t="s">
        <v>2042</v>
      </c>
      <c r="L893" t="s">
        <v>15</v>
      </c>
      <c r="M893" t="s">
        <v>16</v>
      </c>
      <c r="N893">
        <v>1322892000</v>
      </c>
      <c r="O893">
        <v>1326693600</v>
      </c>
      <c r="P893" s="9">
        <f t="shared" si="53"/>
        <v>40880.25</v>
      </c>
      <c r="Q893" s="9">
        <f t="shared" si="54"/>
        <v>40924.25</v>
      </c>
      <c r="R893" t="b">
        <v>0</v>
      </c>
      <c r="S893" t="b">
        <v>0</v>
      </c>
      <c r="T893" t="s">
        <v>42</v>
      </c>
    </row>
    <row r="894" spans="1:20" hidden="1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>
        <f t="shared" si="55"/>
        <v>76</v>
      </c>
      <c r="J894" t="s">
        <v>2047</v>
      </c>
      <c r="K894" t="s">
        <v>2059</v>
      </c>
      <c r="L894" t="s">
        <v>21</v>
      </c>
      <c r="M894" t="s">
        <v>22</v>
      </c>
      <c r="N894">
        <v>1274418000</v>
      </c>
      <c r="O894">
        <v>1277960400</v>
      </c>
      <c r="P894" s="9">
        <f t="shared" si="53"/>
        <v>40319.208333333336</v>
      </c>
      <c r="Q894" s="9">
        <f t="shared" si="54"/>
        <v>40360.208333333336</v>
      </c>
      <c r="R894" t="b">
        <v>0</v>
      </c>
      <c r="S894" t="b">
        <v>0</v>
      </c>
      <c r="T894" t="s">
        <v>206</v>
      </c>
    </row>
    <row r="895" spans="1:20" hidden="1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>
        <f t="shared" si="55"/>
        <v>54</v>
      </c>
      <c r="J895" t="s">
        <v>2041</v>
      </c>
      <c r="K895" t="s">
        <v>2042</v>
      </c>
      <c r="L895" t="s">
        <v>107</v>
      </c>
      <c r="M895" t="s">
        <v>108</v>
      </c>
      <c r="N895">
        <v>1434344400</v>
      </c>
      <c r="O895">
        <v>1434690000</v>
      </c>
      <c r="P895" s="9">
        <f t="shared" si="53"/>
        <v>42170.208333333328</v>
      </c>
      <c r="Q895" s="9">
        <f t="shared" si="54"/>
        <v>42174.208333333328</v>
      </c>
      <c r="R895" t="b">
        <v>0</v>
      </c>
      <c r="S895" t="b">
        <v>1</v>
      </c>
      <c r="T895" t="s">
        <v>42</v>
      </c>
    </row>
    <row r="896" spans="1:20" hidden="1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>
        <f t="shared" si="55"/>
        <v>57</v>
      </c>
      <c r="J896" t="s">
        <v>2041</v>
      </c>
      <c r="K896" t="s">
        <v>2060</v>
      </c>
      <c r="L896" t="s">
        <v>40</v>
      </c>
      <c r="M896" t="s">
        <v>41</v>
      </c>
      <c r="N896">
        <v>1373518800</v>
      </c>
      <c r="O896">
        <v>1376110800</v>
      </c>
      <c r="P896" s="9">
        <f t="shared" si="53"/>
        <v>41466.208333333336</v>
      </c>
      <c r="Q896" s="9">
        <f t="shared" si="54"/>
        <v>41496.208333333336</v>
      </c>
      <c r="R896" t="b">
        <v>0</v>
      </c>
      <c r="S896" t="b">
        <v>1</v>
      </c>
      <c r="T896" t="s">
        <v>269</v>
      </c>
    </row>
    <row r="897" spans="1:20" ht="31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>
        <f t="shared" si="55"/>
        <v>104</v>
      </c>
      <c r="J897" t="s">
        <v>2039</v>
      </c>
      <c r="K897" t="s">
        <v>2040</v>
      </c>
      <c r="L897" t="s">
        <v>21</v>
      </c>
      <c r="M897" t="s">
        <v>22</v>
      </c>
      <c r="N897">
        <v>1517637600</v>
      </c>
      <c r="O897">
        <v>1518415200</v>
      </c>
      <c r="P897" s="9">
        <f t="shared" si="53"/>
        <v>43134.25</v>
      </c>
      <c r="Q897" s="9">
        <f t="shared" si="54"/>
        <v>43143.25</v>
      </c>
      <c r="R897" t="b">
        <v>0</v>
      </c>
      <c r="S897" t="b">
        <v>0</v>
      </c>
      <c r="T897" t="s">
        <v>33</v>
      </c>
    </row>
    <row r="898" spans="1:20" ht="31" hidden="1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>
        <f t="shared" si="55"/>
        <v>105</v>
      </c>
      <c r="J898" t="s">
        <v>2033</v>
      </c>
      <c r="K898" t="s">
        <v>2034</v>
      </c>
      <c r="L898" t="s">
        <v>26</v>
      </c>
      <c r="M898" t="s">
        <v>27</v>
      </c>
      <c r="N898">
        <v>1310619600</v>
      </c>
      <c r="O898">
        <v>1310878800</v>
      </c>
      <c r="P898" s="9">
        <f t="shared" si="53"/>
        <v>40738.208333333336</v>
      </c>
      <c r="Q898" s="9">
        <f t="shared" si="54"/>
        <v>40741.208333333336</v>
      </c>
      <c r="R898" t="b">
        <v>0</v>
      </c>
      <c r="S898" t="b">
        <v>1</v>
      </c>
      <c r="T898" t="s">
        <v>17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>
        <f t="shared" si="55"/>
        <v>90</v>
      </c>
      <c r="J899" t="s">
        <v>2039</v>
      </c>
      <c r="K899" t="s">
        <v>2040</v>
      </c>
      <c r="L899" t="s">
        <v>21</v>
      </c>
      <c r="M899" t="s">
        <v>22</v>
      </c>
      <c r="N899">
        <v>1556427600</v>
      </c>
      <c r="O899">
        <v>1556600400</v>
      </c>
      <c r="P899" s="9">
        <f t="shared" ref="P899:P962" si="57">(((N899/60)/60)/24)+DATE(1970,1,1)</f>
        <v>43583.208333333328</v>
      </c>
      <c r="Q899" s="9">
        <f t="shared" ref="Q899:Q962" si="58">(((O899/60)/60)/24)+DATE(1970,1,1)</f>
        <v>43585.208333333328</v>
      </c>
      <c r="R899" t="b">
        <v>0</v>
      </c>
      <c r="S899" t="b">
        <v>0</v>
      </c>
      <c r="T899" t="s">
        <v>33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>
        <f t="shared" ref="I900:I963" si="59">ROUND(E900/H900,0)</f>
        <v>77</v>
      </c>
      <c r="J900" t="s">
        <v>2041</v>
      </c>
      <c r="K900" t="s">
        <v>2042</v>
      </c>
      <c r="L900" t="s">
        <v>21</v>
      </c>
      <c r="M900" t="s">
        <v>22</v>
      </c>
      <c r="N900">
        <v>1576476000</v>
      </c>
      <c r="O900">
        <v>1576994400</v>
      </c>
      <c r="P900" s="9">
        <f t="shared" si="57"/>
        <v>43815.25</v>
      </c>
      <c r="Q900" s="9">
        <f t="shared" si="58"/>
        <v>43821.25</v>
      </c>
      <c r="R900" t="b">
        <v>0</v>
      </c>
      <c r="S900" t="b">
        <v>0</v>
      </c>
      <c r="T900" t="s">
        <v>42</v>
      </c>
    </row>
    <row r="901" spans="1:20" hidden="1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>
        <f t="shared" si="59"/>
        <v>103</v>
      </c>
      <c r="J901" t="s">
        <v>2035</v>
      </c>
      <c r="K901" t="s">
        <v>2058</v>
      </c>
      <c r="L901" t="s">
        <v>98</v>
      </c>
      <c r="M901" t="s">
        <v>99</v>
      </c>
      <c r="N901">
        <v>1381122000</v>
      </c>
      <c r="O901">
        <v>1382677200</v>
      </c>
      <c r="P901" s="9">
        <f t="shared" si="57"/>
        <v>41554.208333333336</v>
      </c>
      <c r="Q901" s="9">
        <f t="shared" si="58"/>
        <v>41572.208333333336</v>
      </c>
      <c r="R901" t="b">
        <v>0</v>
      </c>
      <c r="S901" t="b">
        <v>0</v>
      </c>
      <c r="T901" t="s">
        <v>159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>
        <f t="shared" si="59"/>
        <v>2</v>
      </c>
      <c r="J902" t="s">
        <v>2037</v>
      </c>
      <c r="K902" t="s">
        <v>2038</v>
      </c>
      <c r="L902" t="s">
        <v>21</v>
      </c>
      <c r="M902" t="s">
        <v>22</v>
      </c>
      <c r="N902">
        <v>1411102800</v>
      </c>
      <c r="O902">
        <v>1411189200</v>
      </c>
      <c r="P902" s="9">
        <f t="shared" si="57"/>
        <v>41901.208333333336</v>
      </c>
      <c r="Q902" s="9">
        <f t="shared" si="58"/>
        <v>41902.208333333336</v>
      </c>
      <c r="R902" t="b">
        <v>0</v>
      </c>
      <c r="S902" t="b">
        <v>1</v>
      </c>
      <c r="T902" t="s">
        <v>28</v>
      </c>
    </row>
    <row r="903" spans="1:20" hidden="1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>
        <f t="shared" si="59"/>
        <v>55</v>
      </c>
      <c r="J903" t="s">
        <v>2035</v>
      </c>
      <c r="K903" t="s">
        <v>2036</v>
      </c>
      <c r="L903" t="s">
        <v>21</v>
      </c>
      <c r="M903" t="s">
        <v>22</v>
      </c>
      <c r="N903">
        <v>1531803600</v>
      </c>
      <c r="O903">
        <v>1534654800</v>
      </c>
      <c r="P903" s="9">
        <f t="shared" si="57"/>
        <v>43298.208333333328</v>
      </c>
      <c r="Q903" s="9">
        <f t="shared" si="58"/>
        <v>43331.208333333328</v>
      </c>
      <c r="R903" t="b">
        <v>0</v>
      </c>
      <c r="S903" t="b">
        <v>1</v>
      </c>
      <c r="T903" t="s">
        <v>23</v>
      </c>
    </row>
    <row r="904" spans="1:20" hidden="1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>
        <f t="shared" si="59"/>
        <v>32</v>
      </c>
      <c r="J904" t="s">
        <v>2037</v>
      </c>
      <c r="K904" t="s">
        <v>2038</v>
      </c>
      <c r="L904" t="s">
        <v>21</v>
      </c>
      <c r="M904" t="s">
        <v>22</v>
      </c>
      <c r="N904">
        <v>1454133600</v>
      </c>
      <c r="O904">
        <v>1457762400</v>
      </c>
      <c r="P904" s="9">
        <f t="shared" si="57"/>
        <v>42399.25</v>
      </c>
      <c r="Q904" s="9">
        <f t="shared" si="58"/>
        <v>42441.25</v>
      </c>
      <c r="R904" t="b">
        <v>0</v>
      </c>
      <c r="S904" t="b">
        <v>0</v>
      </c>
      <c r="T904" t="s">
        <v>28</v>
      </c>
    </row>
    <row r="905" spans="1:20" ht="31" hidden="1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>
        <f t="shared" si="59"/>
        <v>51</v>
      </c>
      <c r="J905" t="s">
        <v>2047</v>
      </c>
      <c r="K905" t="s">
        <v>2048</v>
      </c>
      <c r="L905" t="s">
        <v>21</v>
      </c>
      <c r="M905" t="s">
        <v>22</v>
      </c>
      <c r="N905">
        <v>1336194000</v>
      </c>
      <c r="O905">
        <v>1337490000</v>
      </c>
      <c r="P905" s="9">
        <f t="shared" si="57"/>
        <v>41034.208333333336</v>
      </c>
      <c r="Q905" s="9">
        <f t="shared" si="58"/>
        <v>41049.208333333336</v>
      </c>
      <c r="R905" t="b">
        <v>0</v>
      </c>
      <c r="S905" t="b">
        <v>1</v>
      </c>
      <c r="T905" t="s">
        <v>68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>
        <f t="shared" si="59"/>
        <v>50</v>
      </c>
      <c r="J906" t="s">
        <v>2047</v>
      </c>
      <c r="K906" t="s">
        <v>2056</v>
      </c>
      <c r="L906" t="s">
        <v>21</v>
      </c>
      <c r="M906" t="s">
        <v>22</v>
      </c>
      <c r="N906">
        <v>1349326800</v>
      </c>
      <c r="O906">
        <v>1349672400</v>
      </c>
      <c r="P906" s="9">
        <f t="shared" si="57"/>
        <v>41186.208333333336</v>
      </c>
      <c r="Q906" s="9">
        <f t="shared" si="58"/>
        <v>41190.208333333336</v>
      </c>
      <c r="R906" t="b">
        <v>0</v>
      </c>
      <c r="S906" t="b">
        <v>0</v>
      </c>
      <c r="T906" t="s">
        <v>133</v>
      </c>
    </row>
    <row r="907" spans="1:20" hidden="1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>
        <f t="shared" si="59"/>
        <v>55</v>
      </c>
      <c r="J907" t="s">
        <v>2039</v>
      </c>
      <c r="K907" t="s">
        <v>2040</v>
      </c>
      <c r="L907" t="s">
        <v>21</v>
      </c>
      <c r="M907" t="s">
        <v>22</v>
      </c>
      <c r="N907">
        <v>1379566800</v>
      </c>
      <c r="O907">
        <v>1379826000</v>
      </c>
      <c r="P907" s="9">
        <f t="shared" si="57"/>
        <v>41536.208333333336</v>
      </c>
      <c r="Q907" s="9">
        <f t="shared" si="58"/>
        <v>41539.208333333336</v>
      </c>
      <c r="R907" t="b">
        <v>0</v>
      </c>
      <c r="S907" t="b">
        <v>0</v>
      </c>
      <c r="T907" t="s">
        <v>33</v>
      </c>
    </row>
    <row r="908" spans="1:20" ht="31" hidden="1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>
        <f t="shared" si="59"/>
        <v>47</v>
      </c>
      <c r="J908" t="s">
        <v>2041</v>
      </c>
      <c r="K908" t="s">
        <v>2042</v>
      </c>
      <c r="L908" t="s">
        <v>21</v>
      </c>
      <c r="M908" t="s">
        <v>22</v>
      </c>
      <c r="N908">
        <v>1494651600</v>
      </c>
      <c r="O908">
        <v>1497762000</v>
      </c>
      <c r="P908" s="9">
        <f t="shared" si="57"/>
        <v>42868.208333333328</v>
      </c>
      <c r="Q908" s="9">
        <f t="shared" si="58"/>
        <v>42904.208333333328</v>
      </c>
      <c r="R908" t="b">
        <v>1</v>
      </c>
      <c r="S908" t="b">
        <v>1</v>
      </c>
      <c r="T908" t="s">
        <v>42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>
        <f t="shared" si="59"/>
        <v>45</v>
      </c>
      <c r="J909" t="s">
        <v>2039</v>
      </c>
      <c r="K909" t="s">
        <v>2040</v>
      </c>
      <c r="L909" t="s">
        <v>21</v>
      </c>
      <c r="M909" t="s">
        <v>22</v>
      </c>
      <c r="N909">
        <v>1303880400</v>
      </c>
      <c r="O909">
        <v>1304485200</v>
      </c>
      <c r="P909" s="9">
        <f t="shared" si="57"/>
        <v>40660.208333333336</v>
      </c>
      <c r="Q909" s="9">
        <f t="shared" si="58"/>
        <v>40667.208333333336</v>
      </c>
      <c r="R909" t="b">
        <v>0</v>
      </c>
      <c r="S909" t="b">
        <v>0</v>
      </c>
      <c r="T909" t="s">
        <v>33</v>
      </c>
    </row>
    <row r="910" spans="1:20" hidden="1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>
        <f t="shared" si="59"/>
        <v>31</v>
      </c>
      <c r="J910" t="s">
        <v>2050</v>
      </c>
      <c r="K910" t="s">
        <v>2051</v>
      </c>
      <c r="L910" t="s">
        <v>21</v>
      </c>
      <c r="M910" t="s">
        <v>22</v>
      </c>
      <c r="N910">
        <v>1335934800</v>
      </c>
      <c r="O910">
        <v>1336885200</v>
      </c>
      <c r="P910" s="9">
        <f t="shared" si="57"/>
        <v>41031.208333333336</v>
      </c>
      <c r="Q910" s="9">
        <f t="shared" si="58"/>
        <v>41042.208333333336</v>
      </c>
      <c r="R910" t="b">
        <v>0</v>
      </c>
      <c r="S910" t="b">
        <v>0</v>
      </c>
      <c r="T910" t="s">
        <v>89</v>
      </c>
    </row>
    <row r="911" spans="1:20" hidden="1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>
        <f t="shared" si="59"/>
        <v>108</v>
      </c>
      <c r="J911" t="s">
        <v>2039</v>
      </c>
      <c r="K911" t="s">
        <v>2040</v>
      </c>
      <c r="L911" t="s">
        <v>15</v>
      </c>
      <c r="M911" t="s">
        <v>16</v>
      </c>
      <c r="N911">
        <v>1528088400</v>
      </c>
      <c r="O911">
        <v>1530421200</v>
      </c>
      <c r="P911" s="9">
        <f t="shared" si="57"/>
        <v>43255.208333333328</v>
      </c>
      <c r="Q911" s="9">
        <f t="shared" si="58"/>
        <v>43282.208333333328</v>
      </c>
      <c r="R911" t="b">
        <v>0</v>
      </c>
      <c r="S911" t="b">
        <v>1</v>
      </c>
      <c r="T911" t="s">
        <v>33</v>
      </c>
    </row>
    <row r="912" spans="1:20" hidden="1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>
        <f t="shared" si="59"/>
        <v>102</v>
      </c>
      <c r="J912" t="s">
        <v>2039</v>
      </c>
      <c r="K912" t="s">
        <v>2040</v>
      </c>
      <c r="L912" t="s">
        <v>21</v>
      </c>
      <c r="M912" t="s">
        <v>22</v>
      </c>
      <c r="N912">
        <v>1421906400</v>
      </c>
      <c r="O912">
        <v>1421992800</v>
      </c>
      <c r="P912" s="9">
        <f t="shared" si="57"/>
        <v>42026.25</v>
      </c>
      <c r="Q912" s="9">
        <f t="shared" si="58"/>
        <v>42027.25</v>
      </c>
      <c r="R912" t="b">
        <v>0</v>
      </c>
      <c r="S912" t="b">
        <v>0</v>
      </c>
      <c r="T912" t="s">
        <v>33</v>
      </c>
    </row>
    <row r="913" spans="1:20" hidden="1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>
        <f t="shared" si="59"/>
        <v>25</v>
      </c>
      <c r="J913" t="s">
        <v>2037</v>
      </c>
      <c r="K913" t="s">
        <v>2038</v>
      </c>
      <c r="L913" t="s">
        <v>21</v>
      </c>
      <c r="M913" t="s">
        <v>22</v>
      </c>
      <c r="N913">
        <v>1568005200</v>
      </c>
      <c r="O913">
        <v>1568178000</v>
      </c>
      <c r="P913" s="9">
        <f t="shared" si="57"/>
        <v>43717.208333333328</v>
      </c>
      <c r="Q913" s="9">
        <f t="shared" si="58"/>
        <v>43719.208333333328</v>
      </c>
      <c r="R913" t="b">
        <v>1</v>
      </c>
      <c r="S913" t="b">
        <v>0</v>
      </c>
      <c r="T913" t="s">
        <v>28</v>
      </c>
    </row>
    <row r="914" spans="1:20" hidden="1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>
        <f t="shared" si="59"/>
        <v>80</v>
      </c>
      <c r="J914" t="s">
        <v>2041</v>
      </c>
      <c r="K914" t="s">
        <v>2044</v>
      </c>
      <c r="L914" t="s">
        <v>21</v>
      </c>
      <c r="M914" t="s">
        <v>22</v>
      </c>
      <c r="N914">
        <v>1346821200</v>
      </c>
      <c r="O914">
        <v>1347944400</v>
      </c>
      <c r="P914" s="9">
        <f t="shared" si="57"/>
        <v>41157.208333333336</v>
      </c>
      <c r="Q914" s="9">
        <f t="shared" si="58"/>
        <v>41170.208333333336</v>
      </c>
      <c r="R914" t="b">
        <v>1</v>
      </c>
      <c r="S914" t="b">
        <v>0</v>
      </c>
      <c r="T914" t="s">
        <v>53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>
        <f t="shared" si="59"/>
        <v>68</v>
      </c>
      <c r="J915" t="s">
        <v>2041</v>
      </c>
      <c r="K915" t="s">
        <v>2044</v>
      </c>
      <c r="L915" t="s">
        <v>26</v>
      </c>
      <c r="M915" t="s">
        <v>27</v>
      </c>
      <c r="N915">
        <v>1557637200</v>
      </c>
      <c r="O915">
        <v>1558760400</v>
      </c>
      <c r="P915" s="9">
        <f t="shared" si="57"/>
        <v>43597.208333333328</v>
      </c>
      <c r="Q915" s="9">
        <f t="shared" si="58"/>
        <v>43610.208333333328</v>
      </c>
      <c r="R915" t="b">
        <v>0</v>
      </c>
      <c r="S915" t="b">
        <v>0</v>
      </c>
      <c r="T915" t="s">
        <v>53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>
        <f t="shared" si="59"/>
        <v>26</v>
      </c>
      <c r="J916" t="s">
        <v>2039</v>
      </c>
      <c r="K916" t="s">
        <v>2040</v>
      </c>
      <c r="L916" t="s">
        <v>40</v>
      </c>
      <c r="M916" t="s">
        <v>41</v>
      </c>
      <c r="N916">
        <v>1375592400</v>
      </c>
      <c r="O916">
        <v>1376629200</v>
      </c>
      <c r="P916" s="9">
        <f t="shared" si="57"/>
        <v>41490.208333333336</v>
      </c>
      <c r="Q916" s="9">
        <f t="shared" si="58"/>
        <v>41502.208333333336</v>
      </c>
      <c r="R916" t="b">
        <v>0</v>
      </c>
      <c r="S916" t="b">
        <v>0</v>
      </c>
      <c r="T916" t="s">
        <v>33</v>
      </c>
    </row>
    <row r="917" spans="1:20" hidden="1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>
        <f t="shared" si="59"/>
        <v>105</v>
      </c>
      <c r="J917" t="s">
        <v>2041</v>
      </c>
      <c r="K917" t="s">
        <v>2060</v>
      </c>
      <c r="L917" t="s">
        <v>40</v>
      </c>
      <c r="M917" t="s">
        <v>41</v>
      </c>
      <c r="N917">
        <v>1503982800</v>
      </c>
      <c r="O917">
        <v>1504760400</v>
      </c>
      <c r="P917" s="9">
        <f t="shared" si="57"/>
        <v>42976.208333333328</v>
      </c>
      <c r="Q917" s="9">
        <f t="shared" si="58"/>
        <v>42985.208333333328</v>
      </c>
      <c r="R917" t="b">
        <v>0</v>
      </c>
      <c r="S917" t="b">
        <v>0</v>
      </c>
      <c r="T917" t="s">
        <v>269</v>
      </c>
    </row>
    <row r="918" spans="1:20" ht="31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>
        <f t="shared" si="59"/>
        <v>26</v>
      </c>
      <c r="J918" t="s">
        <v>2054</v>
      </c>
      <c r="K918" t="s">
        <v>2055</v>
      </c>
      <c r="L918" t="s">
        <v>21</v>
      </c>
      <c r="M918" t="s">
        <v>22</v>
      </c>
      <c r="N918">
        <v>1418882400</v>
      </c>
      <c r="O918">
        <v>1419660000</v>
      </c>
      <c r="P918" s="9">
        <f t="shared" si="57"/>
        <v>41991.25</v>
      </c>
      <c r="Q918" s="9">
        <f t="shared" si="58"/>
        <v>42000.25</v>
      </c>
      <c r="R918" t="b">
        <v>0</v>
      </c>
      <c r="S918" t="b">
        <v>0</v>
      </c>
      <c r="T918" t="s">
        <v>122</v>
      </c>
    </row>
    <row r="919" spans="1:20" hidden="1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>
        <f t="shared" si="59"/>
        <v>78</v>
      </c>
      <c r="J919" t="s">
        <v>2041</v>
      </c>
      <c r="K919" t="s">
        <v>2052</v>
      </c>
      <c r="L919" t="s">
        <v>40</v>
      </c>
      <c r="M919" t="s">
        <v>41</v>
      </c>
      <c r="N919">
        <v>1309237200</v>
      </c>
      <c r="O919">
        <v>1311310800</v>
      </c>
      <c r="P919" s="9">
        <f t="shared" si="57"/>
        <v>40722.208333333336</v>
      </c>
      <c r="Q919" s="9">
        <f t="shared" si="58"/>
        <v>40746.208333333336</v>
      </c>
      <c r="R919" t="b">
        <v>0</v>
      </c>
      <c r="S919" t="b">
        <v>1</v>
      </c>
      <c r="T919" t="s">
        <v>100</v>
      </c>
    </row>
    <row r="920" spans="1:20" hidden="1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>
        <f t="shared" si="59"/>
        <v>58</v>
      </c>
      <c r="J920" t="s">
        <v>2047</v>
      </c>
      <c r="K920" t="s">
        <v>2056</v>
      </c>
      <c r="L920" t="s">
        <v>98</v>
      </c>
      <c r="M920" t="s">
        <v>99</v>
      </c>
      <c r="N920">
        <v>1343365200</v>
      </c>
      <c r="O920">
        <v>1344315600</v>
      </c>
      <c r="P920" s="9">
        <f t="shared" si="57"/>
        <v>41117.208333333336</v>
      </c>
      <c r="Q920" s="9">
        <f t="shared" si="58"/>
        <v>41128.208333333336</v>
      </c>
      <c r="R920" t="b">
        <v>0</v>
      </c>
      <c r="S920" t="b">
        <v>0</v>
      </c>
      <c r="T920" t="s">
        <v>133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>
        <f t="shared" si="59"/>
        <v>93</v>
      </c>
      <c r="J921" t="s">
        <v>2039</v>
      </c>
      <c r="K921" t="s">
        <v>2040</v>
      </c>
      <c r="L921" t="s">
        <v>26</v>
      </c>
      <c r="M921" t="s">
        <v>27</v>
      </c>
      <c r="N921">
        <v>1507957200</v>
      </c>
      <c r="O921">
        <v>1510725600</v>
      </c>
      <c r="P921" s="9">
        <f t="shared" si="57"/>
        <v>43022.208333333328</v>
      </c>
      <c r="Q921" s="9">
        <f t="shared" si="58"/>
        <v>43054.25</v>
      </c>
      <c r="R921" t="b">
        <v>0</v>
      </c>
      <c r="S921" t="b">
        <v>1</v>
      </c>
      <c r="T921" t="s">
        <v>33</v>
      </c>
    </row>
    <row r="922" spans="1:20" hidden="1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>
        <f t="shared" si="59"/>
        <v>38</v>
      </c>
      <c r="J922" t="s">
        <v>2041</v>
      </c>
      <c r="K922" t="s">
        <v>2049</v>
      </c>
      <c r="L922" t="s">
        <v>21</v>
      </c>
      <c r="M922" t="s">
        <v>22</v>
      </c>
      <c r="N922">
        <v>1549519200</v>
      </c>
      <c r="O922">
        <v>1551247200</v>
      </c>
      <c r="P922" s="9">
        <f t="shared" si="57"/>
        <v>43503.25</v>
      </c>
      <c r="Q922" s="9">
        <f t="shared" si="58"/>
        <v>43523.25</v>
      </c>
      <c r="R922" t="b">
        <v>1</v>
      </c>
      <c r="S922" t="b">
        <v>0</v>
      </c>
      <c r="T922" t="s">
        <v>71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>
        <f t="shared" si="59"/>
        <v>32</v>
      </c>
      <c r="J923" t="s">
        <v>2037</v>
      </c>
      <c r="K923" t="s">
        <v>2038</v>
      </c>
      <c r="L923" t="s">
        <v>21</v>
      </c>
      <c r="M923" t="s">
        <v>22</v>
      </c>
      <c r="N923">
        <v>1329026400</v>
      </c>
      <c r="O923">
        <v>1330236000</v>
      </c>
      <c r="P923" s="9">
        <f t="shared" si="57"/>
        <v>40951.25</v>
      </c>
      <c r="Q923" s="9">
        <f t="shared" si="58"/>
        <v>40965.25</v>
      </c>
      <c r="R923" t="b">
        <v>0</v>
      </c>
      <c r="S923" t="b">
        <v>0</v>
      </c>
      <c r="T923" t="s">
        <v>28</v>
      </c>
    </row>
    <row r="924" spans="1:20" hidden="1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>
        <f t="shared" si="59"/>
        <v>40</v>
      </c>
      <c r="J924" t="s">
        <v>2035</v>
      </c>
      <c r="K924" t="s">
        <v>2062</v>
      </c>
      <c r="L924" t="s">
        <v>21</v>
      </c>
      <c r="M924" t="s">
        <v>22</v>
      </c>
      <c r="N924">
        <v>1544335200</v>
      </c>
      <c r="O924">
        <v>1545112800</v>
      </c>
      <c r="P924" s="9">
        <f t="shared" si="57"/>
        <v>43443.25</v>
      </c>
      <c r="Q924" s="9">
        <f t="shared" si="58"/>
        <v>43452.25</v>
      </c>
      <c r="R924" t="b">
        <v>0</v>
      </c>
      <c r="S924" t="b">
        <v>1</v>
      </c>
      <c r="T924" t="s">
        <v>319</v>
      </c>
    </row>
    <row r="925" spans="1:20" hidden="1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>
        <f t="shared" si="59"/>
        <v>101</v>
      </c>
      <c r="J925" t="s">
        <v>2039</v>
      </c>
      <c r="K925" t="s">
        <v>2040</v>
      </c>
      <c r="L925" t="s">
        <v>21</v>
      </c>
      <c r="M925" t="s">
        <v>22</v>
      </c>
      <c r="N925">
        <v>1279083600</v>
      </c>
      <c r="O925">
        <v>1279170000</v>
      </c>
      <c r="P925" s="9">
        <f t="shared" si="57"/>
        <v>40373.208333333336</v>
      </c>
      <c r="Q925" s="9">
        <f t="shared" si="58"/>
        <v>40374.208333333336</v>
      </c>
      <c r="R925" t="b">
        <v>0</v>
      </c>
      <c r="S925" t="b">
        <v>0</v>
      </c>
      <c r="T925" t="s">
        <v>33</v>
      </c>
    </row>
    <row r="926" spans="1:20" hidden="1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>
        <f t="shared" si="59"/>
        <v>84</v>
      </c>
      <c r="J926" t="s">
        <v>2039</v>
      </c>
      <c r="K926" t="s">
        <v>2040</v>
      </c>
      <c r="L926" t="s">
        <v>107</v>
      </c>
      <c r="M926" t="s">
        <v>108</v>
      </c>
      <c r="N926">
        <v>1572498000</v>
      </c>
      <c r="O926">
        <v>1573452000</v>
      </c>
      <c r="P926" s="9">
        <f t="shared" si="57"/>
        <v>43769.208333333328</v>
      </c>
      <c r="Q926" s="9">
        <f t="shared" si="58"/>
        <v>43780.25</v>
      </c>
      <c r="R926" t="b">
        <v>0</v>
      </c>
      <c r="S926" t="b">
        <v>0</v>
      </c>
      <c r="T926" t="s">
        <v>33</v>
      </c>
    </row>
    <row r="927" spans="1:20" ht="31" hidden="1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>
        <f t="shared" si="59"/>
        <v>103</v>
      </c>
      <c r="J927" t="s">
        <v>2039</v>
      </c>
      <c r="K927" t="s">
        <v>2040</v>
      </c>
      <c r="L927" t="s">
        <v>21</v>
      </c>
      <c r="M927" t="s">
        <v>22</v>
      </c>
      <c r="N927">
        <v>1506056400</v>
      </c>
      <c r="O927">
        <v>1507093200</v>
      </c>
      <c r="P927" s="9">
        <f t="shared" si="57"/>
        <v>43000.208333333328</v>
      </c>
      <c r="Q927" s="9">
        <f t="shared" si="58"/>
        <v>43012.208333333328</v>
      </c>
      <c r="R927" t="b">
        <v>0</v>
      </c>
      <c r="S927" t="b">
        <v>0</v>
      </c>
      <c r="T927" t="s">
        <v>33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>
        <f t="shared" si="59"/>
        <v>105</v>
      </c>
      <c r="J928" t="s">
        <v>2033</v>
      </c>
      <c r="K928" t="s">
        <v>2034</v>
      </c>
      <c r="L928" t="s">
        <v>21</v>
      </c>
      <c r="M928" t="s">
        <v>22</v>
      </c>
      <c r="N928">
        <v>1463029200</v>
      </c>
      <c r="O928">
        <v>1463374800</v>
      </c>
      <c r="P928" s="9">
        <f t="shared" si="57"/>
        <v>42502.208333333328</v>
      </c>
      <c r="Q928" s="9">
        <f t="shared" si="58"/>
        <v>42506.208333333328</v>
      </c>
      <c r="R928" t="b">
        <v>0</v>
      </c>
      <c r="S928" t="b">
        <v>0</v>
      </c>
      <c r="T928" t="s">
        <v>17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>
        <f t="shared" si="59"/>
        <v>89</v>
      </c>
      <c r="J929" t="s">
        <v>2039</v>
      </c>
      <c r="K929" t="s">
        <v>2040</v>
      </c>
      <c r="L929" t="s">
        <v>21</v>
      </c>
      <c r="M929" t="s">
        <v>22</v>
      </c>
      <c r="N929">
        <v>1342069200</v>
      </c>
      <c r="O929">
        <v>1344574800</v>
      </c>
      <c r="P929" s="9">
        <f t="shared" si="57"/>
        <v>41102.208333333336</v>
      </c>
      <c r="Q929" s="9">
        <f t="shared" si="58"/>
        <v>41131.208333333336</v>
      </c>
      <c r="R929" t="b">
        <v>0</v>
      </c>
      <c r="S929" t="b">
        <v>0</v>
      </c>
      <c r="T929" t="s">
        <v>33</v>
      </c>
    </row>
    <row r="930" spans="1:20" hidden="1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>
        <f t="shared" si="59"/>
        <v>52</v>
      </c>
      <c r="J930" t="s">
        <v>2037</v>
      </c>
      <c r="K930" t="s">
        <v>2038</v>
      </c>
      <c r="L930" t="s">
        <v>107</v>
      </c>
      <c r="M930" t="s">
        <v>108</v>
      </c>
      <c r="N930">
        <v>1388296800</v>
      </c>
      <c r="O930">
        <v>1389074400</v>
      </c>
      <c r="P930" s="9">
        <f t="shared" si="57"/>
        <v>41637.25</v>
      </c>
      <c r="Q930" s="9">
        <f t="shared" si="58"/>
        <v>41646.25</v>
      </c>
      <c r="R930" t="b">
        <v>0</v>
      </c>
      <c r="S930" t="b">
        <v>0</v>
      </c>
      <c r="T930" t="s">
        <v>28</v>
      </c>
    </row>
    <row r="931" spans="1:20" hidden="1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>
        <f t="shared" si="59"/>
        <v>65</v>
      </c>
      <c r="J931" t="s">
        <v>2039</v>
      </c>
      <c r="K931" t="s">
        <v>2040</v>
      </c>
      <c r="L931" t="s">
        <v>40</v>
      </c>
      <c r="M931" t="s">
        <v>41</v>
      </c>
      <c r="N931">
        <v>1493787600</v>
      </c>
      <c r="O931">
        <v>1494997200</v>
      </c>
      <c r="P931" s="9">
        <f t="shared" si="57"/>
        <v>42858.208333333328</v>
      </c>
      <c r="Q931" s="9">
        <f t="shared" si="58"/>
        <v>42872.208333333328</v>
      </c>
      <c r="R931" t="b">
        <v>0</v>
      </c>
      <c r="S931" t="b">
        <v>0</v>
      </c>
      <c r="T931" t="s">
        <v>33</v>
      </c>
    </row>
    <row r="932" spans="1:20" hidden="1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>
        <f t="shared" si="59"/>
        <v>46</v>
      </c>
      <c r="J932" t="s">
        <v>2039</v>
      </c>
      <c r="K932" t="s">
        <v>2040</v>
      </c>
      <c r="L932" t="s">
        <v>21</v>
      </c>
      <c r="M932" t="s">
        <v>22</v>
      </c>
      <c r="N932">
        <v>1424844000</v>
      </c>
      <c r="O932">
        <v>1425448800</v>
      </c>
      <c r="P932" s="9">
        <f t="shared" si="57"/>
        <v>42060.25</v>
      </c>
      <c r="Q932" s="9">
        <f t="shared" si="58"/>
        <v>42067.25</v>
      </c>
      <c r="R932" t="b">
        <v>0</v>
      </c>
      <c r="S932" t="b">
        <v>1</v>
      </c>
      <c r="T932" t="s">
        <v>33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>
        <f t="shared" si="59"/>
        <v>51</v>
      </c>
      <c r="J933" t="s">
        <v>2039</v>
      </c>
      <c r="K933" t="s">
        <v>2040</v>
      </c>
      <c r="L933" t="s">
        <v>21</v>
      </c>
      <c r="M933" t="s">
        <v>22</v>
      </c>
      <c r="N933">
        <v>1403931600</v>
      </c>
      <c r="O933">
        <v>1404104400</v>
      </c>
      <c r="P933" s="9">
        <f t="shared" si="57"/>
        <v>41818.208333333336</v>
      </c>
      <c r="Q933" s="9">
        <f t="shared" si="58"/>
        <v>41820.208333333336</v>
      </c>
      <c r="R933" t="b">
        <v>0</v>
      </c>
      <c r="S933" t="b">
        <v>1</v>
      </c>
      <c r="T933" t="s">
        <v>33</v>
      </c>
    </row>
    <row r="934" spans="1:20" hidden="1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>
        <f t="shared" si="59"/>
        <v>34</v>
      </c>
      <c r="J934" t="s">
        <v>2035</v>
      </c>
      <c r="K934" t="s">
        <v>2036</v>
      </c>
      <c r="L934" t="s">
        <v>21</v>
      </c>
      <c r="M934" t="s">
        <v>22</v>
      </c>
      <c r="N934">
        <v>1394514000</v>
      </c>
      <c r="O934">
        <v>1394773200</v>
      </c>
      <c r="P934" s="9">
        <f t="shared" si="57"/>
        <v>41709.208333333336</v>
      </c>
      <c r="Q934" s="9">
        <f t="shared" si="58"/>
        <v>41712.208333333336</v>
      </c>
      <c r="R934" t="b">
        <v>0</v>
      </c>
      <c r="S934" t="b">
        <v>0</v>
      </c>
      <c r="T934" t="s">
        <v>23</v>
      </c>
    </row>
    <row r="935" spans="1:20" hidden="1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>
        <f t="shared" si="59"/>
        <v>92</v>
      </c>
      <c r="J935" t="s">
        <v>2039</v>
      </c>
      <c r="K935" t="s">
        <v>2040</v>
      </c>
      <c r="L935" t="s">
        <v>21</v>
      </c>
      <c r="M935" t="s">
        <v>22</v>
      </c>
      <c r="N935">
        <v>1365397200</v>
      </c>
      <c r="O935">
        <v>1366520400</v>
      </c>
      <c r="P935" s="9">
        <f t="shared" si="57"/>
        <v>41372.208333333336</v>
      </c>
      <c r="Q935" s="9">
        <f t="shared" si="58"/>
        <v>41385.208333333336</v>
      </c>
      <c r="R935" t="b">
        <v>0</v>
      </c>
      <c r="S935" t="b">
        <v>0</v>
      </c>
      <c r="T935" t="s">
        <v>33</v>
      </c>
    </row>
    <row r="936" spans="1:20" hidden="1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>
        <f t="shared" si="59"/>
        <v>107</v>
      </c>
      <c r="J936" t="s">
        <v>2039</v>
      </c>
      <c r="K936" t="s">
        <v>2040</v>
      </c>
      <c r="L936" t="s">
        <v>21</v>
      </c>
      <c r="M936" t="s">
        <v>22</v>
      </c>
      <c r="N936">
        <v>1456120800</v>
      </c>
      <c r="O936">
        <v>1456639200</v>
      </c>
      <c r="P936" s="9">
        <f t="shared" si="57"/>
        <v>42422.25</v>
      </c>
      <c r="Q936" s="9">
        <f t="shared" si="58"/>
        <v>42428.25</v>
      </c>
      <c r="R936" t="b">
        <v>0</v>
      </c>
      <c r="S936" t="b">
        <v>0</v>
      </c>
      <c r="T936" t="s">
        <v>33</v>
      </c>
    </row>
    <row r="937" spans="1:20" ht="31" hidden="1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>
        <f t="shared" si="59"/>
        <v>76</v>
      </c>
      <c r="J937" t="s">
        <v>2039</v>
      </c>
      <c r="K937" t="s">
        <v>2040</v>
      </c>
      <c r="L937" t="s">
        <v>21</v>
      </c>
      <c r="M937" t="s">
        <v>22</v>
      </c>
      <c r="N937">
        <v>1437714000</v>
      </c>
      <c r="O937">
        <v>1438318800</v>
      </c>
      <c r="P937" s="9">
        <f t="shared" si="57"/>
        <v>42209.208333333328</v>
      </c>
      <c r="Q937" s="9">
        <f t="shared" si="58"/>
        <v>42216.208333333328</v>
      </c>
      <c r="R937" t="b">
        <v>0</v>
      </c>
      <c r="S937" t="b">
        <v>0</v>
      </c>
      <c r="T937" t="s">
        <v>33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>
        <f t="shared" si="59"/>
        <v>80</v>
      </c>
      <c r="J938" t="s">
        <v>2039</v>
      </c>
      <c r="K938" t="s">
        <v>2040</v>
      </c>
      <c r="L938" t="s">
        <v>21</v>
      </c>
      <c r="M938" t="s">
        <v>22</v>
      </c>
      <c r="N938">
        <v>1563771600</v>
      </c>
      <c r="O938">
        <v>1564030800</v>
      </c>
      <c r="P938" s="9">
        <f t="shared" si="57"/>
        <v>43668.208333333328</v>
      </c>
      <c r="Q938" s="9">
        <f t="shared" si="58"/>
        <v>43671.208333333328</v>
      </c>
      <c r="R938" t="b">
        <v>1</v>
      </c>
      <c r="S938" t="b">
        <v>0</v>
      </c>
      <c r="T938" t="s">
        <v>33</v>
      </c>
    </row>
    <row r="939" spans="1:20" hidden="1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>
        <f t="shared" si="59"/>
        <v>87</v>
      </c>
      <c r="J939" t="s">
        <v>2041</v>
      </c>
      <c r="K939" t="s">
        <v>2042</v>
      </c>
      <c r="L939" t="s">
        <v>21</v>
      </c>
      <c r="M939" t="s">
        <v>22</v>
      </c>
      <c r="N939">
        <v>1448517600</v>
      </c>
      <c r="O939">
        <v>1449295200</v>
      </c>
      <c r="P939" s="9">
        <f t="shared" si="57"/>
        <v>42334.25</v>
      </c>
      <c r="Q939" s="9">
        <f t="shared" si="58"/>
        <v>42343.25</v>
      </c>
      <c r="R939" t="b">
        <v>0</v>
      </c>
      <c r="S939" t="b">
        <v>0</v>
      </c>
      <c r="T939" t="s">
        <v>42</v>
      </c>
    </row>
    <row r="940" spans="1:20" hidden="1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>
        <f t="shared" si="59"/>
        <v>105</v>
      </c>
      <c r="J940" t="s">
        <v>2047</v>
      </c>
      <c r="K940" t="s">
        <v>2053</v>
      </c>
      <c r="L940" t="s">
        <v>21</v>
      </c>
      <c r="M940" t="s">
        <v>22</v>
      </c>
      <c r="N940">
        <v>1528779600</v>
      </c>
      <c r="O940">
        <v>1531890000</v>
      </c>
      <c r="P940" s="9">
        <f t="shared" si="57"/>
        <v>43263.208333333328</v>
      </c>
      <c r="Q940" s="9">
        <f t="shared" si="58"/>
        <v>43299.208333333328</v>
      </c>
      <c r="R940" t="b">
        <v>0</v>
      </c>
      <c r="S940" t="b">
        <v>1</v>
      </c>
      <c r="T940" t="s">
        <v>119</v>
      </c>
    </row>
    <row r="941" spans="1:20" ht="31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>
        <f t="shared" si="59"/>
        <v>57</v>
      </c>
      <c r="J941" t="s">
        <v>2050</v>
      </c>
      <c r="K941" t="s">
        <v>2051</v>
      </c>
      <c r="L941" t="s">
        <v>21</v>
      </c>
      <c r="M941" t="s">
        <v>22</v>
      </c>
      <c r="N941">
        <v>1304744400</v>
      </c>
      <c r="O941">
        <v>1306213200</v>
      </c>
      <c r="P941" s="9">
        <f t="shared" si="57"/>
        <v>40670.208333333336</v>
      </c>
      <c r="Q941" s="9">
        <f t="shared" si="58"/>
        <v>40687.208333333336</v>
      </c>
      <c r="R941" t="b">
        <v>0</v>
      </c>
      <c r="S941" t="b">
        <v>1</v>
      </c>
      <c r="T941" t="s">
        <v>89</v>
      </c>
    </row>
    <row r="942" spans="1:20" hidden="1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>
        <f t="shared" si="59"/>
        <v>93</v>
      </c>
      <c r="J942" t="s">
        <v>2037</v>
      </c>
      <c r="K942" t="s">
        <v>2038</v>
      </c>
      <c r="L942" t="s">
        <v>15</v>
      </c>
      <c r="M942" t="s">
        <v>16</v>
      </c>
      <c r="N942">
        <v>1354341600</v>
      </c>
      <c r="O942">
        <v>1356242400</v>
      </c>
      <c r="P942" s="9">
        <f t="shared" si="57"/>
        <v>41244.25</v>
      </c>
      <c r="Q942" s="9">
        <f t="shared" si="58"/>
        <v>41266.25</v>
      </c>
      <c r="R942" t="b">
        <v>0</v>
      </c>
      <c r="S942" t="b">
        <v>0</v>
      </c>
      <c r="T942" t="s">
        <v>28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>
        <f t="shared" si="59"/>
        <v>72</v>
      </c>
      <c r="J943" t="s">
        <v>2039</v>
      </c>
      <c r="K943" t="s">
        <v>2040</v>
      </c>
      <c r="L943" t="s">
        <v>21</v>
      </c>
      <c r="M943" t="s">
        <v>22</v>
      </c>
      <c r="N943">
        <v>1294552800</v>
      </c>
      <c r="O943">
        <v>1297576800</v>
      </c>
      <c r="P943" s="9">
        <f t="shared" si="57"/>
        <v>40552.25</v>
      </c>
      <c r="Q943" s="9">
        <f t="shared" si="58"/>
        <v>40587.25</v>
      </c>
      <c r="R943" t="b">
        <v>1</v>
      </c>
      <c r="S943" t="b">
        <v>0</v>
      </c>
      <c r="T943" t="s">
        <v>33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>
        <f t="shared" si="59"/>
        <v>93</v>
      </c>
      <c r="J944" t="s">
        <v>2039</v>
      </c>
      <c r="K944" t="s">
        <v>2040</v>
      </c>
      <c r="L944" t="s">
        <v>26</v>
      </c>
      <c r="M944" t="s">
        <v>27</v>
      </c>
      <c r="N944">
        <v>1295935200</v>
      </c>
      <c r="O944">
        <v>1296194400</v>
      </c>
      <c r="P944" s="9">
        <f t="shared" si="57"/>
        <v>40568.25</v>
      </c>
      <c r="Q944" s="9">
        <f t="shared" si="58"/>
        <v>40571.25</v>
      </c>
      <c r="R944" t="b">
        <v>0</v>
      </c>
      <c r="S944" t="b">
        <v>0</v>
      </c>
      <c r="T944" t="s">
        <v>33</v>
      </c>
    </row>
    <row r="945" spans="1:20" hidden="1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>
        <f t="shared" si="59"/>
        <v>105</v>
      </c>
      <c r="J945" t="s">
        <v>2033</v>
      </c>
      <c r="K945" t="s">
        <v>2034</v>
      </c>
      <c r="L945" t="s">
        <v>21</v>
      </c>
      <c r="M945" t="s">
        <v>22</v>
      </c>
      <c r="N945">
        <v>1411534800</v>
      </c>
      <c r="O945">
        <v>1414558800</v>
      </c>
      <c r="P945" s="9">
        <f t="shared" si="57"/>
        <v>41906.208333333336</v>
      </c>
      <c r="Q945" s="9">
        <f t="shared" si="58"/>
        <v>41941.208333333336</v>
      </c>
      <c r="R945" t="b">
        <v>0</v>
      </c>
      <c r="S945" t="b">
        <v>0</v>
      </c>
      <c r="T945" t="s">
        <v>17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>
        <f t="shared" si="59"/>
        <v>31</v>
      </c>
      <c r="J946" t="s">
        <v>2054</v>
      </c>
      <c r="K946" t="s">
        <v>2055</v>
      </c>
      <c r="L946" t="s">
        <v>26</v>
      </c>
      <c r="M946" t="s">
        <v>27</v>
      </c>
      <c r="N946">
        <v>1486706400</v>
      </c>
      <c r="O946">
        <v>1488348000</v>
      </c>
      <c r="P946" s="9">
        <f t="shared" si="57"/>
        <v>42776.25</v>
      </c>
      <c r="Q946" s="9">
        <f t="shared" si="58"/>
        <v>42795.25</v>
      </c>
      <c r="R946" t="b">
        <v>0</v>
      </c>
      <c r="S946" t="b">
        <v>0</v>
      </c>
      <c r="T946" t="s">
        <v>122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>
        <f t="shared" si="59"/>
        <v>33</v>
      </c>
      <c r="J947" t="s">
        <v>2054</v>
      </c>
      <c r="K947" t="s">
        <v>2055</v>
      </c>
      <c r="L947" t="s">
        <v>21</v>
      </c>
      <c r="M947" t="s">
        <v>22</v>
      </c>
      <c r="N947">
        <v>1333602000</v>
      </c>
      <c r="O947">
        <v>1334898000</v>
      </c>
      <c r="P947" s="9">
        <f t="shared" si="57"/>
        <v>41004.208333333336</v>
      </c>
      <c r="Q947" s="9">
        <f t="shared" si="58"/>
        <v>41019.208333333336</v>
      </c>
      <c r="R947" t="b">
        <v>1</v>
      </c>
      <c r="S947" t="b">
        <v>0</v>
      </c>
      <c r="T947" t="s">
        <v>122</v>
      </c>
    </row>
    <row r="948" spans="1:20" ht="31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>
        <f t="shared" si="59"/>
        <v>84</v>
      </c>
      <c r="J948" t="s">
        <v>2039</v>
      </c>
      <c r="K948" t="s">
        <v>2040</v>
      </c>
      <c r="L948" t="s">
        <v>21</v>
      </c>
      <c r="M948" t="s">
        <v>22</v>
      </c>
      <c r="N948">
        <v>1308200400</v>
      </c>
      <c r="O948">
        <v>1308373200</v>
      </c>
      <c r="P948" s="9">
        <f t="shared" si="57"/>
        <v>40710.208333333336</v>
      </c>
      <c r="Q948" s="9">
        <f t="shared" si="58"/>
        <v>40712.208333333336</v>
      </c>
      <c r="R948" t="b">
        <v>0</v>
      </c>
      <c r="S948" t="b">
        <v>0</v>
      </c>
      <c r="T948" t="s">
        <v>33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>
        <f t="shared" si="59"/>
        <v>74</v>
      </c>
      <c r="J949" t="s">
        <v>2039</v>
      </c>
      <c r="K949" t="s">
        <v>2040</v>
      </c>
      <c r="L949" t="s">
        <v>21</v>
      </c>
      <c r="M949" t="s">
        <v>22</v>
      </c>
      <c r="N949">
        <v>1411707600</v>
      </c>
      <c r="O949">
        <v>1412312400</v>
      </c>
      <c r="P949" s="9">
        <f t="shared" si="57"/>
        <v>41908.208333333336</v>
      </c>
      <c r="Q949" s="9">
        <f t="shared" si="58"/>
        <v>41915.208333333336</v>
      </c>
      <c r="R949" t="b">
        <v>0</v>
      </c>
      <c r="S949" t="b">
        <v>0</v>
      </c>
      <c r="T949" t="s">
        <v>33</v>
      </c>
    </row>
    <row r="950" spans="1:20" hidden="1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>
        <f t="shared" si="59"/>
        <v>37</v>
      </c>
      <c r="J950" t="s">
        <v>2041</v>
      </c>
      <c r="K950" t="s">
        <v>2042</v>
      </c>
      <c r="L950" t="s">
        <v>21</v>
      </c>
      <c r="M950" t="s">
        <v>22</v>
      </c>
      <c r="N950">
        <v>1418364000</v>
      </c>
      <c r="O950">
        <v>1419228000</v>
      </c>
      <c r="P950" s="9">
        <f t="shared" si="57"/>
        <v>41985.25</v>
      </c>
      <c r="Q950" s="9">
        <f t="shared" si="58"/>
        <v>41995.25</v>
      </c>
      <c r="R950" t="b">
        <v>1</v>
      </c>
      <c r="S950" t="b">
        <v>1</v>
      </c>
      <c r="T950" t="s">
        <v>42</v>
      </c>
    </row>
    <row r="951" spans="1:20" ht="31" hidden="1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>
        <f t="shared" si="59"/>
        <v>47</v>
      </c>
      <c r="J951" t="s">
        <v>2037</v>
      </c>
      <c r="K951" t="s">
        <v>2038</v>
      </c>
      <c r="L951" t="s">
        <v>21</v>
      </c>
      <c r="M951" t="s">
        <v>22</v>
      </c>
      <c r="N951">
        <v>1429333200</v>
      </c>
      <c r="O951">
        <v>1430974800</v>
      </c>
      <c r="P951" s="9">
        <f t="shared" si="57"/>
        <v>42112.208333333328</v>
      </c>
      <c r="Q951" s="9">
        <f t="shared" si="58"/>
        <v>42131.208333333328</v>
      </c>
      <c r="R951" t="b">
        <v>0</v>
      </c>
      <c r="S951" t="b">
        <v>0</v>
      </c>
      <c r="T951" t="s">
        <v>28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>
        <f t="shared" si="59"/>
        <v>5</v>
      </c>
      <c r="J952" t="s">
        <v>2039</v>
      </c>
      <c r="K952" t="s">
        <v>2040</v>
      </c>
      <c r="L952" t="s">
        <v>21</v>
      </c>
      <c r="M952" t="s">
        <v>22</v>
      </c>
      <c r="N952">
        <v>1555390800</v>
      </c>
      <c r="O952">
        <v>1555822800</v>
      </c>
      <c r="P952" s="9">
        <f t="shared" si="57"/>
        <v>43571.208333333328</v>
      </c>
      <c r="Q952" s="9">
        <f t="shared" si="58"/>
        <v>43576.208333333328</v>
      </c>
      <c r="R952" t="b">
        <v>0</v>
      </c>
      <c r="S952" t="b">
        <v>1</v>
      </c>
      <c r="T952" t="s">
        <v>33</v>
      </c>
    </row>
    <row r="953" spans="1:20" hidden="1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>
        <f t="shared" si="59"/>
        <v>102</v>
      </c>
      <c r="J953" t="s">
        <v>2035</v>
      </c>
      <c r="K953" t="s">
        <v>2036</v>
      </c>
      <c r="L953" t="s">
        <v>21</v>
      </c>
      <c r="M953" t="s">
        <v>22</v>
      </c>
      <c r="N953">
        <v>1482732000</v>
      </c>
      <c r="O953">
        <v>1482818400</v>
      </c>
      <c r="P953" s="9">
        <f t="shared" si="57"/>
        <v>42730.25</v>
      </c>
      <c r="Q953" s="9">
        <f t="shared" si="58"/>
        <v>42731.25</v>
      </c>
      <c r="R953" t="b">
        <v>0</v>
      </c>
      <c r="S953" t="b">
        <v>1</v>
      </c>
      <c r="T953" t="s">
        <v>23</v>
      </c>
    </row>
    <row r="954" spans="1:20" hidden="1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>
        <f t="shared" si="59"/>
        <v>45</v>
      </c>
      <c r="J954" t="s">
        <v>2041</v>
      </c>
      <c r="K954" t="s">
        <v>2042</v>
      </c>
      <c r="L954" t="s">
        <v>21</v>
      </c>
      <c r="M954" t="s">
        <v>22</v>
      </c>
      <c r="N954">
        <v>1470718800</v>
      </c>
      <c r="O954">
        <v>1471928400</v>
      </c>
      <c r="P954" s="9">
        <f t="shared" si="57"/>
        <v>42591.208333333328</v>
      </c>
      <c r="Q954" s="9">
        <f t="shared" si="58"/>
        <v>42605.208333333328</v>
      </c>
      <c r="R954" t="b">
        <v>0</v>
      </c>
      <c r="S954" t="b">
        <v>0</v>
      </c>
      <c r="T954" t="s">
        <v>42</v>
      </c>
    </row>
    <row r="955" spans="1:20" ht="31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>
        <f t="shared" si="59"/>
        <v>94</v>
      </c>
      <c r="J955" t="s">
        <v>2041</v>
      </c>
      <c r="K955" t="s">
        <v>2063</v>
      </c>
      <c r="L955" t="s">
        <v>21</v>
      </c>
      <c r="M955" t="s">
        <v>22</v>
      </c>
      <c r="N955">
        <v>1450591200</v>
      </c>
      <c r="O955">
        <v>1453701600</v>
      </c>
      <c r="P955" s="9">
        <f t="shared" si="57"/>
        <v>42358.25</v>
      </c>
      <c r="Q955" s="9">
        <f t="shared" si="58"/>
        <v>42394.25</v>
      </c>
      <c r="R955" t="b">
        <v>0</v>
      </c>
      <c r="S955" t="b">
        <v>1</v>
      </c>
      <c r="T955" t="s">
        <v>474</v>
      </c>
    </row>
    <row r="956" spans="1:20" hidden="1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>
        <f t="shared" si="59"/>
        <v>101</v>
      </c>
      <c r="J956" t="s">
        <v>2037</v>
      </c>
      <c r="K956" t="s">
        <v>2038</v>
      </c>
      <c r="L956" t="s">
        <v>26</v>
      </c>
      <c r="M956" t="s">
        <v>27</v>
      </c>
      <c r="N956">
        <v>1348290000</v>
      </c>
      <c r="O956">
        <v>1350363600</v>
      </c>
      <c r="P956" s="9">
        <f t="shared" si="57"/>
        <v>41174.208333333336</v>
      </c>
      <c r="Q956" s="9">
        <f t="shared" si="58"/>
        <v>41198.208333333336</v>
      </c>
      <c r="R956" t="b">
        <v>0</v>
      </c>
      <c r="S956" t="b">
        <v>0</v>
      </c>
      <c r="T956" t="s">
        <v>28</v>
      </c>
    </row>
    <row r="957" spans="1:20" ht="31" hidden="1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>
        <f t="shared" si="59"/>
        <v>97</v>
      </c>
      <c r="J957" t="s">
        <v>2039</v>
      </c>
      <c r="K957" t="s">
        <v>2040</v>
      </c>
      <c r="L957" t="s">
        <v>21</v>
      </c>
      <c r="M957" t="s">
        <v>22</v>
      </c>
      <c r="N957">
        <v>1353823200</v>
      </c>
      <c r="O957">
        <v>1353996000</v>
      </c>
      <c r="P957" s="9">
        <f t="shared" si="57"/>
        <v>41238.25</v>
      </c>
      <c r="Q957" s="9">
        <f t="shared" si="58"/>
        <v>41240.25</v>
      </c>
      <c r="R957" t="b">
        <v>0</v>
      </c>
      <c r="S957" t="b">
        <v>0</v>
      </c>
      <c r="T957" t="s">
        <v>33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>
        <f t="shared" si="59"/>
        <v>43</v>
      </c>
      <c r="J958" t="s">
        <v>2041</v>
      </c>
      <c r="K958" t="s">
        <v>2063</v>
      </c>
      <c r="L958" t="s">
        <v>21</v>
      </c>
      <c r="M958" t="s">
        <v>22</v>
      </c>
      <c r="N958">
        <v>1450764000</v>
      </c>
      <c r="O958">
        <v>1451109600</v>
      </c>
      <c r="P958" s="9">
        <f t="shared" si="57"/>
        <v>42360.25</v>
      </c>
      <c r="Q958" s="9">
        <f t="shared" si="58"/>
        <v>42364.25</v>
      </c>
      <c r="R958" t="b">
        <v>0</v>
      </c>
      <c r="S958" t="b">
        <v>0</v>
      </c>
      <c r="T958" t="s">
        <v>474</v>
      </c>
    </row>
    <row r="959" spans="1:20" hidden="1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>
        <f t="shared" si="59"/>
        <v>95</v>
      </c>
      <c r="J959" t="s">
        <v>2039</v>
      </c>
      <c r="K959" t="s">
        <v>2040</v>
      </c>
      <c r="L959" t="s">
        <v>21</v>
      </c>
      <c r="M959" t="s">
        <v>22</v>
      </c>
      <c r="N959">
        <v>1329372000</v>
      </c>
      <c r="O959">
        <v>1329631200</v>
      </c>
      <c r="P959" s="9">
        <f t="shared" si="57"/>
        <v>40955.25</v>
      </c>
      <c r="Q959" s="9">
        <f t="shared" si="58"/>
        <v>40958.25</v>
      </c>
      <c r="R959" t="b">
        <v>0</v>
      </c>
      <c r="S959" t="b">
        <v>0</v>
      </c>
      <c r="T959" t="s">
        <v>33</v>
      </c>
    </row>
    <row r="960" spans="1:20" ht="31" hidden="1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>
        <f t="shared" si="59"/>
        <v>72</v>
      </c>
      <c r="J960" t="s">
        <v>2041</v>
      </c>
      <c r="K960" t="s">
        <v>2049</v>
      </c>
      <c r="L960" t="s">
        <v>21</v>
      </c>
      <c r="M960" t="s">
        <v>22</v>
      </c>
      <c r="N960">
        <v>1277096400</v>
      </c>
      <c r="O960">
        <v>1278997200</v>
      </c>
      <c r="P960" s="9">
        <f t="shared" si="57"/>
        <v>40350.208333333336</v>
      </c>
      <c r="Q960" s="9">
        <f t="shared" si="58"/>
        <v>40372.208333333336</v>
      </c>
      <c r="R960" t="b">
        <v>0</v>
      </c>
      <c r="S960" t="b">
        <v>0</v>
      </c>
      <c r="T960" t="s">
        <v>71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>
        <f t="shared" si="59"/>
        <v>51</v>
      </c>
      <c r="J961" t="s">
        <v>2047</v>
      </c>
      <c r="K961" t="s">
        <v>2059</v>
      </c>
      <c r="L961" t="s">
        <v>21</v>
      </c>
      <c r="M961" t="s">
        <v>22</v>
      </c>
      <c r="N961">
        <v>1277701200</v>
      </c>
      <c r="O961">
        <v>1280120400</v>
      </c>
      <c r="P961" s="9">
        <f t="shared" si="57"/>
        <v>40357.208333333336</v>
      </c>
      <c r="Q961" s="9">
        <f t="shared" si="58"/>
        <v>40385.208333333336</v>
      </c>
      <c r="R961" t="b">
        <v>0</v>
      </c>
      <c r="S961" t="b">
        <v>0</v>
      </c>
      <c r="T961" t="s">
        <v>206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>
        <f t="shared" si="59"/>
        <v>85</v>
      </c>
      <c r="J962" t="s">
        <v>2037</v>
      </c>
      <c r="K962" t="s">
        <v>2038</v>
      </c>
      <c r="L962" t="s">
        <v>21</v>
      </c>
      <c r="M962" t="s">
        <v>22</v>
      </c>
      <c r="N962">
        <v>1454911200</v>
      </c>
      <c r="O962">
        <v>1458104400</v>
      </c>
      <c r="P962" s="9">
        <f t="shared" si="57"/>
        <v>42408.25</v>
      </c>
      <c r="Q962" s="9">
        <f t="shared" si="58"/>
        <v>42445.208333333328</v>
      </c>
      <c r="R962" t="b">
        <v>0</v>
      </c>
      <c r="S962" t="b">
        <v>0</v>
      </c>
      <c r="T962" t="s">
        <v>28</v>
      </c>
    </row>
    <row r="963" spans="1:20" ht="31" hidden="1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>
        <f t="shared" si="59"/>
        <v>44</v>
      </c>
      <c r="J963" t="s">
        <v>2047</v>
      </c>
      <c r="K963" t="s">
        <v>2059</v>
      </c>
      <c r="L963" t="s">
        <v>21</v>
      </c>
      <c r="M963" t="s">
        <v>22</v>
      </c>
      <c r="N963">
        <v>1297922400</v>
      </c>
      <c r="O963">
        <v>1298268000</v>
      </c>
      <c r="P963" s="9">
        <f t="shared" ref="P963:P1001" si="61">(((N963/60)/60)/24)+DATE(1970,1,1)</f>
        <v>40591.25</v>
      </c>
      <c r="Q963" s="9">
        <f t="shared" ref="Q963:Q1001" si="62">(((O963/60)/60)/24)+DATE(1970,1,1)</f>
        <v>40595.25</v>
      </c>
      <c r="R963" t="b">
        <v>0</v>
      </c>
      <c r="S963" t="b">
        <v>0</v>
      </c>
      <c r="T963" t="s">
        <v>206</v>
      </c>
    </row>
    <row r="964" spans="1:20" hidden="1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>
        <f t="shared" ref="I964:I1001" si="63">ROUND(E964/H964,0)</f>
        <v>40</v>
      </c>
      <c r="J964" t="s">
        <v>2033</v>
      </c>
      <c r="K964" t="s">
        <v>2034</v>
      </c>
      <c r="L964" t="s">
        <v>21</v>
      </c>
      <c r="M964" t="s">
        <v>22</v>
      </c>
      <c r="N964">
        <v>1384408800</v>
      </c>
      <c r="O964">
        <v>1386223200</v>
      </c>
      <c r="P964" s="9">
        <f t="shared" si="61"/>
        <v>41592.25</v>
      </c>
      <c r="Q964" s="9">
        <f t="shared" si="62"/>
        <v>41613.25</v>
      </c>
      <c r="R964" t="b">
        <v>0</v>
      </c>
      <c r="S964" t="b">
        <v>0</v>
      </c>
      <c r="T964" t="s">
        <v>17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>
        <f t="shared" si="63"/>
        <v>44</v>
      </c>
      <c r="J965" t="s">
        <v>2054</v>
      </c>
      <c r="K965" t="s">
        <v>2055</v>
      </c>
      <c r="L965" t="s">
        <v>107</v>
      </c>
      <c r="M965" t="s">
        <v>108</v>
      </c>
      <c r="N965">
        <v>1299304800</v>
      </c>
      <c r="O965">
        <v>1299823200</v>
      </c>
      <c r="P965" s="9">
        <f t="shared" si="61"/>
        <v>40607.25</v>
      </c>
      <c r="Q965" s="9">
        <f t="shared" si="62"/>
        <v>40613.25</v>
      </c>
      <c r="R965" t="b">
        <v>0</v>
      </c>
      <c r="S965" t="b">
        <v>1</v>
      </c>
      <c r="T965" t="s">
        <v>122</v>
      </c>
    </row>
    <row r="966" spans="1:20" hidden="1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>
        <f t="shared" si="63"/>
        <v>85</v>
      </c>
      <c r="J966" t="s">
        <v>2039</v>
      </c>
      <c r="K966" t="s">
        <v>2040</v>
      </c>
      <c r="L966" t="s">
        <v>21</v>
      </c>
      <c r="M966" t="s">
        <v>22</v>
      </c>
      <c r="N966">
        <v>1431320400</v>
      </c>
      <c r="O966">
        <v>1431752400</v>
      </c>
      <c r="P966" s="9">
        <f t="shared" si="61"/>
        <v>42135.208333333328</v>
      </c>
      <c r="Q966" s="9">
        <f t="shared" si="62"/>
        <v>42140.208333333328</v>
      </c>
      <c r="R966" t="b">
        <v>0</v>
      </c>
      <c r="S966" t="b">
        <v>0</v>
      </c>
      <c r="T966" t="s">
        <v>33</v>
      </c>
    </row>
    <row r="967" spans="1:20" hidden="1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>
        <f t="shared" si="63"/>
        <v>41</v>
      </c>
      <c r="J967" t="s">
        <v>2035</v>
      </c>
      <c r="K967" t="s">
        <v>2036</v>
      </c>
      <c r="L967" t="s">
        <v>40</v>
      </c>
      <c r="M967" t="s">
        <v>41</v>
      </c>
      <c r="N967">
        <v>1264399200</v>
      </c>
      <c r="O967">
        <v>1267855200</v>
      </c>
      <c r="P967" s="9">
        <f t="shared" si="61"/>
        <v>40203.25</v>
      </c>
      <c r="Q967" s="9">
        <f t="shared" si="62"/>
        <v>40243.25</v>
      </c>
      <c r="R967" t="b">
        <v>0</v>
      </c>
      <c r="S967" t="b">
        <v>0</v>
      </c>
      <c r="T967" t="s">
        <v>23</v>
      </c>
    </row>
    <row r="968" spans="1:20" hidden="1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>
        <f t="shared" si="63"/>
        <v>55</v>
      </c>
      <c r="J968" t="s">
        <v>2039</v>
      </c>
      <c r="K968" t="s">
        <v>2040</v>
      </c>
      <c r="L968" t="s">
        <v>21</v>
      </c>
      <c r="M968" t="s">
        <v>22</v>
      </c>
      <c r="N968">
        <v>1497502800</v>
      </c>
      <c r="O968">
        <v>1497675600</v>
      </c>
      <c r="P968" s="9">
        <f t="shared" si="61"/>
        <v>42901.208333333328</v>
      </c>
      <c r="Q968" s="9">
        <f t="shared" si="62"/>
        <v>42903.208333333328</v>
      </c>
      <c r="R968" t="b">
        <v>0</v>
      </c>
      <c r="S968" t="b">
        <v>0</v>
      </c>
      <c r="T968" t="s">
        <v>33</v>
      </c>
    </row>
    <row r="969" spans="1:20" hidden="1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>
        <f t="shared" si="63"/>
        <v>77</v>
      </c>
      <c r="J969" t="s">
        <v>2035</v>
      </c>
      <c r="K969" t="s">
        <v>2062</v>
      </c>
      <c r="L969" t="s">
        <v>21</v>
      </c>
      <c r="M969" t="s">
        <v>22</v>
      </c>
      <c r="N969">
        <v>1333688400</v>
      </c>
      <c r="O969">
        <v>1336885200</v>
      </c>
      <c r="P969" s="9">
        <f t="shared" si="61"/>
        <v>41005.208333333336</v>
      </c>
      <c r="Q969" s="9">
        <f t="shared" si="62"/>
        <v>41042.208333333336</v>
      </c>
      <c r="R969" t="b">
        <v>0</v>
      </c>
      <c r="S969" t="b">
        <v>0</v>
      </c>
      <c r="T969" t="s">
        <v>319</v>
      </c>
    </row>
    <row r="970" spans="1:20" ht="31" hidden="1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>
        <f t="shared" si="63"/>
        <v>71</v>
      </c>
      <c r="J970" t="s">
        <v>2033</v>
      </c>
      <c r="K970" t="s">
        <v>2034</v>
      </c>
      <c r="L970" t="s">
        <v>21</v>
      </c>
      <c r="M970" t="s">
        <v>22</v>
      </c>
      <c r="N970">
        <v>1293861600</v>
      </c>
      <c r="O970">
        <v>1295157600</v>
      </c>
      <c r="P970" s="9">
        <f t="shared" si="61"/>
        <v>40544.25</v>
      </c>
      <c r="Q970" s="9">
        <f t="shared" si="62"/>
        <v>40559.25</v>
      </c>
      <c r="R970" t="b">
        <v>0</v>
      </c>
      <c r="S970" t="b">
        <v>0</v>
      </c>
      <c r="T970" t="s">
        <v>17</v>
      </c>
    </row>
    <row r="971" spans="1:20" hidden="1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>
        <f t="shared" si="63"/>
        <v>92</v>
      </c>
      <c r="J971" t="s">
        <v>2039</v>
      </c>
      <c r="K971" t="s">
        <v>2040</v>
      </c>
      <c r="L971" t="s">
        <v>21</v>
      </c>
      <c r="M971" t="s">
        <v>22</v>
      </c>
      <c r="N971">
        <v>1576994400</v>
      </c>
      <c r="O971">
        <v>1577599200</v>
      </c>
      <c r="P971" s="9">
        <f t="shared" si="61"/>
        <v>43821.25</v>
      </c>
      <c r="Q971" s="9">
        <f t="shared" si="62"/>
        <v>43828.25</v>
      </c>
      <c r="R971" t="b">
        <v>0</v>
      </c>
      <c r="S971" t="b">
        <v>0</v>
      </c>
      <c r="T971" t="s">
        <v>33</v>
      </c>
    </row>
    <row r="972" spans="1:20" ht="31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>
        <f t="shared" si="63"/>
        <v>97</v>
      </c>
      <c r="J972" t="s">
        <v>2039</v>
      </c>
      <c r="K972" t="s">
        <v>2040</v>
      </c>
      <c r="L972" t="s">
        <v>21</v>
      </c>
      <c r="M972" t="s">
        <v>22</v>
      </c>
      <c r="N972">
        <v>1304917200</v>
      </c>
      <c r="O972">
        <v>1305003600</v>
      </c>
      <c r="P972" s="9">
        <f t="shared" si="61"/>
        <v>40672.208333333336</v>
      </c>
      <c r="Q972" s="9">
        <f t="shared" si="62"/>
        <v>40673.208333333336</v>
      </c>
      <c r="R972" t="b">
        <v>0</v>
      </c>
      <c r="S972" t="b">
        <v>0</v>
      </c>
      <c r="T972" t="s">
        <v>33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>
        <f t="shared" si="63"/>
        <v>59</v>
      </c>
      <c r="J973" t="s">
        <v>2041</v>
      </c>
      <c r="K973" t="s">
        <v>2060</v>
      </c>
      <c r="L973" t="s">
        <v>21</v>
      </c>
      <c r="M973" t="s">
        <v>22</v>
      </c>
      <c r="N973">
        <v>1381208400</v>
      </c>
      <c r="O973">
        <v>1381726800</v>
      </c>
      <c r="P973" s="9">
        <f t="shared" si="61"/>
        <v>41555.208333333336</v>
      </c>
      <c r="Q973" s="9">
        <f t="shared" si="62"/>
        <v>41561.208333333336</v>
      </c>
      <c r="R973" t="b">
        <v>0</v>
      </c>
      <c r="S973" t="b">
        <v>0</v>
      </c>
      <c r="T973" t="s">
        <v>269</v>
      </c>
    </row>
    <row r="974" spans="1:20" ht="31" hidden="1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>
        <f t="shared" si="63"/>
        <v>58</v>
      </c>
      <c r="J974" t="s">
        <v>2037</v>
      </c>
      <c r="K974" t="s">
        <v>2038</v>
      </c>
      <c r="L974" t="s">
        <v>21</v>
      </c>
      <c r="M974" t="s">
        <v>22</v>
      </c>
      <c r="N974">
        <v>1401685200</v>
      </c>
      <c r="O974">
        <v>1402462800</v>
      </c>
      <c r="P974" s="9">
        <f t="shared" si="61"/>
        <v>41792.208333333336</v>
      </c>
      <c r="Q974" s="9">
        <f t="shared" si="62"/>
        <v>41801.208333333336</v>
      </c>
      <c r="R974" t="b">
        <v>0</v>
      </c>
      <c r="S974" t="b">
        <v>1</v>
      </c>
      <c r="T974" t="s">
        <v>28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>
        <f t="shared" si="63"/>
        <v>104</v>
      </c>
      <c r="J975" t="s">
        <v>2039</v>
      </c>
      <c r="K975" t="s">
        <v>2040</v>
      </c>
      <c r="L975" t="s">
        <v>21</v>
      </c>
      <c r="M975" t="s">
        <v>22</v>
      </c>
      <c r="N975">
        <v>1291960800</v>
      </c>
      <c r="O975">
        <v>1292133600</v>
      </c>
      <c r="P975" s="9">
        <f t="shared" si="61"/>
        <v>40522.25</v>
      </c>
      <c r="Q975" s="9">
        <f t="shared" si="62"/>
        <v>40524.25</v>
      </c>
      <c r="R975" t="b">
        <v>0</v>
      </c>
      <c r="S975" t="b">
        <v>1</v>
      </c>
      <c r="T975" t="s">
        <v>33</v>
      </c>
    </row>
    <row r="976" spans="1:20" hidden="1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>
        <f t="shared" si="63"/>
        <v>93</v>
      </c>
      <c r="J976" t="s">
        <v>2035</v>
      </c>
      <c r="K976" t="s">
        <v>2045</v>
      </c>
      <c r="L976" t="s">
        <v>21</v>
      </c>
      <c r="M976" t="s">
        <v>22</v>
      </c>
      <c r="N976">
        <v>1368853200</v>
      </c>
      <c r="O976">
        <v>1368939600</v>
      </c>
      <c r="P976" s="9">
        <f t="shared" si="61"/>
        <v>41412.208333333336</v>
      </c>
      <c r="Q976" s="9">
        <f t="shared" si="62"/>
        <v>41413.208333333336</v>
      </c>
      <c r="R976" t="b">
        <v>0</v>
      </c>
      <c r="S976" t="b">
        <v>0</v>
      </c>
      <c r="T976" t="s">
        <v>60</v>
      </c>
    </row>
    <row r="977" spans="1:20" hidden="1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>
        <f t="shared" si="63"/>
        <v>62</v>
      </c>
      <c r="J977" t="s">
        <v>2039</v>
      </c>
      <c r="K977" t="s">
        <v>2040</v>
      </c>
      <c r="L977" t="s">
        <v>21</v>
      </c>
      <c r="M977" t="s">
        <v>22</v>
      </c>
      <c r="N977">
        <v>1448776800</v>
      </c>
      <c r="O977">
        <v>1452146400</v>
      </c>
      <c r="P977" s="9">
        <f t="shared" si="61"/>
        <v>42337.25</v>
      </c>
      <c r="Q977" s="9">
        <f t="shared" si="62"/>
        <v>42376.25</v>
      </c>
      <c r="R977" t="b">
        <v>0</v>
      </c>
      <c r="S977" t="b">
        <v>1</v>
      </c>
      <c r="T977" t="s">
        <v>33</v>
      </c>
    </row>
    <row r="978" spans="1:20" ht="31" hidden="1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>
        <f t="shared" si="63"/>
        <v>92</v>
      </c>
      <c r="J978" t="s">
        <v>2039</v>
      </c>
      <c r="K978" t="s">
        <v>2040</v>
      </c>
      <c r="L978" t="s">
        <v>21</v>
      </c>
      <c r="M978" t="s">
        <v>22</v>
      </c>
      <c r="N978">
        <v>1296194400</v>
      </c>
      <c r="O978">
        <v>1296712800</v>
      </c>
      <c r="P978" s="9">
        <f t="shared" si="61"/>
        <v>40571.25</v>
      </c>
      <c r="Q978" s="9">
        <f t="shared" si="62"/>
        <v>40577.25</v>
      </c>
      <c r="R978" t="b">
        <v>0</v>
      </c>
      <c r="S978" t="b">
        <v>1</v>
      </c>
      <c r="T978" t="s">
        <v>33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>
        <f t="shared" si="63"/>
        <v>77</v>
      </c>
      <c r="J979" t="s">
        <v>2033</v>
      </c>
      <c r="K979" t="s">
        <v>2034</v>
      </c>
      <c r="L979" t="s">
        <v>21</v>
      </c>
      <c r="M979" t="s">
        <v>22</v>
      </c>
      <c r="N979">
        <v>1517983200</v>
      </c>
      <c r="O979">
        <v>1520748000</v>
      </c>
      <c r="P979" s="9">
        <f t="shared" si="61"/>
        <v>43138.25</v>
      </c>
      <c r="Q979" s="9">
        <f t="shared" si="62"/>
        <v>43170.25</v>
      </c>
      <c r="R979" t="b">
        <v>0</v>
      </c>
      <c r="S979" t="b">
        <v>0</v>
      </c>
      <c r="T979" t="s">
        <v>17</v>
      </c>
    </row>
    <row r="980" spans="1:20" hidden="1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>
        <f t="shared" si="63"/>
        <v>94</v>
      </c>
      <c r="J980" t="s">
        <v>2050</v>
      </c>
      <c r="K980" t="s">
        <v>2051</v>
      </c>
      <c r="L980" t="s">
        <v>21</v>
      </c>
      <c r="M980" t="s">
        <v>22</v>
      </c>
      <c r="N980">
        <v>1478930400</v>
      </c>
      <c r="O980">
        <v>1480831200</v>
      </c>
      <c r="P980" s="9">
        <f t="shared" si="61"/>
        <v>42686.25</v>
      </c>
      <c r="Q980" s="9">
        <f t="shared" si="62"/>
        <v>42708.25</v>
      </c>
      <c r="R980" t="b">
        <v>0</v>
      </c>
      <c r="S980" t="b">
        <v>0</v>
      </c>
      <c r="T980" t="s">
        <v>89</v>
      </c>
    </row>
    <row r="981" spans="1:20" hidden="1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>
        <f t="shared" si="63"/>
        <v>85</v>
      </c>
      <c r="J981" t="s">
        <v>2039</v>
      </c>
      <c r="K981" t="s">
        <v>2040</v>
      </c>
      <c r="L981" t="s">
        <v>40</v>
      </c>
      <c r="M981" t="s">
        <v>41</v>
      </c>
      <c r="N981">
        <v>1426395600</v>
      </c>
      <c r="O981">
        <v>1426914000</v>
      </c>
      <c r="P981" s="9">
        <f t="shared" si="61"/>
        <v>42078.208333333328</v>
      </c>
      <c r="Q981" s="9">
        <f t="shared" si="62"/>
        <v>42084.208333333328</v>
      </c>
      <c r="R981" t="b">
        <v>0</v>
      </c>
      <c r="S981" t="b">
        <v>0</v>
      </c>
      <c r="T981" t="s">
        <v>33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>
        <f t="shared" si="63"/>
        <v>106</v>
      </c>
      <c r="J982" t="s">
        <v>2047</v>
      </c>
      <c r="K982" t="s">
        <v>2048</v>
      </c>
      <c r="L982" t="s">
        <v>21</v>
      </c>
      <c r="M982" t="s">
        <v>22</v>
      </c>
      <c r="N982">
        <v>1446181200</v>
      </c>
      <c r="O982">
        <v>1446616800</v>
      </c>
      <c r="P982" s="9">
        <f t="shared" si="61"/>
        <v>42307.208333333328</v>
      </c>
      <c r="Q982" s="9">
        <f t="shared" si="62"/>
        <v>42312.25</v>
      </c>
      <c r="R982" t="b">
        <v>1</v>
      </c>
      <c r="S982" t="b">
        <v>0</v>
      </c>
      <c r="T982" t="s">
        <v>68</v>
      </c>
    </row>
    <row r="983" spans="1:20" hidden="1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>
        <f t="shared" si="63"/>
        <v>37</v>
      </c>
      <c r="J983" t="s">
        <v>2037</v>
      </c>
      <c r="K983" t="s">
        <v>2038</v>
      </c>
      <c r="L983" t="s">
        <v>21</v>
      </c>
      <c r="M983" t="s">
        <v>22</v>
      </c>
      <c r="N983">
        <v>1514181600</v>
      </c>
      <c r="O983">
        <v>1517032800</v>
      </c>
      <c r="P983" s="9">
        <f t="shared" si="61"/>
        <v>43094.25</v>
      </c>
      <c r="Q983" s="9">
        <f t="shared" si="62"/>
        <v>43127.25</v>
      </c>
      <c r="R983" t="b">
        <v>0</v>
      </c>
      <c r="S983" t="b">
        <v>0</v>
      </c>
      <c r="T983" t="s">
        <v>28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>
        <f t="shared" si="63"/>
        <v>82</v>
      </c>
      <c r="J984" t="s">
        <v>2041</v>
      </c>
      <c r="K984" t="s">
        <v>2042</v>
      </c>
      <c r="L984" t="s">
        <v>21</v>
      </c>
      <c r="M984" t="s">
        <v>22</v>
      </c>
      <c r="N984">
        <v>1311051600</v>
      </c>
      <c r="O984">
        <v>1311224400</v>
      </c>
      <c r="P984" s="9">
        <f t="shared" si="61"/>
        <v>40743.208333333336</v>
      </c>
      <c r="Q984" s="9">
        <f t="shared" si="62"/>
        <v>40745.208333333336</v>
      </c>
      <c r="R984" t="b">
        <v>0</v>
      </c>
      <c r="S984" t="b">
        <v>1</v>
      </c>
      <c r="T984" t="s">
        <v>42</v>
      </c>
    </row>
    <row r="985" spans="1:20" hidden="1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>
        <f t="shared" si="63"/>
        <v>81</v>
      </c>
      <c r="J985" t="s">
        <v>2041</v>
      </c>
      <c r="K985" t="s">
        <v>2042</v>
      </c>
      <c r="L985" t="s">
        <v>21</v>
      </c>
      <c r="M985" t="s">
        <v>22</v>
      </c>
      <c r="N985">
        <v>1564894800</v>
      </c>
      <c r="O985">
        <v>1566190800</v>
      </c>
      <c r="P985" s="9">
        <f t="shared" si="61"/>
        <v>43681.208333333328</v>
      </c>
      <c r="Q985" s="9">
        <f t="shared" si="62"/>
        <v>43696.208333333328</v>
      </c>
      <c r="R985" t="b">
        <v>0</v>
      </c>
      <c r="S985" t="b">
        <v>0</v>
      </c>
      <c r="T985" t="s">
        <v>42</v>
      </c>
    </row>
    <row r="986" spans="1:20" ht="31" hidden="1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>
        <f t="shared" si="63"/>
        <v>26</v>
      </c>
      <c r="J986" t="s">
        <v>2039</v>
      </c>
      <c r="K986" t="s">
        <v>2040</v>
      </c>
      <c r="L986" t="s">
        <v>21</v>
      </c>
      <c r="M986" t="s">
        <v>22</v>
      </c>
      <c r="N986">
        <v>1567918800</v>
      </c>
      <c r="O986">
        <v>1570165200</v>
      </c>
      <c r="P986" s="9">
        <f t="shared" si="61"/>
        <v>43716.208333333328</v>
      </c>
      <c r="Q986" s="9">
        <f t="shared" si="62"/>
        <v>43742.208333333328</v>
      </c>
      <c r="R986" t="b">
        <v>0</v>
      </c>
      <c r="S986" t="b">
        <v>0</v>
      </c>
      <c r="T986" t="s">
        <v>33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>
        <f t="shared" si="63"/>
        <v>26</v>
      </c>
      <c r="J987" t="s">
        <v>2035</v>
      </c>
      <c r="K987" t="s">
        <v>2036</v>
      </c>
      <c r="L987" t="s">
        <v>21</v>
      </c>
      <c r="M987" t="s">
        <v>22</v>
      </c>
      <c r="N987">
        <v>1386309600</v>
      </c>
      <c r="O987">
        <v>1388556000</v>
      </c>
      <c r="P987" s="9">
        <f t="shared" si="61"/>
        <v>41614.25</v>
      </c>
      <c r="Q987" s="9">
        <f t="shared" si="62"/>
        <v>41640.25</v>
      </c>
      <c r="R987" t="b">
        <v>0</v>
      </c>
      <c r="S987" t="b">
        <v>1</v>
      </c>
      <c r="T987" t="s">
        <v>23</v>
      </c>
    </row>
    <row r="988" spans="1:20" ht="31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>
        <f t="shared" si="63"/>
        <v>34</v>
      </c>
      <c r="J988" t="s">
        <v>2035</v>
      </c>
      <c r="K988" t="s">
        <v>2036</v>
      </c>
      <c r="L988" t="s">
        <v>21</v>
      </c>
      <c r="M988" t="s">
        <v>22</v>
      </c>
      <c r="N988">
        <v>1301979600</v>
      </c>
      <c r="O988">
        <v>1303189200</v>
      </c>
      <c r="P988" s="9">
        <f t="shared" si="61"/>
        <v>40638.208333333336</v>
      </c>
      <c r="Q988" s="9">
        <f t="shared" si="62"/>
        <v>40652.208333333336</v>
      </c>
      <c r="R988" t="b">
        <v>0</v>
      </c>
      <c r="S988" t="b">
        <v>0</v>
      </c>
      <c r="T988" t="s">
        <v>23</v>
      </c>
    </row>
    <row r="989" spans="1:20" hidden="1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>
        <f t="shared" si="63"/>
        <v>28</v>
      </c>
      <c r="J989" t="s">
        <v>2041</v>
      </c>
      <c r="K989" t="s">
        <v>2042</v>
      </c>
      <c r="L989" t="s">
        <v>21</v>
      </c>
      <c r="M989" t="s">
        <v>22</v>
      </c>
      <c r="N989">
        <v>1493269200</v>
      </c>
      <c r="O989">
        <v>1494478800</v>
      </c>
      <c r="P989" s="9">
        <f t="shared" si="61"/>
        <v>42852.208333333328</v>
      </c>
      <c r="Q989" s="9">
        <f t="shared" si="62"/>
        <v>42866.208333333328</v>
      </c>
      <c r="R989" t="b">
        <v>0</v>
      </c>
      <c r="S989" t="b">
        <v>0</v>
      </c>
      <c r="T989" t="s">
        <v>42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>
        <f t="shared" si="63"/>
        <v>77</v>
      </c>
      <c r="J990" t="s">
        <v>2047</v>
      </c>
      <c r="K990" t="s">
        <v>2056</v>
      </c>
      <c r="L990" t="s">
        <v>21</v>
      </c>
      <c r="M990" t="s">
        <v>22</v>
      </c>
      <c r="N990">
        <v>1478930400</v>
      </c>
      <c r="O990">
        <v>1480744800</v>
      </c>
      <c r="P990" s="9">
        <f t="shared" si="61"/>
        <v>42686.25</v>
      </c>
      <c r="Q990" s="9">
        <f t="shared" si="62"/>
        <v>42707.25</v>
      </c>
      <c r="R990" t="b">
        <v>0</v>
      </c>
      <c r="S990" t="b">
        <v>0</v>
      </c>
      <c r="T990" t="s">
        <v>133</v>
      </c>
    </row>
    <row r="991" spans="1:20" hidden="1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>
        <f t="shared" si="63"/>
        <v>53</v>
      </c>
      <c r="J991" t="s">
        <v>2047</v>
      </c>
      <c r="K991" t="s">
        <v>2059</v>
      </c>
      <c r="L991" t="s">
        <v>21</v>
      </c>
      <c r="M991" t="s">
        <v>22</v>
      </c>
      <c r="N991">
        <v>1555390800</v>
      </c>
      <c r="O991">
        <v>1555822800</v>
      </c>
      <c r="P991" s="9">
        <f t="shared" si="61"/>
        <v>43571.208333333328</v>
      </c>
      <c r="Q991" s="9">
        <f t="shared" si="62"/>
        <v>43576.208333333328</v>
      </c>
      <c r="R991" t="b">
        <v>0</v>
      </c>
      <c r="S991" t="b">
        <v>0</v>
      </c>
      <c r="T991" t="s">
        <v>206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>
        <f t="shared" si="63"/>
        <v>107</v>
      </c>
      <c r="J992" t="s">
        <v>2041</v>
      </c>
      <c r="K992" t="s">
        <v>2044</v>
      </c>
      <c r="L992" t="s">
        <v>21</v>
      </c>
      <c r="M992" t="s">
        <v>22</v>
      </c>
      <c r="N992">
        <v>1456984800</v>
      </c>
      <c r="O992">
        <v>1458882000</v>
      </c>
      <c r="P992" s="9">
        <f t="shared" si="61"/>
        <v>42432.25</v>
      </c>
      <c r="Q992" s="9">
        <f t="shared" si="62"/>
        <v>42454.208333333328</v>
      </c>
      <c r="R992" t="b">
        <v>0</v>
      </c>
      <c r="S992" t="b">
        <v>1</v>
      </c>
      <c r="T992" t="s">
        <v>53</v>
      </c>
    </row>
    <row r="993" spans="1:20" hidden="1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>
        <f t="shared" si="63"/>
        <v>46</v>
      </c>
      <c r="J993" t="s">
        <v>2035</v>
      </c>
      <c r="K993" t="s">
        <v>2036</v>
      </c>
      <c r="L993" t="s">
        <v>21</v>
      </c>
      <c r="M993" t="s">
        <v>22</v>
      </c>
      <c r="N993">
        <v>1411621200</v>
      </c>
      <c r="O993">
        <v>1411966800</v>
      </c>
      <c r="P993" s="9">
        <f t="shared" si="61"/>
        <v>41907.208333333336</v>
      </c>
      <c r="Q993" s="9">
        <f t="shared" si="62"/>
        <v>41911.208333333336</v>
      </c>
      <c r="R993" t="b">
        <v>0</v>
      </c>
      <c r="S993" t="b">
        <v>1</v>
      </c>
      <c r="T993" t="s">
        <v>23</v>
      </c>
    </row>
    <row r="994" spans="1:20" hidden="1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>
        <f t="shared" si="63"/>
        <v>100</v>
      </c>
      <c r="J994" t="s">
        <v>2041</v>
      </c>
      <c r="K994" t="s">
        <v>2044</v>
      </c>
      <c r="L994" t="s">
        <v>21</v>
      </c>
      <c r="M994" t="s">
        <v>22</v>
      </c>
      <c r="N994">
        <v>1525669200</v>
      </c>
      <c r="O994">
        <v>1526878800</v>
      </c>
      <c r="P994" s="9">
        <f t="shared" si="61"/>
        <v>43227.208333333328</v>
      </c>
      <c r="Q994" s="9">
        <f t="shared" si="62"/>
        <v>43241.208333333328</v>
      </c>
      <c r="R994" t="b">
        <v>0</v>
      </c>
      <c r="S994" t="b">
        <v>1</v>
      </c>
      <c r="T994" t="s">
        <v>53</v>
      </c>
    </row>
    <row r="995" spans="1:20" hidden="1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>
        <f t="shared" si="63"/>
        <v>101</v>
      </c>
      <c r="J995" t="s">
        <v>2054</v>
      </c>
      <c r="K995" t="s">
        <v>2055</v>
      </c>
      <c r="L995" t="s">
        <v>107</v>
      </c>
      <c r="M995" t="s">
        <v>108</v>
      </c>
      <c r="N995">
        <v>1450936800</v>
      </c>
      <c r="O995">
        <v>1452405600</v>
      </c>
      <c r="P995" s="9">
        <f t="shared" si="61"/>
        <v>42362.25</v>
      </c>
      <c r="Q995" s="9">
        <f t="shared" si="62"/>
        <v>42379.25</v>
      </c>
      <c r="R995" t="b">
        <v>0</v>
      </c>
      <c r="S995" t="b">
        <v>1</v>
      </c>
      <c r="T995" t="s">
        <v>122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>
        <f t="shared" si="63"/>
        <v>88</v>
      </c>
      <c r="J996" t="s">
        <v>2047</v>
      </c>
      <c r="K996" t="s">
        <v>2059</v>
      </c>
      <c r="L996" t="s">
        <v>21</v>
      </c>
      <c r="M996" t="s">
        <v>22</v>
      </c>
      <c r="N996">
        <v>1413522000</v>
      </c>
      <c r="O996">
        <v>1414040400</v>
      </c>
      <c r="P996" s="9">
        <f t="shared" si="61"/>
        <v>41929.208333333336</v>
      </c>
      <c r="Q996" s="9">
        <f t="shared" si="62"/>
        <v>41935.208333333336</v>
      </c>
      <c r="R996" t="b">
        <v>0</v>
      </c>
      <c r="S996" t="b">
        <v>1</v>
      </c>
      <c r="T996" t="s">
        <v>206</v>
      </c>
    </row>
    <row r="997" spans="1:20" hidden="1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>
        <f t="shared" si="63"/>
        <v>75</v>
      </c>
      <c r="J997" t="s">
        <v>2033</v>
      </c>
      <c r="K997" t="s">
        <v>2034</v>
      </c>
      <c r="L997" t="s">
        <v>21</v>
      </c>
      <c r="M997" t="s">
        <v>22</v>
      </c>
      <c r="N997">
        <v>1541307600</v>
      </c>
      <c r="O997">
        <v>1543816800</v>
      </c>
      <c r="P997" s="9">
        <f t="shared" si="61"/>
        <v>43408.208333333328</v>
      </c>
      <c r="Q997" s="9">
        <f t="shared" si="62"/>
        <v>43437.25</v>
      </c>
      <c r="R997" t="b">
        <v>0</v>
      </c>
      <c r="S997" t="b">
        <v>1</v>
      </c>
      <c r="T997" t="s">
        <v>17</v>
      </c>
    </row>
    <row r="998" spans="1:20" ht="31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>
        <f t="shared" si="63"/>
        <v>43</v>
      </c>
      <c r="J998" t="s">
        <v>2039</v>
      </c>
      <c r="K998" t="s">
        <v>2040</v>
      </c>
      <c r="L998" t="s">
        <v>21</v>
      </c>
      <c r="M998" t="s">
        <v>22</v>
      </c>
      <c r="N998">
        <v>1357106400</v>
      </c>
      <c r="O998">
        <v>1359698400</v>
      </c>
      <c r="P998" s="9">
        <f t="shared" si="61"/>
        <v>41276.25</v>
      </c>
      <c r="Q998" s="9">
        <f t="shared" si="62"/>
        <v>41306.25</v>
      </c>
      <c r="R998" t="b">
        <v>0</v>
      </c>
      <c r="S998" t="b">
        <v>0</v>
      </c>
      <c r="T998" t="s">
        <v>33</v>
      </c>
    </row>
    <row r="999" spans="1:20" hidden="1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E999/D999</f>
        <v>0.60565789473684206</v>
      </c>
      <c r="G999" t="s">
        <v>74</v>
      </c>
      <c r="H999">
        <v>139</v>
      </c>
      <c r="I999">
        <f t="shared" si="63"/>
        <v>33</v>
      </c>
      <c r="J999" t="s">
        <v>2039</v>
      </c>
      <c r="K999" t="s">
        <v>2040</v>
      </c>
      <c r="L999" t="s">
        <v>107</v>
      </c>
      <c r="M999" t="s">
        <v>108</v>
      </c>
      <c r="N999">
        <v>1390197600</v>
      </c>
      <c r="O999">
        <v>1390629600</v>
      </c>
      <c r="P999" s="9">
        <f t="shared" si="61"/>
        <v>41659.25</v>
      </c>
      <c r="Q999" s="9">
        <f t="shared" si="62"/>
        <v>41664.25</v>
      </c>
      <c r="R999" t="b">
        <v>0</v>
      </c>
      <c r="S999" t="b">
        <v>0</v>
      </c>
      <c r="T999" t="s">
        <v>33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>
        <f t="shared" si="63"/>
        <v>101</v>
      </c>
      <c r="J1000" t="s">
        <v>2035</v>
      </c>
      <c r="K1000" t="s">
        <v>2045</v>
      </c>
      <c r="L1000" t="s">
        <v>21</v>
      </c>
      <c r="M1000" t="s">
        <v>22</v>
      </c>
      <c r="N1000">
        <v>1265868000</v>
      </c>
      <c r="O1000">
        <v>1267077600</v>
      </c>
      <c r="P1000" s="9">
        <f t="shared" si="61"/>
        <v>40220.25</v>
      </c>
      <c r="Q1000" s="9">
        <f t="shared" si="62"/>
        <v>40234.25</v>
      </c>
      <c r="R1000" t="b">
        <v>0</v>
      </c>
      <c r="S1000" t="b">
        <v>1</v>
      </c>
      <c r="T1000" t="s">
        <v>60</v>
      </c>
    </row>
    <row r="1001" spans="1:20" hidden="1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>
        <f t="shared" si="63"/>
        <v>56</v>
      </c>
      <c r="J1001" t="s">
        <v>2033</v>
      </c>
      <c r="K1001" t="s">
        <v>2034</v>
      </c>
      <c r="L1001" t="s">
        <v>21</v>
      </c>
      <c r="M1001" t="s">
        <v>22</v>
      </c>
      <c r="N1001">
        <v>1467176400</v>
      </c>
      <c r="O1001">
        <v>1467781200</v>
      </c>
      <c r="P1001" s="9">
        <f t="shared" si="61"/>
        <v>42550.208333333328</v>
      </c>
      <c r="Q1001" s="9">
        <f t="shared" si="62"/>
        <v>42557.208333333328</v>
      </c>
      <c r="R1001" t="b">
        <v>0</v>
      </c>
      <c r="S1001" t="b">
        <v>0</v>
      </c>
      <c r="T1001" t="s">
        <v>17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min"/>
        <cfvo type="num" val="1"/>
        <cfvo type="num" val="2"/>
        <color rgb="FFC00000"/>
        <color rgb="FF00B050"/>
        <color rgb="FF0070C0"/>
      </colorScale>
    </cfRule>
    <cfRule type="colorScale" priority="3">
      <colorScale>
        <cfvo type="min"/>
        <cfvo type="num" val="1"/>
        <cfvo type="num" val="2"/>
        <color rgb="FFF8696B"/>
        <color rgb="FFFFEB84"/>
        <color rgb="FF63BE7B"/>
      </colorScale>
    </cfRule>
    <cfRule type="colorScale" priority="4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F6">
    <cfRule type="colorScale" priority="2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G1:G1048576">
    <cfRule type="containsText" dxfId="12" priority="6" operator="containsText" text="canceled">
      <formula>NOT(ISERROR(SEARCH("canceled",G1)))</formula>
    </cfRule>
    <cfRule type="cellIs" dxfId="11" priority="7" operator="equal">
      <formula>"live"</formula>
    </cfRule>
    <cfRule type="containsText" dxfId="10" priority="8" operator="containsText" text="successful">
      <formula>NOT(ISERROR(SEARCH("successful",G1)))</formula>
    </cfRule>
    <cfRule type="containsText" dxfId="9" priority="9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56DF-080B-4D36-B980-881ADE2B8DB1}">
  <dimension ref="A1:L566"/>
  <sheetViews>
    <sheetView tabSelected="1" topLeftCell="A212" workbookViewId="0">
      <selection activeCell="H10" sqref="H10"/>
    </sheetView>
  </sheetViews>
  <sheetFormatPr defaultRowHeight="15.5"/>
  <cols>
    <col min="1" max="1" width="9.08203125" bestFit="1" customWidth="1"/>
    <col min="2" max="2" width="12.83203125" bestFit="1" customWidth="1"/>
    <col min="5" max="5" width="12.83203125" bestFit="1" customWidth="1"/>
    <col min="8" max="8" width="25.75" bestFit="1" customWidth="1"/>
    <col min="11" max="11" width="16.75" bestFit="1" customWidth="1"/>
  </cols>
  <sheetData>
    <row r="1" spans="1:12">
      <c r="A1" s="1" t="s">
        <v>4</v>
      </c>
      <c r="B1" s="1" t="s">
        <v>5</v>
      </c>
      <c r="C1" s="10"/>
      <c r="D1" s="1" t="s">
        <v>4</v>
      </c>
      <c r="E1" s="1" t="s">
        <v>5</v>
      </c>
      <c r="H1" s="10" t="s">
        <v>2106</v>
      </c>
      <c r="I1" s="10" t="s">
        <v>2111</v>
      </c>
      <c r="K1" s="10" t="s">
        <v>2114</v>
      </c>
    </row>
    <row r="2" spans="1:12">
      <c r="A2" t="s">
        <v>20</v>
      </c>
      <c r="B2">
        <v>158</v>
      </c>
      <c r="D2" t="s">
        <v>14</v>
      </c>
      <c r="E2">
        <v>0</v>
      </c>
      <c r="H2" t="s">
        <v>2107</v>
      </c>
      <c r="I2">
        <f>AVERAGE(B2:B566)</f>
        <v>851.14690265486729</v>
      </c>
      <c r="K2" t="s">
        <v>2107</v>
      </c>
      <c r="L2">
        <f>AVERAGE(E2:E365)</f>
        <v>585.61538461538464</v>
      </c>
    </row>
    <row r="3" spans="1:12">
      <c r="A3" t="s">
        <v>20</v>
      </c>
      <c r="B3">
        <v>1425</v>
      </c>
      <c r="D3" t="s">
        <v>14</v>
      </c>
      <c r="E3">
        <v>24</v>
      </c>
      <c r="H3" t="s">
        <v>2108</v>
      </c>
      <c r="I3">
        <f>_xlfn.QUARTILE.EXC(B2:B566,2)</f>
        <v>201</v>
      </c>
      <c r="K3" t="s">
        <v>2108</v>
      </c>
      <c r="L3">
        <f>_xlfn.QUARTILE.EXC(E2:E365,2)</f>
        <v>114.5</v>
      </c>
    </row>
    <row r="4" spans="1:12">
      <c r="A4" t="s">
        <v>20</v>
      </c>
      <c r="B4">
        <v>174</v>
      </c>
      <c r="D4" t="s">
        <v>14</v>
      </c>
      <c r="E4">
        <v>53</v>
      </c>
      <c r="H4" t="s">
        <v>2109</v>
      </c>
      <c r="I4">
        <f>MIN(B2:B566)</f>
        <v>16</v>
      </c>
      <c r="K4" t="s">
        <v>2109</v>
      </c>
      <c r="L4">
        <f>MIN(E2:E365)</f>
        <v>0</v>
      </c>
    </row>
    <row r="5" spans="1:12">
      <c r="A5" t="s">
        <v>20</v>
      </c>
      <c r="B5">
        <v>227</v>
      </c>
      <c r="D5" t="s">
        <v>14</v>
      </c>
      <c r="E5">
        <v>18</v>
      </c>
      <c r="H5" t="s">
        <v>2110</v>
      </c>
      <c r="I5">
        <f>MAX(B2:B566)</f>
        <v>7295</v>
      </c>
      <c r="K5" t="s">
        <v>2110</v>
      </c>
      <c r="L5">
        <f>MAX(E2:E365)</f>
        <v>6080</v>
      </c>
    </row>
    <row r="6" spans="1:12">
      <c r="A6" t="s">
        <v>20</v>
      </c>
      <c r="B6">
        <v>220</v>
      </c>
      <c r="D6" t="s">
        <v>14</v>
      </c>
      <c r="E6">
        <v>44</v>
      </c>
      <c r="H6" t="s">
        <v>2113</v>
      </c>
      <c r="I6">
        <f>_xlfn.VAR.S(B2:B566)</f>
        <v>1606216.5936295739</v>
      </c>
      <c r="K6" t="s">
        <v>2113</v>
      </c>
      <c r="L6">
        <f>_xlfn.VAR.S(E2:E365)</f>
        <v>924113.45496927318</v>
      </c>
    </row>
    <row r="7" spans="1:12">
      <c r="A7" t="s">
        <v>20</v>
      </c>
      <c r="B7">
        <v>98</v>
      </c>
      <c r="D7" t="s">
        <v>14</v>
      </c>
      <c r="E7">
        <v>27</v>
      </c>
      <c r="H7" t="s">
        <v>2112</v>
      </c>
      <c r="I7">
        <f>_xlfn.STDEV.S(B2:B566)</f>
        <v>1267.366006183523</v>
      </c>
      <c r="K7" t="s">
        <v>2112</v>
      </c>
      <c r="L7">
        <f>_xlfn.STDEV.S(E2:E365)</f>
        <v>961.30819978260524</v>
      </c>
    </row>
    <row r="8" spans="1:12">
      <c r="A8" t="s">
        <v>20</v>
      </c>
      <c r="B8">
        <v>100</v>
      </c>
      <c r="D8" t="s">
        <v>14</v>
      </c>
      <c r="E8">
        <v>55</v>
      </c>
    </row>
    <row r="9" spans="1:12">
      <c r="A9" t="s">
        <v>20</v>
      </c>
      <c r="B9">
        <v>1249</v>
      </c>
      <c r="D9" t="s">
        <v>14</v>
      </c>
      <c r="E9">
        <v>200</v>
      </c>
    </row>
    <row r="10" spans="1:12">
      <c r="A10" t="s">
        <v>20</v>
      </c>
      <c r="B10">
        <v>1396</v>
      </c>
      <c r="D10" t="s">
        <v>14</v>
      </c>
      <c r="E10">
        <v>452</v>
      </c>
    </row>
    <row r="11" spans="1:12">
      <c r="A11" t="s">
        <v>20</v>
      </c>
      <c r="B11">
        <v>890</v>
      </c>
      <c r="D11" t="s">
        <v>14</v>
      </c>
      <c r="E11">
        <v>674</v>
      </c>
    </row>
    <row r="12" spans="1:12">
      <c r="A12" t="s">
        <v>20</v>
      </c>
      <c r="B12">
        <v>142</v>
      </c>
      <c r="D12" t="s">
        <v>14</v>
      </c>
      <c r="E12">
        <v>558</v>
      </c>
    </row>
    <row r="13" spans="1:12">
      <c r="A13" t="s">
        <v>20</v>
      </c>
      <c r="B13">
        <v>2673</v>
      </c>
      <c r="D13" t="s">
        <v>14</v>
      </c>
      <c r="E13">
        <v>15</v>
      </c>
    </row>
    <row r="14" spans="1:12">
      <c r="A14" t="s">
        <v>20</v>
      </c>
      <c r="B14">
        <v>163</v>
      </c>
      <c r="D14" t="s">
        <v>14</v>
      </c>
      <c r="E14">
        <v>2307</v>
      </c>
    </row>
    <row r="15" spans="1:12">
      <c r="A15" t="s">
        <v>20</v>
      </c>
      <c r="B15">
        <v>2220</v>
      </c>
      <c r="D15" t="s">
        <v>14</v>
      </c>
      <c r="E15">
        <v>88</v>
      </c>
    </row>
    <row r="16" spans="1:12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048142:A1048576">
    <cfRule type="containsText" dxfId="8" priority="9" operator="containsText" text="Successful">
      <formula>NOT(ISERROR(SEARCH("Successful",A1048142)))</formula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{84B48886-547F-473A-8261-433153D1CB92}</x14:id>
        </ext>
      </extLst>
    </cfRule>
  </conditionalFormatting>
  <conditionalFormatting sqref="A1:A1048141">
    <cfRule type="containsText" dxfId="7" priority="5" operator="containsText" text="canceled">
      <formula>NOT(ISERROR(SEARCH("canceled",A1)))</formula>
    </cfRule>
    <cfRule type="cellIs" dxfId="6" priority="6" operator="equal">
      <formula>"live"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ellIs" dxfId="2" priority="2" operator="equal">
      <formula>"live"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B48886-547F-473A-8261-433153D1C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A1048142:A1048576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BCEA-352C-4507-8F29-BD6EC35BAD58}">
  <dimension ref="A1:H13"/>
  <sheetViews>
    <sheetView workbookViewId="0">
      <selection activeCell="B18" sqref="B18"/>
    </sheetView>
  </sheetViews>
  <sheetFormatPr defaultRowHeight="15.5"/>
  <cols>
    <col min="1" max="1" width="23.7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2.1640625" bestFit="1" customWidth="1"/>
    <col min="6" max="6" width="17" bestFit="1" customWidth="1"/>
    <col min="7" max="7" width="15.58203125" bestFit="1" customWidth="1"/>
    <col min="8" max="8" width="18.25" bestFit="1" customWidth="1"/>
  </cols>
  <sheetData>
    <row r="1" spans="1:8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>
      <c r="A2" s="10" t="s">
        <v>2094</v>
      </c>
      <c r="B2">
        <f>COUNTIFS(Crowdfunding!$G$2:$G$1001,"successful",Crowdfunding!$D$2:$D$1001, "&lt; 1000")</f>
        <v>30</v>
      </c>
      <c r="C2">
        <f>COUNTIFS(Crowdfunding!$G$2:$G$1001,"failed",Crowdfunding!$D$2:$D$1001, "&lt; 1000")</f>
        <v>20</v>
      </c>
      <c r="D2">
        <f>COUNTIFS(Crowdfunding!$G$2:$G$1001,"canceled",Crowdfunding!$D$2:$D$1001, "&lt; 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>
      <c r="A3" s="10" t="s">
        <v>2095</v>
      </c>
      <c r="B3">
        <f>COUNTIFS(Crowdfunding!$G$2:$G$1001,"successful",Crowdfunding!$D$2:$D$1001, "&gt;=1000",Crowdfunding!$D$2:$D$1001,"&lt; 5000")</f>
        <v>191</v>
      </c>
      <c r="C3">
        <f>COUNTIFS(Crowdfunding!$G$2:$G$1001,"failed",Crowdfunding!$D$2:$D$1001, "&gt;=1000",Crowdfunding!$D$2:$D$1001,"&lt; 5000")</f>
        <v>38</v>
      </c>
      <c r="D3">
        <f>COUNTIFS(Crowdfunding!$G$2:$G$1001,"canceled",Crowdfunding!$D$2:$D$1001, "&gt;=1000",Crowdfunding!$D$2:$D$1001,"&lt; 5000")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>
      <c r="A4" s="10" t="s">
        <v>2096</v>
      </c>
      <c r="B4">
        <f>COUNTIFS(Crowdfunding!$G$2:$G$1001,"successful",Crowdfunding!$D$2:$D$1001, "&gt;=5000",Crowdfunding!$D$2:$D$1001,"&lt; 10000")</f>
        <v>164</v>
      </c>
      <c r="C4">
        <f>COUNTIFS(Crowdfunding!$G$2:$G$1001,"failed",Crowdfunding!$D$2:$D$1001, "&gt;=5000",Crowdfunding!$D$2:$D$1001,"&lt; 10000")</f>
        <v>126</v>
      </c>
      <c r="D4">
        <f>COUNTIFS(Crowdfunding!$G$2:$G$1001,"canceled",Crowdfunding!$D$2:$D$1001, "&gt;=5000",Crowdfunding!$D$2:$D$1001,"&lt; 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>
      <c r="A5" s="10" t="s">
        <v>2097</v>
      </c>
      <c r="B5">
        <f>COUNTIFS(Crowdfunding!$G$2:$G$1001,"successful",Crowdfunding!$D$2:$D$1001, "&gt;=10000",Crowdfunding!$D$2:$D$1001,"&lt; 15000")</f>
        <v>4</v>
      </c>
      <c r="C5">
        <f>COUNTIFS(Crowdfunding!$G$2:$G$1001,"failed",Crowdfunding!$D$2:$D$1001, "&gt;=10000",Crowdfunding!$D$2:$D$1001,"&lt; 15000")</f>
        <v>5</v>
      </c>
      <c r="D5">
        <f>COUNTIFS(Crowdfunding!$G$2:$G$1001,"canceled",Crowdfunding!$D$2:$D$1001, "&gt;=10000",Crowdfunding!$D$2:$D$1001,"&lt; 15000")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>
      <c r="A6" s="10" t="s">
        <v>2098</v>
      </c>
      <c r="B6">
        <f>COUNTIFS(Crowdfunding!$G$2:$G$1001,"successful",Crowdfunding!$D$2:$D$1001, "&gt;15000",Crowdfunding!$D$2:$D$1001,"&lt; 20000")</f>
        <v>10</v>
      </c>
      <c r="C6">
        <f>COUNTIFS(Crowdfunding!$G$2:$G$1001,"failed",Crowdfunding!$D$2:$D$1001, "&gt;15000",Crowdfunding!$D$2:$D$1001,"&lt; 20000")</f>
        <v>0</v>
      </c>
      <c r="D6">
        <f>COUNTIFS(Crowdfunding!$G$2:$G$1001,"canceled",Crowdfunding!$D$2:$D$1001, "&gt;15000",Crowdfunding!$D$2:$D$1001,"&lt; 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>
      <c r="A7" s="10" t="s">
        <v>2099</v>
      </c>
      <c r="B7">
        <f>COUNTIFS(Crowdfunding!$G$2:$G$1001,"successful",Crowdfunding!$D$2:$D$1001, "&gt;=20000",Crowdfunding!$D$2:$D$1001,"&lt; 25000")</f>
        <v>7</v>
      </c>
      <c r="C7">
        <f>COUNTIFS(Crowdfunding!$G$2:$G$1001,"failed",Crowdfunding!$D$2:$D$1001, "&gt;=20000",Crowdfunding!$D$2:$D$1001,"&lt; 25000")</f>
        <v>0</v>
      </c>
      <c r="D7">
        <f>COUNTIFS(Crowdfunding!$G$2:$G$1001,"canceled",Crowdfunding!$D$2:$D$1001, "&gt;=20000",Crowdfunding!$D$2:$D$1001,"&lt; 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>
      <c r="A8" s="10" t="s">
        <v>2100</v>
      </c>
      <c r="B8">
        <f>COUNTIFS(Crowdfunding!$G$2:$G$1001,"successful",Crowdfunding!$D$2:$D$1001, "&gt;=25000",Crowdfunding!$D$2:$D$1001,"&lt; 30000")</f>
        <v>11</v>
      </c>
      <c r="C8">
        <f>COUNTIFS(Crowdfunding!$G$2:$G$1001,"failed",Crowdfunding!$D$2:$D$1001, "&gt;=25000",Crowdfunding!$D$2:$D$1001,"&lt; 30000")</f>
        <v>3</v>
      </c>
      <c r="D8">
        <f>COUNTIFS(Crowdfunding!$G$2:$G$1001,"canceled",Crowdfunding!$D$2:$D$1001, "&gt;=25000",Crowdfunding!$D$2:$D$1001,"&lt; 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>
      <c r="A9" s="10" t="s">
        <v>2101</v>
      </c>
      <c r="B9">
        <f>COUNTIFS(Crowdfunding!$G$2:$G$1001,"successful",Crowdfunding!$D$2:$D$1001, "&gt;=30000",Crowdfunding!$D$2:$D$1001,"&lt; 35000")</f>
        <v>7</v>
      </c>
      <c r="C9">
        <f>COUNTIFS(Crowdfunding!$G$2:$G$1001,"failed",Crowdfunding!$D$2:$D$1001, "&gt;=30000",Crowdfunding!$D$2:$D$1001,"&lt; 35000")</f>
        <v>0</v>
      </c>
      <c r="D9">
        <f>COUNTIFS(Crowdfunding!$G$2:$G$1001,"canceled",Crowdfunding!$D$2:$D$1001, "&gt;=30000",Crowdfunding!$D$2:$D$1001,"&lt; 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>
      <c r="A10" s="10" t="s">
        <v>2102</v>
      </c>
      <c r="B10">
        <f>COUNTIFS(Crowdfunding!$G$2:$G$1001,"successful",Crowdfunding!$D$2:$D$1001, "&gt;1000",Crowdfunding!$D$2:$D$1001,"&lt; 5000")</f>
        <v>185</v>
      </c>
      <c r="C10">
        <f>COUNTIFS(Crowdfunding!$G$2:$G$1001,"failed",Crowdfunding!$D$2:$D$1001, "&gt;1000",Crowdfunding!$D$2:$D$1001,"&lt; 5000")</f>
        <v>37</v>
      </c>
      <c r="D10">
        <f>COUNTIFS(Crowdfunding!$G$2:$G$1001,"canceled",Crowdfunding!$D$2:$D$1001, "&gt;1000",Crowdfunding!$D$2:$D$1001,"&lt; 5000")</f>
        <v>2</v>
      </c>
      <c r="E10">
        <f t="shared" si="0"/>
        <v>224</v>
      </c>
      <c r="F10" s="12">
        <f t="shared" si="1"/>
        <v>0.8258928571428571</v>
      </c>
      <c r="G10" s="12">
        <f t="shared" si="2"/>
        <v>0.16517857142857142</v>
      </c>
      <c r="H10" s="12">
        <f t="shared" si="3"/>
        <v>8.9285714285714281E-3</v>
      </c>
    </row>
    <row r="11" spans="1:8">
      <c r="A11" s="10" t="s">
        <v>2103</v>
      </c>
      <c r="B11">
        <f>COUNTIFS(Crowdfunding!$G$2:$G$1001,"successful",Crowdfunding!$D$2:$D$1001, "&gt;=40000",Crowdfunding!$D$2:$D$1001,"&lt; 50000")</f>
        <v>19</v>
      </c>
      <c r="C11">
        <f>COUNTIFS(Crowdfunding!$G$2:$G$1001,"failed",Crowdfunding!$D$2:$D$1001, "&gt;=40000",Crowdfunding!$D$2:$D$1001,"&lt; 50000")</f>
        <v>6</v>
      </c>
      <c r="D11">
        <f>COUNTIFS(Crowdfunding!$G$2:$G$1001,"canceled",Crowdfunding!$D$2:$D$1001, "&gt;=40000",Crowdfunding!$D$2:$D$1001,"&lt; 50000")</f>
        <v>0</v>
      </c>
      <c r="E11">
        <f t="shared" si="0"/>
        <v>25</v>
      </c>
      <c r="F11" s="12">
        <f t="shared" si="1"/>
        <v>0.76</v>
      </c>
      <c r="G11" s="12">
        <f t="shared" si="2"/>
        <v>0.24</v>
      </c>
      <c r="H11" s="12">
        <f t="shared" si="3"/>
        <v>0</v>
      </c>
    </row>
    <row r="12" spans="1:8">
      <c r="A12" s="10" t="s">
        <v>2104</v>
      </c>
      <c r="B12">
        <f>COUNTIFS(Crowdfunding!$G$2:$G$1001,"successful",Crowdfunding!$D$2:$D$1001, "&gt;1000",Crowdfunding!$D$2:$D$1001,"&lt; 5000")</f>
        <v>185</v>
      </c>
      <c r="C12">
        <f>COUNTIFS(Crowdfunding!$G$2:$G$1001,"failed",Crowdfunding!$D$2:$D$1001, "&gt;1000",Crowdfunding!$D$2:$D$1001,"&lt; 5000")</f>
        <v>37</v>
      </c>
      <c r="D12">
        <f>COUNTIFS(Crowdfunding!$G$2:$G$1001,"canceled",Crowdfunding!$D$2:$D$1001, "&gt;1000",Crowdfunding!$D$2:$D$1001,"&lt; 5000")</f>
        <v>2</v>
      </c>
      <c r="E12">
        <f t="shared" si="0"/>
        <v>224</v>
      </c>
      <c r="F12" s="12">
        <f t="shared" si="1"/>
        <v>0.8258928571428571</v>
      </c>
      <c r="G12" s="12">
        <f t="shared" si="2"/>
        <v>0.16517857142857142</v>
      </c>
      <c r="H12" s="12">
        <f t="shared" si="3"/>
        <v>8.9285714285714281E-3</v>
      </c>
    </row>
    <row r="13" spans="1:8">
      <c r="A13" s="11" t="s">
        <v>2105</v>
      </c>
      <c r="B13">
        <f>COUNTIFS(Crowdfunding!$G$2:$G$1001,"successful",Crowdfunding!$D$2:$D$1001, "&gt;=50000")</f>
        <v>114</v>
      </c>
      <c r="C13">
        <f>COUNTIFS(Crowdfunding!$G$2:$G$1001,"failed",Crowdfunding!$D$2:$D$1001, "&gt;=50000")</f>
        <v>163</v>
      </c>
      <c r="D13">
        <f>COUNTIFS(Crowdfunding!$G$2:$G$1001,"canceled",Crowdfunding!$D$2:$D$1001, 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By Parent Category</vt:lpstr>
      <vt:lpstr>Outcome By Sub Category</vt:lpstr>
      <vt:lpstr>Outcome By Month</vt:lpstr>
      <vt:lpstr>Crowdfunding</vt:lpstr>
      <vt:lpstr>Statistical Analysis</vt:lpstr>
      <vt:lpstr>Outcomes vs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John Wooten</cp:lastModifiedBy>
  <dcterms:created xsi:type="dcterms:W3CDTF">2021-09-29T18:52:28Z</dcterms:created>
  <dcterms:modified xsi:type="dcterms:W3CDTF">2023-08-23T03:02:04Z</dcterms:modified>
</cp:coreProperties>
</file>