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39605/Documents/GitHub/2013_Fire_Attack/Part_II/2_Data/"/>
    </mc:Choice>
  </mc:AlternateContent>
  <bookViews>
    <workbookView xWindow="1060" yWindow="460" windowWidth="29540" windowHeight="154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3" i="1" l="1"/>
  <c r="T33" i="1"/>
  <c r="R35" i="1"/>
  <c r="P36" i="1"/>
  <c r="Q36" i="1"/>
  <c r="R36" i="1"/>
  <c r="P35" i="1"/>
  <c r="Q35" i="1"/>
  <c r="O36" i="1"/>
  <c r="O35" i="1"/>
  <c r="O32" i="1"/>
  <c r="P38" i="1"/>
  <c r="Q38" i="1"/>
  <c r="R38" i="1"/>
  <c r="O38" i="1"/>
  <c r="O37" i="1"/>
  <c r="P37" i="1"/>
  <c r="Q37" i="1"/>
  <c r="R37" i="1"/>
  <c r="O34" i="1"/>
  <c r="R34" i="1"/>
  <c r="R32" i="1"/>
  <c r="R30" i="1"/>
  <c r="O30" i="1"/>
  <c r="P32" i="1"/>
  <c r="Q32" i="1"/>
  <c r="O31" i="1"/>
  <c r="P34" i="1"/>
  <c r="Q34" i="1"/>
  <c r="O33" i="1"/>
  <c r="M33" i="1"/>
  <c r="N33" i="1"/>
  <c r="P33" i="1"/>
  <c r="Q33" i="1"/>
  <c r="R33" i="1"/>
  <c r="M31" i="1"/>
  <c r="N31" i="1"/>
  <c r="P31" i="1"/>
  <c r="Q31" i="1"/>
  <c r="R31" i="1"/>
  <c r="H22" i="1"/>
  <c r="H23" i="1"/>
  <c r="H24" i="1"/>
  <c r="H25" i="1"/>
  <c r="H26" i="1"/>
  <c r="H20" i="1"/>
  <c r="H15" i="1"/>
  <c r="H16" i="1"/>
  <c r="H17" i="1"/>
  <c r="H18" i="1"/>
  <c r="H4" i="1"/>
  <c r="H5" i="1"/>
  <c r="H6" i="1"/>
  <c r="H7" i="1"/>
  <c r="H8" i="1"/>
  <c r="H9" i="1"/>
  <c r="H10" i="1"/>
  <c r="H11" i="1"/>
  <c r="H12" i="1"/>
  <c r="H13" i="1"/>
  <c r="K22" i="1"/>
  <c r="K23" i="1"/>
  <c r="K24" i="1"/>
  <c r="K25" i="1"/>
  <c r="K26" i="1"/>
  <c r="K20" i="1"/>
  <c r="K15" i="1"/>
  <c r="K16" i="1"/>
  <c r="K17" i="1"/>
  <c r="K18" i="1"/>
  <c r="K4" i="1"/>
  <c r="K5" i="1"/>
  <c r="K6" i="1"/>
  <c r="K7" i="1"/>
  <c r="K8" i="1"/>
  <c r="K9" i="1"/>
  <c r="K10" i="1"/>
  <c r="K11" i="1"/>
  <c r="K12" i="1"/>
  <c r="K13" i="1"/>
  <c r="M30" i="1"/>
  <c r="N30" i="1"/>
  <c r="O22" i="1"/>
  <c r="O23" i="1"/>
  <c r="O24" i="1"/>
  <c r="O25" i="1"/>
  <c r="O26" i="1"/>
  <c r="O20" i="1"/>
  <c r="O15" i="1"/>
  <c r="O16" i="1"/>
  <c r="O17" i="1"/>
  <c r="O18" i="1"/>
  <c r="O4" i="1"/>
  <c r="O5" i="1"/>
  <c r="O6" i="1"/>
  <c r="O7" i="1"/>
  <c r="O8" i="1"/>
  <c r="O9" i="1"/>
  <c r="O10" i="1"/>
  <c r="O11" i="1"/>
  <c r="O12" i="1"/>
  <c r="O13" i="1"/>
  <c r="P30" i="1"/>
  <c r="Q30" i="1"/>
  <c r="R22" i="1"/>
  <c r="R23" i="1"/>
  <c r="R24" i="1"/>
  <c r="R25" i="1"/>
  <c r="R26" i="1"/>
  <c r="R20" i="1"/>
  <c r="R15" i="1"/>
  <c r="R16" i="1"/>
  <c r="R17" i="1"/>
  <c r="R18" i="1"/>
  <c r="R4" i="1"/>
  <c r="R5" i="1"/>
  <c r="R6" i="1"/>
  <c r="R7" i="1"/>
  <c r="R8" i="1"/>
  <c r="R9" i="1"/>
  <c r="R10" i="1"/>
  <c r="R11" i="1"/>
  <c r="R12" i="1"/>
  <c r="R13" i="1"/>
  <c r="M29" i="1"/>
  <c r="N29" i="1"/>
  <c r="O29" i="1"/>
  <c r="P29" i="1"/>
  <c r="Q29" i="1"/>
  <c r="R29" i="1"/>
  <c r="R14" i="1"/>
  <c r="R19" i="1"/>
  <c r="R21" i="1"/>
  <c r="R3" i="1"/>
  <c r="O14" i="1"/>
  <c r="O19" i="1"/>
  <c r="O21" i="1"/>
  <c r="O3" i="1"/>
  <c r="K33" i="1"/>
  <c r="H33" i="1"/>
  <c r="H31" i="1"/>
  <c r="K29" i="1"/>
  <c r="H29" i="1"/>
  <c r="K28" i="1"/>
  <c r="K31" i="1"/>
  <c r="K14" i="1"/>
  <c r="K19" i="1"/>
  <c r="K21" i="1"/>
  <c r="K3" i="1"/>
  <c r="H14" i="1"/>
  <c r="H19" i="1"/>
  <c r="H21" i="1"/>
  <c r="H3" i="1"/>
</calcChain>
</file>

<file path=xl/sharedStrings.xml><?xml version="1.0" encoding="utf-8"?>
<sst xmlns="http://schemas.openxmlformats.org/spreadsheetml/2006/main" count="214" uniqueCount="43">
  <si>
    <t>Experiment</t>
  </si>
  <si>
    <t>Victim 1</t>
  </si>
  <si>
    <t>Victim 2</t>
  </si>
  <si>
    <t>Victim 3</t>
  </si>
  <si>
    <t>Victim 4</t>
  </si>
  <si>
    <t>Victim 5</t>
  </si>
  <si>
    <t>NA</t>
  </si>
  <si>
    <t>Not Reached During Suppression</t>
  </si>
  <si>
    <t>Time After Attack Starts Team Reaches Victim (Still Activily Engaged in FF)</t>
  </si>
  <si>
    <t>Initial Action</t>
  </si>
  <si>
    <t>00:08:18</t>
  </si>
  <si>
    <t>00:08:26</t>
  </si>
  <si>
    <t>00:06:58</t>
  </si>
  <si>
    <t>00:07:58</t>
  </si>
  <si>
    <t>00:05:56</t>
  </si>
  <si>
    <t>00:05:26</t>
  </si>
  <si>
    <t>00:05:28</t>
  </si>
  <si>
    <t>00:06:20</t>
  </si>
  <si>
    <t>00:05:58</t>
  </si>
  <si>
    <t>00:05:40</t>
  </si>
  <si>
    <t>00:06:26</t>
  </si>
  <si>
    <t>00:05:24</t>
  </si>
  <si>
    <t>00:05:22</t>
  </si>
  <si>
    <t>00:06:50</t>
  </si>
  <si>
    <t>00:06:24</t>
  </si>
  <si>
    <t>00:05:44</t>
  </si>
  <si>
    <t>00:05:50</t>
  </si>
  <si>
    <t>00:04:10</t>
  </si>
  <si>
    <t>Average Interior</t>
  </si>
  <si>
    <t>Average Exterior</t>
  </si>
  <si>
    <t>Vic 4</t>
  </si>
  <si>
    <t>Vic 1</t>
  </si>
  <si>
    <t>Average</t>
  </si>
  <si>
    <t>Std Dev</t>
  </si>
  <si>
    <t>Victim 1 (sec)</t>
  </si>
  <si>
    <t>Avg Interior</t>
  </si>
  <si>
    <t>Avg Exterior</t>
  </si>
  <si>
    <t>Min</t>
  </si>
  <si>
    <t>Max</t>
  </si>
  <si>
    <t xml:space="preserve">Min </t>
  </si>
  <si>
    <t>Interior</t>
  </si>
  <si>
    <t>Transitional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</si>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</sst>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F400]h:mm:ss\ AM/PM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46" fontId="0" fillId="0" borderId="1" xfId="0" applyNumberFormat="1" applyBorder="1" applyAlignment="1">
      <alignment horizontal="center"/>
    </xf>
    <xf numFmtId="21" fontId="0" fillId="0" borderId="1" xfId="0" applyNumberFormat="1" applyBorder="1" applyAlignment="1">
      <alignment horizontal="center"/>
    </xf>
    <xf numFmtId="21" fontId="0" fillId="0" borderId="0" xfId="0" applyNumberFormat="1"/>
    <xf numFmtId="0" fontId="0" fillId="0" borderId="2" xfId="0" applyBorder="1" applyAlignment="1"/>
    <xf numFmtId="0" fontId="0" fillId="0" borderId="0" xfId="0" applyFill="1" applyBorder="1" applyAlignment="1">
      <alignment horizontal="center"/>
    </xf>
    <xf numFmtId="46" fontId="0" fillId="0" borderId="0" xfId="0" applyNumberFormat="1"/>
    <xf numFmtId="0" fontId="0" fillId="0" borderId="2" xfId="0" applyBorder="1" applyAlignment="1">
      <alignment horizontal="center"/>
    </xf>
    <xf numFmtId="166" fontId="0" fillId="0" borderId="0" xfId="0" applyNumberFormat="1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abSelected="1" zoomScale="75" workbookViewId="0">
      <selection activeCell="T32" sqref="T32"/>
    </sheetView>
  </sheetViews>
  <sheetFormatPr baseColWidth="10" defaultRowHeight="16" x14ac:dyDescent="0.2"/>
  <cols>
    <col min="7" max="7" width="11.33203125" bestFit="1" customWidth="1"/>
    <col min="8" max="8" width="17.5" customWidth="1"/>
    <col min="13" max="14" width="0" hidden="1" customWidth="1"/>
    <col min="15" max="15" width="12" bestFit="1" customWidth="1"/>
    <col min="16" max="17" width="12" hidden="1" customWidth="1"/>
    <col min="18" max="18" width="12" customWidth="1"/>
    <col min="19" max="19" width="14.6640625" bestFit="1" customWidth="1"/>
    <col min="21" max="21" width="14.6640625" bestFit="1" customWidth="1"/>
  </cols>
  <sheetData>
    <row r="1" spans="1:21" x14ac:dyDescent="0.2">
      <c r="A1" s="10" t="s">
        <v>8</v>
      </c>
      <c r="B1" s="10"/>
      <c r="C1" s="10"/>
      <c r="D1" s="10"/>
      <c r="E1" s="10"/>
      <c r="F1" s="10"/>
      <c r="H1" s="10" t="s">
        <v>8</v>
      </c>
      <c r="I1" s="10"/>
      <c r="J1" s="10"/>
      <c r="K1" s="10"/>
      <c r="L1" s="10"/>
      <c r="M1" s="3"/>
      <c r="N1" s="3"/>
      <c r="O1" s="7"/>
      <c r="P1" s="14"/>
      <c r="Q1" s="14"/>
      <c r="R1" s="14"/>
      <c r="S1" t="s">
        <v>6</v>
      </c>
      <c r="T1" t="s">
        <v>7</v>
      </c>
    </row>
    <row r="2" spans="1:2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t="s">
        <v>9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2"/>
      <c r="N2" s="12"/>
      <c r="O2" s="1" t="s">
        <v>34</v>
      </c>
      <c r="Q2" s="12"/>
      <c r="R2" s="1" t="s">
        <v>34</v>
      </c>
      <c r="S2" s="8" t="s">
        <v>30</v>
      </c>
      <c r="U2" s="8" t="s">
        <v>31</v>
      </c>
    </row>
    <row r="3" spans="1:21" x14ac:dyDescent="0.2">
      <c r="A3" s="1">
        <v>1</v>
      </c>
      <c r="B3" s="5">
        <v>1.9328703703703702E-2</v>
      </c>
      <c r="C3" s="1" t="s">
        <v>6</v>
      </c>
      <c r="D3" s="1" t="s">
        <v>6</v>
      </c>
      <c r="E3" s="4">
        <v>1.8645833333333334E-2</v>
      </c>
      <c r="F3" s="1" t="s">
        <v>6</v>
      </c>
      <c r="G3" t="s">
        <v>10</v>
      </c>
      <c r="H3" s="5">
        <f>B3-G3</f>
        <v>1.3564814814814814E-2</v>
      </c>
      <c r="I3" s="1" t="s">
        <v>6</v>
      </c>
      <c r="J3" s="1" t="s">
        <v>6</v>
      </c>
      <c r="K3" s="4">
        <f>E3-G3</f>
        <v>1.2881944444444446E-2</v>
      </c>
      <c r="L3" s="1" t="s">
        <v>6</v>
      </c>
      <c r="M3" s="12">
        <v>19</v>
      </c>
      <c r="N3" s="12">
        <v>32</v>
      </c>
      <c r="O3">
        <f>N3+M3*60</f>
        <v>1172</v>
      </c>
      <c r="P3">
        <v>18</v>
      </c>
      <c r="Q3" s="8">
        <v>33</v>
      </c>
      <c r="R3">
        <f>Q3+P3*60</f>
        <v>1113</v>
      </c>
      <c r="S3" s="8" t="s">
        <v>28</v>
      </c>
      <c r="U3" t="s">
        <v>28</v>
      </c>
    </row>
    <row r="4" spans="1:21" x14ac:dyDescent="0.2">
      <c r="A4" s="1">
        <v>2</v>
      </c>
      <c r="B4" s="5">
        <v>5.8449074074074072E-3</v>
      </c>
      <c r="C4" s="1" t="s">
        <v>6</v>
      </c>
      <c r="D4" s="1" t="s">
        <v>6</v>
      </c>
      <c r="E4" s="5">
        <v>5.185185185185185E-3</v>
      </c>
      <c r="F4" s="1" t="s">
        <v>6</v>
      </c>
      <c r="G4" s="6">
        <v>4.9305555555555552E-3</v>
      </c>
      <c r="H4" s="5">
        <f t="shared" ref="H4:H26" si="0">B4-G4</f>
        <v>9.1435185185185196E-4</v>
      </c>
      <c r="I4" s="1" t="s">
        <v>6</v>
      </c>
      <c r="J4" s="1" t="s">
        <v>6</v>
      </c>
      <c r="K4" s="4">
        <f t="shared" ref="K4:K26" si="1">E4-G4</f>
        <v>2.5462962962962982E-4</v>
      </c>
      <c r="L4" s="1" t="s">
        <v>6</v>
      </c>
      <c r="M4" s="12">
        <v>1</v>
      </c>
      <c r="N4" s="12">
        <v>19</v>
      </c>
      <c r="O4">
        <f t="shared" ref="O4:O26" si="2">N4+M4*60</f>
        <v>79</v>
      </c>
      <c r="P4">
        <v>0</v>
      </c>
      <c r="Q4" s="8">
        <v>22</v>
      </c>
      <c r="R4">
        <f t="shared" ref="R4:R26" si="3">Q4+P4*60</f>
        <v>22</v>
      </c>
    </row>
    <row r="5" spans="1:21" x14ac:dyDescent="0.2">
      <c r="A5" s="1">
        <v>3</v>
      </c>
      <c r="B5" s="5">
        <v>6.4814814814814813E-3</v>
      </c>
      <c r="C5" s="1" t="s">
        <v>6</v>
      </c>
      <c r="D5" s="1" t="s">
        <v>6</v>
      </c>
      <c r="E5" s="5">
        <v>5.9953703703703697E-3</v>
      </c>
      <c r="F5" s="1" t="s">
        <v>6</v>
      </c>
      <c r="G5" t="s">
        <v>11</v>
      </c>
      <c r="H5" s="5">
        <f t="shared" si="0"/>
        <v>6.2499999999999882E-4</v>
      </c>
      <c r="I5" s="1" t="s">
        <v>6</v>
      </c>
      <c r="J5" s="1" t="s">
        <v>6</v>
      </c>
      <c r="K5" s="4">
        <f t="shared" si="1"/>
        <v>1.3888888888888718E-4</v>
      </c>
      <c r="L5" s="1" t="s">
        <v>6</v>
      </c>
      <c r="M5" s="12">
        <v>0</v>
      </c>
      <c r="N5" s="12">
        <v>54</v>
      </c>
      <c r="O5">
        <f t="shared" si="2"/>
        <v>54</v>
      </c>
      <c r="P5">
        <v>0</v>
      </c>
      <c r="Q5" s="8">
        <v>12</v>
      </c>
      <c r="R5">
        <f t="shared" si="3"/>
        <v>12</v>
      </c>
    </row>
    <row r="6" spans="1:21" x14ac:dyDescent="0.2">
      <c r="A6" s="1">
        <v>4</v>
      </c>
      <c r="B6" s="5">
        <v>6.4814814814814813E-3</v>
      </c>
      <c r="C6" s="1" t="s">
        <v>6</v>
      </c>
      <c r="D6" s="1" t="s">
        <v>6</v>
      </c>
      <c r="E6" s="5">
        <v>6.0879629629629643E-3</v>
      </c>
      <c r="F6" s="1" t="s">
        <v>6</v>
      </c>
      <c r="G6" t="s">
        <v>11</v>
      </c>
      <c r="H6" s="5">
        <f t="shared" si="0"/>
        <v>6.2499999999999882E-4</v>
      </c>
      <c r="I6" s="1" t="s">
        <v>6</v>
      </c>
      <c r="J6" s="1" t="s">
        <v>6</v>
      </c>
      <c r="K6" s="4">
        <f t="shared" si="1"/>
        <v>2.3148148148148182E-4</v>
      </c>
      <c r="L6" s="1" t="s">
        <v>6</v>
      </c>
      <c r="M6" s="12">
        <v>0</v>
      </c>
      <c r="N6" s="12">
        <v>54</v>
      </c>
      <c r="O6">
        <f t="shared" si="2"/>
        <v>54</v>
      </c>
      <c r="P6">
        <v>0</v>
      </c>
      <c r="Q6" s="8">
        <v>20</v>
      </c>
      <c r="R6">
        <f t="shared" si="3"/>
        <v>20</v>
      </c>
      <c r="S6" s="8" t="s">
        <v>29</v>
      </c>
      <c r="U6" t="s">
        <v>29</v>
      </c>
    </row>
    <row r="7" spans="1:21" x14ac:dyDescent="0.2">
      <c r="A7" s="1">
        <v>5</v>
      </c>
      <c r="B7" s="5">
        <v>5.5208333333333333E-3</v>
      </c>
      <c r="C7" s="1" t="s">
        <v>6</v>
      </c>
      <c r="D7" s="1" t="s">
        <v>6</v>
      </c>
      <c r="E7" s="5">
        <v>5.0810185185185186E-3</v>
      </c>
      <c r="F7" s="1" t="s">
        <v>6</v>
      </c>
      <c r="G7" t="s">
        <v>12</v>
      </c>
      <c r="H7" s="5">
        <f t="shared" si="0"/>
        <v>6.8287037037037014E-4</v>
      </c>
      <c r="I7" s="1" t="s">
        <v>6</v>
      </c>
      <c r="J7" s="1" t="s">
        <v>6</v>
      </c>
      <c r="K7" s="4">
        <f t="shared" si="1"/>
        <v>2.4305555555555539E-4</v>
      </c>
      <c r="L7" s="1" t="s">
        <v>6</v>
      </c>
      <c r="M7" s="12">
        <v>0</v>
      </c>
      <c r="N7" s="12">
        <v>59</v>
      </c>
      <c r="O7">
        <f t="shared" si="2"/>
        <v>59</v>
      </c>
      <c r="P7">
        <v>0</v>
      </c>
      <c r="Q7" s="8">
        <v>21</v>
      </c>
      <c r="R7">
        <f t="shared" si="3"/>
        <v>21</v>
      </c>
    </row>
    <row r="8" spans="1:21" x14ac:dyDescent="0.2">
      <c r="A8" s="1">
        <v>6</v>
      </c>
      <c r="B8" s="5">
        <v>6.2268518518518515E-3</v>
      </c>
      <c r="C8" s="1" t="s">
        <v>6</v>
      </c>
      <c r="D8" s="1" t="s">
        <v>6</v>
      </c>
      <c r="E8" s="5">
        <v>5.7986111111111112E-3</v>
      </c>
      <c r="F8" s="1" t="s">
        <v>6</v>
      </c>
      <c r="G8" t="s">
        <v>13</v>
      </c>
      <c r="H8" s="5">
        <f t="shared" si="0"/>
        <v>6.9444444444444458E-4</v>
      </c>
      <c r="I8" s="1" t="s">
        <v>6</v>
      </c>
      <c r="J8" s="1" t="s">
        <v>6</v>
      </c>
      <c r="K8" s="4">
        <f t="shared" si="1"/>
        <v>2.6620370370370426E-4</v>
      </c>
      <c r="L8" s="1" t="s">
        <v>6</v>
      </c>
      <c r="M8" s="12">
        <v>1</v>
      </c>
      <c r="N8" s="12">
        <v>0</v>
      </c>
      <c r="O8">
        <f t="shared" si="2"/>
        <v>60</v>
      </c>
      <c r="P8">
        <v>0</v>
      </c>
      <c r="Q8" s="8">
        <v>23</v>
      </c>
      <c r="R8">
        <f t="shared" si="3"/>
        <v>23</v>
      </c>
    </row>
    <row r="9" spans="1:21" x14ac:dyDescent="0.2">
      <c r="A9" s="1">
        <v>7</v>
      </c>
      <c r="B9" s="5">
        <v>4.5833333333333334E-3</v>
      </c>
      <c r="C9" s="1" t="s">
        <v>6</v>
      </c>
      <c r="D9" s="1" t="s">
        <v>6</v>
      </c>
      <c r="E9" s="5">
        <v>4.3055555555555555E-3</v>
      </c>
      <c r="F9" s="1" t="s">
        <v>6</v>
      </c>
      <c r="G9" t="s">
        <v>14</v>
      </c>
      <c r="H9" s="5">
        <f t="shared" si="0"/>
        <v>4.6296296296296276E-4</v>
      </c>
      <c r="I9" s="1" t="s">
        <v>6</v>
      </c>
      <c r="J9" s="1" t="s">
        <v>6</v>
      </c>
      <c r="K9" s="4">
        <f t="shared" si="1"/>
        <v>1.8518518518518493E-4</v>
      </c>
      <c r="L9" s="1" t="s">
        <v>6</v>
      </c>
      <c r="M9" s="12">
        <v>0</v>
      </c>
      <c r="N9" s="12">
        <v>40</v>
      </c>
      <c r="O9">
        <f t="shared" si="2"/>
        <v>40</v>
      </c>
      <c r="P9">
        <v>0</v>
      </c>
      <c r="Q9">
        <v>16</v>
      </c>
      <c r="R9">
        <f t="shared" si="3"/>
        <v>16</v>
      </c>
    </row>
    <row r="10" spans="1:21" x14ac:dyDescent="0.2">
      <c r="A10" s="1">
        <v>8</v>
      </c>
      <c r="B10" s="5">
        <v>4.4444444444444444E-3</v>
      </c>
      <c r="C10" s="1" t="s">
        <v>6</v>
      </c>
      <c r="D10" s="1" t="s">
        <v>6</v>
      </c>
      <c r="E10" s="5">
        <v>4.0972222222222226E-3</v>
      </c>
      <c r="F10" s="1" t="s">
        <v>6</v>
      </c>
      <c r="G10" t="s">
        <v>15</v>
      </c>
      <c r="H10" s="5">
        <f t="shared" si="0"/>
        <v>6.7129629629629614E-4</v>
      </c>
      <c r="I10" s="1" t="s">
        <v>6</v>
      </c>
      <c r="J10" s="1" t="s">
        <v>6</v>
      </c>
      <c r="K10" s="4">
        <f t="shared" si="1"/>
        <v>3.2407407407407428E-4</v>
      </c>
      <c r="L10" s="1" t="s">
        <v>6</v>
      </c>
      <c r="M10" s="12">
        <v>0</v>
      </c>
      <c r="N10" s="12">
        <v>58</v>
      </c>
      <c r="O10">
        <f t="shared" si="2"/>
        <v>58</v>
      </c>
      <c r="P10">
        <v>0</v>
      </c>
      <c r="Q10" s="8">
        <v>28</v>
      </c>
      <c r="R10">
        <f t="shared" si="3"/>
        <v>28</v>
      </c>
    </row>
    <row r="11" spans="1:21" x14ac:dyDescent="0.2">
      <c r="A11" s="1">
        <v>9</v>
      </c>
      <c r="B11" s="5">
        <v>4.2824074074074075E-3</v>
      </c>
      <c r="C11" s="1" t="s">
        <v>6</v>
      </c>
      <c r="D11" s="1" t="s">
        <v>6</v>
      </c>
      <c r="E11" s="5">
        <v>4.0393518518518521E-3</v>
      </c>
      <c r="F11" s="1" t="s">
        <v>6</v>
      </c>
      <c r="G11" t="s">
        <v>16</v>
      </c>
      <c r="H11" s="5">
        <f t="shared" si="0"/>
        <v>4.8611111111111121E-4</v>
      </c>
      <c r="I11" s="1" t="s">
        <v>6</v>
      </c>
      <c r="J11" s="1" t="s">
        <v>6</v>
      </c>
      <c r="K11" s="4">
        <f t="shared" si="1"/>
        <v>2.4305555555555582E-4</v>
      </c>
      <c r="L11" s="1" t="s">
        <v>6</v>
      </c>
      <c r="M11" s="12">
        <v>0</v>
      </c>
      <c r="N11" s="12">
        <v>42</v>
      </c>
      <c r="O11">
        <f t="shared" si="2"/>
        <v>42</v>
      </c>
      <c r="P11">
        <v>0</v>
      </c>
      <c r="Q11" s="8">
        <v>21</v>
      </c>
      <c r="R11">
        <f t="shared" si="3"/>
        <v>21</v>
      </c>
    </row>
    <row r="12" spans="1:21" x14ac:dyDescent="0.2">
      <c r="A12" s="1">
        <v>10</v>
      </c>
      <c r="B12" s="5">
        <v>4.4328703703703709E-3</v>
      </c>
      <c r="C12" s="1" t="s">
        <v>6</v>
      </c>
      <c r="D12" s="1" t="s">
        <v>6</v>
      </c>
      <c r="E12" s="5">
        <v>4.0277777777777777E-3</v>
      </c>
      <c r="F12" s="1" t="s">
        <v>6</v>
      </c>
      <c r="G12" t="s">
        <v>16</v>
      </c>
      <c r="H12" s="5">
        <f t="shared" si="0"/>
        <v>6.3657407407407456E-4</v>
      </c>
      <c r="I12" s="1" t="s">
        <v>6</v>
      </c>
      <c r="J12" s="1" t="s">
        <v>6</v>
      </c>
      <c r="K12" s="4">
        <f t="shared" si="1"/>
        <v>2.3148148148148138E-4</v>
      </c>
      <c r="L12" s="1" t="s">
        <v>6</v>
      </c>
      <c r="M12" s="12">
        <v>0</v>
      </c>
      <c r="N12" s="12">
        <v>55</v>
      </c>
      <c r="O12">
        <f t="shared" si="2"/>
        <v>55</v>
      </c>
      <c r="P12">
        <v>0</v>
      </c>
      <c r="Q12" s="8">
        <v>20</v>
      </c>
      <c r="R12">
        <f t="shared" si="3"/>
        <v>20</v>
      </c>
    </row>
    <row r="13" spans="1:21" x14ac:dyDescent="0.2">
      <c r="A13" s="1">
        <v>11</v>
      </c>
      <c r="B13" s="5">
        <v>4.9189814814814816E-3</v>
      </c>
      <c r="C13" s="1" t="s">
        <v>6</v>
      </c>
      <c r="D13" s="1" t="s">
        <v>6</v>
      </c>
      <c r="E13" s="5">
        <v>4.6527777777777774E-3</v>
      </c>
      <c r="F13" s="1" t="s">
        <v>6</v>
      </c>
      <c r="G13" t="s">
        <v>17</v>
      </c>
      <c r="H13" s="5">
        <f t="shared" si="0"/>
        <v>5.2083333333333322E-4</v>
      </c>
      <c r="I13" s="1" t="s">
        <v>6</v>
      </c>
      <c r="J13" s="1" t="s">
        <v>6</v>
      </c>
      <c r="K13" s="4">
        <f t="shared" si="1"/>
        <v>2.5462962962962896E-4</v>
      </c>
      <c r="L13" s="1" t="s">
        <v>6</v>
      </c>
      <c r="M13" s="12">
        <v>0</v>
      </c>
      <c r="N13" s="12">
        <v>45</v>
      </c>
      <c r="O13">
        <f t="shared" si="2"/>
        <v>45</v>
      </c>
      <c r="P13">
        <v>0</v>
      </c>
      <c r="Q13" s="8">
        <v>22</v>
      </c>
      <c r="R13">
        <f t="shared" si="3"/>
        <v>22</v>
      </c>
    </row>
    <row r="14" spans="1:21" x14ac:dyDescent="0.2">
      <c r="A14" s="1">
        <v>12</v>
      </c>
      <c r="B14" s="5">
        <v>9.8611111111111104E-3</v>
      </c>
      <c r="C14" s="1" t="s">
        <v>6</v>
      </c>
      <c r="D14" s="1" t="s">
        <v>6</v>
      </c>
      <c r="E14" s="5">
        <v>9.4560185185185181E-3</v>
      </c>
      <c r="F14" s="1" t="s">
        <v>6</v>
      </c>
      <c r="G14" t="s">
        <v>18</v>
      </c>
      <c r="H14" s="5">
        <f t="shared" si="0"/>
        <v>5.7175925925925918E-3</v>
      </c>
      <c r="I14" s="1" t="s">
        <v>6</v>
      </c>
      <c r="J14" s="1" t="s">
        <v>6</v>
      </c>
      <c r="K14" s="4">
        <f t="shared" si="1"/>
        <v>5.3124999999999995E-3</v>
      </c>
      <c r="L14" s="1" t="s">
        <v>6</v>
      </c>
      <c r="M14" s="12">
        <v>8</v>
      </c>
      <c r="N14" s="12">
        <v>14</v>
      </c>
      <c r="O14">
        <f t="shared" si="2"/>
        <v>494</v>
      </c>
      <c r="P14">
        <v>7</v>
      </c>
      <c r="Q14" s="8">
        <v>39</v>
      </c>
      <c r="R14">
        <f t="shared" si="3"/>
        <v>459</v>
      </c>
    </row>
    <row r="15" spans="1:21" x14ac:dyDescent="0.2">
      <c r="A15" s="1">
        <v>13</v>
      </c>
      <c r="B15" s="5">
        <v>4.5949074074074078E-3</v>
      </c>
      <c r="C15" s="1" t="s">
        <v>6</v>
      </c>
      <c r="D15" s="1" t="s">
        <v>6</v>
      </c>
      <c r="E15" s="5">
        <v>4.2245370370370371E-3</v>
      </c>
      <c r="F15" s="1" t="s">
        <v>6</v>
      </c>
      <c r="G15" t="s">
        <v>19</v>
      </c>
      <c r="H15" s="5">
        <f t="shared" si="0"/>
        <v>6.5972222222222213E-4</v>
      </c>
      <c r="I15" s="1" t="s">
        <v>6</v>
      </c>
      <c r="J15" s="1" t="s">
        <v>6</v>
      </c>
      <c r="K15" s="4">
        <f t="shared" si="1"/>
        <v>2.893518518518514E-4</v>
      </c>
      <c r="L15" s="1" t="s">
        <v>6</v>
      </c>
      <c r="M15" s="12">
        <v>0</v>
      </c>
      <c r="N15" s="12">
        <v>57</v>
      </c>
      <c r="O15">
        <f t="shared" si="2"/>
        <v>57</v>
      </c>
      <c r="P15">
        <v>0</v>
      </c>
      <c r="Q15" s="8">
        <v>25</v>
      </c>
      <c r="R15">
        <f t="shared" si="3"/>
        <v>25</v>
      </c>
    </row>
    <row r="16" spans="1:21" x14ac:dyDescent="0.2">
      <c r="A16" s="1">
        <v>14</v>
      </c>
      <c r="B16" s="5">
        <v>5.1041666666666666E-3</v>
      </c>
      <c r="C16" s="1" t="s">
        <v>6</v>
      </c>
      <c r="D16" s="1" t="s">
        <v>6</v>
      </c>
      <c r="E16" s="5">
        <v>4.7106481481481478E-3</v>
      </c>
      <c r="F16" s="1" t="s">
        <v>6</v>
      </c>
      <c r="G16" t="s">
        <v>20</v>
      </c>
      <c r="H16" s="5">
        <f t="shared" si="0"/>
        <v>6.3657407407407326E-4</v>
      </c>
      <c r="I16" s="1" t="s">
        <v>6</v>
      </c>
      <c r="J16" s="1" t="s">
        <v>6</v>
      </c>
      <c r="K16" s="4">
        <f t="shared" si="1"/>
        <v>2.4305555555555452E-4</v>
      </c>
      <c r="L16" s="1" t="s">
        <v>6</v>
      </c>
      <c r="M16" s="12">
        <v>0</v>
      </c>
      <c r="N16" s="12">
        <v>55</v>
      </c>
      <c r="O16">
        <f t="shared" si="2"/>
        <v>55</v>
      </c>
      <c r="P16">
        <v>0</v>
      </c>
      <c r="Q16" s="8">
        <v>21</v>
      </c>
      <c r="R16">
        <f t="shared" si="3"/>
        <v>21</v>
      </c>
    </row>
    <row r="17" spans="1:19" x14ac:dyDescent="0.2">
      <c r="A17" s="1">
        <v>15</v>
      </c>
      <c r="B17" s="5">
        <v>4.5370370370370365E-3</v>
      </c>
      <c r="C17" s="1" t="s">
        <v>6</v>
      </c>
      <c r="D17" s="1" t="s">
        <v>6</v>
      </c>
      <c r="E17" s="5">
        <v>4.1666666666666666E-3</v>
      </c>
      <c r="F17" s="1" t="s">
        <v>6</v>
      </c>
      <c r="G17" t="s">
        <v>19</v>
      </c>
      <c r="H17" s="5">
        <f t="shared" si="0"/>
        <v>6.0185185185185081E-4</v>
      </c>
      <c r="I17" s="1" t="s">
        <v>6</v>
      </c>
      <c r="J17" s="1" t="s">
        <v>6</v>
      </c>
      <c r="K17" s="4">
        <f t="shared" si="1"/>
        <v>2.3148148148148095E-4</v>
      </c>
      <c r="L17" s="1" t="s">
        <v>6</v>
      </c>
      <c r="M17" s="12">
        <v>0</v>
      </c>
      <c r="N17" s="12">
        <v>52</v>
      </c>
      <c r="O17">
        <f t="shared" si="2"/>
        <v>52</v>
      </c>
      <c r="P17">
        <v>0</v>
      </c>
      <c r="Q17" s="8">
        <v>20</v>
      </c>
      <c r="R17">
        <f t="shared" si="3"/>
        <v>20</v>
      </c>
    </row>
    <row r="18" spans="1:19" x14ac:dyDescent="0.2">
      <c r="A18" s="1">
        <v>16</v>
      </c>
      <c r="B18" s="5">
        <v>4.2708333333333339E-3</v>
      </c>
      <c r="C18" s="1" t="s">
        <v>6</v>
      </c>
      <c r="D18" s="1" t="s">
        <v>6</v>
      </c>
      <c r="E18" s="5">
        <v>3.9699074074074072E-3</v>
      </c>
      <c r="F18" s="1" t="s">
        <v>6</v>
      </c>
      <c r="G18" t="s">
        <v>21</v>
      </c>
      <c r="H18" s="5">
        <f t="shared" si="0"/>
        <v>5.2083333333333365E-4</v>
      </c>
      <c r="I18" s="1" t="s">
        <v>6</v>
      </c>
      <c r="J18" s="1" t="s">
        <v>6</v>
      </c>
      <c r="K18" s="4">
        <f t="shared" si="1"/>
        <v>2.1990740740740694E-4</v>
      </c>
      <c r="L18" s="1" t="s">
        <v>6</v>
      </c>
      <c r="M18" s="12">
        <v>0</v>
      </c>
      <c r="N18" s="12">
        <v>45</v>
      </c>
      <c r="O18">
        <f t="shared" si="2"/>
        <v>45</v>
      </c>
      <c r="P18">
        <v>0</v>
      </c>
      <c r="Q18" s="8">
        <v>19</v>
      </c>
      <c r="R18">
        <f t="shared" si="3"/>
        <v>19</v>
      </c>
    </row>
    <row r="19" spans="1:19" x14ac:dyDescent="0.2">
      <c r="A19" s="1">
        <v>17</v>
      </c>
      <c r="B19" s="5">
        <v>7.6736111111111111E-3</v>
      </c>
      <c r="C19" s="1" t="s">
        <v>6</v>
      </c>
      <c r="D19" s="1" t="s">
        <v>6</v>
      </c>
      <c r="E19" s="5">
        <v>7.4074074074074068E-3</v>
      </c>
      <c r="F19" s="1" t="s">
        <v>6</v>
      </c>
      <c r="G19" t="s">
        <v>16</v>
      </c>
      <c r="H19" s="5">
        <f t="shared" si="0"/>
        <v>3.8773148148148148E-3</v>
      </c>
      <c r="I19" s="1" t="s">
        <v>6</v>
      </c>
      <c r="J19" s="1" t="s">
        <v>6</v>
      </c>
      <c r="K19" s="4">
        <f t="shared" si="1"/>
        <v>3.6111111111111105E-3</v>
      </c>
      <c r="L19" s="1" t="s">
        <v>6</v>
      </c>
      <c r="M19" s="12">
        <v>5</v>
      </c>
      <c r="N19" s="12">
        <v>35</v>
      </c>
      <c r="O19">
        <f t="shared" si="2"/>
        <v>335</v>
      </c>
      <c r="P19">
        <v>5</v>
      </c>
      <c r="Q19" s="8">
        <v>12</v>
      </c>
      <c r="R19">
        <f t="shared" si="3"/>
        <v>312</v>
      </c>
    </row>
    <row r="20" spans="1:19" x14ac:dyDescent="0.2">
      <c r="A20" s="1">
        <v>18</v>
      </c>
      <c r="B20" s="5">
        <v>4.2592592592592595E-3</v>
      </c>
      <c r="C20" s="1" t="s">
        <v>6</v>
      </c>
      <c r="D20" s="1" t="s">
        <v>6</v>
      </c>
      <c r="E20" s="5">
        <v>4.0393518518518521E-3</v>
      </c>
      <c r="F20" s="1" t="s">
        <v>6</v>
      </c>
      <c r="G20" t="s">
        <v>22</v>
      </c>
      <c r="H20" s="5">
        <f t="shared" si="0"/>
        <v>5.3240740740740809E-4</v>
      </c>
      <c r="I20" s="1" t="s">
        <v>6</v>
      </c>
      <c r="J20" s="1" t="s">
        <v>6</v>
      </c>
      <c r="K20" s="4">
        <f t="shared" si="1"/>
        <v>3.1250000000000071E-4</v>
      </c>
      <c r="L20" s="1" t="s">
        <v>6</v>
      </c>
      <c r="M20" s="12">
        <v>0</v>
      </c>
      <c r="N20" s="12">
        <v>46</v>
      </c>
      <c r="O20">
        <f t="shared" si="2"/>
        <v>46</v>
      </c>
      <c r="P20">
        <v>0</v>
      </c>
      <c r="Q20" s="8">
        <v>27</v>
      </c>
      <c r="R20">
        <f t="shared" si="3"/>
        <v>27</v>
      </c>
    </row>
    <row r="21" spans="1:19" x14ac:dyDescent="0.2">
      <c r="A21" s="1">
        <v>19</v>
      </c>
      <c r="B21" s="5">
        <v>6.6435185185185182E-3</v>
      </c>
      <c r="C21" s="1" t="s">
        <v>6</v>
      </c>
      <c r="D21" s="1" t="s">
        <v>6</v>
      </c>
      <c r="E21" s="5">
        <v>6.4583333333333333E-3</v>
      </c>
      <c r="F21" s="1" t="s">
        <v>6</v>
      </c>
      <c r="G21" t="s">
        <v>21</v>
      </c>
      <c r="H21" s="5">
        <f t="shared" si="0"/>
        <v>2.8935185185185179E-3</v>
      </c>
      <c r="I21" s="1" t="s">
        <v>6</v>
      </c>
      <c r="J21" s="1" t="s">
        <v>6</v>
      </c>
      <c r="K21" s="4">
        <f t="shared" si="1"/>
        <v>2.708333333333333E-3</v>
      </c>
      <c r="L21" s="1" t="s">
        <v>6</v>
      </c>
      <c r="M21" s="12">
        <v>4</v>
      </c>
      <c r="N21" s="12">
        <v>10</v>
      </c>
      <c r="O21">
        <f t="shared" si="2"/>
        <v>250</v>
      </c>
      <c r="P21">
        <v>3</v>
      </c>
      <c r="Q21" s="8">
        <v>54</v>
      </c>
      <c r="R21">
        <f t="shared" si="3"/>
        <v>234</v>
      </c>
    </row>
    <row r="22" spans="1:19" x14ac:dyDescent="0.2">
      <c r="A22" s="1">
        <v>20</v>
      </c>
      <c r="B22" s="5">
        <v>5.4629629629629637E-3</v>
      </c>
      <c r="C22" s="1" t="s">
        <v>6</v>
      </c>
      <c r="D22" s="1" t="s">
        <v>6</v>
      </c>
      <c r="E22" s="5">
        <v>5.3125000000000004E-3</v>
      </c>
      <c r="F22" s="1" t="s">
        <v>6</v>
      </c>
      <c r="G22" t="s">
        <v>23</v>
      </c>
      <c r="H22" s="5">
        <f t="shared" si="0"/>
        <v>7.1759259259259345E-4</v>
      </c>
      <c r="I22" s="1" t="s">
        <v>6</v>
      </c>
      <c r="J22" s="1" t="s">
        <v>6</v>
      </c>
      <c r="K22" s="4">
        <f t="shared" si="1"/>
        <v>5.671296296296301E-4</v>
      </c>
      <c r="L22" s="1" t="s">
        <v>6</v>
      </c>
      <c r="M22" s="12">
        <v>1</v>
      </c>
      <c r="N22" s="12">
        <v>2</v>
      </c>
      <c r="O22">
        <f t="shared" si="2"/>
        <v>62</v>
      </c>
      <c r="P22">
        <v>0</v>
      </c>
      <c r="Q22" s="8">
        <v>49</v>
      </c>
      <c r="R22">
        <f t="shared" si="3"/>
        <v>49</v>
      </c>
    </row>
    <row r="23" spans="1:19" x14ac:dyDescent="0.2">
      <c r="A23" s="1">
        <v>21</v>
      </c>
      <c r="B23" s="5">
        <v>5.1504629629629635E-3</v>
      </c>
      <c r="C23" s="1" t="s">
        <v>6</v>
      </c>
      <c r="D23" s="1" t="s">
        <v>6</v>
      </c>
      <c r="E23" s="5">
        <v>4.9884259259259265E-3</v>
      </c>
      <c r="F23" s="1" t="s">
        <v>6</v>
      </c>
      <c r="G23" t="s">
        <v>24</v>
      </c>
      <c r="H23" s="5">
        <f t="shared" si="0"/>
        <v>7.0601851851851902E-4</v>
      </c>
      <c r="I23" s="1" t="s">
        <v>6</v>
      </c>
      <c r="J23" s="1" t="s">
        <v>6</v>
      </c>
      <c r="K23" s="4">
        <f t="shared" si="1"/>
        <v>5.4398148148148209E-4</v>
      </c>
      <c r="L23" s="1" t="s">
        <v>6</v>
      </c>
      <c r="M23" s="12">
        <v>1</v>
      </c>
      <c r="N23" s="12">
        <v>1</v>
      </c>
      <c r="O23">
        <f t="shared" si="2"/>
        <v>61</v>
      </c>
      <c r="P23">
        <v>0</v>
      </c>
      <c r="Q23" s="8">
        <v>47</v>
      </c>
      <c r="R23">
        <f t="shared" si="3"/>
        <v>47</v>
      </c>
    </row>
    <row r="24" spans="1:19" x14ac:dyDescent="0.2">
      <c r="A24" s="1">
        <v>22</v>
      </c>
      <c r="B24" s="5">
        <v>4.8726851851851856E-3</v>
      </c>
      <c r="C24" s="1" t="s">
        <v>6</v>
      </c>
      <c r="D24" s="1" t="s">
        <v>6</v>
      </c>
      <c r="E24" s="5">
        <v>4.3981481481481484E-3</v>
      </c>
      <c r="F24" s="1" t="s">
        <v>6</v>
      </c>
      <c r="G24" t="s">
        <v>25</v>
      </c>
      <c r="H24" s="5">
        <f t="shared" si="0"/>
        <v>8.9120370370370395E-4</v>
      </c>
      <c r="I24" s="1" t="s">
        <v>6</v>
      </c>
      <c r="J24" s="1" t="s">
        <v>6</v>
      </c>
      <c r="K24" s="4">
        <f t="shared" si="1"/>
        <v>4.1666666666666675E-4</v>
      </c>
      <c r="L24" s="1" t="s">
        <v>6</v>
      </c>
      <c r="M24" s="12">
        <v>1</v>
      </c>
      <c r="N24" s="12">
        <v>17</v>
      </c>
      <c r="O24">
        <f t="shared" si="2"/>
        <v>77</v>
      </c>
      <c r="P24">
        <v>0</v>
      </c>
      <c r="Q24" s="8">
        <v>36</v>
      </c>
      <c r="R24">
        <f t="shared" si="3"/>
        <v>36</v>
      </c>
    </row>
    <row r="25" spans="1:19" x14ac:dyDescent="0.2">
      <c r="A25" s="1">
        <v>23</v>
      </c>
      <c r="B25" s="5">
        <v>4.5486111111111109E-3</v>
      </c>
      <c r="C25" s="1" t="s">
        <v>6</v>
      </c>
      <c r="D25" s="1" t="s">
        <v>6</v>
      </c>
      <c r="E25" s="5">
        <v>4.1898148148148146E-3</v>
      </c>
      <c r="F25" s="1" t="s">
        <v>6</v>
      </c>
      <c r="G25" t="s">
        <v>15</v>
      </c>
      <c r="H25" s="5">
        <f t="shared" si="0"/>
        <v>7.7546296296296261E-4</v>
      </c>
      <c r="I25" s="1" t="s">
        <v>6</v>
      </c>
      <c r="J25" s="1" t="s">
        <v>6</v>
      </c>
      <c r="K25" s="4">
        <f t="shared" si="1"/>
        <v>4.1666666666666631E-4</v>
      </c>
      <c r="L25" s="1" t="s">
        <v>6</v>
      </c>
      <c r="M25" s="12">
        <v>1</v>
      </c>
      <c r="N25" s="12">
        <v>7</v>
      </c>
      <c r="O25">
        <f t="shared" si="2"/>
        <v>67</v>
      </c>
      <c r="P25">
        <v>0</v>
      </c>
      <c r="Q25" s="8">
        <v>36</v>
      </c>
      <c r="R25">
        <f t="shared" si="3"/>
        <v>36</v>
      </c>
    </row>
    <row r="26" spans="1:19" x14ac:dyDescent="0.2">
      <c r="A26" s="1">
        <v>24</v>
      </c>
      <c r="B26" s="5">
        <v>4.9768518518518521E-3</v>
      </c>
      <c r="C26" s="1" t="s">
        <v>6</v>
      </c>
      <c r="D26" s="1" t="s">
        <v>6</v>
      </c>
      <c r="E26" s="5">
        <v>4.6180555555555558E-3</v>
      </c>
      <c r="F26" s="1" t="s">
        <v>6</v>
      </c>
      <c r="G26" t="s">
        <v>16</v>
      </c>
      <c r="H26" s="5">
        <f t="shared" si="0"/>
        <v>1.1805555555555558E-3</v>
      </c>
      <c r="I26" s="1" t="s">
        <v>6</v>
      </c>
      <c r="J26" s="1" t="s">
        <v>6</v>
      </c>
      <c r="K26" s="4">
        <f t="shared" si="1"/>
        <v>8.2175925925925949E-4</v>
      </c>
      <c r="L26" s="1" t="s">
        <v>6</v>
      </c>
      <c r="M26" s="12">
        <v>1</v>
      </c>
      <c r="N26" s="12">
        <v>42</v>
      </c>
      <c r="O26">
        <f t="shared" si="2"/>
        <v>102</v>
      </c>
      <c r="P26">
        <v>1</v>
      </c>
      <c r="Q26" s="8">
        <v>11</v>
      </c>
      <c r="R26">
        <f t="shared" si="3"/>
        <v>71</v>
      </c>
    </row>
    <row r="27" spans="1:19" x14ac:dyDescent="0.2">
      <c r="A27" s="2">
        <v>25</v>
      </c>
      <c r="B27" s="2"/>
      <c r="C27" s="2"/>
      <c r="D27" s="2"/>
      <c r="E27" s="2"/>
      <c r="F27" s="2"/>
      <c r="G27" t="s">
        <v>26</v>
      </c>
      <c r="H27" s="2"/>
      <c r="I27" s="2"/>
      <c r="J27" s="2"/>
      <c r="K27" s="2"/>
      <c r="L27" s="2"/>
      <c r="M27" s="13"/>
      <c r="N27" s="13"/>
    </row>
    <row r="28" spans="1:19" x14ac:dyDescent="0.2">
      <c r="A28" s="1">
        <v>26</v>
      </c>
      <c r="B28" s="5" t="s">
        <v>6</v>
      </c>
      <c r="C28" s="1" t="s">
        <v>6</v>
      </c>
      <c r="D28" s="1" t="s">
        <v>6</v>
      </c>
      <c r="E28" s="5">
        <v>5.8796296296296296E-3</v>
      </c>
      <c r="F28" s="1" t="s">
        <v>6</v>
      </c>
      <c r="G28" t="s">
        <v>27</v>
      </c>
      <c r="H28" s="5" t="s">
        <v>6</v>
      </c>
      <c r="I28" s="1" t="s">
        <v>6</v>
      </c>
      <c r="J28" s="1" t="s">
        <v>6</v>
      </c>
      <c r="K28" s="5">
        <f>E28-G28</f>
        <v>2.9861111111111108E-3</v>
      </c>
      <c r="L28" s="1" t="s">
        <v>6</v>
      </c>
      <c r="M28" s="12"/>
      <c r="N28" s="12"/>
    </row>
    <row r="29" spans="1:19" x14ac:dyDescent="0.2">
      <c r="G29" t="s">
        <v>32</v>
      </c>
      <c r="H29" s="6">
        <f>AVERAGE(H4:H13,H15:H18,H20,H22:H26)</f>
        <v>6.7708333333333325E-4</v>
      </c>
      <c r="K29" s="9">
        <f>AVERAGE(K4:K13,K15:K18,K20,K22:K26)</f>
        <v>3.2175925925925921E-4</v>
      </c>
      <c r="L29" s="9"/>
      <c r="M29" s="9">
        <f t="shared" ref="M29:R29" si="4">AVERAGE(M4:M13,M15:M18,M20,M22:M26)</f>
        <v>0.35</v>
      </c>
      <c r="N29" s="9">
        <f t="shared" si="4"/>
        <v>37.5</v>
      </c>
      <c r="O29" s="15">
        <f t="shared" si="4"/>
        <v>58.5</v>
      </c>
      <c r="P29" s="15">
        <f t="shared" si="4"/>
        <v>0.05</v>
      </c>
      <c r="Q29" s="15">
        <f t="shared" si="4"/>
        <v>24.8</v>
      </c>
      <c r="R29" s="15">
        <f t="shared" si="4"/>
        <v>27.8</v>
      </c>
    </row>
    <row r="30" spans="1:19" x14ac:dyDescent="0.2">
      <c r="G30" t="s">
        <v>33</v>
      </c>
      <c r="H30" s="11"/>
      <c r="I30" s="11"/>
      <c r="J30" s="11"/>
      <c r="K30" s="11"/>
      <c r="L30" s="11"/>
      <c r="M30" s="11">
        <f t="shared" ref="I30:R30" si="5">_xlfn.STDEV.P(M22:M26,M20,M15:M18,M4:M13)</f>
        <v>0.47696960070847283</v>
      </c>
      <c r="N30" s="11">
        <f t="shared" si="5"/>
        <v>20.679700191250355</v>
      </c>
      <c r="O30" s="15">
        <f>STDEV(O22:O26,O20,O15:O18,O4:O13)</f>
        <v>14.496823608530322</v>
      </c>
      <c r="P30" s="15">
        <f t="shared" si="5"/>
        <v>0.21794494717703367</v>
      </c>
      <c r="Q30" s="15">
        <f t="shared" si="5"/>
        <v>9.8519033694002509</v>
      </c>
      <c r="R30" s="15">
        <f>STDEV(R22:R26,R20,R15:R18,R4:R13)</f>
        <v>13.964616941247959</v>
      </c>
    </row>
    <row r="31" spans="1:19" x14ac:dyDescent="0.2">
      <c r="G31" t="s">
        <v>35</v>
      </c>
      <c r="H31" s="6">
        <f>AVERAGE(H4:H13,H15:H18)</f>
        <v>6.2417328042328019E-4</v>
      </c>
      <c r="K31" s="9">
        <f>AVERAGE(K4:K13,K15:K18)</f>
        <v>2.3974867724867698E-4</v>
      </c>
      <c r="L31" s="9"/>
      <c r="M31" s="9">
        <f t="shared" ref="L31:R31" si="6">AVERAGE(M4:M13,M15:M18)</f>
        <v>0.14285714285714285</v>
      </c>
      <c r="N31" s="9">
        <f t="shared" si="6"/>
        <v>45.357142857142854</v>
      </c>
      <c r="O31" s="15">
        <f>AVERAGE(O4:O13,O15:O18)</f>
        <v>53.928571428571431</v>
      </c>
      <c r="P31" s="15">
        <f t="shared" si="6"/>
        <v>0</v>
      </c>
      <c r="Q31" s="15">
        <f t="shared" si="6"/>
        <v>20.714285714285715</v>
      </c>
      <c r="R31" s="15">
        <f t="shared" si="6"/>
        <v>20.714285714285715</v>
      </c>
    </row>
    <row r="32" spans="1:19" x14ac:dyDescent="0.2">
      <c r="G32" t="s">
        <v>33</v>
      </c>
      <c r="O32" s="15">
        <f>STDEV(O4:O13,O15:O18)</f>
        <v>9.6831676771465833</v>
      </c>
      <c r="P32" s="15">
        <f t="shared" ref="P32:R32" si="7">_xlfn.STDEV.P(P4:P13,P15:P18)</f>
        <v>0</v>
      </c>
      <c r="Q32" s="15">
        <f t="shared" si="7"/>
        <v>3.6140316116210052</v>
      </c>
      <c r="R32" s="15">
        <f>STDEV(R4:R13,R15:R18)</f>
        <v>3.750457847507966</v>
      </c>
      <c r="S32" t="s">
        <v>42</v>
      </c>
    </row>
    <row r="33" spans="7:20" x14ac:dyDescent="0.2">
      <c r="G33" t="s">
        <v>36</v>
      </c>
      <c r="H33" s="6">
        <f>AVERAGE(H22:H26,H20)</f>
        <v>8.0054012345679056E-4</v>
      </c>
      <c r="K33" s="9">
        <f>AVERAGE(K20,K22:K26)</f>
        <v>5.1311728395061758E-4</v>
      </c>
      <c r="L33" s="9"/>
      <c r="M33" s="9">
        <f t="shared" ref="L33:R33" si="8">AVERAGE(M20,M22:M26)</f>
        <v>0.83333333333333337</v>
      </c>
      <c r="N33" s="9">
        <f t="shared" si="8"/>
        <v>19.166666666666668</v>
      </c>
      <c r="O33" s="15">
        <f>AVERAGE(O20,O22:O26)</f>
        <v>69.166666666666671</v>
      </c>
      <c r="P33" s="15">
        <f t="shared" si="8"/>
        <v>0.16666666666666666</v>
      </c>
      <c r="Q33" s="15">
        <f t="shared" si="8"/>
        <v>34.333333333333336</v>
      </c>
      <c r="R33" s="15">
        <f t="shared" si="8"/>
        <v>44.333333333333336</v>
      </c>
      <c r="S33" s="15">
        <f>O33-O31</f>
        <v>15.238095238095241</v>
      </c>
      <c r="T33" s="15">
        <f>R33-R31</f>
        <v>23.61904761904762</v>
      </c>
    </row>
    <row r="34" spans="7:20" x14ac:dyDescent="0.2">
      <c r="G34" t="s">
        <v>33</v>
      </c>
      <c r="O34">
        <f>STDEV(O20,O22:O26)</f>
        <v>18.967516091113946</v>
      </c>
      <c r="P34">
        <f t="shared" ref="P34:R34" si="9">_xlfn.STDEV.P(P20,P22:P26)</f>
        <v>0.37267799624996495</v>
      </c>
      <c r="Q34">
        <f t="shared" si="9"/>
        <v>12.775845264491201</v>
      </c>
      <c r="R34">
        <f>STDEV(R20,R22:R26)</f>
        <v>15.357951252255843</v>
      </c>
    </row>
    <row r="35" spans="7:20" x14ac:dyDescent="0.2">
      <c r="K35" t="s">
        <v>40</v>
      </c>
      <c r="L35" t="s">
        <v>37</v>
      </c>
      <c r="O35">
        <f>MIN(O4:O13,O15:O18)</f>
        <v>40</v>
      </c>
      <c r="P35">
        <f t="shared" ref="P35:R35" si="10">MIN(P4:P13,P15:P18)</f>
        <v>0</v>
      </c>
      <c r="Q35">
        <f t="shared" si="10"/>
        <v>12</v>
      </c>
      <c r="R35">
        <f>MIN(R4:R13,R15:R18)</f>
        <v>12</v>
      </c>
    </row>
    <row r="36" spans="7:20" x14ac:dyDescent="0.2">
      <c r="L36" t="s">
        <v>38</v>
      </c>
      <c r="O36">
        <f>MAX(O4:O13,O15:O18)</f>
        <v>79</v>
      </c>
      <c r="P36">
        <f t="shared" ref="P36:R36" si="11">MAX(P4:P13,P15:P18)</f>
        <v>0</v>
      </c>
      <c r="Q36">
        <f t="shared" si="11"/>
        <v>28</v>
      </c>
      <c r="R36">
        <f t="shared" si="11"/>
        <v>28</v>
      </c>
    </row>
    <row r="37" spans="7:20" x14ac:dyDescent="0.2">
      <c r="K37" t="s">
        <v>41</v>
      </c>
      <c r="L37" t="s">
        <v>39</v>
      </c>
      <c r="O37">
        <f>MIN(O20,O22:O26)</f>
        <v>46</v>
      </c>
      <c r="P37">
        <f t="shared" ref="P37:R37" si="12">MIN(P20,P22:P26)</f>
        <v>0</v>
      </c>
      <c r="Q37">
        <f t="shared" si="12"/>
        <v>11</v>
      </c>
      <c r="R37">
        <f t="shared" si="12"/>
        <v>27</v>
      </c>
    </row>
    <row r="38" spans="7:20" x14ac:dyDescent="0.2">
      <c r="L38" t="s">
        <v>38</v>
      </c>
      <c r="O38">
        <f>MAX(O20,O22:O26)</f>
        <v>102</v>
      </c>
      <c r="P38">
        <f t="shared" ref="P38:R38" si="13">MAX(P20,P22:P26)</f>
        <v>1</v>
      </c>
      <c r="Q38">
        <f t="shared" si="13"/>
        <v>49</v>
      </c>
      <c r="R38">
        <f t="shared" si="13"/>
        <v>71</v>
      </c>
    </row>
  </sheetData>
  <mergeCells count="2">
    <mergeCell ref="A1:F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2017-08-14T17:26:40Z</dcterms:created>
  <dcterms:modified xsi:type="dcterms:W3CDTF">2017-08-21T02:03:22Z</dcterms:modified>
</cp:coreProperties>
</file>