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Values" sheetId="1" state="visible" r:id="rId1"/>
    <sheet name="Cash Flow Model" sheetId="2" state="visible" r:id="rId2"/>
    <sheet name="Report" sheetId="3" state="visible" r:id="rId3"/>
    <sheet name="Sheet2" sheetId="4" state="visible" r:id="rId4"/>
  </sheets>
  <externalReferences>
    <externalReference r:id="rId5"/>
    <externalReference r:id="rId6"/>
  </externalReferences>
  <definedNames>
    <definedName localSheetId="2" name="XVALUE">OFFSET([0]!YVALUE,0,-1)</definedName>
    <definedName name="XVALUE">OFFSET([0]!YVALUE,0,-1)</definedName>
    <definedName name="YVALUE">OFFSET('[1]Cash Flow Model'!$C$57,0,0,COUNTA('[1]Cash Flow Model'!$57:$57),1)</definedName>
    <definedName localSheetId="2" name="_xlnm.Print_Area">Report!$B$3:$K$307</definedName>
  </definedNames>
  <calcPr calcId="124519" fullCalcOnLoad="1"/>
</workbook>
</file>

<file path=xl/sharedStrings.xml><?xml version="1.0" encoding="utf-8"?>
<sst xmlns="http://schemas.openxmlformats.org/spreadsheetml/2006/main" uniqueCount="191">
  <si>
    <t>Beginning Date</t>
  </si>
  <si>
    <t>Ending Date</t>
  </si>
  <si>
    <t>Season</t>
  </si>
  <si>
    <t>Max Peak Demand</t>
  </si>
  <si>
    <t>Part Peak Demand</t>
  </si>
  <si>
    <t>Max Demand</t>
  </si>
  <si>
    <t>Max Off All Demand</t>
  </si>
  <si>
    <t>Peak Consumption</t>
  </si>
  <si>
    <t>Part Peak Consumption</t>
  </si>
  <si>
    <t>Off Peak Consumption</t>
  </si>
  <si>
    <t>Total Consumption</t>
  </si>
  <si>
    <t>Max Peak Demand Dollars</t>
  </si>
  <si>
    <t>Part Peak Demand Dollars</t>
  </si>
  <si>
    <t>Max Demand Dollars</t>
  </si>
  <si>
    <t>Total Demand Dollars</t>
  </si>
  <si>
    <t>Peak Consumption Dollars</t>
  </si>
  <si>
    <t>Part Peak Consumption Dollars</t>
  </si>
  <si>
    <t>Off Peak Consumption Dollars</t>
  </si>
  <si>
    <t>Total Consumption Dollars</t>
  </si>
  <si>
    <t>Grand Total</t>
  </si>
  <si>
    <t>winter</t>
  </si>
  <si>
    <t>summer</t>
  </si>
  <si>
    <t>Rate</t>
  </si>
  <si>
    <t>Price</t>
  </si>
  <si>
    <t>Anytime kW Peak (summer)</t>
  </si>
  <si>
    <t>Anytime kW Peak (winter)</t>
  </si>
  <si>
    <t>Max kW Peak (summer)</t>
  </si>
  <si>
    <t>Part kW Peak (summer)</t>
  </si>
  <si>
    <t>HELLO</t>
  </si>
  <si>
    <t>Part kW Peak (winter)</t>
  </si>
  <si>
    <t>kWh Off Peak (summer)</t>
  </si>
  <si>
    <t>kWh Off Peak (winter)</t>
  </si>
  <si>
    <t>kWh Part Peak (summer)</t>
  </si>
  <si>
    <t>kWh Part Peak (winter)</t>
  </si>
  <si>
    <t>kWh Peak (summer)</t>
  </si>
  <si>
    <t>kWh Peak (winter)</t>
  </si>
  <si>
    <t>Description</t>
  </si>
  <si>
    <t>Values</t>
  </si>
  <si>
    <t>Units</t>
  </si>
  <si>
    <t>Tariff</t>
  </si>
  <si>
    <t>E-19-TOU</t>
  </si>
  <si>
    <t>PV System Size</t>
  </si>
  <si>
    <t>kW-DC</t>
  </si>
  <si>
    <t>Specific Annual Production</t>
  </si>
  <si>
    <t>kWh / kW-AC / yr</t>
  </si>
  <si>
    <t>kWh PV Generation</t>
  </si>
  <si>
    <t>kWh / yr</t>
  </si>
  <si>
    <t>Annual Solar Revenue</t>
  </si>
  <si>
    <t>/ yr</t>
  </si>
  <si>
    <t>Solar $/kWh Revenue</t>
  </si>
  <si>
    <t>/ kWh</t>
  </si>
  <si>
    <t>Consumption (kWh) Offset</t>
  </si>
  <si>
    <t>Consumption ($$$) Offset</t>
  </si>
  <si>
    <t>Demand (kW) Offset</t>
  </si>
  <si>
    <t>Demand ($$$) Offset</t>
  </si>
  <si>
    <t>Total Bill (Cons + Dem) Offset</t>
  </si>
  <si>
    <t>Project Details</t>
  </si>
  <si>
    <t>Type</t>
  </si>
  <si>
    <t>Commercial</t>
  </si>
  <si>
    <t>PV System Size (kW-DC)</t>
  </si>
  <si>
    <t>DEFAULT VALUES</t>
  </si>
  <si>
    <t>O&amp;M Start Year</t>
  </si>
  <si>
    <t>O&amp;M End Year</t>
  </si>
  <si>
    <t>Federal Corporate Income Tax Rate</t>
  </si>
  <si>
    <t>State Corporate Income Tax Rate</t>
  </si>
  <si>
    <t>Blended Tax Rate</t>
  </si>
  <si>
    <t>Discount Rate</t>
  </si>
  <si>
    <t>kWh Appreciation</t>
  </si>
  <si>
    <t>Panel Degradation</t>
  </si>
  <si>
    <t>Effective kWh Appreciation</t>
  </si>
  <si>
    <t>Depreciation Schedule (Federal)</t>
  </si>
  <si>
    <t>5-year Bonus MACRS</t>
  </si>
  <si>
    <t>Depreciation Schedule (State)</t>
  </si>
  <si>
    <t>12-year Declining</t>
  </si>
  <si>
    <t>Capital Expenditures</t>
  </si>
  <si>
    <t>Panel Cost ($/W)</t>
  </si>
  <si>
    <t>Inverter Cost ($/W)</t>
  </si>
  <si>
    <t>Racking Cost ($/W)</t>
  </si>
  <si>
    <t>Balance of System ($/W)</t>
  </si>
  <si>
    <t>Contingency ($/W)</t>
  </si>
  <si>
    <t>Shipping + Delivery ($/W)</t>
  </si>
  <si>
    <t>Federal Sales Tax (%)</t>
  </si>
  <si>
    <t>State Sales Tax (%)</t>
  </si>
  <si>
    <t>Sales Tax (%)</t>
  </si>
  <si>
    <t>Labor ($/W)</t>
  </si>
  <si>
    <t>Design&amp;Engineering ($/W)</t>
  </si>
  <si>
    <t>Permitting&amp;Inspection ($/W)</t>
  </si>
  <si>
    <t>Price Per Watt ($/W)</t>
  </si>
  <si>
    <t>Total Initial Cost</t>
  </si>
  <si>
    <t>Operating Expenditures</t>
  </si>
  <si>
    <t>O&amp;M ($/kW)</t>
  </si>
  <si>
    <t>O&amp;M at Year 0 ($/yr)</t>
  </si>
  <si>
    <t>Replacing Inverter?</t>
  </si>
  <si>
    <t>No</t>
  </si>
  <si>
    <t>Price per Inverter ($)</t>
  </si>
  <si>
    <t>Inverter Replacement Year</t>
  </si>
  <si>
    <t>Yes</t>
  </si>
  <si>
    <t>CASH POSITION</t>
  </si>
  <si>
    <t>YEARS</t>
  </si>
  <si>
    <t>REVENUE</t>
  </si>
  <si>
    <t>Solar Revenue</t>
  </si>
  <si>
    <t>EXPENSE</t>
  </si>
  <si>
    <t>One-Time Inverter Replacement</t>
  </si>
  <si>
    <t>O&amp;M Service Warranty</t>
  </si>
  <si>
    <t>NET INCOME FROM OPERATIONS</t>
  </si>
  <si>
    <t>INVESTMENTS (ASSETS)</t>
  </si>
  <si>
    <t>Equipment</t>
  </si>
  <si>
    <t>EPC Costs</t>
  </si>
  <si>
    <t>Sales Tax</t>
  </si>
  <si>
    <t>INVESTMENT TAX CREDIT</t>
  </si>
  <si>
    <t>TAX LIABILITY (FROM OPERATIONS)</t>
  </si>
  <si>
    <t>DEPRECIATION (FEDERAL)</t>
  </si>
  <si>
    <t>DEPRECIATION (STATE)</t>
  </si>
  <si>
    <t>DEPRECIATION TAX BENEFIT (FEDERAL)</t>
  </si>
  <si>
    <t>DEPRECIATION TAX BENEFIT (STATE)</t>
  </si>
  <si>
    <t>NET ANNUAL CASH FLOW (PRE TAX)</t>
  </si>
  <si>
    <t>NET ANNUAL CASH FLOW (POST TAX)</t>
  </si>
  <si>
    <t>CUMULATIVE CASH POSITION (PRE TAX)</t>
  </si>
  <si>
    <t>CUMULATIVE CASH POSITION (POST TAX)</t>
  </si>
  <si>
    <t>POST TAX</t>
  </si>
  <si>
    <t>TOTAL NET PRESENT VALUE (NPV)</t>
  </si>
  <si>
    <t>INTERNAL RATE OF RETURN (IRR)</t>
  </si>
  <si>
    <t>PAYBACK PERIOD</t>
  </si>
  <si>
    <t>PRE TAX</t>
  </si>
  <si>
    <t xml:space="preserve"> </t>
  </si>
  <si>
    <t>Demand Usage (kW)</t>
  </si>
  <si>
    <t>kW Demand</t>
  </si>
  <si>
    <t>Utility Tariff Rate</t>
  </si>
  <si>
    <t>Billing Period Start</t>
  </si>
  <si>
    <t>Billing Period End</t>
  </si>
  <si>
    <t>$/kW or $/kWh</t>
  </si>
  <si>
    <t>Summer</t>
  </si>
  <si>
    <t>Max kW Peak</t>
  </si>
  <si>
    <t>Part kW Peak</t>
  </si>
  <si>
    <t>Anytime kW Peak</t>
  </si>
  <si>
    <t>kWh Peak</t>
  </si>
  <si>
    <t>kWh Part Peak</t>
  </si>
  <si>
    <t>kWh Off Peak</t>
  </si>
  <si>
    <t>Winter</t>
  </si>
  <si>
    <t>Energy Usage (kWh)</t>
  </si>
  <si>
    <t>kWh Consumption</t>
  </si>
  <si>
    <t>#</t>
  </si>
  <si>
    <t>Demand &amp; Energy Charge ($$$)</t>
  </si>
  <si>
    <t>$$$/kW - Demand</t>
  </si>
  <si>
    <t>$$$/kWh - Consumption</t>
  </si>
  <si>
    <t>Savings Analysis</t>
  </si>
  <si>
    <t>Weather Station</t>
  </si>
  <si>
    <t>Specific Annual Prod.</t>
  </si>
  <si>
    <t>kWh Offset %</t>
  </si>
  <si>
    <t>Consump. $$$ Offset</t>
  </si>
  <si>
    <t>kW Offset %</t>
  </si>
  <si>
    <t>Demand $$$ Offset</t>
  </si>
  <si>
    <t>Total Bill Offset</t>
  </si>
  <si>
    <t>1st Year Savings Summary</t>
  </si>
  <si>
    <t>kWh Remaining</t>
  </si>
  <si>
    <t>$$$ Consumption</t>
  </si>
  <si>
    <t>$$$ Covered by PV</t>
  </si>
  <si>
    <t>$$$ to Pay to Utility</t>
  </si>
  <si>
    <t>$$$ Demand</t>
  </si>
  <si>
    <t>$$$ Total to Pay</t>
  </si>
  <si>
    <t>Pre-Tax Financial Summary</t>
  </si>
  <si>
    <t>System Size (kW-DC)</t>
  </si>
  <si>
    <t>30-Year NPV</t>
  </si>
  <si>
    <t>Federal Corporate Tax Rate</t>
  </si>
  <si>
    <t>30-Year IRR</t>
  </si>
  <si>
    <t>State Corporate Tax Rate</t>
  </si>
  <si>
    <t>Gross Cost</t>
  </si>
  <si>
    <t>Payback Period</t>
  </si>
  <si>
    <t>30% ITC</t>
  </si>
  <si>
    <t>1st Year Fed. Dep.</t>
  </si>
  <si>
    <t>Post-Tax Financial Summary</t>
  </si>
  <si>
    <t>1st Year State Dep.</t>
  </si>
  <si>
    <t>Net Cost</t>
  </si>
  <si>
    <t>Federal Depreciation Sched.</t>
  </si>
  <si>
    <t>State Depreciation Sched.</t>
  </si>
  <si>
    <t xml:space="preserve">O&amp;M at Year 1 </t>
  </si>
  <si>
    <t>Invert. Replace Yr.</t>
  </si>
  <si>
    <t>Year by Year Analysis</t>
  </si>
  <si>
    <t>Inverter Replacement</t>
  </si>
  <si>
    <t>Net Income from Operations</t>
  </si>
  <si>
    <t>Investment Tax Credit</t>
  </si>
  <si>
    <t>Tax Liabilities from Operations</t>
  </si>
  <si>
    <t>Federal Depreciation</t>
  </si>
  <si>
    <t>State Depreciation</t>
  </si>
  <si>
    <t>Federal Dep. Tax Benefit</t>
  </si>
  <si>
    <t>State Dep. Tax Benefit</t>
  </si>
  <si>
    <t>Net Annual Cash - Pre Tax</t>
  </si>
  <si>
    <t>Net Annual Cash - Post Tax</t>
  </si>
  <si>
    <t>Cumulative Cash - Pre Tax</t>
  </si>
  <si>
    <t>Cumulative Cash - Post Tax</t>
  </si>
  <si>
    <t>Federal Depreciation Tax Benefit</t>
  </si>
</sst>
</file>

<file path=xl/styles.xml><?xml version="1.0" encoding="utf-8"?>
<styleSheet xmlns="http://schemas.openxmlformats.org/spreadsheetml/2006/main">
  <numFmts count="17">
    <numFmt formatCode="&quot;$&quot;#,##0_);\(&quot;$&quot;#,##0\)" numFmtId="164"/>
    <numFmt formatCode="&quot;$&quot;#,##0_);[Red]\(&quot;$&quot;#,##0\)" numFmtId="165"/>
    <numFmt formatCode="&quot;$&quot;#,##0.00_);\(&quot;$&quot;#,##0.00\)" numFmtId="166"/>
    <numFmt formatCode="&quot;$&quot;#,##0.00_);[Red]\(&quot;$&quot;#,##0.00\)" numFmtId="167"/>
    <numFmt formatCode="_(&quot;$&quot;* #,##0_);_(&quot;$&quot;* \(#,##0\);_(&quot;$&quot;* &quot;-&quot;_);_(@_)" numFmtId="168"/>
    <numFmt formatCode="_(&quot;$&quot;* #,##0.00_);_(&quot;$&quot;* \(#,##0.00\);_(&quot;$&quot;* &quot;-&quot;??_);_(@_)" numFmtId="169"/>
    <numFmt formatCode="yyyy\-mm\-dd" numFmtId="170"/>
    <numFmt formatCode="0.0%" numFmtId="171"/>
    <numFmt formatCode="0.0000000000" numFmtId="172"/>
    <numFmt formatCode="_-* #,##0.0_-;\-* #,##0.0_-;_-* &quot;-&quot;??_-;_-@_-" numFmtId="173"/>
    <numFmt formatCode="#,##0.00&quot; $&quot;;\-#,##0.00&quot; $&quot;" numFmtId="174"/>
    <numFmt formatCode="0.00_)" numFmtId="175"/>
    <numFmt formatCode="&quot;$&quot;#,##0.00000_);\(&quot;$&quot;#,##0.00000\)" numFmtId="176"/>
    <numFmt formatCode="0.00000" numFmtId="177"/>
    <numFmt formatCode="&quot;$&quot;#,##0.00" numFmtId="178"/>
    <numFmt formatCode="&quot;$&quot;#,##0" numFmtId="179"/>
    <numFmt formatCode="yyyy-mm-dd" numFmtId="180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006100"/>
      <sz val="11"/>
      <scheme val="minor"/>
    </font>
    <font>
      <name val="Arial"/>
      <family val="2"/>
      <sz val="10"/>
    </font>
    <font>
      <name val="Geneva"/>
      <sz val="10"/>
    </font>
    <font>
      <name val="??"/>
      <charset val="129"/>
      <family val="3"/>
      <sz val="11"/>
    </font>
    <font>
      <name val="Arial"/>
      <family val="2"/>
      <sz val="8"/>
    </font>
    <font>
      <name val="Arial"/>
      <family val="2"/>
      <b val="1"/>
      <color indexed="37"/>
      <sz val="11"/>
    </font>
    <font>
      <name val="Arial"/>
      <family val="2"/>
      <color indexed="12"/>
      <sz val="10"/>
    </font>
    <font>
      <name val="Small Fonts"/>
      <family val="2"/>
      <sz val="7"/>
    </font>
    <font>
      <name val="Helv"/>
      <b val="1"/>
      <i val="1"/>
      <sz val="16"/>
    </font>
    <font>
      <name val="Arial"/>
      <family val="2"/>
      <color indexed="12"/>
      <sz val="8"/>
    </font>
    <font>
      <name val="Calibri"/>
      <family val="2"/>
      <color theme="1"/>
      <sz val="30"/>
      <scheme val="minor"/>
    </font>
    <font>
      <name val="Calibri"/>
      <family val="2"/>
      <color theme="1"/>
      <sz val="70"/>
      <scheme val="minor"/>
    </font>
    <font>
      <name val="Calibri"/>
      <family val="2"/>
      <b val="1"/>
      <color theme="1"/>
      <sz val="50"/>
      <scheme val="minor"/>
    </font>
    <font>
      <name val="Calibri"/>
      <family val="2"/>
      <color theme="1"/>
      <sz val="40"/>
      <scheme val="minor"/>
    </font>
    <font>
      <name val="Calibri"/>
      <family val="2"/>
      <b val="1"/>
      <color theme="1"/>
      <sz val="40"/>
      <scheme val="minor"/>
    </font>
    <font>
      <name val="Calibri"/>
      <family val="2"/>
      <color theme="1"/>
      <sz val="15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30"/>
      <scheme val="minor"/>
    </font>
    <font>
      <name val="Calibri"/>
      <family val="2"/>
      <color theme="1"/>
      <sz val="34"/>
      <scheme val="minor"/>
    </font>
    <font>
      <name val="Calibri"/>
      <family val="2"/>
      <b val="1"/>
      <color theme="1"/>
      <sz val="34"/>
      <scheme val="minor"/>
    </font>
    <font>
      <name val="Calibri"/>
      <b val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02">
    <xf borderId="0" fillId="0" fontId="1" numFmtId="0"/>
    <xf borderId="0" fillId="0" fontId="1" numFmtId="0"/>
    <xf borderId="0" fillId="0" fontId="1" numFmtId="169"/>
    <xf borderId="0" fillId="2" fontId="2" numFmtId="0"/>
    <xf borderId="2" fillId="3" fontId="5" numFmtId="0"/>
    <xf borderId="0" fillId="0" fontId="9" numFmtId="0"/>
    <xf borderId="14" fillId="5" fontId="10" numFmtId="172"/>
    <xf borderId="0" fillId="0" fontId="9" numFmtId="169"/>
    <xf borderId="0" fillId="0" fontId="11" numFmtId="165"/>
    <xf borderId="0" fillId="0" fontId="9" numFmtId="173"/>
    <xf borderId="0" fillId="6" fontId="12" numFmtId="0"/>
    <xf borderId="0" fillId="0" fontId="13" numFmtId="0"/>
    <xf borderId="0" fillId="0" fontId="9" numFmtId="174"/>
    <xf borderId="0" fillId="0" fontId="9" numFmtId="174"/>
    <xf borderId="15" fillId="0" fontId="14" numFmtId="0"/>
    <xf borderId="18" fillId="7" fontId="12" numFmtId="0"/>
    <xf borderId="0" fillId="0" fontId="15" numFmtId="0"/>
    <xf borderId="0" fillId="0" fontId="16" numFmtId="175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8" fontId="12" numFmtId="0"/>
    <xf borderId="0" fillId="0" fontId="12" numFmtId="0"/>
    <xf borderId="15" fillId="0" fontId="17" numFmtId="0"/>
  </cellStyleXfs>
  <cellXfs count="136">
    <xf borderId="0" fillId="0" fontId="0" numFmtId="0" pivotButton="0" quotePrefix="0" xfId="0"/>
    <xf borderId="0" fillId="0" fontId="0" numFmtId="0" pivotButton="0" quotePrefix="1" xfId="0"/>
    <xf borderId="1" fillId="0" fontId="4" numFmtId="0" pivotButton="0" quotePrefix="0" xfId="0"/>
    <xf applyAlignment="1" borderId="1" fillId="0" fontId="3" numFmtId="0" pivotButton="0" quotePrefix="0" xfId="0">
      <alignment horizontal="center"/>
    </xf>
    <xf borderId="1" fillId="0" fontId="0" numFmtId="0" pivotButton="0" quotePrefix="0" xfId="0"/>
    <xf applyAlignment="1" borderId="1" fillId="3" fontId="3" numFmtId="10" pivotButton="0" quotePrefix="0" xfId="4">
      <alignment horizontal="center"/>
    </xf>
    <xf applyAlignment="1" borderId="1" fillId="0" fontId="3" numFmtId="10" pivotButton="0" quotePrefix="0" xfId="0">
      <alignment horizontal="center"/>
    </xf>
    <xf borderId="0" fillId="0" fontId="3" numFmtId="0" pivotButton="0" quotePrefix="0" xfId="0"/>
    <xf applyAlignment="1" borderId="1" fillId="0" fontId="3" numFmtId="2" pivotButton="0" quotePrefix="0" xfId="0">
      <alignment horizontal="center"/>
    </xf>
    <xf borderId="1" fillId="0" fontId="3" numFmtId="0" pivotButton="0" quotePrefix="0" xfId="0"/>
    <xf applyAlignment="1" borderId="1" fillId="3" fontId="3" numFmtId="2" pivotButton="0" quotePrefix="0" xfId="4">
      <alignment horizontal="center"/>
    </xf>
    <xf borderId="3" fillId="0" fontId="4" numFmtId="0" pivotButton="0" quotePrefix="0" xfId="0"/>
    <xf borderId="1" fillId="4" fontId="4" numFmtId="0" pivotButton="0" quotePrefix="0" xfId="0"/>
    <xf applyAlignment="1" borderId="1" fillId="3" fontId="3" numFmtId="0" pivotButton="0" quotePrefix="0" xfId="4">
      <alignment horizontal="center"/>
    </xf>
    <xf applyAlignment="1" borderId="1" fillId="3" fontId="3" numFmtId="1" pivotButton="0" quotePrefix="0" xfId="4">
      <alignment horizontal="center"/>
    </xf>
    <xf borderId="0" fillId="0" fontId="4" numFmtId="0" pivotButton="0" quotePrefix="0" xfId="0"/>
    <xf applyAlignment="1" borderId="1" fillId="0" fontId="6" numFmtId="0" pivotButton="0" quotePrefix="0" xfId="0">
      <alignment horizontal="left"/>
    </xf>
    <xf applyAlignment="1" borderId="1" fillId="0" fontId="6" numFmtId="0" pivotButton="0" quotePrefix="0" xfId="0">
      <alignment horizontal="center"/>
    </xf>
    <xf borderId="1" fillId="0" fontId="6" numFmtId="0" pivotButton="0" quotePrefix="0" xfId="0"/>
    <xf borderId="5" fillId="0" fontId="0" numFmtId="0" pivotButton="0" quotePrefix="0" xfId="0"/>
    <xf borderId="1" fillId="0" fontId="7" numFmtId="0" pivotButton="0" quotePrefix="0" xfId="0"/>
    <xf borderId="1" fillId="0" fontId="7" numFmtId="10" pivotButton="0" quotePrefix="0" xfId="0"/>
    <xf borderId="1" fillId="2" fontId="8" numFmtId="0" pivotButton="0" quotePrefix="0" xfId="3"/>
    <xf borderId="7" fillId="0" fontId="6" numFmtId="0" pivotButton="0" quotePrefix="0" xfId="0"/>
    <xf borderId="9" fillId="0" fontId="6" numFmtId="0" pivotButton="0" quotePrefix="0" xfId="0"/>
    <xf borderId="11" fillId="0" fontId="6" numFmtId="0" pivotButton="0" quotePrefix="0" xfId="0"/>
    <xf applyAlignment="1" borderId="12" fillId="0" fontId="6" numFmtId="2" pivotButton="0" quotePrefix="0" xfId="0">
      <alignment horizontal="right"/>
    </xf>
    <xf borderId="13" fillId="0" fontId="6" numFmtId="0" pivotButton="0" quotePrefix="0" xfId="0"/>
    <xf applyAlignment="1" borderId="13" fillId="0" fontId="6" numFmtId="2" pivotButton="0" quotePrefix="0" xfId="0">
      <alignment horizontal="right"/>
    </xf>
    <xf applyAlignment="1" borderId="0" fillId="0" fontId="0" numFmtId="0" pivotButton="0" quotePrefix="0" xfId="0">
      <alignment horizontal="center"/>
    </xf>
    <xf borderId="0" fillId="0" fontId="19" numFmtId="0" pivotButton="0" quotePrefix="0" xfId="0"/>
    <xf applyAlignment="1" borderId="1" fillId="9" fontId="22" numFmtId="0" pivotButton="0" quotePrefix="0" xfId="0">
      <alignment horizontal="center"/>
    </xf>
    <xf borderId="1" fillId="9" fontId="22" numFmtId="0" pivotButton="0" quotePrefix="0" xfId="0"/>
    <xf borderId="16" fillId="0" fontId="21" numFmtId="0" pivotButton="0" quotePrefix="0" xfId="0"/>
    <xf applyAlignment="1" borderId="1" fillId="10" fontId="21" numFmtId="14" pivotButton="0" quotePrefix="0" xfId="0">
      <alignment horizontal="center"/>
    </xf>
    <xf applyAlignment="1" borderId="1" fillId="10" fontId="21" numFmtId="1" pivotButton="0" quotePrefix="0" xfId="1">
      <alignment horizontal="center" vertical="center"/>
    </xf>
    <xf borderId="1" fillId="0" fontId="22" numFmtId="0" pivotButton="0" quotePrefix="0" xfId="0"/>
    <xf applyAlignment="1" borderId="0" fillId="0" fontId="21" numFmtId="0" pivotButton="0" quotePrefix="0" xfId="0">
      <alignment horizontal="center"/>
    </xf>
    <xf applyAlignment="1" borderId="0" fillId="10" fontId="21" numFmtId="14" pivotButton="0" quotePrefix="0" xfId="0">
      <alignment horizontal="center"/>
    </xf>
    <xf applyAlignment="1" borderId="1" fillId="10" fontId="22" numFmtId="1" pivotButton="0" quotePrefix="0" xfId="1">
      <alignment horizontal="center" vertical="center"/>
    </xf>
    <xf borderId="0" fillId="0" fontId="22" numFmtId="0" pivotButton="0" quotePrefix="0" xfId="0"/>
    <xf applyAlignment="1" borderId="1" fillId="0" fontId="21" numFmtId="14" pivotButton="0" quotePrefix="0" xfId="0">
      <alignment horizontal="center"/>
    </xf>
    <xf applyAlignment="1" borderId="0" fillId="10" fontId="22" numFmtId="1" pivotButton="0" quotePrefix="0" xfId="1">
      <alignment horizontal="center" vertical="center"/>
    </xf>
    <xf applyAlignment="1" borderId="0" fillId="10" fontId="25" numFmtId="1" pivotButton="0" quotePrefix="0" xfId="1">
      <alignment horizontal="center" vertical="center"/>
    </xf>
    <xf applyAlignment="1" borderId="0" fillId="0" fontId="23" numFmtId="0" pivotButton="0" quotePrefix="0" xfId="0">
      <alignment horizontal="center"/>
    </xf>
    <xf borderId="0" fillId="0" fontId="18" numFmtId="0" pivotButton="0" quotePrefix="0" xfId="0"/>
    <xf borderId="0" fillId="0" fontId="23" numFmtId="0" pivotButton="0" quotePrefix="0" xfId="0"/>
    <xf borderId="0" fillId="0" fontId="24" numFmtId="0" pivotButton="0" quotePrefix="0" xfId="0"/>
    <xf applyAlignment="1" borderId="1" fillId="0" fontId="21" numFmtId="0" pivotButton="0" quotePrefix="0" xfId="0">
      <alignment horizontal="center" wrapText="1"/>
    </xf>
    <xf applyAlignment="1" borderId="1" fillId="0" fontId="21" numFmtId="4" pivotButton="0" quotePrefix="0" xfId="0">
      <alignment horizontal="center"/>
    </xf>
    <xf applyAlignment="1" borderId="1" fillId="0" fontId="21" numFmtId="2" pivotButton="0" quotePrefix="0" xfId="0">
      <alignment horizontal="center"/>
    </xf>
    <xf applyAlignment="1" borderId="1" fillId="0" fontId="21" numFmtId="10" pivotButton="0" quotePrefix="0" xfId="0">
      <alignment horizontal="center"/>
    </xf>
    <xf applyAlignment="1" borderId="0" fillId="0" fontId="21" numFmtId="10" pivotButton="0" quotePrefix="0" xfId="0">
      <alignment horizontal="center"/>
    </xf>
    <xf borderId="0" fillId="0" fontId="18" numFmtId="2" pivotButton="0" quotePrefix="0" xfId="0"/>
    <xf applyAlignment="1" borderId="0" fillId="0" fontId="18" numFmtId="10" pivotButton="0" quotePrefix="0" xfId="0">
      <alignment horizontal="center"/>
    </xf>
    <xf applyAlignment="1" borderId="1" fillId="0" fontId="22" numFmtId="0" pivotButton="0" quotePrefix="0" xfId="0">
      <alignment horizontal="left"/>
    </xf>
    <xf borderId="0" fillId="0" fontId="18" numFmtId="10" pivotButton="0" quotePrefix="0" xfId="0"/>
    <xf borderId="0" fillId="0" fontId="21" numFmtId="0" pivotButton="0" quotePrefix="0" xfId="0"/>
    <xf borderId="4" fillId="0" fontId="22" numFmtId="0" pivotButton="0" quotePrefix="0" xfId="0"/>
    <xf borderId="5" fillId="0" fontId="22" numFmtId="0" pivotButton="0" quotePrefix="0" xfId="0"/>
    <xf applyAlignment="1" borderId="4" fillId="0" fontId="22" numFmtId="0" pivotButton="0" quotePrefix="0" xfId="0">
      <alignment horizontal="left"/>
    </xf>
    <xf applyAlignment="1" borderId="5" fillId="0" fontId="22" numFmtId="0" pivotButton="0" quotePrefix="0" xfId="0">
      <alignment horizontal="left"/>
    </xf>
    <xf applyAlignment="1" borderId="1" fillId="0" fontId="21" numFmtId="0" pivotButton="0" quotePrefix="0" xfId="0">
      <alignment horizontal="center"/>
    </xf>
    <xf borderId="0" fillId="0" fontId="26" numFmtId="0" pivotButton="0" quotePrefix="0" xfId="0"/>
    <xf borderId="0" fillId="0" fontId="27" numFmtId="0" pivotButton="0" quotePrefix="0" xfId="0"/>
    <xf applyAlignment="1" borderId="0" fillId="0" fontId="26" numFmtId="0" pivotButton="0" quotePrefix="0" xfId="0">
      <alignment horizontal="center"/>
    </xf>
    <xf borderId="1" fillId="9" fontId="25" numFmtId="0" pivotButton="0" quotePrefix="0" xfId="0"/>
    <xf borderId="1" fillId="0" fontId="25" numFmtId="0" pivotButton="0" quotePrefix="0" xfId="0"/>
    <xf borderId="0" fillId="0" fontId="25" numFmtId="0" pivotButton="0" quotePrefix="0" xfId="0"/>
    <xf borderId="0" fillId="0" fontId="6" numFmtId="0" pivotButton="0" quotePrefix="0" xfId="0"/>
    <xf applyAlignment="1" borderId="5" fillId="9" fontId="22" numFmtId="0" pivotButton="0" quotePrefix="0" xfId="0">
      <alignment horizontal="center"/>
    </xf>
    <xf borderId="0" fillId="0" fontId="0" numFmtId="0" pivotButton="0" quotePrefix="0" xfId="0"/>
    <xf applyAlignment="1" borderId="4" fillId="9" fontId="22" numFmtId="0" pivotButton="0" quotePrefix="0" xfId="0">
      <alignment horizontal="center"/>
    </xf>
    <xf applyAlignment="1" borderId="18" fillId="0" fontId="28" numFmtId="0" pivotButton="0" quotePrefix="0" xfId="0">
      <alignment horizontal="center" vertical="top"/>
    </xf>
    <xf borderId="0" fillId="0" fontId="0" numFmtId="170" pivotButton="0" quotePrefix="0" xfId="0"/>
    <xf applyAlignment="1" borderId="1" fillId="4" fontId="4" numFmtId="169" pivotButton="0" quotePrefix="0" xfId="0">
      <alignment horizontal="center"/>
    </xf>
    <xf borderId="1" fillId="0" fontId="0" numFmtId="169" pivotButton="0" quotePrefix="0" xfId="0"/>
    <xf borderId="0" fillId="0" fontId="0" numFmtId="169" pivotButton="0" quotePrefix="0" xfId="0"/>
    <xf borderId="1" fillId="0" fontId="0" numFmtId="169" pivotButton="0" quotePrefix="0" xfId="2"/>
    <xf borderId="1" fillId="2" fontId="8" numFmtId="169" pivotButton="0" quotePrefix="0" xfId="3"/>
    <xf borderId="8" fillId="0" fontId="6" numFmtId="167" pivotButton="0" quotePrefix="0" xfId="0"/>
    <xf borderId="10" fillId="0" fontId="6" numFmtId="171" pivotButton="0" quotePrefix="0" xfId="0"/>
    <xf applyAlignment="1" borderId="1" fillId="0" fontId="21" numFmtId="166" pivotButton="0" quotePrefix="0" xfId="2">
      <alignment horizontal="center"/>
    </xf>
    <xf applyAlignment="1" borderId="1" fillId="0" fontId="21" numFmtId="176" pivotButton="0" quotePrefix="0" xfId="2">
      <alignment horizontal="center"/>
    </xf>
    <xf applyAlignment="1" borderId="0" fillId="0" fontId="21" numFmtId="176" pivotButton="0" quotePrefix="0" xfId="2">
      <alignment horizontal="center"/>
    </xf>
    <xf applyAlignment="1" borderId="1" fillId="10" fontId="21" numFmtId="164" pivotButton="0" quotePrefix="0" xfId="1">
      <alignment horizontal="center" vertical="center"/>
    </xf>
    <xf applyAlignment="1" borderId="1" fillId="0" fontId="21" numFmtId="164" pivotButton="0" quotePrefix="0" xfId="0">
      <alignment horizontal="center"/>
    </xf>
    <xf applyAlignment="1" borderId="1" fillId="10" fontId="22" numFmtId="164" pivotButton="0" quotePrefix="0" xfId="1">
      <alignment horizontal="center" vertical="center"/>
    </xf>
    <xf applyAlignment="1" borderId="1" fillId="11" fontId="22" numFmtId="164" pivotButton="0" quotePrefix="0" xfId="0">
      <alignment horizontal="center"/>
    </xf>
    <xf applyAlignment="1" borderId="0" fillId="0" fontId="25" numFmtId="164" pivotButton="0" quotePrefix="0" xfId="0">
      <alignment horizontal="center"/>
    </xf>
    <xf applyAlignment="1" borderId="0" fillId="0" fontId="18" numFmtId="164" pivotButton="0" quotePrefix="0" xfId="0">
      <alignment horizontal="center"/>
    </xf>
    <xf borderId="0" fillId="0" fontId="18" numFmtId="168" pivotButton="0" quotePrefix="0" xfId="0"/>
    <xf applyAlignment="1" borderId="1" fillId="0" fontId="21" numFmtId="171" pivotButton="0" quotePrefix="0" xfId="0">
      <alignment horizontal="center"/>
    </xf>
    <xf applyAlignment="1" borderId="1" fillId="11" fontId="21" numFmtId="171" pivotButton="0" quotePrefix="0" xfId="0">
      <alignment horizontal="center"/>
    </xf>
    <xf borderId="0" fillId="0" fontId="18" numFmtId="177" pivotButton="0" quotePrefix="0" xfId="0"/>
    <xf applyAlignment="1" borderId="1" fillId="0" fontId="21" numFmtId="178" pivotButton="0" quotePrefix="0" xfId="0">
      <alignment horizontal="center"/>
    </xf>
    <xf applyAlignment="1" borderId="1" fillId="11" fontId="21" numFmtId="178" pivotButton="0" quotePrefix="0" xfId="0">
      <alignment horizontal="center"/>
    </xf>
    <xf applyAlignment="1" borderId="1" fillId="0" fontId="21" numFmtId="166" pivotButton="0" quotePrefix="0" xfId="0">
      <alignment horizontal="center"/>
    </xf>
    <xf applyAlignment="1" borderId="1" fillId="0" fontId="21" numFmtId="179" pivotButton="0" quotePrefix="0" xfId="0">
      <alignment horizontal="center"/>
    </xf>
    <xf borderId="1" fillId="0" fontId="18" numFmtId="169" pivotButton="0" quotePrefix="0" xfId="0"/>
    <xf applyAlignment="1" borderId="6" fillId="0" fontId="6" numFmtId="0" pivotButton="0" quotePrefix="0" xfId="0">
      <alignment horizontal="center"/>
    </xf>
    <xf borderId="0" fillId="0" fontId="0" numFmtId="0" pivotButton="0" quotePrefix="0" xfId="0"/>
    <xf applyAlignment="1" borderId="1" fillId="2" fontId="3" numFmtId="0" pivotButton="0" quotePrefix="0" xfId="3">
      <alignment horizontal="center"/>
    </xf>
    <xf applyAlignment="1" borderId="4" fillId="2" fontId="3" numFmtId="0" pivotButton="0" quotePrefix="0" xfId="3">
      <alignment horizontal="center"/>
    </xf>
    <xf applyAlignment="1" borderId="1" fillId="2" fontId="2" numFmtId="0" pivotButton="0" quotePrefix="0" xfId="3">
      <alignment horizontal="center"/>
    </xf>
    <xf applyAlignment="1" borderId="4" fillId="9" fontId="20" numFmtId="0" pivotButton="0" quotePrefix="0" xfId="0">
      <alignment horizontal="center"/>
    </xf>
    <xf applyAlignment="1" borderId="4" fillId="9" fontId="22" numFmtId="0" pivotButton="0" quotePrefix="0" xfId="0">
      <alignment horizontal="center"/>
    </xf>
    <xf applyAlignment="1" borderId="1" fillId="9" fontId="20" numFmtId="0" pivotButton="0" quotePrefix="0" xfId="0">
      <alignment horizontal="center"/>
    </xf>
    <xf applyAlignment="1" borderId="0" fillId="10" fontId="20" numFmtId="0" pivotButton="0" quotePrefix="0" xfId="0">
      <alignment horizontal="left" vertical="center"/>
    </xf>
    <xf applyAlignment="1" borderId="19" fillId="0" fontId="29" numFmtId="0" pivotButton="0" quotePrefix="0" xfId="0">
      <alignment horizontal="center" vertical="top"/>
    </xf>
    <xf borderId="0" fillId="0" fontId="0" numFmtId="180" pivotButton="0" quotePrefix="0" xfId="0"/>
    <xf applyAlignment="1" borderId="1" fillId="4" fontId="4" numFmtId="169" pivotButton="0" quotePrefix="0" xfId="0">
      <alignment horizontal="center"/>
    </xf>
    <xf borderId="1" fillId="0" fontId="0" numFmtId="169" pivotButton="0" quotePrefix="0" xfId="0"/>
    <xf borderId="0" fillId="0" fontId="0" numFmtId="169" pivotButton="0" quotePrefix="0" xfId="0"/>
    <xf borderId="1" fillId="0" fontId="0" numFmtId="169" pivotButton="0" quotePrefix="0" xfId="2"/>
    <xf borderId="1" fillId="2" fontId="8" numFmtId="169" pivotButton="0" quotePrefix="0" xfId="3"/>
    <xf borderId="8" fillId="0" fontId="6" numFmtId="167" pivotButton="0" quotePrefix="0" xfId="0"/>
    <xf borderId="10" fillId="0" fontId="6" numFmtId="171" pivotButton="0" quotePrefix="0" xfId="0"/>
    <xf applyAlignment="1" borderId="1" fillId="0" fontId="21" numFmtId="166" pivotButton="0" quotePrefix="0" xfId="2">
      <alignment horizontal="center"/>
    </xf>
    <xf applyAlignment="1" borderId="1" fillId="0" fontId="21" numFmtId="176" pivotButton="0" quotePrefix="0" xfId="2">
      <alignment horizontal="center"/>
    </xf>
    <xf applyAlignment="1" borderId="0" fillId="0" fontId="21" numFmtId="176" pivotButton="0" quotePrefix="0" xfId="2">
      <alignment horizontal="center"/>
    </xf>
    <xf applyAlignment="1" borderId="1" fillId="10" fontId="21" numFmtId="164" pivotButton="0" quotePrefix="0" xfId="1">
      <alignment horizontal="center" vertical="center"/>
    </xf>
    <xf applyAlignment="1" borderId="1" fillId="0" fontId="21" numFmtId="164" pivotButton="0" quotePrefix="0" xfId="0">
      <alignment horizontal="center"/>
    </xf>
    <xf applyAlignment="1" borderId="1" fillId="10" fontId="22" numFmtId="164" pivotButton="0" quotePrefix="0" xfId="1">
      <alignment horizontal="center" vertical="center"/>
    </xf>
    <xf applyAlignment="1" borderId="1" fillId="11" fontId="22" numFmtId="164" pivotButton="0" quotePrefix="0" xfId="0">
      <alignment horizontal="center"/>
    </xf>
    <xf applyAlignment="1" borderId="0" fillId="0" fontId="25" numFmtId="164" pivotButton="0" quotePrefix="0" xfId="0">
      <alignment horizontal="center"/>
    </xf>
    <xf applyAlignment="1" borderId="0" fillId="0" fontId="18" numFmtId="164" pivotButton="0" quotePrefix="0" xfId="0">
      <alignment horizontal="center"/>
    </xf>
    <xf borderId="0" fillId="0" fontId="18" numFmtId="168" pivotButton="0" quotePrefix="0" xfId="0"/>
    <xf applyAlignment="1" borderId="1" fillId="0" fontId="21" numFmtId="171" pivotButton="0" quotePrefix="0" xfId="0">
      <alignment horizontal="center"/>
    </xf>
    <xf applyAlignment="1" borderId="1" fillId="11" fontId="21" numFmtId="171" pivotButton="0" quotePrefix="0" xfId="0">
      <alignment horizontal="center"/>
    </xf>
    <xf borderId="0" fillId="0" fontId="18" numFmtId="177" pivotButton="0" quotePrefix="0" xfId="0"/>
    <xf applyAlignment="1" borderId="1" fillId="0" fontId="21" numFmtId="178" pivotButton="0" quotePrefix="0" xfId="0">
      <alignment horizontal="center"/>
    </xf>
    <xf applyAlignment="1" borderId="1" fillId="11" fontId="21" numFmtId="178" pivotButton="0" quotePrefix="0" xfId="0">
      <alignment horizontal="center"/>
    </xf>
    <xf applyAlignment="1" borderId="1" fillId="0" fontId="21" numFmtId="166" pivotButton="0" quotePrefix="0" xfId="0">
      <alignment horizontal="center"/>
    </xf>
    <xf applyAlignment="1" borderId="1" fillId="0" fontId="21" numFmtId="179" pivotButton="0" quotePrefix="0" xfId="0">
      <alignment horizontal="center"/>
    </xf>
    <xf borderId="1" fillId="0" fontId="18" numFmtId="169" pivotButton="0" quotePrefix="0" xfId="0"/>
  </cellXfs>
  <cellStyles count="102">
    <cellStyle builtinId="0" name="Normal" xfId="0"/>
    <cellStyle builtinId="3" name="Comma" xfId="1"/>
    <cellStyle builtinId="4" name="Currency" xfId="2"/>
    <cellStyle name="Good 2" xfId="3"/>
    <cellStyle name="Input 2" xfId="4"/>
    <cellStyle name="_x0010_“+ˆÉ•?pý¤" xfId="5"/>
    <cellStyle name="Actual Date" xfId="6"/>
    <cellStyle name="Currency 2" xfId="7"/>
    <cellStyle name="Date" xfId="8"/>
    <cellStyle name="Fixed" xfId="9"/>
    <cellStyle name="Grey" xfId="10"/>
    <cellStyle name="HEADER" xfId="11"/>
    <cellStyle name="Heading1" xfId="12"/>
    <cellStyle name="Heading2" xfId="13"/>
    <cellStyle name="HIGHLIGHT" xfId="14"/>
    <cellStyle name="Input [yellow]" xfId="15"/>
    <cellStyle name="no dec" xfId="16"/>
    <cellStyle name="Normal - Style1" xfId="17"/>
    <cellStyle name="Normal 10" xfId="18"/>
    <cellStyle name="Normal 10 2" xfId="19"/>
    <cellStyle name="Normal 10 3" xfId="20"/>
    <cellStyle name="Normal 10 3 2" xfId="21"/>
    <cellStyle name="Normal 10 4" xfId="22"/>
    <cellStyle name="Normal 10 4 2" xfId="23"/>
    <cellStyle name="Normal 10 4 3" xfId="24"/>
    <cellStyle name="Normal 11" xfId="25"/>
    <cellStyle name="Normal 11 2" xfId="26"/>
    <cellStyle name="Normal 11 3" xfId="27"/>
    <cellStyle name="Normal 11 3 2" xfId="28"/>
    <cellStyle name="Normal 11 4" xfId="29"/>
    <cellStyle name="Normal 11 4 2" xfId="30"/>
    <cellStyle name="Normal 11 4 3" xfId="31"/>
    <cellStyle name="Normal 12" xfId="32"/>
    <cellStyle name="Normal 13" xfId="33"/>
    <cellStyle name="Normal 14" xfId="34"/>
    <cellStyle name="Normal 15" xfId="35"/>
    <cellStyle name="Normal 16" xfId="36"/>
    <cellStyle name="Normal 17" xfId="37"/>
    <cellStyle name="Normal 18" xfId="38"/>
    <cellStyle name="Normal 19" xfId="39"/>
    <cellStyle name="Normal 2" xfId="40"/>
    <cellStyle name="Normal 20" xfId="41"/>
    <cellStyle name="Normal 21" xfId="42"/>
    <cellStyle name="Normal 22" xfId="43"/>
    <cellStyle name="Normal 23" xfId="44"/>
    <cellStyle name="Normal 23 2" xfId="45"/>
    <cellStyle name="Normal 24" xfId="46"/>
    <cellStyle name="Normal 25" xfId="47"/>
    <cellStyle name="Normal 26" xfId="48"/>
    <cellStyle name="Normal 3" xfId="49"/>
    <cellStyle name="Normal 3 2" xfId="50"/>
    <cellStyle name="Normal 3 3" xfId="51"/>
    <cellStyle name="Normal 3 3 2" xfId="52"/>
    <cellStyle name="Normal 3 4" xfId="53"/>
    <cellStyle name="Normal 3 4 2" xfId="54"/>
    <cellStyle name="Normal 3 4 3" xfId="55"/>
    <cellStyle name="Normal 4" xfId="56"/>
    <cellStyle name="Normal 4 2" xfId="57"/>
    <cellStyle name="Normal 4 3" xfId="58"/>
    <cellStyle name="Normal 4 3 2" xfId="59"/>
    <cellStyle name="Normal 4 4" xfId="60"/>
    <cellStyle name="Normal 4 4 2" xfId="61"/>
    <cellStyle name="Normal 4 4 3" xfId="62"/>
    <cellStyle name="Normal 5" xfId="63"/>
    <cellStyle name="Normal 5 2" xfId="64"/>
    <cellStyle name="Normal 5 3" xfId="65"/>
    <cellStyle name="Normal 5 3 2" xfId="66"/>
    <cellStyle name="Normal 5 4" xfId="67"/>
    <cellStyle name="Normal 5 4 2" xfId="68"/>
    <cellStyle name="Normal 5 4 3" xfId="69"/>
    <cellStyle name="Normal 6" xfId="70"/>
    <cellStyle name="Normal 6 2" xfId="71"/>
    <cellStyle name="Normal 6 3" xfId="72"/>
    <cellStyle name="Normal 6 3 2" xfId="73"/>
    <cellStyle name="Normal 6 4" xfId="74"/>
    <cellStyle name="Normal 6 4 2" xfId="75"/>
    <cellStyle name="Normal 6 4 3" xfId="76"/>
    <cellStyle name="Normal 7" xfId="77"/>
    <cellStyle name="Normal 7 2" xfId="78"/>
    <cellStyle name="Normal 7 3" xfId="79"/>
    <cellStyle name="Normal 7 3 2" xfId="80"/>
    <cellStyle name="Normal 7 4" xfId="81"/>
    <cellStyle name="Normal 7 4 2" xfId="82"/>
    <cellStyle name="Normal 7 4 3" xfId="83"/>
    <cellStyle name="Normal 8" xfId="84"/>
    <cellStyle name="Normal 8 2" xfId="85"/>
    <cellStyle name="Normal 8 3" xfId="86"/>
    <cellStyle name="Normal 8 3 2" xfId="87"/>
    <cellStyle name="Normal 8 4" xfId="88"/>
    <cellStyle name="Normal 8 4 2" xfId="89"/>
    <cellStyle name="Normal 8 4 3" xfId="90"/>
    <cellStyle name="Normal 9" xfId="91"/>
    <cellStyle name="Normal 9 2" xfId="92"/>
    <cellStyle name="Normal 9 3" xfId="93"/>
    <cellStyle name="Normal 9 3 2" xfId="94"/>
    <cellStyle name="Normal 9 4" xfId="95"/>
    <cellStyle name="Normal 9 4 2" xfId="96"/>
    <cellStyle name="Normal 9 4 3" xfId="97"/>
    <cellStyle name="Percent [2]" xfId="98"/>
    <cellStyle name="Unprot" xfId="99"/>
    <cellStyle name="Unprot$" xfId="100"/>
    <cellStyle name="Unprotect" xfId="10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/xl/externalLinks/externalLink2.xml" Type="http://schemas.openxmlformats.org/officeDocument/2006/relationships/externalLink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stevechoi/Desktop/PV%20Cash%20Flow%20Model_2016.08.05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stevechoi/Desktop/PV%20Commercial%20Cash%20Flow%20Model_2016.081.26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Cash Flow Model"/>
      <sheetName val="Report"/>
      <sheetName val="Sheet2"/>
      <sheetName val="Instructions"/>
      <sheetName val="1 kW PVWatts Input"/>
      <sheetName val="Billing Data &amp; Analysis"/>
      <sheetName val="Rate Tables"/>
      <sheetName val="Rate"/>
      <sheetName val="Revenue"/>
      <sheetName val="Tables"/>
    </sheetNames>
    <sheetDataSet>
      <sheetData sheetId="0"/>
      <sheetData sheetId="1">
        <row r="57">
          <cell r="B57" t="str">
            <v>EPC Costs</v>
          </cell>
          <cell r="C57">
            <v>-72000.000000000015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</sheetData>
      <sheetData sheetId="2"/>
      <sheetData sheetId="3">
        <row r="57">
          <cell r="B57" t="str">
            <v>CUMULATIVE CASH POSITION</v>
          </cell>
        </row>
      </sheetData>
      <sheetData sheetId="4"/>
      <sheetData sheetId="5"/>
      <sheetData sheetId="6"/>
      <sheetData sheetId="7"/>
      <sheetData sheetId="8"/>
      <sheetData refreshError="1" sheetId="9"/>
      <sheetData refreshError="1"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Subarray 1kW PVWatts"/>
      <sheetName val="1 kW PVWatts Input"/>
      <sheetName val="Billing Data &amp; Analysis"/>
      <sheetName val="Cash Flow Model"/>
      <sheetName val="Report"/>
      <sheetName val="Rate Tables"/>
      <sheetName val="Rate"/>
      <sheetName val="Revenue"/>
      <sheetName val="Tables"/>
    </sheetNames>
    <sheetDataSet>
      <sheetData refreshError="1" sheetId="0"/>
      <sheetData refreshError="1" sheetId="1"/>
      <sheetData refreshError="1" sheetId="2"/>
      <sheetData refreshError="1" sheetId="3">
        <row r="4">
          <cell r="AA4" t="str">
            <v>Grand Total</v>
          </cell>
        </row>
        <row r="5">
          <cell r="B5" t="str">
            <v>#</v>
          </cell>
          <cell r="E5" t="str">
            <v>Season</v>
          </cell>
          <cell r="G5" t="str">
            <v>Max Peak</v>
          </cell>
          <cell r="H5" t="str">
            <v>Part Peak</v>
          </cell>
          <cell r="I5" t="str">
            <v>Max Demand</v>
          </cell>
          <cell r="J5" t="str">
            <v>Max</v>
          </cell>
          <cell r="L5" t="str">
            <v>Peak</v>
          </cell>
          <cell r="M5" t="str">
            <v>Part Peak</v>
          </cell>
          <cell r="N5" t="str">
            <v>Off Peak</v>
          </cell>
          <cell r="O5" t="str">
            <v>Total</v>
          </cell>
          <cell r="Q5" t="str">
            <v>Max Peak</v>
          </cell>
          <cell r="R5" t="str">
            <v>Part Peak</v>
          </cell>
          <cell r="S5" t="str">
            <v>Max Demand</v>
          </cell>
          <cell r="T5" t="str">
            <v>Total</v>
          </cell>
          <cell r="V5" t="str">
            <v>Peak</v>
          </cell>
          <cell r="W5" t="str">
            <v>Part Peak</v>
          </cell>
          <cell r="X5" t="str">
            <v>Off Peak</v>
          </cell>
          <cell r="Y5" t="str">
            <v>Total</v>
          </cell>
        </row>
        <row r="22">
          <cell r="D22" t="str">
            <v>400 Hitchcock Way, Santa Barbara, CA 93105</v>
          </cell>
        </row>
        <row r="24">
          <cell r="C24" t="str">
            <v>Tariff Rate</v>
          </cell>
        </row>
        <row r="25">
          <cell r="C25" t="str">
            <v>E-19 TOU</v>
          </cell>
        </row>
        <row r="39">
          <cell r="D39">
            <v>120</v>
          </cell>
        </row>
        <row r="42">
          <cell r="D42">
            <v>22324.090341212403</v>
          </cell>
        </row>
      </sheetData>
      <sheetData refreshError="1" sheetId="4">
        <row r="6">
          <cell r="B6" t="str">
            <v>Type</v>
          </cell>
        </row>
        <row r="45">
          <cell r="C45">
            <v>0</v>
          </cell>
          <cell r="D45">
            <v>1</v>
          </cell>
          <cell r="E45">
            <v>2</v>
          </cell>
          <cell r="F45">
            <v>3</v>
          </cell>
          <cell r="G45">
            <v>4</v>
          </cell>
          <cell r="H45">
            <v>5</v>
          </cell>
          <cell r="I45">
            <v>6</v>
          </cell>
          <cell r="J45">
            <v>7</v>
          </cell>
          <cell r="K45">
            <v>8</v>
          </cell>
          <cell r="L45">
            <v>9</v>
          </cell>
          <cell r="M45">
            <v>10</v>
          </cell>
          <cell r="N45">
            <v>11</v>
          </cell>
          <cell r="O45">
            <v>12</v>
          </cell>
          <cell r="P45">
            <v>13</v>
          </cell>
          <cell r="Q45">
            <v>14</v>
          </cell>
          <cell r="R45">
            <v>15</v>
          </cell>
          <cell r="S45">
            <v>16</v>
          </cell>
          <cell r="T45">
            <v>17</v>
          </cell>
          <cell r="U45">
            <v>18</v>
          </cell>
          <cell r="V45">
            <v>19</v>
          </cell>
          <cell r="W45">
            <v>20</v>
          </cell>
          <cell r="X45">
            <v>21</v>
          </cell>
          <cell r="Y45">
            <v>22</v>
          </cell>
          <cell r="Z45">
            <v>23</v>
          </cell>
          <cell r="AA45">
            <v>24</v>
          </cell>
          <cell r="AB45">
            <v>25</v>
          </cell>
          <cell r="AC45">
            <v>26</v>
          </cell>
          <cell r="AD45">
            <v>27</v>
          </cell>
          <cell r="AE45">
            <v>28</v>
          </cell>
          <cell r="AF45">
            <v>29</v>
          </cell>
          <cell r="AG45">
            <v>30</v>
          </cell>
        </row>
      </sheetData>
      <sheetData refreshError="1" sheetId="5"/>
      <sheetData refreshError="1" sheetId="6"/>
      <sheetData refreshError="1" sheetId="7"/>
      <sheetData refreshError="1" sheetId="8"/>
      <sheetData refreshError="1" sheetId="9">
        <row r="16">
          <cell r="I16" t="str">
            <v>Year</v>
          </cell>
          <cell r="J16" t="str">
            <v>5-year MACRS</v>
          </cell>
          <cell r="K16" t="str">
            <v>5-year Bonus MACRS</v>
          </cell>
          <cell r="L16" t="str">
            <v>7-year MACRS</v>
          </cell>
          <cell r="M16" t="str">
            <v>12-year Declining</v>
          </cell>
          <cell r="N16" t="str">
            <v>10-year Straight</v>
          </cell>
          <cell r="O16" t="str">
            <v>?</v>
          </cell>
          <cell r="P16" t="str">
            <v>?</v>
          </cell>
        </row>
        <row r="17">
          <cell r="I17">
            <v>1</v>
          </cell>
          <cell r="J17">
            <v>0.2</v>
          </cell>
          <cell r="K17">
            <v>0.6</v>
          </cell>
          <cell r="L17">
            <v>0.14299999999999999</v>
          </cell>
          <cell r="M17">
            <v>4.1849999999999998E-2</v>
          </cell>
          <cell r="N17">
            <v>0.1</v>
          </cell>
          <cell r="O17">
            <v>0</v>
          </cell>
          <cell r="P17">
            <v>0</v>
          </cell>
        </row>
        <row r="18">
          <cell r="I18">
            <v>2</v>
          </cell>
          <cell r="J18">
            <v>0.32</v>
          </cell>
          <cell r="K18">
            <v>0.16</v>
          </cell>
          <cell r="L18">
            <v>0.245</v>
          </cell>
          <cell r="M18">
            <v>8.3299999999999999E-2</v>
          </cell>
          <cell r="N18">
            <v>0.1</v>
          </cell>
          <cell r="O18">
            <v>0</v>
          </cell>
          <cell r="P18">
            <v>0</v>
          </cell>
        </row>
        <row r="19">
          <cell r="I19">
            <v>3</v>
          </cell>
          <cell r="J19">
            <v>0.192</v>
          </cell>
          <cell r="K19">
            <v>9.6000000000000002E-2</v>
          </cell>
          <cell r="L19">
            <v>0.17499999999999999</v>
          </cell>
          <cell r="M19">
            <v>8.3299999999999999E-2</v>
          </cell>
          <cell r="N19">
            <v>0.1</v>
          </cell>
          <cell r="O19">
            <v>0</v>
          </cell>
          <cell r="P19">
            <v>0</v>
          </cell>
        </row>
        <row r="20">
          <cell r="I20">
            <v>4</v>
          </cell>
          <cell r="J20">
            <v>0.115</v>
          </cell>
          <cell r="K20">
            <v>5.7599999999999998E-2</v>
          </cell>
          <cell r="L20">
            <v>0.125</v>
          </cell>
          <cell r="M20">
            <v>8.3299999999999999E-2</v>
          </cell>
          <cell r="N20">
            <v>0.1</v>
          </cell>
          <cell r="O20">
            <v>0</v>
          </cell>
          <cell r="P20">
            <v>0</v>
          </cell>
        </row>
        <row r="21">
          <cell r="I21">
            <v>5</v>
          </cell>
          <cell r="J21">
            <v>0.115</v>
          </cell>
          <cell r="K21">
            <v>5.7599999999999998E-2</v>
          </cell>
          <cell r="L21">
            <v>8.8999999999999996E-2</v>
          </cell>
          <cell r="M21">
            <v>8.3299999999999999E-2</v>
          </cell>
          <cell r="N21">
            <v>0.1</v>
          </cell>
          <cell r="O21">
            <v>0</v>
          </cell>
          <cell r="P21">
            <v>0</v>
          </cell>
        </row>
        <row r="22">
          <cell r="I22">
            <v>6</v>
          </cell>
          <cell r="J22">
            <v>5.8000000000000003E-2</v>
          </cell>
          <cell r="K22">
            <v>2.8799999999999999E-2</v>
          </cell>
          <cell r="L22">
            <v>8.8999999999999996E-2</v>
          </cell>
          <cell r="M22">
            <v>8.3299999999999999E-2</v>
          </cell>
          <cell r="N22">
            <v>0.1</v>
          </cell>
          <cell r="O22">
            <v>0</v>
          </cell>
          <cell r="P22">
            <v>0</v>
          </cell>
        </row>
        <row r="23">
          <cell r="I23">
            <v>7</v>
          </cell>
          <cell r="J23">
            <v>0</v>
          </cell>
          <cell r="K23">
            <v>0</v>
          </cell>
          <cell r="L23">
            <v>8.8999999999999996E-2</v>
          </cell>
          <cell r="M23">
            <v>8.3299999999999999E-2</v>
          </cell>
          <cell r="N23">
            <v>0.1</v>
          </cell>
          <cell r="O23">
            <v>0</v>
          </cell>
          <cell r="P23">
            <v>0</v>
          </cell>
        </row>
        <row r="24">
          <cell r="I24">
            <v>8</v>
          </cell>
          <cell r="J24">
            <v>0</v>
          </cell>
          <cell r="K24">
            <v>0</v>
          </cell>
          <cell r="L24">
            <v>4.4999999999999998E-2</v>
          </cell>
          <cell r="M24">
            <v>8.3299999999999999E-2</v>
          </cell>
          <cell r="N24">
            <v>0.1</v>
          </cell>
          <cell r="O24">
            <v>0</v>
          </cell>
          <cell r="P24">
            <v>0</v>
          </cell>
        </row>
        <row r="25">
          <cell r="I25">
            <v>9</v>
          </cell>
          <cell r="J25">
            <v>0</v>
          </cell>
          <cell r="K25">
            <v>0</v>
          </cell>
          <cell r="L25">
            <v>0</v>
          </cell>
          <cell r="M25">
            <v>8.3299999999999999E-2</v>
          </cell>
          <cell r="N25">
            <v>0.1</v>
          </cell>
          <cell r="O25">
            <v>0</v>
          </cell>
          <cell r="P25">
            <v>0</v>
          </cell>
        </row>
        <row r="26">
          <cell r="I26">
            <v>10</v>
          </cell>
          <cell r="J26">
            <v>0</v>
          </cell>
          <cell r="K26">
            <v>0</v>
          </cell>
          <cell r="L26">
            <v>0</v>
          </cell>
          <cell r="M26">
            <v>8.3299999999999999E-2</v>
          </cell>
          <cell r="N26">
            <v>0.1</v>
          </cell>
          <cell r="O26">
            <v>0</v>
          </cell>
          <cell r="P26">
            <v>0</v>
          </cell>
        </row>
        <row r="27">
          <cell r="I27">
            <v>11</v>
          </cell>
          <cell r="J27">
            <v>0</v>
          </cell>
          <cell r="K27">
            <v>0</v>
          </cell>
          <cell r="L27">
            <v>0</v>
          </cell>
          <cell r="M27">
            <v>8.3299999999999999E-2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12</v>
          </cell>
          <cell r="J28">
            <v>0</v>
          </cell>
          <cell r="K28">
            <v>0</v>
          </cell>
          <cell r="L28">
            <v>0</v>
          </cell>
          <cell r="M28">
            <v>8.3299999999999999E-2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13</v>
          </cell>
          <cell r="J29">
            <v>0</v>
          </cell>
          <cell r="K29">
            <v>0</v>
          </cell>
          <cell r="L29">
            <v>0</v>
          </cell>
          <cell r="M29">
            <v>4.1849999999999998E-2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14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15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16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18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19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"/>
  <sheetViews>
    <sheetView tabSelected="1" workbookViewId="0">
      <selection activeCell="T14" sqref="T14"/>
    </sheetView>
  </sheetViews>
  <sheetFormatPr baseColWidth="10" defaultColWidth="8.83203125" defaultRowHeight="15" outlineLevelCol="0"/>
  <cols>
    <col bestFit="1" customWidth="1" max="1" min="1" style="101" width="23"/>
    <col bestFit="1" customWidth="1" max="2" min="2" style="101" width="12.1640625"/>
  </cols>
  <sheetData>
    <row r="1" spans="1:20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13</v>
      </c>
      <c r="O1" s="109" t="s">
        <v>14</v>
      </c>
      <c r="P1" s="109" t="s">
        <v>15</v>
      </c>
      <c r="Q1" s="109" t="s">
        <v>16</v>
      </c>
      <c r="R1" s="109" t="s">
        <v>17</v>
      </c>
      <c r="S1" s="109" t="s">
        <v>18</v>
      </c>
      <c r="T1" s="109" t="s">
        <v>19</v>
      </c>
    </row>
    <row r="2" spans="1:20">
      <c r="A2" s="110" t="n">
        <v>42736</v>
      </c>
      <c r="B2" s="110" t="n">
        <v>42767</v>
      </c>
      <c r="C2" t="s">
        <v>20</v>
      </c>
      <c r="D2" t="n">
        <v>0</v>
      </c>
      <c r="E2" t="n">
        <v>86</v>
      </c>
      <c r="F2" t="n">
        <v>64</v>
      </c>
      <c r="G2" t="n">
        <v>86</v>
      </c>
      <c r="H2" t="n">
        <v>0</v>
      </c>
      <c r="I2" t="n">
        <v>10301</v>
      </c>
      <c r="J2" t="n">
        <v>9468</v>
      </c>
      <c r="K2" t="n">
        <v>19769</v>
      </c>
      <c r="L2" t="n">
        <v>0</v>
      </c>
      <c r="M2" t="n">
        <v>11.18</v>
      </c>
      <c r="N2" t="n">
        <v>1108.48</v>
      </c>
      <c r="O2" t="n">
        <v>1119.66</v>
      </c>
      <c r="P2" t="n">
        <v>0</v>
      </c>
      <c r="Q2" t="n">
        <v>1047.09665</v>
      </c>
      <c r="R2" t="n">
        <v>825.32556</v>
      </c>
      <c r="S2" t="n">
        <v>1872.42221</v>
      </c>
      <c r="T2" t="n">
        <v>2992.08221</v>
      </c>
    </row>
    <row r="3" spans="1:20">
      <c r="A3" s="110" t="n">
        <v>42767</v>
      </c>
      <c r="B3" s="110" t="n">
        <v>42795</v>
      </c>
      <c r="C3" t="s">
        <v>20</v>
      </c>
      <c r="D3" t="n">
        <v>0</v>
      </c>
      <c r="E3" t="n">
        <v>82</v>
      </c>
      <c r="F3" t="n">
        <v>82</v>
      </c>
      <c r="G3" t="n">
        <v>82</v>
      </c>
      <c r="H3" t="n">
        <v>0</v>
      </c>
      <c r="I3" t="n">
        <v>10861</v>
      </c>
      <c r="J3" t="n">
        <v>8348</v>
      </c>
      <c r="K3" t="n">
        <v>19209</v>
      </c>
      <c r="L3" t="n">
        <v>0</v>
      </c>
      <c r="M3" t="n">
        <v>10.66</v>
      </c>
      <c r="N3" t="n">
        <v>1420.24</v>
      </c>
      <c r="O3" t="n">
        <v>1430.9</v>
      </c>
      <c r="P3" t="n">
        <v>0</v>
      </c>
      <c r="Q3" t="n">
        <v>1104.02065</v>
      </c>
      <c r="R3" t="n">
        <v>727.69516</v>
      </c>
      <c r="S3" t="n">
        <v>1831.71581</v>
      </c>
      <c r="T3" t="n">
        <v>3262.61581</v>
      </c>
    </row>
    <row r="4" spans="1:20">
      <c r="A4" s="110" t="n">
        <v>42795</v>
      </c>
      <c r="B4" s="110" t="n">
        <v>42826</v>
      </c>
      <c r="C4" t="s">
        <v>20</v>
      </c>
      <c r="D4" t="n">
        <v>0</v>
      </c>
      <c r="E4" t="n">
        <v>88</v>
      </c>
      <c r="F4" t="n">
        <v>66</v>
      </c>
      <c r="G4" t="n">
        <v>88</v>
      </c>
      <c r="H4" t="n">
        <v>0</v>
      </c>
      <c r="I4" t="n">
        <v>10903</v>
      </c>
      <c r="J4" t="n">
        <v>9040</v>
      </c>
      <c r="K4" t="n">
        <v>19943</v>
      </c>
      <c r="L4" t="n">
        <v>0</v>
      </c>
      <c r="M4" t="n">
        <v>11.44</v>
      </c>
      <c r="N4" t="n">
        <v>1143.12</v>
      </c>
      <c r="O4" t="n">
        <v>1154.56</v>
      </c>
      <c r="P4" t="n">
        <v>0</v>
      </c>
      <c r="Q4" t="n">
        <v>1108.28995</v>
      </c>
      <c r="R4" t="n">
        <v>788.0168</v>
      </c>
      <c r="S4" t="n">
        <v>1896.30675</v>
      </c>
      <c r="T4" t="n">
        <v>3050.86675</v>
      </c>
    </row>
    <row r="5" spans="1:20">
      <c r="A5" s="110" t="n">
        <v>42826</v>
      </c>
      <c r="B5" s="110" t="n">
        <v>42855</v>
      </c>
      <c r="C5" t="s">
        <v>20</v>
      </c>
      <c r="D5" t="n">
        <v>0</v>
      </c>
      <c r="E5" t="n">
        <v>96</v>
      </c>
      <c r="F5" t="n">
        <v>80</v>
      </c>
      <c r="G5" t="n">
        <v>96</v>
      </c>
      <c r="H5" t="n">
        <v>0</v>
      </c>
      <c r="I5" t="n">
        <v>12956</v>
      </c>
      <c r="J5" t="n">
        <v>12102</v>
      </c>
      <c r="K5" t="n">
        <v>25058</v>
      </c>
      <c r="L5" t="n">
        <v>0</v>
      </c>
      <c r="M5" t="n">
        <v>12.48</v>
      </c>
      <c r="N5" t="n">
        <v>1385.6</v>
      </c>
      <c r="O5" t="n">
        <v>1398.08</v>
      </c>
      <c r="P5" t="n">
        <v>0</v>
      </c>
      <c r="Q5" t="n">
        <v>1316.9774</v>
      </c>
      <c r="R5" t="n">
        <v>1054.93134</v>
      </c>
      <c r="S5" t="n">
        <v>2371.90874</v>
      </c>
      <c r="T5" t="n">
        <v>3769.98874</v>
      </c>
    </row>
    <row r="6" spans="1:20">
      <c r="A6" s="110" t="n">
        <v>42855</v>
      </c>
      <c r="B6" s="110" t="n">
        <v>42856</v>
      </c>
      <c r="C6" t="s">
        <v>21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</row>
    <row r="7" spans="1:20">
      <c r="A7" s="110" t="n">
        <v>42856</v>
      </c>
      <c r="B7" s="110" t="n">
        <v>42887</v>
      </c>
      <c r="C7" t="s">
        <v>21</v>
      </c>
      <c r="D7" t="n">
        <v>0</v>
      </c>
      <c r="E7" t="n">
        <v>86</v>
      </c>
      <c r="F7" t="n">
        <v>93</v>
      </c>
      <c r="G7" t="n">
        <v>93</v>
      </c>
      <c r="H7" t="n">
        <v>0</v>
      </c>
      <c r="I7" t="n">
        <v>11297</v>
      </c>
      <c r="J7" t="n">
        <v>9473</v>
      </c>
      <c r="K7" t="n">
        <v>20770</v>
      </c>
      <c r="L7" t="n">
        <v>0</v>
      </c>
      <c r="M7" t="n">
        <v>448.92</v>
      </c>
      <c r="N7" t="n">
        <v>1610.76</v>
      </c>
      <c r="O7" t="n">
        <v>2059.68</v>
      </c>
      <c r="P7" t="n">
        <v>0</v>
      </c>
      <c r="Q7" t="n">
        <v>1210.36058</v>
      </c>
      <c r="R7" t="n">
        <v>763.23961</v>
      </c>
      <c r="S7" t="n">
        <v>1973.60019</v>
      </c>
      <c r="T7" t="n">
        <v>4033.28019</v>
      </c>
    </row>
    <row r="8" spans="1:20">
      <c r="A8" s="110" t="n">
        <v>42887</v>
      </c>
      <c r="B8" s="110" t="n">
        <v>42917</v>
      </c>
      <c r="C8" t="s">
        <v>21</v>
      </c>
      <c r="D8" t="n">
        <v>46</v>
      </c>
      <c r="E8" t="n">
        <v>107</v>
      </c>
      <c r="F8" t="n">
        <v>67</v>
      </c>
      <c r="G8" t="n">
        <v>107</v>
      </c>
      <c r="H8" t="n">
        <v>224</v>
      </c>
      <c r="I8" t="n">
        <v>11861</v>
      </c>
      <c r="J8" t="n">
        <v>10090</v>
      </c>
      <c r="K8" t="n">
        <v>22175</v>
      </c>
      <c r="L8" t="n">
        <v>862.04</v>
      </c>
      <c r="M8" t="n">
        <v>558.54</v>
      </c>
      <c r="N8" t="n">
        <v>1160.44</v>
      </c>
      <c r="O8" t="n">
        <v>2581.02</v>
      </c>
      <c r="P8" t="n">
        <v>32.98624</v>
      </c>
      <c r="Q8" t="n">
        <v>1270.78754</v>
      </c>
      <c r="R8" t="n">
        <v>812.9513000000001</v>
      </c>
      <c r="S8" t="n">
        <v>2116.72508</v>
      </c>
      <c r="T8" t="n">
        <v>4697.745080000001</v>
      </c>
    </row>
    <row r="9" spans="1:20">
      <c r="A9" s="110" t="n">
        <v>42552</v>
      </c>
      <c r="B9" s="110" t="n">
        <v>42583</v>
      </c>
      <c r="C9" t="s">
        <v>21</v>
      </c>
      <c r="D9" t="n">
        <v>5</v>
      </c>
      <c r="E9" t="n">
        <v>10</v>
      </c>
      <c r="F9" t="n">
        <v>10</v>
      </c>
      <c r="G9" t="n">
        <v>10</v>
      </c>
      <c r="H9" t="n">
        <v>214</v>
      </c>
      <c r="I9" t="n">
        <v>409</v>
      </c>
      <c r="J9" t="n">
        <v>884</v>
      </c>
      <c r="K9" t="n">
        <v>1507</v>
      </c>
      <c r="L9" t="n">
        <v>93.69999999999999</v>
      </c>
      <c r="M9" t="n">
        <v>52.2</v>
      </c>
      <c r="N9" t="n">
        <v>173.2</v>
      </c>
      <c r="O9" t="n">
        <v>319.1</v>
      </c>
      <c r="P9" t="n">
        <v>31.51364</v>
      </c>
      <c r="Q9" t="n">
        <v>43.82026</v>
      </c>
      <c r="R9" t="n">
        <v>71.22388000000001</v>
      </c>
      <c r="S9" t="n">
        <v>146.55778</v>
      </c>
      <c r="T9" t="n">
        <v>465.65778</v>
      </c>
    </row>
    <row r="10" spans="1:20">
      <c r="A10" s="110" t="n">
        <v>42583</v>
      </c>
      <c r="B10" s="110" t="n">
        <v>42614</v>
      </c>
      <c r="C10" t="s">
        <v>21</v>
      </c>
      <c r="D10" t="n">
        <v>82</v>
      </c>
      <c r="E10" t="n">
        <v>82</v>
      </c>
      <c r="F10" t="n">
        <v>77</v>
      </c>
      <c r="G10" t="n">
        <v>82</v>
      </c>
      <c r="H10" t="n">
        <v>2522</v>
      </c>
      <c r="I10" t="n">
        <v>3710</v>
      </c>
      <c r="J10" t="n">
        <v>7274</v>
      </c>
      <c r="K10" t="n">
        <v>13506</v>
      </c>
      <c r="L10" t="n">
        <v>1536.68</v>
      </c>
      <c r="M10" t="n">
        <v>428.04</v>
      </c>
      <c r="N10" t="n">
        <v>1333.64</v>
      </c>
      <c r="O10" t="n">
        <v>3298.36</v>
      </c>
      <c r="P10" t="n">
        <v>371.38972</v>
      </c>
      <c r="Q10" t="n">
        <v>397.4894</v>
      </c>
      <c r="R10" t="n">
        <v>586.06618</v>
      </c>
      <c r="S10" t="n">
        <v>1354.9453</v>
      </c>
      <c r="T10" t="n">
        <v>4653.3053</v>
      </c>
    </row>
    <row r="11" spans="1:20">
      <c r="A11" s="110" t="n">
        <v>42614</v>
      </c>
      <c r="B11" s="110" t="n">
        <v>42644</v>
      </c>
      <c r="C11" t="s">
        <v>21</v>
      </c>
      <c r="D11" t="n">
        <v>78</v>
      </c>
      <c r="E11" t="n">
        <v>75</v>
      </c>
      <c r="F11" t="n">
        <v>64</v>
      </c>
      <c r="G11" t="n">
        <v>78</v>
      </c>
      <c r="H11" t="n">
        <v>5214</v>
      </c>
      <c r="I11" t="n">
        <v>6804</v>
      </c>
      <c r="J11" t="n">
        <v>8143</v>
      </c>
      <c r="K11" t="n">
        <v>20161</v>
      </c>
      <c r="L11" t="n">
        <v>1461.72</v>
      </c>
      <c r="M11" t="n">
        <v>391.5</v>
      </c>
      <c r="N11" t="n">
        <v>1108.48</v>
      </c>
      <c r="O11" t="n">
        <v>2961.7</v>
      </c>
      <c r="P11" t="n">
        <v>767.81364</v>
      </c>
      <c r="Q11" t="n">
        <v>728.98056</v>
      </c>
      <c r="R11" t="n">
        <v>656.08151</v>
      </c>
      <c r="S11" t="n">
        <v>2152.87571</v>
      </c>
      <c r="T11" t="n">
        <v>5114.575709999999</v>
      </c>
    </row>
    <row r="12" spans="1:20">
      <c r="A12" s="110" t="n">
        <v>42644</v>
      </c>
      <c r="B12" s="110" t="n">
        <v>42675</v>
      </c>
      <c r="C12" t="s">
        <v>21</v>
      </c>
      <c r="D12" t="n">
        <v>72</v>
      </c>
      <c r="E12" t="n">
        <v>86</v>
      </c>
      <c r="F12" t="n">
        <v>74</v>
      </c>
      <c r="G12" t="n">
        <v>86</v>
      </c>
      <c r="H12" t="n">
        <v>6022</v>
      </c>
      <c r="I12" t="n">
        <v>7581</v>
      </c>
      <c r="J12" t="n">
        <v>9837</v>
      </c>
      <c r="K12" t="n">
        <v>23440</v>
      </c>
      <c r="L12" t="n">
        <v>1349.28</v>
      </c>
      <c r="M12" t="n">
        <v>448.92</v>
      </c>
      <c r="N12" t="n">
        <v>1281.68</v>
      </c>
      <c r="O12" t="n">
        <v>3079.88</v>
      </c>
      <c r="P12" t="n">
        <v>886.79972</v>
      </c>
      <c r="Q12" t="n">
        <v>812.22834</v>
      </c>
      <c r="R12" t="n">
        <v>792.56709</v>
      </c>
      <c r="S12" t="n">
        <v>2491.59515</v>
      </c>
      <c r="T12" t="n">
        <v>5571.47515</v>
      </c>
    </row>
    <row r="13" spans="1:20">
      <c r="A13" s="110" t="n">
        <v>42675</v>
      </c>
      <c r="B13" s="110" t="n">
        <v>42705</v>
      </c>
      <c r="C13" t="s">
        <v>20</v>
      </c>
      <c r="D13" t="n">
        <v>0</v>
      </c>
      <c r="E13" t="n">
        <v>96</v>
      </c>
      <c r="F13" t="n">
        <v>75</v>
      </c>
      <c r="G13" t="n">
        <v>96</v>
      </c>
      <c r="H13" t="n">
        <v>0</v>
      </c>
      <c r="I13" t="n">
        <v>12136</v>
      </c>
      <c r="J13" t="n">
        <v>10514</v>
      </c>
      <c r="K13" t="n">
        <v>22650</v>
      </c>
      <c r="L13" t="n">
        <v>0</v>
      </c>
      <c r="M13" t="n">
        <v>12.48</v>
      </c>
      <c r="N13" t="n">
        <v>1299</v>
      </c>
      <c r="O13" t="n">
        <v>1311.48</v>
      </c>
      <c r="P13" t="n">
        <v>0</v>
      </c>
      <c r="Q13" t="n">
        <v>1233.6244</v>
      </c>
      <c r="R13" t="n">
        <v>916.5053799999999</v>
      </c>
      <c r="S13" t="n">
        <v>2150.12978</v>
      </c>
      <c r="T13" t="n">
        <v>3461.60978</v>
      </c>
    </row>
    <row r="14" spans="1:20">
      <c r="A14" s="110" t="n">
        <v>42705</v>
      </c>
      <c r="B14" s="110" t="n">
        <v>42736</v>
      </c>
      <c r="C14" t="s">
        <v>20</v>
      </c>
      <c r="D14" t="n">
        <v>0</v>
      </c>
      <c r="E14" t="n">
        <v>88</v>
      </c>
      <c r="F14" t="n">
        <v>74</v>
      </c>
      <c r="G14" t="n">
        <v>88</v>
      </c>
      <c r="H14" t="n">
        <v>0</v>
      </c>
      <c r="I14" t="n">
        <v>10645</v>
      </c>
      <c r="J14" t="n">
        <v>9329</v>
      </c>
      <c r="K14" t="n">
        <v>19974</v>
      </c>
      <c r="L14" t="n">
        <v>0</v>
      </c>
      <c r="M14" t="n">
        <v>11.44</v>
      </c>
      <c r="N14" t="n">
        <v>1281.68</v>
      </c>
      <c r="O14" t="n">
        <v>1293.12</v>
      </c>
      <c r="P14" t="n">
        <v>0</v>
      </c>
      <c r="Q14" t="n">
        <v>1082.06425</v>
      </c>
      <c r="R14" t="n">
        <v>813.20893</v>
      </c>
      <c r="S14" t="n">
        <v>1895.27318</v>
      </c>
      <c r="T14" t="n">
        <v>3188.39318</v>
      </c>
    </row>
    <row r="16" spans="1:20">
      <c r="A16" s="109" t="s">
        <v>22</v>
      </c>
      <c r="B16" s="109" t="s">
        <v>23</v>
      </c>
    </row>
    <row r="17" spans="1:20">
      <c r="A17" t="s">
        <v>24</v>
      </c>
      <c r="B17" t="n">
        <v>17.32</v>
      </c>
    </row>
    <row r="18" spans="1:20">
      <c r="A18" t="s">
        <v>25</v>
      </c>
      <c r="B18" t="n">
        <v>17.32</v>
      </c>
    </row>
    <row r="19" spans="1:20">
      <c r="A19" t="s">
        <v>26</v>
      </c>
      <c r="B19" t="n">
        <v>18.74</v>
      </c>
    </row>
    <row r="20" spans="1:20">
      <c r="A20" t="s">
        <v>27</v>
      </c>
      <c r="B20" t="n">
        <v>5.22</v>
      </c>
      <c r="I20" t="s">
        <v>28</v>
      </c>
    </row>
    <row r="21" spans="1:20">
      <c r="A21" t="s">
        <v>29</v>
      </c>
      <c r="B21" t="n">
        <v>0.13</v>
      </c>
    </row>
    <row r="22" spans="1:20">
      <c r="A22" t="s">
        <v>30</v>
      </c>
      <c r="B22" t="n">
        <v>0.08057</v>
      </c>
    </row>
    <row r="23" spans="1:20">
      <c r="A23" t="s">
        <v>31</v>
      </c>
      <c r="B23" t="n">
        <v>0.08717</v>
      </c>
    </row>
    <row r="24" spans="1:20">
      <c r="A24" t="s">
        <v>32</v>
      </c>
      <c r="B24" t="n">
        <v>0.10714</v>
      </c>
    </row>
    <row r="25" spans="1:20">
      <c r="A25" t="s">
        <v>33</v>
      </c>
      <c r="B25" t="n">
        <v>0.10165</v>
      </c>
    </row>
    <row r="26" spans="1:20">
      <c r="A26" t="s">
        <v>34</v>
      </c>
      <c r="B26" t="n">
        <v>0.14726</v>
      </c>
    </row>
    <row r="27" spans="1:20">
      <c r="A27" t="s">
        <v>35</v>
      </c>
      <c r="B27" t="n">
        <v>0</v>
      </c>
    </row>
    <row r="29" spans="1:20">
      <c r="A29" s="109" t="s">
        <v>36</v>
      </c>
      <c r="B29" s="109" t="s">
        <v>37</v>
      </c>
      <c r="C29" s="109" t="s">
        <v>38</v>
      </c>
    </row>
    <row r="30" spans="1:20">
      <c r="A30" t="s">
        <v>39</v>
      </c>
      <c r="B30" t="s">
        <v>40</v>
      </c>
      <c r="C30" t="n">
        <v>0</v>
      </c>
    </row>
    <row r="31" spans="1:20">
      <c r="A31" t="s">
        <v>41</v>
      </c>
      <c r="B31" t="n">
        <v>120</v>
      </c>
      <c r="C31" t="s">
        <v>42</v>
      </c>
    </row>
    <row r="32" spans="1:20">
      <c r="A32" t="s">
        <v>43</v>
      </c>
      <c r="B32" t="n">
        <v>1785.607292466666</v>
      </c>
      <c r="C32" t="s">
        <v>44</v>
      </c>
    </row>
    <row r="33" spans="1:20">
      <c r="A33" t="s">
        <v>45</v>
      </c>
      <c r="B33" t="n">
        <v>214272.8750959999</v>
      </c>
      <c r="C33" t="s">
        <v>46</v>
      </c>
    </row>
    <row r="34" spans="1:20">
      <c r="A34" t="s">
        <v>47</v>
      </c>
      <c r="B34" t="n">
        <v>22418.87716044388</v>
      </c>
      <c r="C34" t="s">
        <v>48</v>
      </c>
    </row>
    <row r="35" spans="1:20">
      <c r="A35" t="s">
        <v>49</v>
      </c>
      <c r="B35" t="n">
        <v>0.104627695644629</v>
      </c>
      <c r="C35" t="s">
        <v>50</v>
      </c>
    </row>
    <row r="36" spans="1:20">
      <c r="A36" t="s">
        <v>51</v>
      </c>
      <c r="B36" t="n">
        <v>0.9391260380606757</v>
      </c>
      <c r="C36" t="n">
        <v>0</v>
      </c>
    </row>
    <row r="37" spans="1:20">
      <c r="A37" t="s">
        <v>52</v>
      </c>
      <c r="B37" t="n">
        <v>1.007406356972136</v>
      </c>
      <c r="C37" t="n">
        <v>0</v>
      </c>
    </row>
    <row r="38" spans="1:20">
      <c r="A38" t="s">
        <v>53</v>
      </c>
      <c r="B38" t="n">
        <v>0</v>
      </c>
      <c r="C38" t="n">
        <v>0</v>
      </c>
    </row>
    <row r="39" spans="1:20">
      <c r="A39" t="s">
        <v>54</v>
      </c>
      <c r="B39" t="n">
        <v>0</v>
      </c>
      <c r="C39" t="n">
        <v>0</v>
      </c>
    </row>
    <row r="40" spans="1:20">
      <c r="A40" t="s">
        <v>55</v>
      </c>
      <c r="B40" t="n">
        <v>0.5027847581657724</v>
      </c>
      <c r="C40" t="n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B2:AG79"/>
  <sheetViews>
    <sheetView topLeftCell="B17" workbookViewId="0">
      <selection activeCell="C55" sqref="C55"/>
    </sheetView>
  </sheetViews>
  <sheetFormatPr baseColWidth="10" defaultColWidth="8.83203125" defaultRowHeight="15" outlineLevelCol="0"/>
  <cols>
    <col customWidth="1" max="1" min="1" style="101" width="4"/>
    <col bestFit="1" customWidth="1" max="2" min="2" style="101" width="35.6640625"/>
    <col bestFit="1" customWidth="1" max="3" min="3" style="101" width="31.1640625"/>
    <col customWidth="1" max="4" min="4" style="101" width="16.83203125"/>
    <col customWidth="1" max="5" min="5" style="101" width="14.6640625"/>
    <col bestFit="1" customWidth="1" max="22" min="6" style="101" width="14"/>
    <col bestFit="1" customWidth="1" max="23" min="23" style="101" width="14.83203125"/>
    <col bestFit="1" customWidth="1" max="33" min="24" style="101" width="13.1640625"/>
  </cols>
  <sheetData>
    <row r="2" spans="1:33">
      <c r="D2" s="1" t="n"/>
    </row>
    <row r="5" spans="1:33">
      <c r="B5" s="102" t="s">
        <v>56</v>
      </c>
    </row>
    <row r="6" spans="1:33">
      <c r="B6" s="2" t="s">
        <v>57</v>
      </c>
      <c r="C6" s="13" t="s">
        <v>58</v>
      </c>
    </row>
    <row r="7" spans="1:33">
      <c r="B7" s="2" t="s">
        <v>59</v>
      </c>
      <c r="C7" s="3">
        <f>Values!B30</f>
        <v/>
      </c>
      <c r="D7" s="4" t="s">
        <v>60</v>
      </c>
    </row>
    <row r="8" spans="1:33">
      <c r="B8" s="2" t="s">
        <v>61</v>
      </c>
      <c r="C8" s="13" t="n">
        <v>0</v>
      </c>
      <c r="D8" s="4" t="n"/>
    </row>
    <row r="9" spans="1:33">
      <c r="B9" s="2" t="s">
        <v>62</v>
      </c>
      <c r="C9" s="13" t="n">
        <v>0</v>
      </c>
      <c r="D9" s="4" t="n"/>
    </row>
    <row r="10" spans="1:33">
      <c r="B10" s="2" t="s">
        <v>63</v>
      </c>
      <c r="C10" s="5" t="n">
        <v>0.35</v>
      </c>
      <c r="D10" s="4" t="n"/>
    </row>
    <row r="11" spans="1:33">
      <c r="B11" s="2" t="s">
        <v>64</v>
      </c>
      <c r="C11" s="5" t="n">
        <v>0.08799999999999999</v>
      </c>
      <c r="D11" s="4" t="n"/>
    </row>
    <row r="12" spans="1:33">
      <c r="B12" s="2" t="s">
        <v>65</v>
      </c>
      <c r="C12" s="6">
        <f>C10*(1-C11)+C11</f>
        <v/>
      </c>
    </row>
    <row r="13" spans="1:33">
      <c r="B13" s="2" t="s">
        <v>66</v>
      </c>
      <c r="C13" s="5" t="n">
        <v>0.08</v>
      </c>
      <c r="D13" s="4" t="n"/>
    </row>
    <row r="14" spans="1:33">
      <c r="B14" s="2" t="s">
        <v>67</v>
      </c>
      <c r="C14" s="5" t="n">
        <v>0.035</v>
      </c>
      <c r="D14" s="4" t="n"/>
    </row>
    <row r="15" spans="1:33">
      <c r="B15" s="2" t="s">
        <v>68</v>
      </c>
      <c r="C15" s="5" t="n">
        <v>0.006</v>
      </c>
      <c r="D15" s="4" t="n"/>
    </row>
    <row r="16" spans="1:33">
      <c r="B16" s="2" t="s">
        <v>69</v>
      </c>
      <c r="C16" s="6">
        <f>SUM(C14:C15)</f>
        <v/>
      </c>
    </row>
    <row r="17" spans="1:33">
      <c r="B17" s="2" t="s">
        <v>70</v>
      </c>
      <c r="C17" s="13" t="s">
        <v>71</v>
      </c>
      <c r="D17" s="4" t="n"/>
    </row>
    <row r="18" spans="1:33">
      <c r="B18" s="2" t="s">
        <v>72</v>
      </c>
      <c r="C18" s="13" t="s">
        <v>73</v>
      </c>
      <c r="D18" s="4" t="n"/>
    </row>
    <row r="19" spans="1:33">
      <c r="B19" s="7" t="n"/>
      <c r="C19" s="7" t="n"/>
    </row>
    <row r="20" spans="1:33">
      <c r="B20" s="102" t="s">
        <v>74</v>
      </c>
    </row>
    <row r="21" spans="1:33">
      <c r="B21" s="2" t="s">
        <v>75</v>
      </c>
      <c r="C21" s="8" t="n">
        <v>0.55</v>
      </c>
    </row>
    <row r="22" spans="1:33">
      <c r="B22" s="2" t="s">
        <v>76</v>
      </c>
      <c r="C22" s="8" t="n">
        <v>0.25</v>
      </c>
    </row>
    <row r="23" spans="1:33">
      <c r="B23" s="2" t="s">
        <v>77</v>
      </c>
      <c r="C23" s="8" t="n">
        <v>0.15</v>
      </c>
    </row>
    <row r="24" spans="1:33">
      <c r="B24" s="2" t="s">
        <v>78</v>
      </c>
      <c r="C24" s="8" t="n">
        <v>0.1</v>
      </c>
    </row>
    <row r="25" spans="1:33">
      <c r="B25" s="2" t="s">
        <v>79</v>
      </c>
      <c r="C25" s="8" t="n">
        <v>0.05</v>
      </c>
    </row>
    <row r="26" spans="1:33">
      <c r="B26" s="2" t="s">
        <v>80</v>
      </c>
      <c r="C26" s="8" t="n">
        <v>0.03</v>
      </c>
    </row>
    <row r="27" spans="1:33">
      <c r="B27" s="9" t="s">
        <v>81</v>
      </c>
      <c r="C27" s="5" t="n">
        <v>0.075</v>
      </c>
      <c r="D27" s="4" t="n"/>
    </row>
    <row r="28" spans="1:33">
      <c r="B28" s="9" t="s">
        <v>82</v>
      </c>
      <c r="C28" s="5" t="n">
        <v>0.0125</v>
      </c>
      <c r="D28" s="4" t="n"/>
    </row>
    <row r="29" spans="1:33">
      <c r="B29" s="2" t="s">
        <v>83</v>
      </c>
      <c r="C29" s="6">
        <f>SUM(C27:C28)</f>
        <v/>
      </c>
    </row>
    <row r="30" spans="1:33">
      <c r="B30" s="2" t="s">
        <v>84</v>
      </c>
      <c r="C30" s="8" t="n">
        <v>0.5</v>
      </c>
    </row>
    <row r="31" spans="1:33">
      <c r="B31" s="2" t="s">
        <v>85</v>
      </c>
      <c r="C31" s="10" t="n">
        <v>0.05</v>
      </c>
      <c r="D31" s="4" t="n"/>
    </row>
    <row r="32" spans="1:33">
      <c r="B32" s="11" t="s">
        <v>86</v>
      </c>
      <c r="C32" s="10" t="n">
        <v>0.05</v>
      </c>
      <c r="D32" s="4" t="n"/>
    </row>
    <row r="33" spans="1:33">
      <c r="B33" s="2" t="s">
        <v>87</v>
      </c>
      <c r="C33" s="8">
        <f>((1+C29)*SUM(C21:C26))+C30+SUM(C31:C32)</f>
        <v/>
      </c>
    </row>
    <row r="34" spans="1:33">
      <c r="B34" s="12" t="s">
        <v>88</v>
      </c>
      <c r="C34" s="111">
        <f>C7*1000*C33</f>
        <v/>
      </c>
    </row>
    <row r="36" spans="1:33">
      <c r="B36" s="103" t="s">
        <v>89</v>
      </c>
    </row>
    <row r="37" spans="1:33">
      <c r="B37" s="4" t="s">
        <v>90</v>
      </c>
      <c r="C37" s="13" t="n">
        <v>0</v>
      </c>
    </row>
    <row r="38" spans="1:33">
      <c r="B38" s="2" t="s">
        <v>91</v>
      </c>
      <c r="C38" s="8">
        <f>C37*C7</f>
        <v/>
      </c>
    </row>
    <row r="39" spans="1:33">
      <c r="B39" s="9" t="s">
        <v>92</v>
      </c>
      <c r="C39" s="14" t="s">
        <v>93</v>
      </c>
    </row>
    <row r="40" spans="1:33">
      <c r="B40" s="2" t="s">
        <v>94</v>
      </c>
      <c r="C40" s="8">
        <f>IF(C39="No",0,1000*C22*C7)</f>
        <v/>
      </c>
    </row>
    <row r="41" spans="1:33">
      <c r="B41" s="2" t="s">
        <v>95</v>
      </c>
      <c r="C41" s="14" t="n">
        <v>0</v>
      </c>
    </row>
    <row r="42" spans="1:33">
      <c r="B42" s="15" t="n"/>
    </row>
    <row hidden="1" r="43" s="101" spans="1:33">
      <c r="B43" s="15" t="s">
        <v>96</v>
      </c>
      <c r="C43" t="s">
        <v>93</v>
      </c>
    </row>
    <row r="44" spans="1:33">
      <c r="B44" s="104" t="s">
        <v>97</v>
      </c>
    </row>
    <row r="45" spans="1:33">
      <c r="B45" s="16" t="s">
        <v>98</v>
      </c>
      <c r="C45" s="17" t="n">
        <v>0</v>
      </c>
      <c r="D45" s="17" t="n">
        <v>1</v>
      </c>
      <c r="E45" s="17" t="n">
        <v>2</v>
      </c>
      <c r="F45" s="17" t="n">
        <v>3</v>
      </c>
      <c r="G45" s="17" t="n">
        <v>4</v>
      </c>
      <c r="H45" s="17" t="n">
        <v>5</v>
      </c>
      <c r="I45" s="17" t="n">
        <v>6</v>
      </c>
      <c r="J45" s="17" t="n">
        <v>7</v>
      </c>
      <c r="K45" s="17" t="n">
        <v>8</v>
      </c>
      <c r="L45" s="17" t="n">
        <v>9</v>
      </c>
      <c r="M45" s="17" t="n">
        <v>10</v>
      </c>
      <c r="N45" s="17" t="n">
        <v>11</v>
      </c>
      <c r="O45" s="17" t="n">
        <v>12</v>
      </c>
      <c r="P45" s="17" t="n">
        <v>13</v>
      </c>
      <c r="Q45" s="17" t="n">
        <v>14</v>
      </c>
      <c r="R45" s="17" t="n">
        <v>15</v>
      </c>
      <c r="S45" s="17" t="n">
        <v>16</v>
      </c>
      <c r="T45" s="17" t="n">
        <v>17</v>
      </c>
      <c r="U45" s="17" t="n">
        <v>18</v>
      </c>
      <c r="V45" s="17" t="n">
        <v>19</v>
      </c>
      <c r="W45" s="17" t="n">
        <v>20</v>
      </c>
      <c r="X45" s="17" t="n">
        <v>21</v>
      </c>
      <c r="Y45" s="17" t="n">
        <v>22</v>
      </c>
      <c r="Z45" s="17" t="n">
        <v>23</v>
      </c>
      <c r="AA45" s="17" t="n">
        <v>24</v>
      </c>
      <c r="AB45" s="17" t="n">
        <v>25</v>
      </c>
      <c r="AC45" s="17" t="n">
        <v>26</v>
      </c>
      <c r="AD45" s="17" t="n">
        <v>27</v>
      </c>
      <c r="AE45" s="17" t="n">
        <v>28</v>
      </c>
      <c r="AF45" s="17" t="n">
        <v>29</v>
      </c>
      <c r="AG45" s="17" t="n">
        <v>30</v>
      </c>
    </row>
    <row r="46" spans="1:33">
      <c r="B46" s="18" t="s">
        <v>99</v>
      </c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</row>
    <row r="47" spans="1:33">
      <c r="B47" s="4" t="s">
        <v>100</v>
      </c>
      <c r="C47" s="112" t="n">
        <v>0</v>
      </c>
      <c r="D47" s="112">
        <f>'[2]Billing Data &amp; Analysis'!D42</f>
        <v/>
      </c>
      <c r="E47" s="112">
        <f>D47*(1+$C$16)</f>
        <v/>
      </c>
      <c r="F47" s="112">
        <f>E47*(1+$C$16)</f>
        <v/>
      </c>
      <c r="G47" s="112">
        <f>F47*(1+$C$16)</f>
        <v/>
      </c>
      <c r="H47" s="112">
        <f>G47*(1+$C$16)</f>
        <v/>
      </c>
      <c r="I47" s="112">
        <f>H47*(1+$C$16)</f>
        <v/>
      </c>
      <c r="J47" s="112">
        <f>I47*(1+$C$16)</f>
        <v/>
      </c>
      <c r="K47" s="112">
        <f>J47*(1+$C$16)</f>
        <v/>
      </c>
      <c r="L47" s="112">
        <f>K47*(1+$C$16)</f>
        <v/>
      </c>
      <c r="M47" s="112">
        <f>L47*(1+$C$16)</f>
        <v/>
      </c>
      <c r="N47" s="112">
        <f>M47*(1+$C$16)</f>
        <v/>
      </c>
      <c r="O47" s="112">
        <f>N47*(1+$C$16)</f>
        <v/>
      </c>
      <c r="P47" s="112">
        <f>O47*(1+$C$16)</f>
        <v/>
      </c>
      <c r="Q47" s="112">
        <f>P47*(1+$C$16)</f>
        <v/>
      </c>
      <c r="R47" s="112">
        <f>Q47*(1+$C$16)</f>
        <v/>
      </c>
      <c r="S47" s="112">
        <f>R47*(1+$C$16)</f>
        <v/>
      </c>
      <c r="T47" s="112">
        <f>S47*(1+$C$16)</f>
        <v/>
      </c>
      <c r="U47" s="112">
        <f>T47*(1+$C$16)</f>
        <v/>
      </c>
      <c r="V47" s="112">
        <f>U47*(1+$C$16)</f>
        <v/>
      </c>
      <c r="W47" s="112">
        <f>V47*(1+$C$16)</f>
        <v/>
      </c>
      <c r="X47" s="112">
        <f>W47*(1+$C$16)</f>
        <v/>
      </c>
      <c r="Y47" s="112">
        <f>X47*(1+$C$16)</f>
        <v/>
      </c>
      <c r="Z47" s="112">
        <f>Y47*(1+$C$16)</f>
        <v/>
      </c>
      <c r="AA47" s="112">
        <f>Z47*(1+$C$16)</f>
        <v/>
      </c>
      <c r="AB47" s="112">
        <f>AA47*(1+$C$16)</f>
        <v/>
      </c>
      <c r="AC47" s="112">
        <f>AB47*(1+$C$16)</f>
        <v/>
      </c>
      <c r="AD47" s="112">
        <f>AC47*(1+$C$16)</f>
        <v/>
      </c>
      <c r="AE47" s="112">
        <f>AD47*(1+$C$16)</f>
        <v/>
      </c>
      <c r="AF47" s="112">
        <f>AE47*(1+$C$16)</f>
        <v/>
      </c>
      <c r="AG47" s="112">
        <f>AF47*(1+$C$16)</f>
        <v/>
      </c>
    </row>
    <row r="48" spans="1:33">
      <c r="B48" s="4" t="n"/>
      <c r="C48" s="112" t="n"/>
      <c r="D48" s="112" t="n"/>
      <c r="E48" s="112" t="n"/>
      <c r="F48" s="112" t="n"/>
      <c r="G48" s="112" t="n"/>
      <c r="H48" s="112" t="n"/>
      <c r="I48" s="112" t="n"/>
      <c r="J48" s="112" t="n"/>
      <c r="K48" s="112" t="n"/>
      <c r="L48" s="112" t="n"/>
      <c r="M48" s="112" t="n"/>
      <c r="N48" s="112" t="n"/>
      <c r="O48" s="112" t="n"/>
      <c r="P48" s="112" t="n"/>
      <c r="Q48" s="112" t="n"/>
      <c r="R48" s="112" t="n"/>
      <c r="S48" s="112" t="n"/>
      <c r="T48" s="112" t="n"/>
      <c r="U48" s="112" t="n"/>
      <c r="V48" s="112" t="n"/>
      <c r="W48" s="112" t="n"/>
      <c r="X48" s="112" t="n"/>
      <c r="Y48" s="112" t="n"/>
      <c r="Z48" s="112" t="n"/>
      <c r="AA48" s="112" t="n"/>
      <c r="AB48" s="112" t="n"/>
      <c r="AC48" s="112" t="n"/>
      <c r="AD48" s="112" t="n"/>
      <c r="AE48" s="112" t="n"/>
      <c r="AF48" s="112" t="n"/>
      <c r="AG48" s="112" t="n"/>
    </row>
    <row r="49" spans="1:33">
      <c r="B49" s="18" t="s">
        <v>101</v>
      </c>
      <c r="C49" s="112" t="n"/>
      <c r="D49" s="112" t="n"/>
      <c r="E49" s="112" t="n"/>
      <c r="F49" s="112" t="n"/>
      <c r="G49" s="112" t="n"/>
      <c r="H49" s="112" t="n"/>
      <c r="I49" s="112" t="n"/>
      <c r="J49" s="112" t="n"/>
      <c r="K49" s="112" t="n"/>
      <c r="L49" s="112" t="n"/>
      <c r="M49" s="112" t="n"/>
      <c r="N49" s="112" t="n"/>
      <c r="O49" s="112" t="n"/>
      <c r="P49" s="112" t="n"/>
      <c r="Q49" s="112" t="n"/>
      <c r="R49" s="112" t="n"/>
      <c r="S49" s="112" t="n"/>
      <c r="T49" s="112" t="n"/>
      <c r="U49" s="112" t="n"/>
      <c r="V49" s="112" t="n"/>
      <c r="W49" s="112" t="n"/>
      <c r="X49" s="112" t="n"/>
      <c r="Y49" s="112" t="n"/>
      <c r="Z49" s="112" t="n"/>
      <c r="AA49" s="112" t="n"/>
      <c r="AB49" s="112" t="n"/>
      <c r="AC49" s="112" t="n"/>
      <c r="AD49" s="112" t="n"/>
      <c r="AE49" s="112" t="n"/>
      <c r="AF49" s="112" t="n"/>
      <c r="AG49" s="112" t="n"/>
    </row>
    <row r="50" spans="1:33">
      <c r="B50" s="4" t="s">
        <v>102</v>
      </c>
      <c r="C50" s="112">
        <f>IF(C45=$C$41,-$C$40,0)</f>
        <v/>
      </c>
      <c r="D50" s="112">
        <f>IF(D45=$C$41,-$C$40,0)</f>
        <v/>
      </c>
      <c r="E50" s="112">
        <f>IF(E45=$C$41,-$C$40,0)</f>
        <v/>
      </c>
      <c r="F50" s="112">
        <f>IF(F45=$C$41,-$C$40,0)</f>
        <v/>
      </c>
      <c r="G50" s="112">
        <f>IF(G45=$C$41,-$C$40,0)</f>
        <v/>
      </c>
      <c r="H50" s="112">
        <f>IF(H45=$C$41,-$C$40,0)</f>
        <v/>
      </c>
      <c r="I50" s="112">
        <f>IF(I45=$C$41,-$C$40,0)</f>
        <v/>
      </c>
      <c r="J50" s="112">
        <f>IF(J45=$C$41,-$C$40,0)</f>
        <v/>
      </c>
      <c r="K50" s="112">
        <f>IF(K45=$C$41,-$C$40,0)</f>
        <v/>
      </c>
      <c r="L50" s="112">
        <f>IF(L45=$C$41,-$C$40,0)</f>
        <v/>
      </c>
      <c r="M50" s="112">
        <f>IF(M45=$C$41,-$C$40,0)</f>
        <v/>
      </c>
      <c r="N50" s="112">
        <f>IF(N45=$C$41,-$C$40,0)</f>
        <v/>
      </c>
      <c r="O50" s="112">
        <f>IF(O45=$C$41,-$C$40,0)</f>
        <v/>
      </c>
      <c r="P50" s="112">
        <f>IF(P45=$C$41,-$C$40,0)</f>
        <v/>
      </c>
      <c r="Q50" s="112">
        <f>IF(Q45=$C$41,-$C$40,0)</f>
        <v/>
      </c>
      <c r="R50" s="112">
        <f>IF(R45=$C$41,-$C$40,0)</f>
        <v/>
      </c>
      <c r="S50" s="112">
        <f>IF(S45=$C$41,-$C$40,0)</f>
        <v/>
      </c>
      <c r="T50" s="112">
        <f>IF(T45=$C$41,-$C$40,0)</f>
        <v/>
      </c>
      <c r="U50" s="112">
        <f>IF(U45=$C$41,-$C$40,0)</f>
        <v/>
      </c>
      <c r="V50" s="112">
        <f>IF(V45=$C$41,-$C$40,0)</f>
        <v/>
      </c>
      <c r="W50" s="112">
        <f>IF(W45=$C$41,-$C$40,0)</f>
        <v/>
      </c>
      <c r="X50" s="112">
        <f>IF(X45=$C$41,-$C$40,0)</f>
        <v/>
      </c>
      <c r="Y50" s="112">
        <f>IF(Y45=$C$41,-$C$40,0)</f>
        <v/>
      </c>
      <c r="Z50" s="112">
        <f>IF(Z45=$C$41,-$C$40,0)</f>
        <v/>
      </c>
      <c r="AA50" s="112">
        <f>IF(AA45=$C$41,-$C$40,0)</f>
        <v/>
      </c>
      <c r="AB50" s="112">
        <f>IF(AB45=$C$41,-$C$40,0)</f>
        <v/>
      </c>
      <c r="AC50" s="112">
        <f>IF(AC45=$C$41,-$C$40,0)</f>
        <v/>
      </c>
      <c r="AD50" s="112">
        <f>IF(AD45=$C$41,-$C$40,0)</f>
        <v/>
      </c>
      <c r="AE50" s="112">
        <f>IF(AE45=$C$41,-$C$40,0)</f>
        <v/>
      </c>
      <c r="AF50" s="112">
        <f>IF(AF45=$C$41,-$C$40,0)</f>
        <v/>
      </c>
      <c r="AG50" s="112">
        <f>IF(AG45=$C$41,-$C$40,0)</f>
        <v/>
      </c>
    </row>
    <row r="51" spans="1:33">
      <c r="B51" s="4" t="s">
        <v>103</v>
      </c>
      <c r="C51" s="112">
        <f>IF(AND(C45&gt;=$C$8,C45&lt;=$C$9),-$C$38*POWER(1+$C$16,C45),0)</f>
        <v/>
      </c>
      <c r="D51" s="112">
        <f>IF(AND(D45&gt;=$C$8,D45&lt;=$C$9),-$C$38*POWER(1+$C$16,D45),0)</f>
        <v/>
      </c>
      <c r="E51" s="112">
        <f>IF(AND(E45&gt;=$C$8,E45&lt;=$C$9),-$C$38*POWER(1+$C$16,E45),0)</f>
        <v/>
      </c>
      <c r="F51" s="112">
        <f>IF(AND(F45&gt;=$C$8,F45&lt;=$C$9),-$C$38*POWER(1+$C$16,F45),0)</f>
        <v/>
      </c>
      <c r="G51" s="112">
        <f>IF(AND(G45&gt;=$C$8,G45&lt;=$C$9),-$C$38*POWER(1+$C$16,G45),0)</f>
        <v/>
      </c>
      <c r="H51" s="112">
        <f>IF(AND(H45&gt;=$C$8,H45&lt;=$C$9),-$C$38*POWER(1+$C$16,H45),0)</f>
        <v/>
      </c>
      <c r="I51" s="112">
        <f>IF(AND(I45&gt;=$C$8,I45&lt;=$C$9),-$C$38*POWER(1+$C$16,I45),0)</f>
        <v/>
      </c>
      <c r="J51" s="112">
        <f>IF(AND(J45&gt;=$C$8,J45&lt;=$C$9),-$C$38*POWER(1+$C$16,J45),0)</f>
        <v/>
      </c>
      <c r="K51" s="112">
        <f>IF(AND(K45&gt;=$C$8,K45&lt;=$C$9),-$C$38*POWER(1+$C$16,K45),0)</f>
        <v/>
      </c>
      <c r="L51" s="112">
        <f>IF(AND(L45&gt;=$C$8,L45&lt;=$C$9),-$C$38*POWER(1+$C$16,L45),0)</f>
        <v/>
      </c>
      <c r="M51" s="112">
        <f>IF(AND(M45&gt;=$C$8,M45&lt;=$C$9),-$C$38*POWER(1+$C$16,M45),0)</f>
        <v/>
      </c>
      <c r="N51" s="112">
        <f>IF(AND(N45&gt;=$C$8,N45&lt;=$C$9),-$C$38*POWER(1+$C$16,N45),0)</f>
        <v/>
      </c>
      <c r="O51" s="112">
        <f>IF(AND(O45&gt;=$C$8,O45&lt;=$C$9),-$C$38*POWER(1+$C$16,O45),0)</f>
        <v/>
      </c>
      <c r="P51" s="112">
        <f>IF(AND(P45&gt;=$C$8,P45&lt;=$C$9),-$C$38*POWER(1+$C$16,P45),0)</f>
        <v/>
      </c>
      <c r="Q51" s="112">
        <f>IF(AND(Q45&gt;=$C$8,Q45&lt;=$C$9),-$C$38*POWER(1+$C$16,Q45),0)</f>
        <v/>
      </c>
      <c r="R51" s="112">
        <f>IF(AND(R45&gt;=$C$8,R45&lt;=$C$9),-$C$38*POWER(1+$C$16,R45),0)</f>
        <v/>
      </c>
      <c r="S51" s="112">
        <f>IF(AND(S45&gt;=$C$8,S45&lt;=$C$9),-$C$38*POWER(1+$C$16,S45),0)</f>
        <v/>
      </c>
      <c r="T51" s="112">
        <f>IF(AND(T45&gt;=$C$8,T45&lt;=$C$9),-$C$38*POWER(1+$C$16,T45),0)</f>
        <v/>
      </c>
      <c r="U51" s="112">
        <f>IF(AND(U45&gt;=$C$8,U45&lt;=$C$9),-$C$38*POWER(1+$C$16,U45),0)</f>
        <v/>
      </c>
      <c r="V51" s="112">
        <f>IF(AND(V45&gt;=$C$8,V45&lt;=$C$9),-$C$38*POWER(1+$C$16,V45),0)</f>
        <v/>
      </c>
      <c r="W51" s="112">
        <f>IF(AND(W45&gt;=$C$8,W45&lt;=$C$9),-$C$38*POWER(1+$C$16,W45),0)</f>
        <v/>
      </c>
      <c r="X51" s="112">
        <f>IF(AND(X45&gt;=$C$8,X45&lt;=$C$9),-$C$38*POWER(1+$C$16,X45),0)</f>
        <v/>
      </c>
      <c r="Y51" s="112">
        <f>IF(AND(Y45&gt;=$C$8,Y45&lt;=$C$9),-$C$38*POWER(1+$C$16,Y45),0)</f>
        <v/>
      </c>
      <c r="Z51" s="112">
        <f>IF(AND(Z45&gt;=$C$8,Z45&lt;=$C$9),-$C$38*POWER(1+$C$16,Z45),0)</f>
        <v/>
      </c>
      <c r="AA51" s="112">
        <f>IF(AND(AA45&gt;=$C$8,AA45&lt;=$C$9),-$C$38*POWER(1+$C$16,AA45),0)</f>
        <v/>
      </c>
      <c r="AB51" s="112">
        <f>IF(AND(AB45&gt;=$C$8,AB45&lt;=$C$9),-$C$38*POWER(1+$C$16,AB45),0)</f>
        <v/>
      </c>
      <c r="AC51" s="112">
        <f>IF(AND(AC45&gt;=$C$8,AC45&lt;=$C$9),-$C$38*POWER(1+$C$16,AC45),0)</f>
        <v/>
      </c>
      <c r="AD51" s="112">
        <f>IF(AND(AD45&gt;=$C$8,AD45&lt;=$C$9),-$C$38*POWER(1+$C$16,AD45),0)</f>
        <v/>
      </c>
      <c r="AE51" s="112">
        <f>IF(AND(AE45&gt;=$C$8,AE45&lt;=$C$9),-$C$38*POWER(1+$C$16,AE45),0)</f>
        <v/>
      </c>
      <c r="AF51" s="112">
        <f>IF(AND(AF45&gt;=$C$8,AF45&lt;=$C$9),-$C$38*POWER(1+$C$16,AF45),0)</f>
        <v/>
      </c>
      <c r="AG51" s="112">
        <f>IF(AND(AG45&gt;=$C$8,AG45&lt;=$C$9),-$C$38*POWER(1+$C$16,AG45),0)</f>
        <v/>
      </c>
    </row>
    <row r="52" spans="1:33">
      <c r="B52" s="4" t="n"/>
      <c r="C52" s="112" t="n"/>
      <c r="D52" s="112" t="n"/>
      <c r="E52" s="112" t="n"/>
      <c r="F52" s="112" t="n"/>
      <c r="G52" s="112" t="n"/>
      <c r="H52" s="112" t="n"/>
      <c r="I52" s="112" t="n"/>
      <c r="J52" s="112" t="n"/>
      <c r="K52" s="112" t="n"/>
      <c r="L52" s="112" t="n"/>
      <c r="M52" s="112" t="n"/>
      <c r="N52" s="112" t="n"/>
      <c r="O52" s="112" t="n"/>
      <c r="P52" s="112" t="n"/>
      <c r="Q52" s="112" t="n"/>
      <c r="R52" s="112" t="n"/>
      <c r="S52" s="112" t="n"/>
      <c r="T52" s="112" t="n"/>
      <c r="U52" s="112" t="n"/>
      <c r="V52" s="112" t="n"/>
      <c r="W52" s="112" t="n"/>
      <c r="X52" s="112" t="n"/>
      <c r="Y52" s="112" t="n"/>
      <c r="Z52" s="112" t="n"/>
      <c r="AA52" s="112" t="n"/>
      <c r="AB52" s="112" t="n"/>
      <c r="AC52" s="112" t="n"/>
      <c r="AD52" s="112" t="n"/>
      <c r="AE52" s="112" t="n"/>
      <c r="AF52" s="112" t="n"/>
      <c r="AG52" s="112" t="n"/>
    </row>
    <row r="53" spans="1:33">
      <c r="B53" s="18" t="s">
        <v>104</v>
      </c>
      <c r="C53" s="112">
        <f>SUM(C46:C51)</f>
        <v/>
      </c>
      <c r="D53" s="112">
        <f>SUM(D46:D51)</f>
        <v/>
      </c>
      <c r="E53" s="112">
        <f>SUM(E46:E51)</f>
        <v/>
      </c>
      <c r="F53" s="112">
        <f>SUM(F46:F51)</f>
        <v/>
      </c>
      <c r="G53" s="112">
        <f>SUM(G46:G51)</f>
        <v/>
      </c>
      <c r="H53" s="112">
        <f>SUM(H46:H51)</f>
        <v/>
      </c>
      <c r="I53" s="112">
        <f>SUM(I46:I51)</f>
        <v/>
      </c>
      <c r="J53" s="112">
        <f>SUM(J46:J51)</f>
        <v/>
      </c>
      <c r="K53" s="112">
        <f>SUM(K46:K51)</f>
        <v/>
      </c>
      <c r="L53" s="112">
        <f>SUM(L46:L51)</f>
        <v/>
      </c>
      <c r="M53" s="112">
        <f>SUM(M46:M51)</f>
        <v/>
      </c>
      <c r="N53" s="112">
        <f>SUM(N46:N51)</f>
        <v/>
      </c>
      <c r="O53" s="112">
        <f>SUM(O46:O51)</f>
        <v/>
      </c>
      <c r="P53" s="112">
        <f>SUM(P46:P51)</f>
        <v/>
      </c>
      <c r="Q53" s="112">
        <f>SUM(Q46:Q51)</f>
        <v/>
      </c>
      <c r="R53" s="112">
        <f>SUM(R46:R51)</f>
        <v/>
      </c>
      <c r="S53" s="112">
        <f>SUM(S46:S51)</f>
        <v/>
      </c>
      <c r="T53" s="112">
        <f>SUM(T46:T51)</f>
        <v/>
      </c>
      <c r="U53" s="112">
        <f>SUM(U46:U51)</f>
        <v/>
      </c>
      <c r="V53" s="112">
        <f>SUM(V46:V51)</f>
        <v/>
      </c>
      <c r="W53" s="112">
        <f>SUM(W46:W51)</f>
        <v/>
      </c>
      <c r="X53" s="112">
        <f>SUM(X46:X51)</f>
        <v/>
      </c>
      <c r="Y53" s="112">
        <f>SUM(Y46:Y51)</f>
        <v/>
      </c>
      <c r="Z53" s="112">
        <f>SUM(Z46:Z51)</f>
        <v/>
      </c>
      <c r="AA53" s="112">
        <f>SUM(AA46:AA51)</f>
        <v/>
      </c>
      <c r="AB53" s="112">
        <f>SUM(AB46:AB51)</f>
        <v/>
      </c>
      <c r="AC53" s="112">
        <f>SUM(AC46:AC51)</f>
        <v/>
      </c>
      <c r="AD53" s="112">
        <f>SUM(AD46:AD51)</f>
        <v/>
      </c>
      <c r="AE53" s="112">
        <f>SUM(AE46:AE51)</f>
        <v/>
      </c>
      <c r="AF53" s="112">
        <f>SUM(AF46:AF51)</f>
        <v/>
      </c>
      <c r="AG53" s="112">
        <f>SUM(AG46:AG51)</f>
        <v/>
      </c>
    </row>
    <row r="54" spans="1:33">
      <c r="B54" s="18" t="n"/>
      <c r="C54" s="112" t="n"/>
      <c r="D54" s="112" t="n"/>
      <c r="E54" s="112" t="n"/>
      <c r="F54" s="112" t="n"/>
      <c r="G54" s="112" t="n"/>
      <c r="H54" s="112" t="n"/>
      <c r="I54" s="112" t="n"/>
      <c r="J54" s="112" t="n"/>
      <c r="K54" s="112" t="n"/>
      <c r="L54" s="112" t="n"/>
      <c r="M54" s="112" t="n"/>
      <c r="N54" s="112" t="n"/>
      <c r="O54" s="112" t="n"/>
      <c r="P54" s="112" t="n"/>
      <c r="Q54" s="112" t="n"/>
      <c r="R54" s="112" t="n"/>
      <c r="S54" s="112" t="n"/>
      <c r="T54" s="112" t="n"/>
      <c r="U54" s="112" t="n"/>
      <c r="V54" s="112" t="n"/>
      <c r="W54" s="112" t="n"/>
      <c r="X54" s="112" t="n"/>
      <c r="Y54" s="112" t="n"/>
      <c r="Z54" s="112" t="n"/>
      <c r="AA54" s="112" t="n"/>
      <c r="AB54" s="112" t="n"/>
      <c r="AC54" s="112" t="n"/>
      <c r="AD54" s="112" t="n"/>
      <c r="AE54" s="112" t="n"/>
      <c r="AF54" s="112" t="n"/>
      <c r="AG54" s="112" t="n"/>
    </row>
    <row r="55" spans="1:33">
      <c r="B55" s="18" t="s">
        <v>105</v>
      </c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  <c r="T55" s="112" t="n"/>
      <c r="U55" s="112" t="n"/>
      <c r="V55" s="112" t="n"/>
      <c r="W55" s="112" t="n"/>
      <c r="X55" s="112" t="n"/>
      <c r="Y55" s="112" t="n"/>
      <c r="Z55" s="112" t="n"/>
      <c r="AA55" s="112" t="n"/>
      <c r="AB55" s="112" t="n"/>
      <c r="AC55" s="112" t="n"/>
      <c r="AD55" s="112" t="n"/>
      <c r="AE55" s="112" t="n"/>
      <c r="AF55" s="112" t="n"/>
      <c r="AG55" s="112" t="n"/>
    </row>
    <row r="56" spans="1:33">
      <c r="B56" s="4" t="s">
        <v>106</v>
      </c>
      <c r="C56" s="112">
        <f>-(1000*C7*SUM(C21:C26))</f>
        <v/>
      </c>
      <c r="D56" s="112" t="n">
        <v>0</v>
      </c>
      <c r="E56" s="112" t="n">
        <v>0</v>
      </c>
      <c r="F56" s="112" t="n">
        <v>0</v>
      </c>
      <c r="G56" s="112" t="n">
        <v>0</v>
      </c>
      <c r="H56" s="112" t="n">
        <v>0</v>
      </c>
      <c r="I56" s="112" t="n">
        <v>0</v>
      </c>
      <c r="J56" s="112" t="n">
        <v>0</v>
      </c>
      <c r="K56" s="112" t="n">
        <v>0</v>
      </c>
      <c r="L56" s="112" t="n">
        <v>0</v>
      </c>
      <c r="M56" s="112" t="n">
        <v>0</v>
      </c>
      <c r="N56" s="112" t="n">
        <v>0</v>
      </c>
      <c r="O56" s="112" t="n">
        <v>0</v>
      </c>
      <c r="P56" s="112" t="n">
        <v>0</v>
      </c>
      <c r="Q56" s="112" t="n">
        <v>0</v>
      </c>
      <c r="R56" s="112" t="n">
        <v>0</v>
      </c>
      <c r="S56" s="112" t="n">
        <v>0</v>
      </c>
      <c r="T56" s="112" t="n">
        <v>0</v>
      </c>
      <c r="U56" s="112" t="n">
        <v>0</v>
      </c>
      <c r="V56" s="112" t="n">
        <v>0</v>
      </c>
      <c r="W56" s="112" t="n">
        <v>0</v>
      </c>
      <c r="X56" s="112" t="n">
        <v>0</v>
      </c>
      <c r="Y56" s="112" t="n">
        <v>0</v>
      </c>
      <c r="Z56" s="112" t="n">
        <v>0</v>
      </c>
      <c r="AA56" s="112" t="n">
        <v>0</v>
      </c>
      <c r="AB56" s="112" t="n">
        <v>0</v>
      </c>
      <c r="AC56" s="112" t="n">
        <v>0</v>
      </c>
      <c r="AD56" s="112" t="n">
        <v>0</v>
      </c>
      <c r="AE56" s="112" t="n">
        <v>0</v>
      </c>
      <c r="AF56" s="112" t="n">
        <v>0</v>
      </c>
      <c r="AG56" s="112" t="n">
        <v>0</v>
      </c>
    </row>
    <row r="57" spans="1:33">
      <c r="B57" s="4" t="s">
        <v>107</v>
      </c>
      <c r="C57" s="112">
        <f>-SUM(C30:C32)*1000*C7</f>
        <v/>
      </c>
      <c r="D57" s="112" t="n">
        <v>0</v>
      </c>
      <c r="E57" s="112" t="n">
        <v>0</v>
      </c>
      <c r="F57" s="112" t="n">
        <v>0</v>
      </c>
      <c r="G57" s="112" t="n">
        <v>0</v>
      </c>
      <c r="H57" s="112" t="n">
        <v>0</v>
      </c>
      <c r="I57" s="112" t="n">
        <v>0</v>
      </c>
      <c r="J57" s="112" t="n">
        <v>0</v>
      </c>
      <c r="K57" s="112" t="n">
        <v>0</v>
      </c>
      <c r="L57" s="112" t="n">
        <v>0</v>
      </c>
      <c r="M57" s="112" t="n">
        <v>0</v>
      </c>
      <c r="N57" s="112" t="n">
        <v>0</v>
      </c>
      <c r="O57" s="112" t="n">
        <v>0</v>
      </c>
      <c r="P57" s="112" t="n">
        <v>0</v>
      </c>
      <c r="Q57" s="112" t="n">
        <v>0</v>
      </c>
      <c r="R57" s="112" t="n">
        <v>0</v>
      </c>
      <c r="S57" s="112" t="n">
        <v>0</v>
      </c>
      <c r="T57" s="112" t="n">
        <v>0</v>
      </c>
      <c r="U57" s="112" t="n">
        <v>0</v>
      </c>
      <c r="V57" s="112" t="n">
        <v>0</v>
      </c>
      <c r="W57" s="112" t="n">
        <v>0</v>
      </c>
      <c r="X57" s="112" t="n">
        <v>0</v>
      </c>
      <c r="Y57" s="112" t="n">
        <v>0</v>
      </c>
      <c r="Z57" s="112" t="n">
        <v>0</v>
      </c>
      <c r="AA57" s="112" t="n">
        <v>0</v>
      </c>
      <c r="AB57" s="112" t="n">
        <v>0</v>
      </c>
      <c r="AC57" s="112" t="n">
        <v>0</v>
      </c>
      <c r="AD57" s="112" t="n">
        <v>0</v>
      </c>
      <c r="AE57" s="112" t="n">
        <v>0</v>
      </c>
      <c r="AF57" s="112" t="n">
        <v>0</v>
      </c>
      <c r="AG57" s="112" t="n">
        <v>0</v>
      </c>
    </row>
    <row r="58" spans="1:33">
      <c r="B58" s="9" t="s">
        <v>108</v>
      </c>
      <c r="C58" s="112">
        <f>C56*(C29)</f>
        <v/>
      </c>
      <c r="D58" s="112" t="n">
        <v>0</v>
      </c>
      <c r="E58" s="112" t="n">
        <v>0</v>
      </c>
      <c r="F58" s="112" t="n">
        <v>0</v>
      </c>
      <c r="G58" s="112" t="n">
        <v>0</v>
      </c>
      <c r="H58" s="112" t="n">
        <v>0</v>
      </c>
      <c r="I58" s="112" t="n">
        <v>0</v>
      </c>
      <c r="J58" s="112" t="n">
        <v>0</v>
      </c>
      <c r="K58" s="112" t="n">
        <v>0</v>
      </c>
      <c r="L58" s="112" t="n">
        <v>0</v>
      </c>
      <c r="M58" s="112" t="n">
        <v>0</v>
      </c>
      <c r="N58" s="112" t="n">
        <v>0</v>
      </c>
      <c r="O58" s="112" t="n">
        <v>0</v>
      </c>
      <c r="P58" s="112" t="n">
        <v>0</v>
      </c>
      <c r="Q58" s="112" t="n">
        <v>0</v>
      </c>
      <c r="R58" s="112" t="n">
        <v>0</v>
      </c>
      <c r="S58" s="112" t="n">
        <v>0</v>
      </c>
      <c r="T58" s="112" t="n">
        <v>0</v>
      </c>
      <c r="U58" s="112" t="n">
        <v>0</v>
      </c>
      <c r="V58" s="112" t="n">
        <v>0</v>
      </c>
      <c r="W58" s="112" t="n">
        <v>0</v>
      </c>
      <c r="X58" s="112" t="n">
        <v>0</v>
      </c>
      <c r="Y58" s="112" t="n">
        <v>0</v>
      </c>
      <c r="Z58" s="112" t="n">
        <v>0</v>
      </c>
      <c r="AA58" s="112" t="n">
        <v>0</v>
      </c>
      <c r="AB58" s="112" t="n">
        <v>0</v>
      </c>
      <c r="AC58" s="112" t="n">
        <v>0</v>
      </c>
      <c r="AD58" s="112" t="n">
        <v>0</v>
      </c>
      <c r="AE58" s="112" t="n">
        <v>0</v>
      </c>
      <c r="AF58" s="112" t="n">
        <v>0</v>
      </c>
      <c r="AG58" s="112" t="n">
        <v>0</v>
      </c>
    </row>
    <row r="59" spans="1:33">
      <c r="B59" s="18" t="n"/>
      <c r="C59" s="112" t="n"/>
      <c r="D59" s="112" t="n"/>
      <c r="E59" s="112" t="n"/>
      <c r="F59" s="112" t="n"/>
      <c r="G59" s="112" t="n"/>
      <c r="H59" s="112" t="n"/>
      <c r="I59" s="112" t="n"/>
      <c r="J59" s="112" t="n"/>
      <c r="K59" s="112" t="n"/>
      <c r="L59" s="112" t="n"/>
      <c r="M59" s="112" t="n"/>
      <c r="N59" s="112" t="n"/>
      <c r="O59" s="112" t="n"/>
      <c r="P59" s="112" t="n"/>
      <c r="Q59" s="112" t="n"/>
      <c r="R59" s="112" t="n"/>
      <c r="S59" s="112" t="n"/>
      <c r="T59" s="112" t="n"/>
      <c r="U59" s="112" t="n"/>
      <c r="V59" s="112" t="n"/>
      <c r="W59" s="112" t="n"/>
      <c r="X59" s="112" t="n"/>
      <c r="Y59" s="112" t="n"/>
      <c r="Z59" s="112" t="n"/>
      <c r="AA59" s="112" t="n"/>
      <c r="AB59" s="112" t="n"/>
      <c r="AC59" s="112" t="n"/>
      <c r="AD59" s="112" t="n"/>
      <c r="AE59" s="112" t="n"/>
      <c r="AF59" s="112" t="n"/>
      <c r="AG59" s="112" t="n"/>
    </row>
    <row r="60" spans="1:33">
      <c r="B60" s="18" t="s">
        <v>109</v>
      </c>
      <c r="C60" s="113" t="n">
        <v>0</v>
      </c>
      <c r="D60" s="112">
        <f>-0.3*SUM(C56:C58)</f>
        <v/>
      </c>
      <c r="E60" s="112" t="n">
        <v>0</v>
      </c>
      <c r="F60" s="112" t="n">
        <v>0</v>
      </c>
      <c r="G60" s="112" t="n">
        <v>0</v>
      </c>
      <c r="H60" s="112" t="n">
        <v>0</v>
      </c>
      <c r="I60" s="112" t="n">
        <v>0</v>
      </c>
      <c r="J60" s="112" t="n">
        <v>0</v>
      </c>
      <c r="K60" s="112" t="n">
        <v>0</v>
      </c>
      <c r="L60" s="112" t="n">
        <v>0</v>
      </c>
      <c r="M60" s="112" t="n">
        <v>0</v>
      </c>
      <c r="N60" s="112" t="n">
        <v>0</v>
      </c>
      <c r="O60" s="112" t="n">
        <v>0</v>
      </c>
      <c r="P60" s="112" t="n">
        <v>0</v>
      </c>
      <c r="Q60" s="112" t="n">
        <v>0</v>
      </c>
      <c r="R60" s="112" t="n">
        <v>0</v>
      </c>
      <c r="S60" s="112" t="n">
        <v>0</v>
      </c>
      <c r="T60" s="112" t="n">
        <v>0</v>
      </c>
      <c r="U60" s="112" t="n">
        <v>0</v>
      </c>
      <c r="V60" s="112" t="n">
        <v>0</v>
      </c>
      <c r="W60" s="112" t="n">
        <v>0</v>
      </c>
      <c r="X60" s="112" t="n">
        <v>0</v>
      </c>
      <c r="Y60" s="112" t="n">
        <v>0</v>
      </c>
      <c r="Z60" s="112" t="n">
        <v>0</v>
      </c>
      <c r="AA60" s="112" t="n">
        <v>0</v>
      </c>
      <c r="AB60" s="112" t="n">
        <v>0</v>
      </c>
      <c r="AC60" s="112" t="n">
        <v>0</v>
      </c>
      <c r="AD60" s="112" t="n">
        <v>0</v>
      </c>
      <c r="AE60" s="112" t="n">
        <v>0</v>
      </c>
      <c r="AF60" s="112" t="n">
        <v>0</v>
      </c>
      <c r="AG60" s="112" t="n">
        <v>0</v>
      </c>
    </row>
    <row r="61" spans="1:33">
      <c r="B61" s="18" t="s">
        <v>110</v>
      </c>
      <c r="C61" s="114">
        <f>$C$12*C53</f>
        <v/>
      </c>
      <c r="D61" s="114">
        <f>-$C$12*D53</f>
        <v/>
      </c>
      <c r="E61" s="114">
        <f>-$C$12*E53</f>
        <v/>
      </c>
      <c r="F61" s="114">
        <f>-$C$12*F53</f>
        <v/>
      </c>
      <c r="G61" s="114">
        <f>-$C$12*G53</f>
        <v/>
      </c>
      <c r="H61" s="114">
        <f>-$C$12*H53</f>
        <v/>
      </c>
      <c r="I61" s="114">
        <f>-$C$12*I53</f>
        <v/>
      </c>
      <c r="J61" s="114">
        <f>-$C$12*J53</f>
        <v/>
      </c>
      <c r="K61" s="114">
        <f>-$C$12*K53</f>
        <v/>
      </c>
      <c r="L61" s="114">
        <f>-$C$12*L53</f>
        <v/>
      </c>
      <c r="M61" s="114">
        <f>-$C$12*M53</f>
        <v/>
      </c>
      <c r="N61" s="114">
        <f>-$C$12*N53</f>
        <v/>
      </c>
      <c r="O61" s="114">
        <f>-$C$12*O53</f>
        <v/>
      </c>
      <c r="P61" s="114">
        <f>-$C$12*P53</f>
        <v/>
      </c>
      <c r="Q61" s="114">
        <f>-$C$12*Q53</f>
        <v/>
      </c>
      <c r="R61" s="114">
        <f>-$C$12*R53</f>
        <v/>
      </c>
      <c r="S61" s="114">
        <f>-$C$12*S53</f>
        <v/>
      </c>
      <c r="T61" s="114">
        <f>-$C$12*T53</f>
        <v/>
      </c>
      <c r="U61" s="114">
        <f>-$C$12*U53</f>
        <v/>
      </c>
      <c r="V61" s="114">
        <f>-$C$12*V53</f>
        <v/>
      </c>
      <c r="W61" s="114">
        <f>-$C$12*W53</f>
        <v/>
      </c>
      <c r="X61" s="114">
        <f>-$C$12*X53</f>
        <v/>
      </c>
      <c r="Y61" s="114">
        <f>-$C$12*Y53</f>
        <v/>
      </c>
      <c r="Z61" s="114">
        <f>-$C$12*Z53</f>
        <v/>
      </c>
      <c r="AA61" s="114">
        <f>-$C$12*AA53</f>
        <v/>
      </c>
      <c r="AB61" s="114">
        <f>-$C$12*AB53</f>
        <v/>
      </c>
      <c r="AC61" s="114">
        <f>-$C$12*AC53</f>
        <v/>
      </c>
      <c r="AD61" s="114">
        <f>-$C$12*AD53</f>
        <v/>
      </c>
      <c r="AE61" s="114">
        <f>-$C$12*AE53</f>
        <v/>
      </c>
      <c r="AF61" s="114">
        <f>-$C$12*AF53</f>
        <v/>
      </c>
      <c r="AG61" s="114">
        <f>-$C$12*AG53</f>
        <v/>
      </c>
    </row>
    <row r="62" spans="1:33">
      <c r="B62" s="20" t="s">
        <v>111</v>
      </c>
      <c r="C62" s="21" t="n">
        <v>0</v>
      </c>
      <c r="D62" s="21">
        <f>HLOOKUP($C$17,[2]Tables!$I$16:$P$35,MATCH(D45,[2]Tables!$I$16:$I$35,0),FALSE)</f>
        <v/>
      </c>
      <c r="E62" s="21">
        <f>HLOOKUP($C$17,[2]Tables!$I$16:$P$35,MATCH(E45,[2]Tables!$I$16:$I$35,0),FALSE)</f>
        <v/>
      </c>
      <c r="F62" s="21">
        <f>HLOOKUP($C$17,[2]Tables!$I$16:$P$35,MATCH(F45,[2]Tables!$I$16:$I$35,0),FALSE)</f>
        <v/>
      </c>
      <c r="G62" s="21">
        <f>HLOOKUP($C$17,[2]Tables!$I$16:$P$35,MATCH(G45,[2]Tables!$I$16:$I$35,0),FALSE)</f>
        <v/>
      </c>
      <c r="H62" s="21">
        <f>HLOOKUP($C$17,[2]Tables!$I$16:$P$35,MATCH(H45,[2]Tables!$I$16:$I$35,0),FALSE)</f>
        <v/>
      </c>
      <c r="I62" s="21">
        <f>HLOOKUP($C$17,[2]Tables!$I$16:$P$35,MATCH(I45,[2]Tables!$I$16:$I$35,0),FALSE)</f>
        <v/>
      </c>
      <c r="J62" s="21">
        <f>HLOOKUP($C$17,[2]Tables!$I$16:$P$35,MATCH(J45,[2]Tables!$I$16:$I$35,0),FALSE)</f>
        <v/>
      </c>
      <c r="K62" s="21">
        <f>HLOOKUP($C$17,[2]Tables!$I$16:$P$35,MATCH(K45,[2]Tables!$I$16:$I$35,0),FALSE)</f>
        <v/>
      </c>
      <c r="L62" s="21">
        <f>HLOOKUP($C$17,[2]Tables!$I$16:$P$35,MATCH(L45,[2]Tables!$I$16:$I$35,0),FALSE)</f>
        <v/>
      </c>
      <c r="M62" s="21">
        <f>HLOOKUP($C$17,[2]Tables!$I$16:$P$35,MATCH(M45,[2]Tables!$I$16:$I$35,0),FALSE)</f>
        <v/>
      </c>
      <c r="N62" s="21">
        <f>HLOOKUP($C$17,[2]Tables!$I$16:$P$35,MATCH(N45,[2]Tables!$I$16:$I$35,0),FALSE)</f>
        <v/>
      </c>
      <c r="O62" s="21">
        <f>HLOOKUP($C$17,[2]Tables!$I$16:$P$35,MATCH(O45,[2]Tables!$I$16:$I$35,0),FALSE)</f>
        <v/>
      </c>
      <c r="P62" s="21">
        <f>HLOOKUP($C$17,[2]Tables!$I$16:$P$35,MATCH(P45,[2]Tables!$I$16:$I$35,0),FALSE)</f>
        <v/>
      </c>
      <c r="Q62" s="21">
        <f>HLOOKUP($C$17,[2]Tables!$I$16:$P$35,MATCH(Q45,[2]Tables!$I$16:$I$35,0),FALSE)</f>
        <v/>
      </c>
      <c r="R62" s="21">
        <f>HLOOKUP($C$17,[2]Tables!$I$16:$P$35,MATCH(R45,[2]Tables!$I$16:$I$35,0),FALSE)</f>
        <v/>
      </c>
      <c r="S62" s="21">
        <f>HLOOKUP($C$17,[2]Tables!$I$16:$P$35,MATCH(S45,[2]Tables!$I$16:$I$35,0),FALSE)</f>
        <v/>
      </c>
      <c r="T62" s="21">
        <f>HLOOKUP($C$17,[2]Tables!$I$16:$P$35,MATCH(T45,[2]Tables!$I$16:$I$35,0),FALSE)</f>
        <v/>
      </c>
      <c r="U62" s="21">
        <f>HLOOKUP($C$17,[2]Tables!$I$16:$P$35,MATCH(U45,[2]Tables!$I$16:$I$35,0),FALSE)</f>
        <v/>
      </c>
      <c r="V62" s="21">
        <f>HLOOKUP($C$17,[2]Tables!$I$16:$P$35,MATCH(V45,[2]Tables!$I$16:$I$35,0),FALSE)</f>
        <v/>
      </c>
      <c r="W62" s="21" t="n">
        <v>0</v>
      </c>
      <c r="X62" s="21" t="n">
        <v>0</v>
      </c>
      <c r="Y62" s="21" t="n">
        <v>0</v>
      </c>
      <c r="Z62" s="21" t="n">
        <v>0</v>
      </c>
      <c r="AA62" s="21" t="n">
        <v>0</v>
      </c>
      <c r="AB62" s="21" t="n">
        <v>0</v>
      </c>
      <c r="AC62" s="21" t="n">
        <v>0</v>
      </c>
      <c r="AD62" s="21" t="n">
        <v>0</v>
      </c>
      <c r="AE62" s="21" t="n">
        <v>0</v>
      </c>
      <c r="AF62" s="21" t="n">
        <v>0</v>
      </c>
      <c r="AG62" s="21" t="n">
        <v>0</v>
      </c>
    </row>
    <row r="63" spans="1:33">
      <c r="B63" s="20" t="s">
        <v>112</v>
      </c>
      <c r="C63" s="21" t="n">
        <v>0</v>
      </c>
      <c r="D63" s="21">
        <f>HLOOKUP($C$18,[2]Tables!$I$16:$P$35,MATCH(D45,[2]Tables!$I$16:$I$35,0),FALSE)</f>
        <v/>
      </c>
      <c r="E63" s="21">
        <f>HLOOKUP($C$18,[2]Tables!$I$16:$P$35,MATCH(E45,[2]Tables!$I$16:$I$35,0),FALSE)</f>
        <v/>
      </c>
      <c r="F63" s="21">
        <f>HLOOKUP($C$18,[2]Tables!$I$16:$P$35,MATCH(F45,[2]Tables!$I$16:$I$35,0),FALSE)</f>
        <v/>
      </c>
      <c r="G63" s="21">
        <f>HLOOKUP($C$18,[2]Tables!$I$16:$P$35,MATCH(G45,[2]Tables!$I$16:$I$35,0),FALSE)</f>
        <v/>
      </c>
      <c r="H63" s="21">
        <f>HLOOKUP($C$18,[2]Tables!$I$16:$P$35,MATCH(H45,[2]Tables!$I$16:$I$35,0),FALSE)</f>
        <v/>
      </c>
      <c r="I63" s="21">
        <f>HLOOKUP($C$18,[2]Tables!$I$16:$P$35,MATCH(I45,[2]Tables!$I$16:$I$35,0),FALSE)</f>
        <v/>
      </c>
      <c r="J63" s="21">
        <f>HLOOKUP($C$18,[2]Tables!$I$16:$P$35,MATCH(J45,[2]Tables!$I$16:$I$35,0),FALSE)</f>
        <v/>
      </c>
      <c r="K63" s="21">
        <f>HLOOKUP($C$18,[2]Tables!$I$16:$P$35,MATCH(K45,[2]Tables!$I$16:$I$35,0),FALSE)</f>
        <v/>
      </c>
      <c r="L63" s="21">
        <f>HLOOKUP($C$18,[2]Tables!$I$16:$P$35,MATCH(L45,[2]Tables!$I$16:$I$35,0),FALSE)</f>
        <v/>
      </c>
      <c r="M63" s="21">
        <f>HLOOKUP($C$18,[2]Tables!$I$16:$P$35,MATCH(M45,[2]Tables!$I$16:$I$35,0),FALSE)</f>
        <v/>
      </c>
      <c r="N63" s="21">
        <f>HLOOKUP($C$18,[2]Tables!$I$16:$P$35,MATCH(N45,[2]Tables!$I$16:$I$35,0),FALSE)</f>
        <v/>
      </c>
      <c r="O63" s="21">
        <f>HLOOKUP($C$18,[2]Tables!$I$16:$P$35,MATCH(O45,[2]Tables!$I$16:$I$35,0),FALSE)</f>
        <v/>
      </c>
      <c r="P63" s="21">
        <f>HLOOKUP($C$18,[2]Tables!$I$16:$P$35,MATCH(P45,[2]Tables!$I$16:$I$35,0),FALSE)</f>
        <v/>
      </c>
      <c r="Q63" s="21">
        <f>HLOOKUP($C$18,[2]Tables!$I$16:$P$35,MATCH(Q45,[2]Tables!$I$16:$I$35,0),FALSE)</f>
        <v/>
      </c>
      <c r="R63" s="21">
        <f>HLOOKUP($C$18,[2]Tables!$I$16:$P$35,MATCH(R45,[2]Tables!$I$16:$I$35,0),FALSE)</f>
        <v/>
      </c>
      <c r="S63" s="21">
        <f>HLOOKUP($C$18,[2]Tables!$I$16:$P$35,MATCH(S45,[2]Tables!$I$16:$I$35,0),FALSE)</f>
        <v/>
      </c>
      <c r="T63" s="21">
        <f>HLOOKUP($C$18,[2]Tables!$I$16:$P$35,MATCH(T45,[2]Tables!$I$16:$I$35,0),FALSE)</f>
        <v/>
      </c>
      <c r="U63" s="21">
        <f>HLOOKUP($C$18,[2]Tables!$I$16:$P$35,MATCH(U45,[2]Tables!$I$16:$I$35,0),FALSE)</f>
        <v/>
      </c>
      <c r="V63" s="21">
        <f>HLOOKUP($C$18,[2]Tables!$I$16:$P$35,MATCH(V45,[2]Tables!$I$16:$I$35,0),FALSE)</f>
        <v/>
      </c>
      <c r="W63" s="21" t="n">
        <v>0</v>
      </c>
      <c r="X63" s="21" t="n">
        <v>0</v>
      </c>
      <c r="Y63" s="21" t="n">
        <v>0</v>
      </c>
      <c r="Z63" s="21" t="n">
        <v>0</v>
      </c>
      <c r="AA63" s="21" t="n">
        <v>0</v>
      </c>
      <c r="AB63" s="21" t="n">
        <v>0</v>
      </c>
      <c r="AC63" s="21" t="n">
        <v>0</v>
      </c>
      <c r="AD63" s="21" t="n">
        <v>0</v>
      </c>
      <c r="AE63" s="21" t="n">
        <v>0</v>
      </c>
      <c r="AF63" s="21" t="n">
        <v>0</v>
      </c>
      <c r="AG63" s="21" t="n">
        <v>0</v>
      </c>
    </row>
    <row r="64" spans="1:33">
      <c r="B64" s="18" t="s">
        <v>113</v>
      </c>
      <c r="C64" s="112">
        <f>-C62*SUM($C$56,$C$58)*0.85*$C$10</f>
        <v/>
      </c>
      <c r="D64" s="112">
        <f>-D62*SUM($C$56:$C$58)*0.85*$C$10</f>
        <v/>
      </c>
      <c r="E64" s="112">
        <f>-E62*SUM($C$56:$C$58)*0.85*$C$10</f>
        <v/>
      </c>
      <c r="F64" s="112">
        <f>-F62*SUM($C$56:$C$58)*0.85*$C$10</f>
        <v/>
      </c>
      <c r="G64" s="112">
        <f>-G62*SUM($C$56:$C$58)*0.85*$C$10</f>
        <v/>
      </c>
      <c r="H64" s="112">
        <f>-H62*SUM($C$56:$C$58)*0.85*$C$10</f>
        <v/>
      </c>
      <c r="I64" s="112">
        <f>-I62*SUM($C$56:$C$58)*0.85*$C$10</f>
        <v/>
      </c>
      <c r="J64" s="112">
        <f>-J62*SUM($C$56:$C$58)*0.85*$C$10</f>
        <v/>
      </c>
      <c r="K64" s="112">
        <f>-K62*SUM($C$56:$C$58)*0.85*$C$10</f>
        <v/>
      </c>
      <c r="L64" s="112">
        <f>-L62*SUM($C$56:$C$58)*0.85*$C$10</f>
        <v/>
      </c>
      <c r="M64" s="112">
        <f>-M62*SUM($C$56:$C$58)*0.85*$C$10</f>
        <v/>
      </c>
      <c r="N64" s="112">
        <f>-N62*SUM($C$56:$C$58)*0.85*$C$10</f>
        <v/>
      </c>
      <c r="O64" s="112">
        <f>-O62*SUM($C$56:$C$58)*0.85*$C$10</f>
        <v/>
      </c>
      <c r="P64" s="112">
        <f>-P62*SUM($C$56:$C$58)*0.85*$C$10</f>
        <v/>
      </c>
      <c r="Q64" s="112">
        <f>-Q62*SUM($C$56:$C$58)*0.85*$C$10</f>
        <v/>
      </c>
      <c r="R64" s="112">
        <f>-R62*SUM($C$56:$C$58)*0.85*$C$10</f>
        <v/>
      </c>
      <c r="S64" s="112">
        <f>-S62*SUM($C$56:$C$58)*0.85*$C$10</f>
        <v/>
      </c>
      <c r="T64" s="112">
        <f>-T62*SUM($C$56:$C$58)*0.85*$C$10</f>
        <v/>
      </c>
      <c r="U64" s="112">
        <f>-U62*SUM($C$56:$C$58)*0.85*$C$10</f>
        <v/>
      </c>
      <c r="V64" s="112">
        <f>-V62*SUM($C$56:$C$58)*0.85*$C$10</f>
        <v/>
      </c>
      <c r="W64" s="112">
        <f>-W62*SUM($C$56:$C$58)*0.85*$C$10</f>
        <v/>
      </c>
      <c r="X64" s="112">
        <f>-X62*SUM($C$56:$C$58)*0.85*$C$10</f>
        <v/>
      </c>
      <c r="Y64" s="112">
        <f>-Y62*SUM($C$56:$C$58)*0.85*$C$10</f>
        <v/>
      </c>
      <c r="Z64" s="112">
        <f>-Z62*SUM($C$56:$C$58)*0.85*$C$10</f>
        <v/>
      </c>
      <c r="AA64" s="112">
        <f>-AA62*SUM($C$56:$C$58)*0.85*$C$10</f>
        <v/>
      </c>
      <c r="AB64" s="112">
        <f>-AB62*SUM($C$56:$C$58)*0.85*$C$10</f>
        <v/>
      </c>
      <c r="AC64" s="112">
        <f>-AC62*SUM($C$56:$C$58)*0.85*$C$10</f>
        <v/>
      </c>
      <c r="AD64" s="112">
        <f>-AD62*SUM($C$56:$C$58)*0.85*$C$10</f>
        <v/>
      </c>
      <c r="AE64" s="112">
        <f>-AE62*SUM($C$56:$C$58)*0.85*$C$10</f>
        <v/>
      </c>
      <c r="AF64" s="112">
        <f>-AF62*SUM($C$56:$C$58)*0.85*$C$10</f>
        <v/>
      </c>
      <c r="AG64" s="112">
        <f>-AG62*SUM($C$56:$C$58)*0.85*$C$10</f>
        <v/>
      </c>
    </row>
    <row r="65" spans="1:33">
      <c r="B65" s="18" t="s">
        <v>114</v>
      </c>
      <c r="C65" s="112">
        <f>-C63*SUM($C$56,$C$58)*$C$11</f>
        <v/>
      </c>
      <c r="D65" s="112">
        <f>-D63*SUM($C$56:$C$58)*$C$11</f>
        <v/>
      </c>
      <c r="E65" s="112">
        <f>-E63*SUM($C$56:$C$58)*$C$11</f>
        <v/>
      </c>
      <c r="F65" s="112">
        <f>-F63*SUM($C$56:$C$58)*$C$11</f>
        <v/>
      </c>
      <c r="G65" s="112">
        <f>-G63*SUM($C$56:$C$58)*$C$11</f>
        <v/>
      </c>
      <c r="H65" s="112">
        <f>-H63*SUM($C$56:$C$58)*$C$11</f>
        <v/>
      </c>
      <c r="I65" s="112">
        <f>-I63*SUM($C$56:$C$58)*$C$11</f>
        <v/>
      </c>
      <c r="J65" s="112">
        <f>-J63*SUM($C$56:$C$58)*$C$11</f>
        <v/>
      </c>
      <c r="K65" s="112">
        <f>-K63*SUM($C$56:$C$58)*$C$11</f>
        <v/>
      </c>
      <c r="L65" s="112">
        <f>-L63*SUM($C$56:$C$58)*$C$11</f>
        <v/>
      </c>
      <c r="M65" s="112">
        <f>-M63*SUM($C$56:$C$58)*$C$11</f>
        <v/>
      </c>
      <c r="N65" s="112">
        <f>-N63*SUM($C$56:$C$58)*$C$11</f>
        <v/>
      </c>
      <c r="O65" s="112">
        <f>-O63*SUM($C$56:$C$58)*$C$11</f>
        <v/>
      </c>
      <c r="P65" s="112">
        <f>-P63*SUM($C$56:$C$58)*$C$11</f>
        <v/>
      </c>
      <c r="Q65" s="112">
        <f>-Q63*SUM($C$56:$C$58)*$C$11</f>
        <v/>
      </c>
      <c r="R65" s="112">
        <f>-R63*SUM($C$56:$C$58)*$C$11</f>
        <v/>
      </c>
      <c r="S65" s="112">
        <f>-S63*SUM($C$56:$C$58)*$C$11</f>
        <v/>
      </c>
      <c r="T65" s="112">
        <f>-T63*SUM($C$56:$C$58)*$C$11</f>
        <v/>
      </c>
      <c r="U65" s="112">
        <f>-U63*SUM($C$56:$C$58)*$C$11</f>
        <v/>
      </c>
      <c r="V65" s="112">
        <f>-V63*SUM($C$56:$C$58)*$C$11</f>
        <v/>
      </c>
      <c r="W65" s="112">
        <f>-W63*SUM($C$56:$C$58)*$C$11</f>
        <v/>
      </c>
      <c r="X65" s="112">
        <f>-X63*SUM($C$56:$C$58)*$C$11</f>
        <v/>
      </c>
      <c r="Y65" s="112">
        <f>-Y63*SUM($C$56:$C$58)*$C$11</f>
        <v/>
      </c>
      <c r="Z65" s="112">
        <f>-Z63*SUM($C$56:$C$58)*$C$11</f>
        <v/>
      </c>
      <c r="AA65" s="112">
        <f>-AA63*SUM($C$56:$C$58)*$C$11</f>
        <v/>
      </c>
      <c r="AB65" s="112">
        <f>-AB63*SUM($C$56:$C$58)*$C$11</f>
        <v/>
      </c>
      <c r="AC65" s="112">
        <f>-AC63*SUM($C$56:$C$58)*$C$11</f>
        <v/>
      </c>
      <c r="AD65" s="112">
        <f>-AD63*SUM($C$56:$C$58)*$C$11</f>
        <v/>
      </c>
      <c r="AE65" s="112">
        <f>-AE63*SUM($C$56:$C$58)*$C$11</f>
        <v/>
      </c>
      <c r="AF65" s="112">
        <f>-AF63*SUM($C$56:$C$58)*$C$11</f>
        <v/>
      </c>
      <c r="AG65" s="112">
        <f>-AG63*SUM($C$56:$C$58)*$C$11</f>
        <v/>
      </c>
    </row>
    <row r="66" spans="1:33">
      <c r="B66" s="18" t="s">
        <v>115</v>
      </c>
      <c r="C66" s="112">
        <f>SUM(C53:C60,C64:C65)</f>
        <v/>
      </c>
      <c r="D66" s="112">
        <f>SUM(D53:D60,D64:D65)</f>
        <v/>
      </c>
      <c r="E66" s="112">
        <f>SUM(E53:E60,E64:E65)</f>
        <v/>
      </c>
      <c r="F66" s="112">
        <f>SUM(F53:F60,F64:F65)</f>
        <v/>
      </c>
      <c r="G66" s="112">
        <f>SUM(G53:G60,G64:G65)</f>
        <v/>
      </c>
      <c r="H66" s="112">
        <f>SUM(H53:H60,H64:H65)</f>
        <v/>
      </c>
      <c r="I66" s="112">
        <f>SUM(I53:I60,I64:I65)</f>
        <v/>
      </c>
      <c r="J66" s="112">
        <f>SUM(J53:J60,J64:J65)</f>
        <v/>
      </c>
      <c r="K66" s="112">
        <f>SUM(K53:K60,K64:K65)</f>
        <v/>
      </c>
      <c r="L66" s="112">
        <f>SUM(L53:L60,L64:L65)</f>
        <v/>
      </c>
      <c r="M66" s="112">
        <f>SUM(M53:M60,M64:M65)</f>
        <v/>
      </c>
      <c r="N66" s="112">
        <f>SUM(N53:N60,N64:N65)</f>
        <v/>
      </c>
      <c r="O66" s="112">
        <f>SUM(O53:O60,O64:O65)</f>
        <v/>
      </c>
      <c r="P66" s="112">
        <f>SUM(P53:P60,P64:P65)</f>
        <v/>
      </c>
      <c r="Q66" s="112">
        <f>SUM(Q53:Q60,Q64:Q65)</f>
        <v/>
      </c>
      <c r="R66" s="112">
        <f>SUM(R53:R60,R64:R65)</f>
        <v/>
      </c>
      <c r="S66" s="112">
        <f>SUM(S53:S60,S64:S65)</f>
        <v/>
      </c>
      <c r="T66" s="112">
        <f>SUM(T53:T60,T64:T65)</f>
        <v/>
      </c>
      <c r="U66" s="112">
        <f>SUM(U53:U60,U64:U65)</f>
        <v/>
      </c>
      <c r="V66" s="112">
        <f>SUM(V53:V60,V64:V65)</f>
        <v/>
      </c>
      <c r="W66" s="112">
        <f>SUM(W53:W60,W64:W65)</f>
        <v/>
      </c>
      <c r="X66" s="112">
        <f>SUM(X53:X60,X64:X65)</f>
        <v/>
      </c>
      <c r="Y66" s="112">
        <f>SUM(Y53:Y60,Y64:Y65)</f>
        <v/>
      </c>
      <c r="Z66" s="112">
        <f>SUM(Z53:Z60,Z64:Z65)</f>
        <v/>
      </c>
      <c r="AA66" s="112">
        <f>SUM(AA53:AA60,AA64:AA65)</f>
        <v/>
      </c>
      <c r="AB66" s="112">
        <f>SUM(AB53:AB60,AB64:AB65)</f>
        <v/>
      </c>
      <c r="AC66" s="112">
        <f>SUM(AC53:AC60,AC64:AC65)</f>
        <v/>
      </c>
      <c r="AD66" s="112">
        <f>SUM(AD53:AD60,AD64:AD65)</f>
        <v/>
      </c>
      <c r="AE66" s="112">
        <f>SUM(AE53:AE60,AE64:AE65)</f>
        <v/>
      </c>
      <c r="AF66" s="112">
        <f>SUM(AF53:AF60,AF64:AF65)</f>
        <v/>
      </c>
      <c r="AG66" s="112">
        <f>SUM(AG53:AG60,AG64:AG65)</f>
        <v/>
      </c>
    </row>
    <row r="67" spans="1:33">
      <c r="B67" s="18" t="s">
        <v>116</v>
      </c>
      <c r="C67" s="112">
        <f>SUM(C53:C61,C64:C65)</f>
        <v/>
      </c>
      <c r="D67" s="112">
        <f>SUM(D53:D61,D64:D65)</f>
        <v/>
      </c>
      <c r="E67" s="112">
        <f>SUM(E53:E61,E64:E65)</f>
        <v/>
      </c>
      <c r="F67" s="112">
        <f>SUM(F53:F61,F64:F65)</f>
        <v/>
      </c>
      <c r="G67" s="112">
        <f>SUM(G53:G61,G64:G65)</f>
        <v/>
      </c>
      <c r="H67" s="112">
        <f>SUM(H53:H61,H64:H65)</f>
        <v/>
      </c>
      <c r="I67" s="112">
        <f>SUM(I53:I61,I64:I65)</f>
        <v/>
      </c>
      <c r="J67" s="112">
        <f>SUM(J53:J61,J64:J65)</f>
        <v/>
      </c>
      <c r="K67" s="112">
        <f>SUM(K53:K61,K64:K65)</f>
        <v/>
      </c>
      <c r="L67" s="112">
        <f>SUM(L53:L61,L64:L65)</f>
        <v/>
      </c>
      <c r="M67" s="112">
        <f>SUM(M53:M61,M64:M65)</f>
        <v/>
      </c>
      <c r="N67" s="112">
        <f>SUM(N53:N61,N64:N65)</f>
        <v/>
      </c>
      <c r="O67" s="112">
        <f>SUM(O53:O61,O64:O65)</f>
        <v/>
      </c>
      <c r="P67" s="112">
        <f>SUM(P53:P61,P64:P65)</f>
        <v/>
      </c>
      <c r="Q67" s="112">
        <f>SUM(Q53:Q61,Q64:Q65)</f>
        <v/>
      </c>
      <c r="R67" s="112">
        <f>SUM(R53:R61,R64:R65)</f>
        <v/>
      </c>
      <c r="S67" s="112">
        <f>SUM(S53:S61,S64:S65)</f>
        <v/>
      </c>
      <c r="T67" s="112">
        <f>SUM(T53:T61,T64:T65)</f>
        <v/>
      </c>
      <c r="U67" s="112">
        <f>SUM(U53:U61,U64:U65)</f>
        <v/>
      </c>
      <c r="V67" s="112">
        <f>SUM(V53:V61,V64:V65)</f>
        <v/>
      </c>
      <c r="W67" s="112">
        <f>SUM(W53:W61,W64:W65)</f>
        <v/>
      </c>
      <c r="X67" s="112">
        <f>SUM(X53:X61,X64:X65)</f>
        <v/>
      </c>
      <c r="Y67" s="112">
        <f>SUM(Y53:Y61,Y64:Y65)</f>
        <v/>
      </c>
      <c r="Z67" s="112">
        <f>SUM(Z53:Z61,Z64:Z65)</f>
        <v/>
      </c>
      <c r="AA67" s="112">
        <f>SUM(AA53:AA61,AA64:AA65)</f>
        <v/>
      </c>
      <c r="AB67" s="112">
        <f>SUM(AB53:AB61,AB64:AB65)</f>
        <v/>
      </c>
      <c r="AC67" s="112">
        <f>SUM(AC53:AC61,AC64:AC65)</f>
        <v/>
      </c>
      <c r="AD67" s="112">
        <f>SUM(AD53:AD61,AD64:AD65)</f>
        <v/>
      </c>
      <c r="AE67" s="112">
        <f>SUM(AE53:AE61,AE64:AE65)</f>
        <v/>
      </c>
      <c r="AF67" s="112">
        <f>SUM(AF53:AF61,AF64:AF65)</f>
        <v/>
      </c>
      <c r="AG67" s="112">
        <f>SUM(AG53:AG61,AG64:AG65)</f>
        <v/>
      </c>
    </row>
    <row r="68" spans="1:33">
      <c r="B68" s="22" t="s">
        <v>117</v>
      </c>
      <c r="C68" s="115">
        <f>C67</f>
        <v/>
      </c>
      <c r="D68" s="115">
        <f>SUM($C$67:D67)</f>
        <v/>
      </c>
      <c r="E68" s="115">
        <f>SUM($C$67:E67)</f>
        <v/>
      </c>
      <c r="F68" s="115">
        <f>SUM($C$67:F67)</f>
        <v/>
      </c>
      <c r="G68" s="115">
        <f>SUM($C$67:G67)</f>
        <v/>
      </c>
      <c r="H68" s="115">
        <f>SUM($C$67:H67)</f>
        <v/>
      </c>
      <c r="I68" s="115">
        <f>SUM($C$67:I67)</f>
        <v/>
      </c>
      <c r="J68" s="115">
        <f>SUM($C$67:J67)</f>
        <v/>
      </c>
      <c r="K68" s="115">
        <f>SUM($C$67:K67)</f>
        <v/>
      </c>
      <c r="L68" s="115">
        <f>SUM($C$67:L67)</f>
        <v/>
      </c>
      <c r="M68" s="115">
        <f>SUM($C$67:M67)</f>
        <v/>
      </c>
      <c r="N68" s="115">
        <f>SUM($C$67:N67)</f>
        <v/>
      </c>
      <c r="O68" s="115">
        <f>SUM($C$67:O67)</f>
        <v/>
      </c>
      <c r="P68" s="115">
        <f>SUM($C$67:P67)</f>
        <v/>
      </c>
      <c r="Q68" s="115">
        <f>SUM($C$67:Q67)</f>
        <v/>
      </c>
      <c r="R68" s="115">
        <f>SUM($C$67:R67)</f>
        <v/>
      </c>
      <c r="S68" s="115">
        <f>SUM($C$67:S67)</f>
        <v/>
      </c>
      <c r="T68" s="115">
        <f>SUM($C$67:T67)</f>
        <v/>
      </c>
      <c r="U68" s="115">
        <f>SUM($C$67:U67)</f>
        <v/>
      </c>
      <c r="V68" s="115">
        <f>SUM($C$67:V67)</f>
        <v/>
      </c>
      <c r="W68" s="115">
        <f>SUM($C$67:W67)</f>
        <v/>
      </c>
      <c r="X68" s="115">
        <f>SUM($C$67:X67)</f>
        <v/>
      </c>
      <c r="Y68" s="115">
        <f>SUM($C$67:Y67)</f>
        <v/>
      </c>
      <c r="Z68" s="115">
        <f>SUM($C$67:Z67)</f>
        <v/>
      </c>
      <c r="AA68" s="115">
        <f>SUM($C$67:AA67)</f>
        <v/>
      </c>
      <c r="AB68" s="115">
        <f>SUM($C$67:AB67)</f>
        <v/>
      </c>
      <c r="AC68" s="115">
        <f>SUM($C$67:AC67)</f>
        <v/>
      </c>
      <c r="AD68" s="115">
        <f>SUM($C$67:AD67)</f>
        <v/>
      </c>
      <c r="AE68" s="115">
        <f>SUM($C$67:AE67)</f>
        <v/>
      </c>
      <c r="AF68" s="115">
        <f>SUM($C$67:AF67)</f>
        <v/>
      </c>
      <c r="AG68" s="115">
        <f>SUM($C$67:AG67)</f>
        <v/>
      </c>
    </row>
    <row r="69" spans="1:33">
      <c r="B69" s="22" t="s">
        <v>118</v>
      </c>
      <c r="C69" s="115">
        <f>C66</f>
        <v/>
      </c>
      <c r="D69" s="115">
        <f>SUM($C$66:D66)</f>
        <v/>
      </c>
      <c r="E69" s="115">
        <f>SUM($C$66:E66)</f>
        <v/>
      </c>
      <c r="F69" s="115">
        <f>SUM($C$66:F66)</f>
        <v/>
      </c>
      <c r="G69" s="115">
        <f>SUM($C$66:G66)</f>
        <v/>
      </c>
      <c r="H69" s="115">
        <f>SUM($C$66:H66)</f>
        <v/>
      </c>
      <c r="I69" s="115">
        <f>SUM($C$66:I66)</f>
        <v/>
      </c>
      <c r="J69" s="115">
        <f>SUM($C$66:J66)</f>
        <v/>
      </c>
      <c r="K69" s="115">
        <f>SUM($C$66:K66)</f>
        <v/>
      </c>
      <c r="L69" s="115">
        <f>SUM($C$66:L66)</f>
        <v/>
      </c>
      <c r="M69" s="115">
        <f>SUM($C$66:M66)</f>
        <v/>
      </c>
      <c r="N69" s="115">
        <f>SUM($C$66:N66)</f>
        <v/>
      </c>
      <c r="O69" s="115">
        <f>SUM($C$66:O66)</f>
        <v/>
      </c>
      <c r="P69" s="115">
        <f>SUM($C$66:P66)</f>
        <v/>
      </c>
      <c r="Q69" s="115">
        <f>SUM($C$66:Q66)</f>
        <v/>
      </c>
      <c r="R69" s="115">
        <f>SUM($C$66:R66)</f>
        <v/>
      </c>
      <c r="S69" s="115">
        <f>SUM($C$66:S66)</f>
        <v/>
      </c>
      <c r="T69" s="115">
        <f>SUM($C$66:T66)</f>
        <v/>
      </c>
      <c r="U69" s="115">
        <f>SUM($C$66:U66)</f>
        <v/>
      </c>
      <c r="V69" s="115">
        <f>SUM($C$66:V66)</f>
        <v/>
      </c>
      <c r="W69" s="115">
        <f>SUM($C$66:W66)</f>
        <v/>
      </c>
      <c r="X69" s="115">
        <f>SUM($C$66:X66)</f>
        <v/>
      </c>
      <c r="Y69" s="115">
        <f>SUM($C$66:Y66)</f>
        <v/>
      </c>
      <c r="Z69" s="115">
        <f>SUM($C$66:Z66)</f>
        <v/>
      </c>
      <c r="AA69" s="115">
        <f>SUM($C$66:AA66)</f>
        <v/>
      </c>
      <c r="AB69" s="115">
        <f>SUM($C$66:AB66)</f>
        <v/>
      </c>
      <c r="AC69" s="115">
        <f>SUM($C$66:AC66)</f>
        <v/>
      </c>
      <c r="AD69" s="115">
        <f>SUM($C$66:AD66)</f>
        <v/>
      </c>
      <c r="AE69" s="115">
        <f>SUM($C$66:AE66)</f>
        <v/>
      </c>
      <c r="AF69" s="115">
        <f>SUM($C$66:AF66)</f>
        <v/>
      </c>
      <c r="AG69" s="115">
        <f>SUM($C$66:AG66)</f>
        <v/>
      </c>
    </row>
    <row customHeight="1" ht="16" r="70" s="101" spans="1:33" thickBot="1">
      <c r="F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</row>
    <row customHeight="1" ht="16" r="71" s="101" spans="1:33" thickBot="1">
      <c r="B71" s="100" t="s">
        <v>119</v>
      </c>
      <c r="H71" s="113" t="n"/>
      <c r="I71" s="113" t="n"/>
      <c r="J71" s="113" t="n"/>
      <c r="K71" s="113" t="n"/>
      <c r="L71" s="113" t="n"/>
      <c r="M71" s="113" t="n"/>
      <c r="N71" s="113" t="n"/>
      <c r="O71" s="113" t="n"/>
      <c r="P71" s="113" t="n"/>
      <c r="Q71" s="113" t="n"/>
      <c r="R71" s="113" t="n"/>
    </row>
    <row r="72" spans="1:33">
      <c r="B72" s="23" t="s">
        <v>120</v>
      </c>
      <c r="C72" s="116">
        <f>NPV(C13,C67:AG67)</f>
        <v/>
      </c>
      <c r="N72" s="113" t="n"/>
      <c r="O72" s="113" t="n"/>
      <c r="P72" s="113" t="n"/>
      <c r="Q72" s="113" t="n"/>
      <c r="R72" s="113" t="n"/>
    </row>
    <row r="73" spans="1:33">
      <c r="B73" s="24" t="s">
        <v>121</v>
      </c>
      <c r="C73" s="117">
        <f>1/((MATCH(0,C68:AG68,1)+(0-INDEX(C68:AG68,MATCH(0,C68:AG68,1)))/(INDEX(C68:AG68,MATCH(0,C68:AG68,1)+1)-INDEX(C68:AG68,MATCH(0,C68:AG68,1))))-1)</f>
        <v/>
      </c>
    </row>
    <row customHeight="1" ht="16" r="74" s="101" spans="1:33" thickBot="1">
      <c r="B74" s="25" t="s">
        <v>122</v>
      </c>
      <c r="C74" s="26">
        <f>ROUND(MATCH(0,C68:AG68,1)+(0-INDEX(C68:AG68,MATCH(0,C68:AG68,1)))/(INDEX(C68:AG68,MATCH(0,C68:AG68,1)+1)-INDEX(C68:AG68,MATCH(0,C68:AG68,1))),1)-1&amp;" years"</f>
        <v/>
      </c>
    </row>
    <row customHeight="1" ht="16" r="75" s="101" spans="1:33" thickBot="1">
      <c r="B75" s="27" t="n"/>
      <c r="C75" s="28" t="n"/>
    </row>
    <row customHeight="1" ht="16" r="76" s="101" spans="1:33" thickBot="1">
      <c r="B76" s="100" t="s">
        <v>123</v>
      </c>
      <c r="E76" t="s">
        <v>124</v>
      </c>
    </row>
    <row r="77" spans="1:33">
      <c r="B77" s="23" t="s">
        <v>120</v>
      </c>
      <c r="C77" s="116">
        <f>NPV(C13,C66:AG66)</f>
        <v/>
      </c>
    </row>
    <row r="78" spans="1:33">
      <c r="B78" s="24" t="s">
        <v>121</v>
      </c>
      <c r="C78" s="117">
        <f>1/((MATCH(0,C69:AG69,1)+(0-INDEX(C69:AG69,MATCH(0,C69:AG69,1)))/(INDEX(C69:AG69,MATCH(0,C69:AG69,1)+1)-INDEX(C69:AG69,MATCH(0,C69:AG69,1))))-1)</f>
        <v/>
      </c>
    </row>
    <row customHeight="1" ht="16" r="79" s="101" spans="1:33" thickBot="1">
      <c r="B79" s="25" t="s">
        <v>122</v>
      </c>
      <c r="C79" s="26">
        <f>ROUND(MATCH(0,C69:AG69,1)+(0-INDEX(C69:AG69,MATCH(0,C69:AG69,1)))/(INDEX(C69:AG69,MATCH(0,C69:AG69,1)+1)-INDEX(C69:AG69,MATCH(0,C69:AG69,1))),1)-1&amp;" years"</f>
        <v/>
      </c>
    </row>
  </sheetData>
  <mergeCells count="6">
    <mergeCell ref="B76:C76"/>
    <mergeCell ref="B5:C5"/>
    <mergeCell ref="B20:C20"/>
    <mergeCell ref="B36:C36"/>
    <mergeCell ref="B44:AG44"/>
    <mergeCell ref="B71:C71"/>
  </mergeCells>
  <dataValidations count="1">
    <dataValidation allowBlank="0" showErrorMessage="1" showInputMessage="1" sqref="C39" type="list">
      <formula1>$B$43:$C$43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enableFormatConditionsCalculation="0">
    <tabColor rgb="FF00B050"/>
    <outlinePr summaryBelow="1" summaryRight="1"/>
    <pageSetUpPr fitToPage="1"/>
  </sheetPr>
  <dimension ref="A2:R307"/>
  <sheetViews>
    <sheetView view="pageBreakPreview" workbookViewId="0" zoomScale="25" zoomScaleNormal="25" zoomScalePageLayoutView="25" zoomScaleSheetLayoutView="25">
      <selection activeCell="K16" sqref="K16"/>
    </sheetView>
  </sheetViews>
  <sheetFormatPr baseColWidth="10" defaultColWidth="8.83203125" defaultRowHeight="15" outlineLevelCol="0"/>
  <cols>
    <col customWidth="1" max="1" min="1" style="101" width="65.6640625"/>
    <col customWidth="1" max="2" min="2" style="101" width="71.5"/>
    <col customWidth="1" max="18" min="3" style="101" width="65.6640625"/>
    <col customWidth="1" max="21" min="19" style="101" width="65.6640625"/>
    <col customWidth="1" max="24" min="22" style="101" width="25.33203125"/>
  </cols>
  <sheetData>
    <row customHeight="1" ht="153" r="1" s="101" spans="1:18"/>
    <row customHeight="1" ht="39" r="2" s="101" spans="1:18">
      <c r="A2" s="45" t="n"/>
      <c r="B2" s="45" t="n"/>
      <c r="C2" s="45" t="n"/>
      <c r="D2" s="45" t="n"/>
      <c r="E2" s="45" t="n"/>
      <c r="F2" s="45" t="n"/>
      <c r="G2" s="45" t="n"/>
      <c r="H2" s="45" t="n"/>
      <c r="I2" s="45" t="n"/>
      <c r="J2" s="45" t="n"/>
      <c r="K2" s="45" t="n"/>
      <c r="L2" s="45" t="n"/>
      <c r="M2" s="45" t="n"/>
    </row>
    <row customHeight="1" ht="39" r="3" s="101" spans="1:18">
      <c r="A3" s="45" t="n"/>
      <c r="B3" s="45" t="n"/>
      <c r="C3" s="45" t="n"/>
      <c r="D3" s="45" t="n"/>
      <c r="E3" s="45" t="n"/>
      <c r="F3" s="45" t="n"/>
      <c r="G3" s="45" t="n"/>
      <c r="H3" s="45" t="n"/>
      <c r="I3" s="45" t="n"/>
      <c r="J3" s="45" t="n"/>
      <c r="K3" s="45" t="n"/>
      <c r="L3" s="45" t="n"/>
      <c r="M3" s="45" t="n"/>
    </row>
    <row customHeight="1" ht="39" r="4" s="101" spans="1:18">
      <c r="A4" s="45" t="n"/>
      <c r="B4" s="45" t="n"/>
      <c r="C4" s="45" t="n"/>
      <c r="D4" s="45" t="n"/>
      <c r="E4" s="45" t="n"/>
      <c r="F4" s="45" t="n"/>
      <c r="G4" s="45" t="n"/>
      <c r="H4" s="45" t="n"/>
      <c r="I4" s="45" t="n"/>
      <c r="J4" s="45" t="n"/>
      <c r="K4" s="45" t="n"/>
      <c r="L4" s="45" t="n"/>
      <c r="M4" s="45" t="n"/>
    </row>
    <row customHeight="1" ht="39" r="5" s="101" spans="1:18">
      <c r="A5" s="45" t="n"/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</row>
    <row customHeight="1" ht="39" r="6" s="101" spans="1:18">
      <c r="A6" s="45" t="n"/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</row>
    <row customHeight="1" ht="39" r="7" s="101" spans="1:18">
      <c r="A7" s="45" t="n"/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</row>
    <row customHeight="1" ht="39" r="8" s="101" spans="1:18">
      <c r="A8" s="45" t="n"/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</row>
    <row customHeight="1" hidden="1" ht="105" r="9" s="101" spans="1:18">
      <c r="A9" s="45" t="n"/>
      <c r="B9" s="45" t="n"/>
      <c r="C9" s="45" t="n"/>
      <c r="D9" s="45" t="n"/>
      <c r="E9" s="29" t="n"/>
      <c r="F9" s="45" t="n"/>
      <c r="G9" s="45" t="n"/>
      <c r="H9" s="45" t="n"/>
      <c r="I9" s="45" t="n"/>
      <c r="J9" s="45" t="n"/>
      <c r="K9" s="45" t="n"/>
      <c r="L9" s="45" t="n"/>
      <c r="M9" s="45" t="n"/>
    </row>
    <row customHeight="1" ht="90" r="10" s="101" spans="1:18">
      <c r="A10" s="45" t="n"/>
      <c r="B10" s="45" t="n"/>
      <c r="C10" s="45" t="n"/>
      <c r="D10" s="45" t="n"/>
      <c r="E10" s="30">
        <f>CONCATENATE('[2]Billing Data &amp; Analysis'!D39," kW-DC System at ",'[2]Billing Data &amp; Analysis'!D22)</f>
        <v/>
      </c>
      <c r="F10" s="30" t="n"/>
      <c r="G10" s="30" t="n"/>
      <c r="H10" s="30" t="n"/>
      <c r="I10" s="30" t="n"/>
      <c r="J10" s="45" t="n"/>
      <c r="K10" s="45" t="n"/>
      <c r="L10" s="45" t="n"/>
      <c r="M10" s="45" t="n"/>
    </row>
    <row customHeight="1" ht="49.5" r="11" s="101" spans="1:18">
      <c r="A11" s="45" t="n"/>
      <c r="B11" s="45" t="n"/>
      <c r="C11" s="45" t="n"/>
      <c r="D11" s="45" t="n"/>
      <c r="E11" s="30" t="n"/>
      <c r="F11" s="30" t="n"/>
      <c r="G11" s="30" t="n"/>
      <c r="H11" s="30" t="n"/>
      <c r="I11" s="30" t="n"/>
      <c r="J11" s="45" t="n"/>
      <c r="K11" s="45" t="n"/>
      <c r="L11" s="45" t="n"/>
      <c r="M11" s="45" t="n"/>
    </row>
    <row customHeight="1" ht="64" r="12" s="101" spans="1:18">
      <c r="A12" s="45" t="n"/>
      <c r="B12" s="105" t="s">
        <v>125</v>
      </c>
      <c r="D12" s="37" t="n"/>
      <c r="E12" s="37" t="n"/>
      <c r="F12" s="106" t="s">
        <v>126</v>
      </c>
      <c r="J12" s="107" t="s">
        <v>127</v>
      </c>
    </row>
    <row customHeight="1" ht="52" r="13" s="101" spans="1:18">
      <c r="A13" s="45" t="n"/>
      <c r="B13" s="31">
        <f>'[2]Billing Data &amp; Analysis'!B5</f>
        <v/>
      </c>
      <c r="C13" s="31" t="s">
        <v>128</v>
      </c>
      <c r="D13" s="31" t="s">
        <v>129</v>
      </c>
      <c r="E13" s="31">
        <f>'[2]Billing Data &amp; Analysis'!E5</f>
        <v/>
      </c>
      <c r="F13" s="31">
        <f>'[2]Billing Data &amp; Analysis'!G5</f>
        <v/>
      </c>
      <c r="G13" s="31">
        <f>'[2]Billing Data &amp; Analysis'!H5</f>
        <v/>
      </c>
      <c r="H13" s="31">
        <f>'[2]Billing Data &amp; Analysis'!I5</f>
        <v/>
      </c>
      <c r="I13" s="31">
        <f>'[2]Billing Data &amp; Analysis'!J5</f>
        <v/>
      </c>
      <c r="J13" s="32">
        <f>'[2]Billing Data &amp; Analysis'!C24</f>
        <v/>
      </c>
      <c r="K13" s="33" t="n"/>
      <c r="Q13" s="46" t="n"/>
      <c r="R13" s="47" t="n"/>
    </row>
    <row customHeight="1" ht="52" r="14" s="101" spans="1:18">
      <c r="A14" s="45" t="n"/>
      <c r="B14" s="62" t="n"/>
      <c r="C14" s="34" t="n"/>
      <c r="D14" s="34" t="n"/>
      <c r="E14" s="62" t="n"/>
      <c r="F14" s="35" t="n"/>
      <c r="G14" s="35" t="n"/>
      <c r="H14" s="35" t="n"/>
      <c r="I14" s="35" t="n"/>
      <c r="J14" s="32">
        <f>'[2]Billing Data &amp; Analysis'!C25</f>
        <v/>
      </c>
      <c r="K14" s="32" t="s">
        <v>130</v>
      </c>
      <c r="Q14" s="46" t="n"/>
      <c r="R14" s="47" t="n"/>
    </row>
    <row customHeight="1" ht="52" r="15" s="101" spans="1:18">
      <c r="A15" s="45" t="n"/>
      <c r="B15" s="62" t="n"/>
      <c r="C15" s="34" t="n"/>
      <c r="D15" s="34" t="n"/>
      <c r="E15" s="62" t="n"/>
      <c r="F15" s="35" t="n"/>
      <c r="G15" s="35" t="n"/>
      <c r="H15" s="35" t="n"/>
      <c r="I15" s="35" t="n"/>
      <c r="J15" s="106" t="s">
        <v>131</v>
      </c>
      <c r="Q15" s="46" t="n"/>
      <c r="R15" s="47" t="n"/>
    </row>
    <row customHeight="1" ht="52" r="16" s="101" spans="1:18">
      <c r="A16" s="45" t="n"/>
      <c r="B16" s="62" t="n"/>
      <c r="C16" s="34" t="n"/>
      <c r="D16" s="34" t="n"/>
      <c r="E16" s="62" t="n"/>
      <c r="F16" s="35" t="n"/>
      <c r="G16" s="35" t="n"/>
      <c r="H16" s="35" t="n"/>
      <c r="I16" s="35" t="n"/>
      <c r="J16" s="36" t="s">
        <v>132</v>
      </c>
      <c r="K16" s="118" t="n"/>
      <c r="Q16" s="46" t="n"/>
      <c r="R16" s="47" t="n"/>
    </row>
    <row customHeight="1" ht="52" r="17" s="101" spans="1:18">
      <c r="A17" s="45" t="n"/>
      <c r="B17" s="62" t="n"/>
      <c r="C17" s="34" t="n"/>
      <c r="D17" s="34" t="n"/>
      <c r="E17" s="62" t="n"/>
      <c r="F17" s="35" t="n"/>
      <c r="G17" s="35" t="n"/>
      <c r="H17" s="35" t="n"/>
      <c r="I17" s="35" t="n"/>
      <c r="J17" s="36" t="s">
        <v>133</v>
      </c>
      <c r="K17" s="118" t="n"/>
      <c r="P17" s="46" t="n"/>
      <c r="Q17" s="46" t="n"/>
      <c r="R17" s="47" t="n"/>
    </row>
    <row customHeight="1" ht="52" r="18" s="101" spans="1:18">
      <c r="A18" s="45" t="n"/>
      <c r="B18" s="62" t="n"/>
      <c r="C18" s="34" t="n"/>
      <c r="D18" s="34" t="n"/>
      <c r="E18" s="62" t="n"/>
      <c r="F18" s="35" t="n"/>
      <c r="G18" s="35" t="n"/>
      <c r="H18" s="35" t="n"/>
      <c r="I18" s="35" t="n"/>
      <c r="J18" s="36" t="s">
        <v>134</v>
      </c>
      <c r="K18" s="118" t="n"/>
      <c r="P18" s="46" t="n"/>
      <c r="Q18" s="46" t="n"/>
      <c r="R18" s="47" t="n"/>
    </row>
    <row customHeight="1" ht="52" r="19" s="101" spans="1:18">
      <c r="A19" s="45" t="n"/>
      <c r="B19" s="62" t="n"/>
      <c r="C19" s="34" t="n"/>
      <c r="D19" s="34" t="n"/>
      <c r="E19" s="62" t="n"/>
      <c r="F19" s="35" t="n"/>
      <c r="G19" s="35" t="n"/>
      <c r="H19" s="35" t="n"/>
      <c r="I19" s="35" t="n"/>
      <c r="J19" s="36" t="s">
        <v>135</v>
      </c>
      <c r="K19" s="119" t="n"/>
      <c r="P19" s="46" t="n"/>
      <c r="Q19" s="46" t="n"/>
      <c r="R19" s="47" t="n"/>
    </row>
    <row customHeight="1" ht="52" r="20" s="101" spans="1:18">
      <c r="A20" s="45" t="n"/>
      <c r="B20" s="62" t="n"/>
      <c r="C20" s="34" t="n"/>
      <c r="D20" s="34" t="n"/>
      <c r="E20" s="62" t="n"/>
      <c r="F20" s="35" t="n"/>
      <c r="G20" s="35" t="n"/>
      <c r="H20" s="35" t="n"/>
      <c r="I20" s="35" t="n"/>
      <c r="J20" s="36" t="s">
        <v>136</v>
      </c>
      <c r="K20" s="119" t="n"/>
      <c r="P20" s="46" t="n"/>
      <c r="Q20" s="46" t="n"/>
      <c r="R20" s="47" t="n"/>
    </row>
    <row customHeight="1" ht="52" r="21" s="101" spans="1:18">
      <c r="A21" s="45" t="n"/>
      <c r="B21" s="62" t="n"/>
      <c r="C21" s="34" t="n"/>
      <c r="D21" s="34" t="n"/>
      <c r="E21" s="62" t="n"/>
      <c r="F21" s="35" t="n"/>
      <c r="G21" s="35" t="n"/>
      <c r="H21" s="35" t="n"/>
      <c r="I21" s="35" t="n"/>
      <c r="J21" s="36" t="s">
        <v>137</v>
      </c>
      <c r="K21" s="119" t="n"/>
      <c r="P21" s="46" t="n"/>
      <c r="Q21" s="46" t="n"/>
      <c r="R21" s="47" t="n"/>
    </row>
    <row customHeight="1" ht="52" r="22" s="101" spans="1:18">
      <c r="A22" s="45" t="n"/>
      <c r="B22" s="62" t="n"/>
      <c r="C22" s="34" t="n"/>
      <c r="D22" s="34" t="n"/>
      <c r="E22" s="62" t="n"/>
      <c r="F22" s="35" t="n"/>
      <c r="G22" s="35" t="n"/>
      <c r="H22" s="35" t="n"/>
      <c r="I22" s="35" t="n"/>
      <c r="J22" s="106" t="s">
        <v>138</v>
      </c>
      <c r="P22" s="46" t="n"/>
      <c r="Q22" s="46" t="n"/>
      <c r="R22" s="47" t="n"/>
    </row>
    <row customHeight="1" ht="52" r="23" s="101" spans="1:18">
      <c r="A23" s="45" t="n"/>
      <c r="B23" s="62" t="n"/>
      <c r="C23" s="34" t="n"/>
      <c r="D23" s="34" t="n"/>
      <c r="E23" s="62" t="n"/>
      <c r="F23" s="35" t="n"/>
      <c r="G23" s="35" t="n"/>
      <c r="H23" s="35" t="n"/>
      <c r="I23" s="35" t="n"/>
      <c r="J23" s="36" t="s">
        <v>133</v>
      </c>
      <c r="K23" s="118" t="n"/>
      <c r="P23" s="46" t="n"/>
      <c r="Q23" s="46" t="n"/>
      <c r="R23" s="47" t="n"/>
    </row>
    <row customHeight="1" ht="52" r="24" s="101" spans="1:18">
      <c r="A24" s="45" t="n"/>
      <c r="B24" s="62" t="n"/>
      <c r="C24" s="34" t="n"/>
      <c r="D24" s="34" t="n"/>
      <c r="E24" s="62" t="n"/>
      <c r="F24" s="35" t="n"/>
      <c r="G24" s="35" t="n"/>
      <c r="H24" s="35" t="n"/>
      <c r="I24" s="35" t="n"/>
      <c r="J24" s="36" t="s">
        <v>134</v>
      </c>
      <c r="K24" s="118" t="n"/>
      <c r="P24" s="46" t="n"/>
      <c r="Q24" s="46" t="n"/>
      <c r="R24" s="47" t="n"/>
    </row>
    <row customHeight="1" ht="52" r="25" s="101" spans="1:18">
      <c r="A25" s="45" t="n"/>
      <c r="B25" s="62" t="n"/>
      <c r="C25" s="34" t="n"/>
      <c r="D25" s="34" t="n"/>
      <c r="E25" s="62" t="n"/>
      <c r="F25" s="35" t="n"/>
      <c r="G25" s="35" t="n"/>
      <c r="H25" s="35" t="n"/>
      <c r="I25" s="35" t="n"/>
      <c r="J25" s="36" t="s">
        <v>135</v>
      </c>
      <c r="K25" s="119" t="n"/>
      <c r="M25" s="45" t="n"/>
      <c r="P25" s="46" t="n"/>
      <c r="Q25" s="46" t="n"/>
      <c r="R25" s="47" t="n"/>
    </row>
    <row customHeight="1" ht="52" r="26" s="101" spans="1:18">
      <c r="A26" s="45" t="n"/>
      <c r="B26" s="37" t="n"/>
      <c r="C26" s="38" t="n"/>
      <c r="D26" s="38" t="n"/>
      <c r="E26" s="37" t="n"/>
      <c r="F26" s="39" t="n"/>
      <c r="G26" s="39" t="n"/>
      <c r="H26" s="39" t="n"/>
      <c r="I26" s="39" t="n"/>
      <c r="J26" s="36" t="s">
        <v>136</v>
      </c>
      <c r="K26" s="119" t="n"/>
      <c r="M26" s="45" t="n"/>
      <c r="P26" s="46" t="n"/>
      <c r="Q26" s="46" t="n"/>
      <c r="R26" s="47" t="n"/>
    </row>
    <row customHeight="1" ht="52" r="27" s="101" spans="1:18">
      <c r="A27" s="45" t="n"/>
      <c r="B27" s="37" t="n"/>
      <c r="C27" s="38" t="n"/>
      <c r="D27" s="38" t="n"/>
      <c r="E27" s="37" t="n"/>
      <c r="J27" s="36" t="s">
        <v>137</v>
      </c>
      <c r="K27" s="119" t="n"/>
      <c r="M27" s="45" t="n"/>
      <c r="P27" s="46" t="n"/>
      <c r="Q27" s="46" t="n"/>
      <c r="R27" s="47" t="n"/>
    </row>
    <row customHeight="1" ht="64" r="28" s="101" spans="1:18">
      <c r="A28" s="45" t="n"/>
      <c r="B28" s="105" t="s">
        <v>139</v>
      </c>
      <c r="D28" s="37" t="n"/>
      <c r="E28" s="37" t="n"/>
      <c r="F28" s="106" t="s">
        <v>140</v>
      </c>
      <c r="J28" s="40" t="n"/>
      <c r="K28" s="120" t="n"/>
      <c r="O28" s="46" t="n"/>
      <c r="P28" s="46" t="n"/>
      <c r="Q28" s="46" t="n"/>
      <c r="R28" s="47" t="n"/>
    </row>
    <row customHeight="1" ht="52" r="29" s="101" spans="1:18">
      <c r="A29" s="45" t="n"/>
      <c r="B29" s="31" t="s">
        <v>141</v>
      </c>
      <c r="C29" s="31" t="s">
        <v>128</v>
      </c>
      <c r="D29" s="31" t="s">
        <v>129</v>
      </c>
      <c r="E29" s="31">
        <f>'[2]Billing Data &amp; Analysis'!E5</f>
        <v/>
      </c>
      <c r="F29" s="31">
        <f>'[2]Billing Data &amp; Analysis'!L5</f>
        <v/>
      </c>
      <c r="G29" s="31">
        <f>'[2]Billing Data &amp; Analysis'!M5</f>
        <v/>
      </c>
      <c r="H29" s="31">
        <f>'[2]Billing Data &amp; Analysis'!N5</f>
        <v/>
      </c>
      <c r="I29" s="31">
        <f>'[2]Billing Data &amp; Analysis'!O5</f>
        <v/>
      </c>
      <c r="J29" s="57" t="n"/>
      <c r="K29" s="57" t="n"/>
      <c r="O29" s="46" t="n"/>
      <c r="P29" s="46" t="n"/>
      <c r="Q29" s="46" t="n"/>
      <c r="R29" s="47" t="n"/>
    </row>
    <row customHeight="1" ht="52" r="30" s="101" spans="1:18">
      <c r="A30" s="45" t="n"/>
      <c r="B30" s="62" t="n">
        <v>1</v>
      </c>
      <c r="C30" s="41" t="n"/>
      <c r="D30" s="41" t="n"/>
      <c r="E30" s="62" t="n"/>
      <c r="F30" s="35" t="n"/>
      <c r="G30" s="35" t="n"/>
      <c r="H30" s="35" t="n"/>
      <c r="I30" s="35" t="n"/>
      <c r="J30" s="57" t="n"/>
      <c r="K30" s="57" t="n"/>
      <c r="O30" s="46" t="n"/>
      <c r="P30" s="46" t="n"/>
      <c r="Q30" s="46" t="n"/>
      <c r="R30" s="47" t="n"/>
    </row>
    <row customHeight="1" ht="52" r="31" s="101" spans="1:18">
      <c r="A31" s="45" t="n"/>
      <c r="B31" s="62" t="n">
        <v>2</v>
      </c>
      <c r="C31" s="41" t="n"/>
      <c r="D31" s="41" t="n"/>
      <c r="E31" s="62" t="n"/>
      <c r="F31" s="35" t="n"/>
      <c r="G31" s="35" t="n"/>
      <c r="H31" s="35" t="n"/>
      <c r="I31" s="35" t="n"/>
      <c r="J31" s="57" t="n"/>
      <c r="K31" s="57" t="n"/>
      <c r="O31" s="46" t="n"/>
      <c r="P31" s="46" t="n"/>
      <c r="Q31" s="46" t="n"/>
      <c r="R31" s="47" t="n"/>
    </row>
    <row customHeight="1" ht="52" r="32" s="101" spans="1:18">
      <c r="A32" s="45" t="n"/>
      <c r="B32" s="62" t="n">
        <v>3</v>
      </c>
      <c r="C32" s="41" t="n"/>
      <c r="D32" s="41" t="n"/>
      <c r="E32" s="62" t="n"/>
      <c r="F32" s="35" t="n"/>
      <c r="G32" s="35" t="n"/>
      <c r="H32" s="35" t="n"/>
      <c r="I32" s="35" t="n"/>
      <c r="J32" s="57" t="n"/>
      <c r="K32" s="57" t="n"/>
      <c r="O32" s="46" t="n"/>
      <c r="P32" s="46" t="n"/>
      <c r="Q32" s="46" t="n"/>
      <c r="R32" s="47" t="n"/>
    </row>
    <row customHeight="1" ht="52" r="33" s="101" spans="1:18">
      <c r="A33" s="45" t="n"/>
      <c r="B33" s="62" t="n">
        <v>4</v>
      </c>
      <c r="C33" s="41" t="n"/>
      <c r="D33" s="41" t="n"/>
      <c r="E33" s="62" t="n"/>
      <c r="F33" s="35" t="n"/>
      <c r="G33" s="35" t="n"/>
      <c r="H33" s="35" t="n"/>
      <c r="I33" s="35" t="n"/>
      <c r="J33" s="57" t="n"/>
      <c r="K33" s="57" t="n"/>
      <c r="O33" s="46" t="n"/>
      <c r="P33" s="46" t="n"/>
      <c r="Q33" s="46" t="n"/>
      <c r="R33" s="47" t="n"/>
    </row>
    <row customHeight="1" ht="52" r="34" s="101" spans="1:18">
      <c r="A34" s="45" t="n"/>
      <c r="B34" s="62" t="n">
        <v>5</v>
      </c>
      <c r="C34" s="41" t="n"/>
      <c r="D34" s="41" t="n"/>
      <c r="E34" s="62" t="n"/>
      <c r="F34" s="35" t="n"/>
      <c r="G34" s="35" t="n"/>
      <c r="H34" s="35" t="n"/>
      <c r="I34" s="35" t="n"/>
      <c r="J34" s="57" t="n"/>
      <c r="K34" s="57" t="n"/>
      <c r="M34" s="45" t="n"/>
      <c r="O34" s="46" t="n"/>
      <c r="P34" s="46" t="n"/>
      <c r="Q34" s="46" t="n"/>
      <c r="R34" s="47" t="n"/>
    </row>
    <row customHeight="1" ht="52" r="35" s="101" spans="1:18">
      <c r="A35" s="45" t="n"/>
      <c r="B35" s="62" t="n">
        <v>6</v>
      </c>
      <c r="C35" s="41" t="n"/>
      <c r="D35" s="41" t="n"/>
      <c r="E35" s="62" t="n"/>
      <c r="F35" s="35" t="n"/>
      <c r="G35" s="35" t="n"/>
      <c r="H35" s="35" t="n"/>
      <c r="I35" s="35" t="n"/>
      <c r="J35" s="57" t="n"/>
      <c r="K35" s="57" t="n"/>
      <c r="L35" s="45" t="n"/>
      <c r="M35" s="45" t="n"/>
      <c r="N35" s="46" t="n"/>
      <c r="O35" s="46" t="n"/>
      <c r="P35" s="46" t="n"/>
      <c r="Q35" s="46" t="n"/>
      <c r="R35" s="47" t="n"/>
    </row>
    <row customHeight="1" ht="52" r="36" s="101" spans="1:18">
      <c r="A36" s="45" t="n"/>
      <c r="B36" s="62" t="n">
        <v>7</v>
      </c>
      <c r="C36" s="41" t="n"/>
      <c r="D36" s="41" t="n"/>
      <c r="E36" s="62" t="n"/>
      <c r="F36" s="35" t="n"/>
      <c r="G36" s="35" t="n"/>
      <c r="H36" s="35" t="n"/>
      <c r="I36" s="35" t="n"/>
      <c r="J36" s="57" t="n"/>
      <c r="K36" s="57" t="n"/>
      <c r="L36" s="45" t="n"/>
      <c r="Q36" s="46" t="n"/>
      <c r="R36" s="47" t="n"/>
    </row>
    <row customHeight="1" ht="52" r="37" s="101" spans="1:18">
      <c r="A37" s="45" t="n"/>
      <c r="B37" s="62" t="n">
        <v>8</v>
      </c>
      <c r="C37" s="41" t="n"/>
      <c r="D37" s="41" t="n"/>
      <c r="E37" s="62" t="n"/>
      <c r="F37" s="35" t="n"/>
      <c r="G37" s="35" t="n"/>
      <c r="H37" s="35" t="n"/>
      <c r="I37" s="35" t="n"/>
      <c r="J37" s="57" t="n"/>
      <c r="K37" s="57" t="n"/>
      <c r="L37" s="45" t="n"/>
      <c r="Q37" s="46" t="n"/>
      <c r="R37" s="47" t="n"/>
    </row>
    <row customHeight="1" ht="52" r="38" s="101" spans="1:18">
      <c r="A38" s="45" t="n"/>
      <c r="B38" s="62" t="n">
        <v>9</v>
      </c>
      <c r="C38" s="41" t="n"/>
      <c r="D38" s="41" t="n"/>
      <c r="E38" s="62" t="n"/>
      <c r="F38" s="35" t="n"/>
      <c r="G38" s="35" t="n"/>
      <c r="H38" s="35" t="n"/>
      <c r="I38" s="35" t="n"/>
      <c r="J38" s="57" t="n"/>
      <c r="K38" s="57" t="n"/>
      <c r="L38" s="45" t="n"/>
      <c r="Q38" s="46" t="n"/>
      <c r="R38" s="47" t="n"/>
    </row>
    <row customHeight="1" ht="52" r="39" s="101" spans="1:18">
      <c r="A39" s="45" t="n"/>
      <c r="B39" s="62" t="n">
        <v>10</v>
      </c>
      <c r="C39" s="41" t="n"/>
      <c r="D39" s="41" t="n"/>
      <c r="E39" s="62" t="n"/>
      <c r="F39" s="35" t="n"/>
      <c r="G39" s="35" t="n"/>
      <c r="H39" s="35" t="n"/>
      <c r="I39" s="35" t="n"/>
      <c r="J39" s="57" t="n"/>
      <c r="K39" s="57" t="n"/>
      <c r="L39" s="45" t="n"/>
      <c r="Q39" s="46" t="n"/>
      <c r="R39" s="47" t="n"/>
    </row>
    <row customHeight="1" ht="52" r="40" s="101" spans="1:18">
      <c r="A40" s="45" t="n"/>
      <c r="B40" s="62" t="n">
        <v>11</v>
      </c>
      <c r="C40" s="41" t="n"/>
      <c r="D40" s="41" t="n"/>
      <c r="E40" s="62" t="n"/>
      <c r="F40" s="35" t="n"/>
      <c r="G40" s="35" t="n"/>
      <c r="H40" s="35" t="n"/>
      <c r="I40" s="35" t="n"/>
      <c r="J40" s="57" t="n"/>
      <c r="K40" s="57" t="n"/>
      <c r="L40" s="45" t="n"/>
      <c r="Q40" s="46" t="n"/>
      <c r="R40" s="47" t="n"/>
    </row>
    <row customHeight="1" ht="52" r="41" s="101" spans="1:18">
      <c r="A41" s="45" t="n"/>
      <c r="B41" s="62" t="n">
        <v>12</v>
      </c>
      <c r="C41" s="41" t="n"/>
      <c r="D41" s="41" t="n"/>
      <c r="E41" s="62" t="n"/>
      <c r="F41" s="35" t="n"/>
      <c r="G41" s="35" t="n"/>
      <c r="H41" s="35" t="n"/>
      <c r="I41" s="35" t="n"/>
      <c r="J41" s="57" t="n"/>
      <c r="K41" s="57" t="n"/>
      <c r="L41" s="45" t="n"/>
      <c r="Q41" s="46" t="n"/>
      <c r="R41" s="47" t="n"/>
    </row>
    <row customHeight="1" ht="52" r="42" s="101" spans="1:18">
      <c r="A42" s="45" t="n"/>
      <c r="B42" s="37" t="n"/>
      <c r="C42" s="42" t="n"/>
      <c r="D42" s="42" t="n"/>
      <c r="E42" s="42" t="n"/>
      <c r="F42" s="39" t="n"/>
      <c r="G42" s="39" t="n"/>
      <c r="H42" s="39" t="n"/>
      <c r="I42" s="39" t="n"/>
      <c r="J42" s="57" t="n"/>
      <c r="K42" s="57" t="n"/>
      <c r="L42" s="45" t="n"/>
      <c r="Q42" s="46" t="n"/>
      <c r="R42" s="47" t="n"/>
    </row>
    <row customHeight="1" ht="64" r="43" s="101" spans="1:18">
      <c r="A43" s="45" t="n"/>
      <c r="B43" s="105" t="s">
        <v>142</v>
      </c>
      <c r="D43" s="42" t="n"/>
      <c r="E43" s="42" t="n"/>
      <c r="J43" s="57" t="n"/>
      <c r="K43" s="57" t="n"/>
      <c r="L43" s="45" t="n"/>
      <c r="Q43" s="46" t="n"/>
      <c r="R43" s="47" t="n"/>
    </row>
    <row customHeight="1" ht="52" r="44" s="101" spans="1:18">
      <c r="A44" s="45" t="n"/>
      <c r="B44" s="106" t="s">
        <v>143</v>
      </c>
      <c r="F44" s="106" t="s">
        <v>144</v>
      </c>
      <c r="J44" s="57" t="n"/>
      <c r="K44" s="57" t="n"/>
      <c r="L44" s="45" t="n"/>
      <c r="Q44" s="46" t="n"/>
      <c r="R44" s="47" t="n"/>
    </row>
    <row customHeight="1" ht="52" r="45" s="101" spans="1:18">
      <c r="A45" s="45" t="n"/>
      <c r="B45" s="31">
        <f>'[2]Billing Data &amp; Analysis'!Q5</f>
        <v/>
      </c>
      <c r="C45" s="31">
        <f>'[2]Billing Data &amp; Analysis'!R5</f>
        <v/>
      </c>
      <c r="D45" s="31">
        <f>'[2]Billing Data &amp; Analysis'!S5</f>
        <v/>
      </c>
      <c r="E45" s="31">
        <f>'[2]Billing Data &amp; Analysis'!T5</f>
        <v/>
      </c>
      <c r="F45" s="31">
        <f>'[2]Billing Data &amp; Analysis'!V5</f>
        <v/>
      </c>
      <c r="G45" s="31">
        <f>'[2]Billing Data &amp; Analysis'!W5</f>
        <v/>
      </c>
      <c r="H45" s="31">
        <f>'[2]Billing Data &amp; Analysis'!X5</f>
        <v/>
      </c>
      <c r="I45" s="31">
        <f>'[2]Billing Data &amp; Analysis'!Y5</f>
        <v/>
      </c>
      <c r="K45" s="31">
        <f>'[2]Billing Data &amp; Analysis'!AA4</f>
        <v/>
      </c>
      <c r="L45" s="45" t="n"/>
      <c r="Q45" s="46" t="n"/>
      <c r="R45" s="47" t="n"/>
    </row>
    <row customHeight="1" ht="52" r="46" s="101" spans="1:18">
      <c r="A46" s="45" t="n"/>
      <c r="B46" s="121" t="n"/>
      <c r="C46" s="121" t="n"/>
      <c r="D46" s="121" t="n"/>
      <c r="E46" s="121" t="n"/>
      <c r="F46" s="121" t="n"/>
      <c r="G46" s="121" t="n"/>
      <c r="H46" s="121" t="n"/>
      <c r="I46" s="121" t="n"/>
      <c r="K46" s="122" t="n"/>
      <c r="L46" s="45" t="n"/>
      <c r="Q46" s="46" t="n"/>
      <c r="R46" s="47" t="n"/>
    </row>
    <row customHeight="1" ht="52" r="47" s="101" spans="1:18">
      <c r="A47" s="45" t="n"/>
      <c r="B47" s="121" t="n"/>
      <c r="C47" s="121" t="n"/>
      <c r="D47" s="121" t="n"/>
      <c r="E47" s="121" t="n"/>
      <c r="F47" s="121" t="n"/>
      <c r="G47" s="121" t="n"/>
      <c r="H47" s="121" t="n"/>
      <c r="I47" s="121" t="n"/>
      <c r="K47" s="122" t="n"/>
      <c r="L47" s="45" t="n"/>
      <c r="Q47" s="46" t="n"/>
      <c r="R47" s="47" t="n"/>
    </row>
    <row customHeight="1" ht="52" r="48" s="101" spans="1:18">
      <c r="A48" s="45" t="n"/>
      <c r="B48" s="121" t="n"/>
      <c r="C48" s="121" t="n"/>
      <c r="D48" s="121" t="n"/>
      <c r="E48" s="121" t="n"/>
      <c r="F48" s="121" t="n"/>
      <c r="G48" s="121" t="n"/>
      <c r="H48" s="121" t="n"/>
      <c r="I48" s="121" t="n"/>
      <c r="K48" s="122" t="n"/>
      <c r="L48" s="45" t="n"/>
      <c r="Q48" s="46" t="n"/>
      <c r="R48" s="47" t="n"/>
    </row>
    <row customHeight="1" ht="52" r="49" s="101" spans="1:18">
      <c r="A49" s="45" t="n"/>
      <c r="B49" s="121" t="n"/>
      <c r="C49" s="121" t="n"/>
      <c r="D49" s="121" t="n"/>
      <c r="E49" s="121" t="n"/>
      <c r="F49" s="121" t="n"/>
      <c r="G49" s="121" t="n"/>
      <c r="H49" s="121" t="n"/>
      <c r="I49" s="121" t="n"/>
      <c r="K49" s="122" t="n"/>
      <c r="L49" s="45" t="n"/>
      <c r="Q49" s="46" t="n"/>
      <c r="R49" s="47" t="n"/>
    </row>
    <row customHeight="1" ht="52" r="50" s="101" spans="1:18">
      <c r="A50" s="45" t="n"/>
      <c r="B50" s="121" t="n"/>
      <c r="C50" s="121" t="n"/>
      <c r="D50" s="121" t="n"/>
      <c r="E50" s="121" t="n"/>
      <c r="F50" s="121" t="n"/>
      <c r="G50" s="121" t="n"/>
      <c r="H50" s="121" t="n"/>
      <c r="I50" s="121" t="n"/>
      <c r="K50" s="122" t="n"/>
      <c r="L50" s="45" t="n"/>
      <c r="Q50" s="46" t="n"/>
      <c r="R50" s="47" t="n"/>
    </row>
    <row customHeight="1" ht="52" r="51" s="101" spans="1:18">
      <c r="A51" s="45" t="n"/>
      <c r="B51" s="121" t="n"/>
      <c r="C51" s="121" t="n"/>
      <c r="D51" s="121" t="n"/>
      <c r="E51" s="121" t="n"/>
      <c r="F51" s="121" t="n"/>
      <c r="G51" s="121" t="n"/>
      <c r="H51" s="121" t="n"/>
      <c r="I51" s="121" t="n"/>
      <c r="K51" s="122" t="n"/>
      <c r="L51" s="45" t="n"/>
      <c r="Q51" s="46" t="n"/>
      <c r="R51" s="47" t="n"/>
    </row>
    <row customHeight="1" ht="52" r="52" s="101" spans="1:18">
      <c r="A52" s="45" t="n"/>
      <c r="B52" s="121" t="n"/>
      <c r="C52" s="121" t="n"/>
      <c r="D52" s="121" t="n"/>
      <c r="E52" s="121" t="n"/>
      <c r="F52" s="121" t="n"/>
      <c r="G52" s="121" t="n"/>
      <c r="H52" s="121" t="n"/>
      <c r="I52" s="121" t="n"/>
      <c r="K52" s="122" t="n"/>
      <c r="L52" s="45" t="n"/>
      <c r="Q52" s="46" t="n"/>
      <c r="R52" s="47" t="n"/>
    </row>
    <row customHeight="1" ht="52" r="53" s="101" spans="1:18">
      <c r="A53" s="45" t="n"/>
      <c r="B53" s="121" t="n"/>
      <c r="C53" s="121" t="n"/>
      <c r="D53" s="121" t="n"/>
      <c r="E53" s="121" t="n"/>
      <c r="F53" s="121" t="n"/>
      <c r="G53" s="121" t="n"/>
      <c r="H53" s="121" t="n"/>
      <c r="I53" s="121" t="n"/>
      <c r="K53" s="122" t="n"/>
      <c r="L53" s="45" t="n"/>
      <c r="Q53" s="46" t="n"/>
      <c r="R53" s="47" t="n"/>
    </row>
    <row customHeight="1" ht="52" r="54" s="101" spans="1:18">
      <c r="A54" s="45" t="n"/>
      <c r="B54" s="121" t="n"/>
      <c r="C54" s="121" t="n"/>
      <c r="D54" s="121" t="n"/>
      <c r="E54" s="121" t="n"/>
      <c r="F54" s="121" t="n"/>
      <c r="G54" s="121" t="n"/>
      <c r="H54" s="121" t="n"/>
      <c r="I54" s="121" t="n"/>
      <c r="K54" s="122" t="n"/>
      <c r="L54" s="45" t="n"/>
      <c r="Q54" s="46" t="n"/>
      <c r="R54" s="47" t="n"/>
    </row>
    <row customHeight="1" ht="52" r="55" s="101" spans="1:18">
      <c r="A55" s="45" t="n"/>
      <c r="B55" s="121" t="n"/>
      <c r="C55" s="121" t="n"/>
      <c r="D55" s="121" t="n"/>
      <c r="E55" s="121" t="n"/>
      <c r="F55" s="121" t="n"/>
      <c r="G55" s="121" t="n"/>
      <c r="H55" s="121" t="n"/>
      <c r="I55" s="121" t="n"/>
      <c r="K55" s="122" t="n"/>
      <c r="L55" s="45" t="n"/>
      <c r="Q55" s="46" t="n"/>
      <c r="R55" s="47" t="n"/>
    </row>
    <row customHeight="1" ht="52" r="56" s="101" spans="1:18">
      <c r="A56" s="45" t="n"/>
      <c r="B56" s="121" t="n"/>
      <c r="C56" s="121" t="n"/>
      <c r="D56" s="121" t="n"/>
      <c r="E56" s="121" t="n"/>
      <c r="F56" s="121" t="n"/>
      <c r="G56" s="121" t="n"/>
      <c r="H56" s="121" t="n"/>
      <c r="I56" s="121" t="n"/>
      <c r="K56" s="122" t="n"/>
      <c r="L56" s="45" t="n"/>
      <c r="Q56" s="46" t="n"/>
      <c r="R56" s="47" t="n"/>
    </row>
    <row customHeight="1" ht="52" r="57" s="101" spans="1:18">
      <c r="A57" s="45" t="n"/>
      <c r="B57" s="121" t="n"/>
      <c r="C57" s="121" t="n"/>
      <c r="D57" s="121" t="n"/>
      <c r="E57" s="121" t="n"/>
      <c r="F57" s="121" t="n"/>
      <c r="G57" s="121" t="n"/>
      <c r="H57" s="121" t="n"/>
      <c r="I57" s="121" t="n"/>
      <c r="K57" s="122" t="n"/>
      <c r="L57" s="45" t="n"/>
      <c r="Q57" s="46" t="n"/>
      <c r="R57" s="47" t="n"/>
    </row>
    <row customHeight="1" ht="52" r="58" s="101" spans="1:18">
      <c r="A58" s="45" t="n"/>
      <c r="B58" s="123" t="n"/>
      <c r="C58" s="123" t="n"/>
      <c r="D58" s="123" t="n"/>
      <c r="E58" s="123" t="n"/>
      <c r="F58" s="123" t="n"/>
      <c r="G58" s="123" t="n"/>
      <c r="H58" s="123" t="n"/>
      <c r="I58" s="123" t="n"/>
      <c r="K58" s="124" t="n"/>
      <c r="L58" s="45" t="n"/>
      <c r="Q58" s="46" t="n"/>
      <c r="R58" s="47" t="n"/>
    </row>
    <row customHeight="1" ht="39" r="59" s="101" spans="1:18">
      <c r="A59" s="45" t="n"/>
      <c r="B59" s="43" t="n"/>
      <c r="C59" s="43" t="n"/>
      <c r="D59" s="43" t="n"/>
      <c r="E59" s="125" t="n"/>
      <c r="F59" s="45" t="n"/>
      <c r="G59" s="45" t="n"/>
      <c r="H59" s="45" t="n"/>
      <c r="I59" s="45" t="n"/>
      <c r="J59" s="44" t="n"/>
      <c r="K59" s="45" t="n"/>
      <c r="L59" s="45" t="n"/>
      <c r="Q59" s="46" t="n"/>
      <c r="R59" s="47" t="n"/>
    </row>
    <row customHeight="1" ht="39" r="60" s="101" spans="1:18">
      <c r="D60" s="45" t="n"/>
      <c r="E60" s="45" t="n"/>
      <c r="F60" s="45" t="n"/>
      <c r="G60" s="45" t="n"/>
      <c r="H60" s="45" t="n"/>
      <c r="I60" s="45" t="n"/>
      <c r="J60" s="126" t="n"/>
      <c r="K60" s="45" t="n"/>
      <c r="L60" s="45" t="n"/>
      <c r="Q60" s="46" t="n"/>
      <c r="R60" s="47" t="n"/>
    </row>
    <row customHeight="1" ht="39" r="61" s="101" spans="1:18">
      <c r="A61" s="45" t="n"/>
      <c r="B61" s="45" t="n"/>
      <c r="C61" s="45" t="n"/>
      <c r="D61" s="45" t="n"/>
      <c r="E61" s="45" t="n"/>
      <c r="F61" s="45" t="n"/>
      <c r="G61" s="45" t="n"/>
      <c r="H61" s="45" t="n"/>
      <c r="I61" s="45" t="n"/>
      <c r="J61" s="126" t="n"/>
      <c r="K61" s="45" t="n"/>
      <c r="L61" s="45" t="n"/>
      <c r="Q61" s="46" t="n"/>
      <c r="R61" s="47" t="n"/>
    </row>
    <row customHeight="1" ht="39" r="62" s="101" spans="1:18">
      <c r="A62" s="45" t="n"/>
      <c r="B62" s="45" t="n"/>
      <c r="C62" s="45" t="n"/>
      <c r="D62" s="45" t="n"/>
      <c r="E62" s="45" t="n"/>
      <c r="F62" s="45" t="n"/>
      <c r="G62" s="45" t="n"/>
      <c r="H62" s="45" t="n"/>
      <c r="I62" s="45" t="n"/>
      <c r="J62" s="127" t="n"/>
      <c r="K62" s="45" t="n"/>
      <c r="L62" s="45" t="n"/>
      <c r="Q62" s="46" t="n"/>
      <c r="R62" s="47" t="n"/>
    </row>
    <row customHeight="1" ht="39" r="63" s="101" spans="1:18">
      <c r="A63" s="45" t="n"/>
      <c r="B63" s="45" t="n"/>
      <c r="C63" s="45" t="n"/>
      <c r="D63" s="45" t="n"/>
      <c r="E63" s="45" t="n"/>
      <c r="F63" s="45" t="n"/>
      <c r="G63" s="45" t="n"/>
      <c r="H63" s="45" t="n"/>
      <c r="I63" s="45" t="n"/>
      <c r="J63" s="127" t="n"/>
      <c r="K63" s="45" t="n"/>
      <c r="L63" s="45" t="n"/>
      <c r="M63" s="45" t="n"/>
      <c r="N63" s="46" t="n"/>
      <c r="O63" s="46" t="n"/>
      <c r="P63" s="46" t="n"/>
      <c r="Q63" s="46" t="n"/>
      <c r="R63" s="47" t="n"/>
    </row>
    <row customHeight="1" ht="39" r="64" s="101" spans="1:18">
      <c r="A64" s="45" t="n"/>
      <c r="B64" s="45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6" t="n"/>
      <c r="O64" s="46" t="n"/>
      <c r="P64" s="46" t="n"/>
      <c r="Q64" s="46" t="n"/>
      <c r="R64" s="47" t="n"/>
    </row>
    <row customHeight="1" ht="39" r="65" s="101" spans="1:18">
      <c r="A65" s="45" t="n"/>
      <c r="B65" s="45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6" t="n"/>
      <c r="O65" s="46" t="n"/>
      <c r="P65" s="46" t="n"/>
      <c r="Q65" s="46" t="n"/>
      <c r="R65" s="47" t="n"/>
    </row>
    <row customHeight="1" ht="39" r="66" s="101" spans="1:18">
      <c r="A66" s="45" t="n"/>
      <c r="B66" s="45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6" t="n"/>
      <c r="O66" s="46" t="n"/>
      <c r="P66" s="46" t="n"/>
      <c r="Q66" s="46" t="n"/>
      <c r="R66" s="47" t="n"/>
    </row>
    <row customHeight="1" ht="52" r="67" s="101" spans="1:18">
      <c r="A67" s="45" t="n"/>
      <c r="B67" s="106" t="s">
        <v>145</v>
      </c>
      <c r="F67" s="45" t="n"/>
      <c r="G67" s="45" t="n"/>
      <c r="H67" s="45" t="n"/>
      <c r="I67" s="45" t="n"/>
      <c r="J67" s="45" t="n"/>
      <c r="K67" s="45" t="n"/>
      <c r="L67" s="45" t="n"/>
      <c r="M67" s="45" t="n"/>
      <c r="N67" s="46" t="n"/>
      <c r="O67" s="46" t="n"/>
      <c r="P67" s="46" t="n"/>
      <c r="Q67" s="46" t="n"/>
      <c r="R67" s="47" t="n"/>
    </row>
    <row customHeight="1" ht="52" r="68" s="101" spans="1:18">
      <c r="A68" s="45" t="n"/>
      <c r="B68" s="55" t="s">
        <v>41</v>
      </c>
      <c r="C68" s="62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6" t="n"/>
      <c r="O68" s="46" t="n"/>
      <c r="P68" s="46" t="n"/>
      <c r="Q68" s="46" t="n"/>
      <c r="R68" s="47" t="n"/>
    </row>
    <row customHeight="1" ht="52" r="69" s="101" spans="1:18">
      <c r="A69" s="45" t="n"/>
      <c r="B69" s="55" t="s">
        <v>146</v>
      </c>
      <c r="C69" s="48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6" t="n"/>
      <c r="O69" s="46" t="n"/>
      <c r="P69" s="46" t="n"/>
      <c r="Q69" s="46" t="n"/>
      <c r="R69" s="47" t="n"/>
    </row>
    <row customHeight="1" ht="52" r="70" s="101" spans="1:18">
      <c r="A70" s="45" t="n"/>
      <c r="B70" s="55" t="s">
        <v>147</v>
      </c>
      <c r="C70" s="49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6" t="n"/>
      <c r="O70" s="46" t="n"/>
      <c r="P70" s="46" t="n"/>
      <c r="Q70" s="46" t="n"/>
      <c r="R70" s="47" t="n"/>
    </row>
    <row customHeight="1" ht="52" r="71" s="101" spans="1:18">
      <c r="A71" s="45" t="n"/>
      <c r="B71" s="55" t="s">
        <v>45</v>
      </c>
      <c r="C71" s="49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6" t="n"/>
      <c r="O71" s="46" t="n"/>
      <c r="P71" s="46" t="n"/>
      <c r="Q71" s="46" t="n"/>
      <c r="R71" s="47" t="n"/>
    </row>
    <row customHeight="1" ht="52" r="72" s="101" spans="1:18">
      <c r="A72" s="45" t="n"/>
      <c r="B72" s="55" t="s">
        <v>47</v>
      </c>
      <c r="C72" s="49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6" t="n"/>
      <c r="O72" s="46" t="n"/>
      <c r="P72" s="46" t="n"/>
      <c r="Q72" s="46" t="n"/>
      <c r="R72" s="47" t="n"/>
    </row>
    <row customHeight="1" ht="52" r="73" s="101" spans="1:18">
      <c r="A73" s="45" t="n"/>
      <c r="B73" s="55" t="s">
        <v>49</v>
      </c>
      <c r="C73" s="50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6" t="n"/>
      <c r="O73" s="46" t="n"/>
      <c r="P73" s="46" t="n"/>
      <c r="Q73" s="46" t="n"/>
      <c r="R73" s="47" t="n"/>
    </row>
    <row customHeight="1" ht="52" r="74" s="101" spans="1:18">
      <c r="A74" s="45" t="n"/>
      <c r="B74" s="55" t="s">
        <v>148</v>
      </c>
      <c r="C74" s="128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6" t="n"/>
      <c r="O74" s="46" t="n"/>
      <c r="P74" s="46" t="n"/>
      <c r="Q74" s="46" t="n"/>
      <c r="R74" s="47" t="n"/>
    </row>
    <row customHeight="1" ht="52" r="75" s="101" spans="1:18">
      <c r="A75" s="45" t="n"/>
      <c r="B75" s="55" t="s">
        <v>149</v>
      </c>
      <c r="C75" s="128" t="n"/>
      <c r="E75" s="45" t="n"/>
      <c r="F75" s="45" t="n"/>
      <c r="G75" s="45" t="n"/>
      <c r="H75" s="45" t="n"/>
      <c r="I75" s="45" t="n"/>
      <c r="J75" s="45" t="n"/>
      <c r="K75" s="45" t="n"/>
      <c r="L75" s="45" t="n"/>
      <c r="N75" s="46" t="n"/>
      <c r="O75" s="46" t="n"/>
      <c r="P75" s="46" t="n"/>
      <c r="Q75" s="46" t="n"/>
      <c r="R75" s="47" t="n"/>
    </row>
    <row customHeight="1" ht="52" r="76" s="101" spans="1:18">
      <c r="A76" s="45" t="n"/>
      <c r="B76" s="55" t="s">
        <v>150</v>
      </c>
      <c r="C76" s="51" t="n"/>
      <c r="E76" s="45" t="n"/>
      <c r="F76" s="45" t="n"/>
      <c r="G76" s="45" t="n"/>
      <c r="H76" s="45" t="n"/>
      <c r="I76" s="45" t="n"/>
      <c r="J76" s="45" t="n"/>
      <c r="K76" s="45" t="n"/>
      <c r="L76" s="45" t="n"/>
      <c r="N76" s="46" t="n"/>
      <c r="O76" s="46" t="n"/>
      <c r="P76" s="46" t="n"/>
      <c r="Q76" s="46" t="n"/>
      <c r="R76" s="47" t="n"/>
    </row>
    <row customHeight="1" ht="52" r="77" s="101" spans="1:18">
      <c r="A77" s="45" t="n"/>
      <c r="B77" s="55" t="s">
        <v>151</v>
      </c>
      <c r="C77" s="51" t="n"/>
      <c r="E77" s="45" t="n"/>
      <c r="F77" s="45" t="n"/>
      <c r="G77" s="45" t="n"/>
      <c r="H77" s="45" t="n"/>
      <c r="I77" s="45" t="n"/>
      <c r="J77" s="45" t="n"/>
      <c r="K77" s="45" t="n"/>
      <c r="L77" s="45" t="n"/>
      <c r="N77" s="46" t="n"/>
      <c r="O77" s="46" t="n"/>
      <c r="P77" s="46" t="n"/>
      <c r="Q77" s="46" t="n"/>
      <c r="R77" s="47" t="n"/>
    </row>
    <row customHeight="1" ht="52" r="78" s="101" spans="1:18">
      <c r="A78" s="45" t="n"/>
      <c r="B78" s="55" t="s">
        <v>152</v>
      </c>
      <c r="C78" s="129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6" t="n"/>
      <c r="O78" s="46" t="n"/>
      <c r="P78" s="46" t="n"/>
      <c r="Q78" s="46" t="n"/>
      <c r="R78" s="47" t="n"/>
    </row>
    <row customHeight="1" ht="52" r="79" s="101" spans="1:18">
      <c r="A79" s="45" t="n"/>
      <c r="B79" s="37" t="n"/>
      <c r="C79" s="52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6" t="n"/>
      <c r="O79" s="46" t="n"/>
      <c r="P79" s="46" t="n"/>
      <c r="Q79" s="46" t="n"/>
      <c r="R79" s="47" t="n"/>
    </row>
    <row customHeight="1" ht="52" r="80" s="101" spans="1:18">
      <c r="A80" s="45" t="n"/>
      <c r="B80" s="37" t="n"/>
      <c r="C80" s="52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6" t="n"/>
      <c r="O80" s="46" t="n"/>
      <c r="P80" s="46" t="n"/>
      <c r="Q80" s="46" t="n"/>
      <c r="R80" s="47" t="n"/>
    </row>
    <row customHeight="1" ht="52" r="81" s="101" spans="1:18">
      <c r="A81" s="45" t="n"/>
      <c r="B81" s="37" t="n"/>
      <c r="C81" s="37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6" t="n"/>
      <c r="O81" s="46" t="n"/>
      <c r="P81" s="46" t="n"/>
      <c r="Q81" s="46" t="n"/>
      <c r="R81" s="47" t="n"/>
    </row>
    <row customHeight="1" ht="52" r="82" s="101" spans="1:18">
      <c r="A82" s="53" t="n"/>
      <c r="B82" s="106" t="s">
        <v>153</v>
      </c>
      <c r="F82" s="45" t="n"/>
      <c r="G82" s="45" t="n"/>
      <c r="H82" s="45" t="n"/>
      <c r="I82" s="45" t="n"/>
      <c r="J82" s="45" t="n"/>
      <c r="K82" s="45" t="n"/>
      <c r="L82" s="45" t="n"/>
      <c r="M82" s="45" t="n"/>
      <c r="N82" s="46" t="n"/>
      <c r="O82" s="46" t="n"/>
      <c r="P82" s="46" t="n"/>
      <c r="Q82" s="46" t="n"/>
      <c r="R82" s="47" t="n"/>
    </row>
    <row customHeight="1" ht="52" r="83" s="101" spans="1:18">
      <c r="A83" s="130" t="n"/>
      <c r="B83" s="55" t="s">
        <v>140</v>
      </c>
      <c r="C83" s="50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6" t="n"/>
      <c r="O83" s="46" t="n"/>
      <c r="P83" s="46" t="n"/>
      <c r="Q83" s="46" t="n"/>
      <c r="R83" s="47" t="n"/>
    </row>
    <row customHeight="1" ht="52" r="84" s="101" spans="1:18">
      <c r="A84" s="45" t="n"/>
      <c r="B84" s="55" t="s">
        <v>45</v>
      </c>
      <c r="C84" s="50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6" t="n"/>
      <c r="O84" s="46" t="n"/>
      <c r="P84" s="46" t="n"/>
      <c r="Q84" s="46" t="n"/>
      <c r="R84" s="47" t="n"/>
    </row>
    <row customHeight="1" ht="52" r="85" s="101" spans="1:18">
      <c r="A85" s="45" t="n"/>
      <c r="B85" s="55" t="s">
        <v>154</v>
      </c>
      <c r="C85" s="50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6" t="n"/>
      <c r="O85" s="46" t="n"/>
      <c r="P85" s="46" t="n"/>
      <c r="Q85" s="46" t="n"/>
      <c r="R85" s="47" t="n"/>
    </row>
    <row customHeight="1" ht="52" r="86" s="101" spans="1:18">
      <c r="A86" s="45" t="n"/>
      <c r="B86" s="55" t="s">
        <v>155</v>
      </c>
      <c r="C86" s="131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6" t="n"/>
      <c r="O86" s="46" t="n"/>
      <c r="P86" s="46" t="n"/>
      <c r="Q86" s="46" t="n"/>
      <c r="R86" s="47" t="n"/>
    </row>
    <row customHeight="1" ht="52" r="87" s="101" spans="1:18">
      <c r="A87" s="45" t="n"/>
      <c r="B87" s="55" t="s">
        <v>156</v>
      </c>
      <c r="C87" s="131" t="n"/>
      <c r="D87" s="54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</row>
    <row customHeight="1" ht="52" r="88" s="101" spans="1:18">
      <c r="A88" s="45" t="n"/>
      <c r="B88" s="55" t="s">
        <v>157</v>
      </c>
      <c r="C88" s="131" t="n"/>
      <c r="D88" s="54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</row>
    <row customHeight="1" ht="52" r="89" s="101" spans="1:18">
      <c r="A89" s="45" t="n"/>
      <c r="B89" s="55" t="s">
        <v>158</v>
      </c>
      <c r="C89" s="131" t="n"/>
      <c r="D89" s="54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</row>
    <row customHeight="1" ht="52" r="90" s="101" spans="1:18">
      <c r="A90" s="45" t="n"/>
      <c r="B90" s="55" t="s">
        <v>159</v>
      </c>
      <c r="C90" s="132" t="n"/>
      <c r="D90" s="54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</row>
    <row customHeight="1" ht="39" r="91" s="101" spans="1:18">
      <c r="A91" s="45" t="n"/>
      <c r="B91" s="45" t="n"/>
      <c r="C91" s="45" t="n"/>
      <c r="D91" s="54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</row>
    <row customHeight="1" ht="39" r="92" s="101" spans="1:18">
      <c r="A92" s="45" t="n"/>
      <c r="B92" s="45" t="n"/>
      <c r="C92" s="45" t="n"/>
      <c r="D92" s="54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</row>
    <row customHeight="1" ht="39" r="93" s="101" spans="1:18">
      <c r="A93" s="45" t="n"/>
      <c r="B93" s="45" t="n"/>
      <c r="C93" s="45" t="n"/>
      <c r="D93" s="54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</row>
    <row customHeight="1" ht="39" r="94" s="101" spans="1:18">
      <c r="A94" s="45" t="n"/>
      <c r="B94" s="45" t="n"/>
      <c r="C94" s="45" t="n"/>
      <c r="D94" s="54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</row>
    <row customHeight="1" ht="39" r="95" s="101" spans="1:18">
      <c r="A95" s="45" t="n"/>
      <c r="B95" s="45" t="n"/>
      <c r="C95" s="45" t="n"/>
      <c r="D95" s="54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</row>
    <row customHeight="1" ht="39" r="96" s="101" spans="1:18">
      <c r="A96" s="45" t="n"/>
      <c r="B96" s="45" t="n"/>
      <c r="C96" s="45" t="n"/>
      <c r="D96" s="54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</row>
    <row customHeight="1" ht="39" r="97" s="101" spans="1:18">
      <c r="A97" s="45" t="n"/>
      <c r="B97" s="45" t="n"/>
      <c r="C97" s="45" t="n"/>
      <c r="D97" s="54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</row>
    <row customHeight="1" ht="39" r="98" s="101" spans="1:18">
      <c r="A98" s="45" t="n"/>
      <c r="B98" s="45" t="n"/>
      <c r="C98" s="45" t="n"/>
      <c r="D98" s="54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</row>
    <row customHeight="1" ht="39" r="99" s="101" spans="1:18">
      <c r="A99" s="45" t="n"/>
      <c r="B99" s="45" t="n"/>
      <c r="C99" s="45" t="n"/>
      <c r="D99" s="54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</row>
    <row customHeight="1" ht="39" r="100" s="101" spans="1:18">
      <c r="A100" s="45" t="n"/>
      <c r="B100" s="45" t="n"/>
      <c r="C100" s="45" t="n"/>
      <c r="D100" s="54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</row>
    <row customHeight="1" ht="39" r="101" s="101" spans="1:18">
      <c r="A101" s="45" t="n"/>
      <c r="B101" s="45" t="n"/>
      <c r="C101" s="45" t="n"/>
      <c r="D101" s="54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</row>
    <row customHeight="1" ht="39" r="102" s="101" spans="1:18">
      <c r="A102" s="45" t="n"/>
      <c r="B102" s="45" t="n"/>
      <c r="C102" s="45" t="n"/>
      <c r="D102" s="54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</row>
    <row customHeight="1" ht="39" r="103" s="101" spans="1:18">
      <c r="A103" s="45" t="n"/>
      <c r="B103" s="45" t="n"/>
      <c r="C103" s="45" t="n"/>
      <c r="D103" s="54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</row>
    <row customHeight="1" ht="39" r="104" s="101" spans="1:18">
      <c r="A104" s="45" t="n"/>
      <c r="B104" s="45" t="n"/>
      <c r="C104" s="45" t="n"/>
      <c r="D104" s="54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</row>
    <row customHeight="1" ht="39" r="105" s="101" spans="1:18">
      <c r="A105" s="45" t="n"/>
      <c r="B105" s="45" t="n"/>
      <c r="C105" s="45" t="n"/>
      <c r="D105" s="54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</row>
    <row customHeight="1" ht="39" r="106" s="101" spans="1:18">
      <c r="A106" s="45" t="n"/>
      <c r="B106" s="45" t="n"/>
      <c r="C106" s="45" t="n"/>
      <c r="D106" s="54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</row>
    <row customHeight="1" ht="39" r="107" s="101" spans="1:18">
      <c r="A107" s="45" t="n"/>
      <c r="B107" s="45" t="n"/>
      <c r="C107" s="45" t="n"/>
      <c r="D107" s="54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</row>
    <row customHeight="1" ht="39" r="108" s="101" spans="1:18">
      <c r="A108" s="45" t="n"/>
      <c r="B108" s="45" t="n"/>
      <c r="C108" s="45" t="n"/>
      <c r="D108" s="54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</row>
    <row customHeight="1" ht="39" r="109" s="101" spans="1:18">
      <c r="A109" s="45" t="n"/>
      <c r="B109" s="45" t="n"/>
      <c r="C109" s="45" t="n"/>
      <c r="D109" s="54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</row>
    <row customHeight="1" ht="39" r="110" s="101" spans="1:18">
      <c r="A110" s="45" t="n"/>
      <c r="B110" s="45" t="n"/>
      <c r="C110" s="45" t="n"/>
      <c r="D110" s="54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</row>
    <row customHeight="1" ht="39" r="111" s="101" spans="1:18">
      <c r="A111" s="45" t="n"/>
      <c r="B111" s="45" t="n"/>
      <c r="C111" s="45" t="n"/>
      <c r="D111" s="54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</row>
    <row customHeight="1" ht="39" r="112" s="101" spans="1:18">
      <c r="A112" s="45" t="n"/>
      <c r="B112" s="45" t="n"/>
      <c r="C112" s="45" t="n"/>
      <c r="D112" s="54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</row>
    <row customHeight="1" ht="39" r="113" s="101" spans="1:18">
      <c r="A113" s="45" t="n"/>
      <c r="B113" s="45" t="n"/>
      <c r="C113" s="45" t="n"/>
      <c r="D113" s="54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</row>
    <row customHeight="1" ht="39" r="114" s="101" spans="1:18">
      <c r="A114" s="45" t="n"/>
      <c r="B114" s="45" t="n"/>
      <c r="C114" s="45" t="n"/>
      <c r="D114" s="54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</row>
    <row customHeight="1" ht="39" r="115" s="101" spans="1:18">
      <c r="A115" s="45" t="n"/>
      <c r="B115" s="45" t="n"/>
      <c r="C115" s="45" t="n"/>
      <c r="D115" s="54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</row>
    <row customHeight="1" ht="39" r="116" s="101" spans="1:18">
      <c r="A116" s="45" t="n"/>
      <c r="B116" s="45" t="n"/>
      <c r="C116" s="45" t="n"/>
      <c r="D116" s="54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</row>
    <row customHeight="1" ht="39" r="117" s="101" spans="1:18">
      <c r="A117" s="45" t="n"/>
      <c r="B117" s="45" t="n"/>
      <c r="C117" s="45" t="n"/>
      <c r="D117" s="54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</row>
    <row customHeight="1" ht="39" r="118" s="101" spans="1:18">
      <c r="A118" s="45" t="n"/>
      <c r="B118" s="45" t="n"/>
      <c r="C118" s="45" t="n"/>
      <c r="D118" s="56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</row>
    <row customHeight="1" ht="39" r="119" s="101" spans="1:18">
      <c r="A119" s="45" t="n"/>
      <c r="B119" s="45" t="n"/>
      <c r="C119" s="45" t="n"/>
      <c r="D119" s="56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</row>
    <row customHeight="1" ht="39" r="120" s="101" spans="1:18">
      <c r="A120" s="45" t="n"/>
      <c r="B120" s="45" t="n"/>
      <c r="C120" s="45" t="n"/>
      <c r="D120" s="56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</row>
    <row customHeight="1" ht="39" r="121" s="101" spans="1:18">
      <c r="A121" s="45" t="n"/>
      <c r="B121" s="45" t="n"/>
      <c r="C121" s="45" t="n"/>
      <c r="D121" s="56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</row>
    <row customHeight="1" ht="39" r="122" s="101" spans="1:18">
      <c r="A122" s="45" t="n"/>
      <c r="B122" s="45" t="n"/>
      <c r="C122" s="45" t="n"/>
      <c r="D122" s="56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</row>
    <row customHeight="1" ht="39" r="123" s="101" spans="1:18">
      <c r="A123" s="45" t="n"/>
      <c r="B123" s="45" t="n"/>
      <c r="C123" s="45" t="n"/>
      <c r="D123" s="56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</row>
    <row customHeight="1" ht="39" r="124" s="101" spans="1:18">
      <c r="A124" s="45" t="n"/>
      <c r="B124" s="45" t="n"/>
      <c r="C124" s="45" t="n"/>
      <c r="D124" s="56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</row>
    <row customHeight="1" ht="39" r="125" s="101" spans="1:18">
      <c r="A125" s="45" t="n"/>
      <c r="B125" s="45" t="n"/>
      <c r="C125" s="45" t="n"/>
      <c r="D125" s="56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</row>
    <row customHeight="1" ht="39" r="126" s="101" spans="1:18">
      <c r="A126" s="45" t="n"/>
      <c r="B126" s="45" t="n"/>
      <c r="C126" s="45" t="n"/>
      <c r="D126" s="56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</row>
    <row customHeight="1" ht="39" r="127" s="101" spans="1:18">
      <c r="A127" s="45" t="n"/>
      <c r="B127" s="45" t="n"/>
      <c r="C127" s="45" t="n"/>
      <c r="D127" s="56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</row>
    <row customHeight="1" ht="39" r="128" s="101" spans="1:18">
      <c r="A128" s="45" t="n"/>
      <c r="B128" s="45" t="n"/>
      <c r="C128" s="45" t="n"/>
      <c r="D128" s="56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</row>
    <row customHeight="1" ht="39" r="129" s="101" spans="1:18">
      <c r="A129" s="45" t="n"/>
      <c r="B129" s="45" t="n"/>
      <c r="C129" s="45" t="n"/>
      <c r="D129" s="56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</row>
    <row customHeight="1" ht="39" r="130" s="101" spans="1:18">
      <c r="A130" s="45" t="n"/>
      <c r="B130" s="45" t="n"/>
      <c r="C130" s="45" t="n"/>
      <c r="D130" s="56" t="n"/>
      <c r="E130" s="45" t="n"/>
      <c r="F130" s="45" t="n"/>
      <c r="G130" s="45" t="n"/>
      <c r="H130" s="45" t="n"/>
      <c r="I130" s="45" t="n"/>
      <c r="L130" s="45" t="n"/>
      <c r="M130" s="45" t="n"/>
    </row>
    <row customHeight="1" ht="39" r="131" s="101" spans="1:18">
      <c r="A131" s="45" t="n"/>
      <c r="B131" s="45" t="n"/>
      <c r="C131" s="45" t="n"/>
      <c r="D131" s="56" t="n"/>
      <c r="E131" s="45" t="n"/>
      <c r="F131" s="45" t="n"/>
      <c r="G131" s="45" t="n"/>
      <c r="H131" s="45" t="n"/>
      <c r="I131" s="45" t="n"/>
      <c r="L131" s="45" t="n"/>
      <c r="M131" s="45" t="n"/>
    </row>
    <row customHeight="1" ht="39" r="132" s="101" spans="1:18">
      <c r="A132" s="45" t="n"/>
      <c r="B132" s="45" t="n"/>
      <c r="C132" s="45" t="n"/>
      <c r="D132" s="56" t="n"/>
      <c r="E132" s="45" t="n"/>
      <c r="F132" s="45" t="n"/>
      <c r="G132" s="45" t="n"/>
      <c r="H132" s="45" t="n"/>
      <c r="I132" s="45" t="n"/>
      <c r="L132" s="45" t="n"/>
      <c r="M132" s="45" t="n"/>
    </row>
    <row customHeight="1" ht="52" r="133" s="101" spans="1:18">
      <c r="A133" s="45" t="n"/>
      <c r="B133" s="45" t="n"/>
      <c r="C133" s="106" t="s">
        <v>56</v>
      </c>
      <c r="F133" s="57" t="n"/>
      <c r="G133" s="106" t="s">
        <v>74</v>
      </c>
      <c r="H133" s="70" t="n"/>
      <c r="I133" s="45" t="n"/>
      <c r="J133" s="106" t="s">
        <v>160</v>
      </c>
      <c r="L133" s="45" t="n"/>
      <c r="M133" s="45" t="n"/>
    </row>
    <row customHeight="1" ht="52" r="134" s="101" spans="1:18">
      <c r="A134" s="45" t="n"/>
      <c r="B134" s="45" t="n"/>
      <c r="C134" s="58" t="s">
        <v>57</v>
      </c>
      <c r="D134" s="59" t="n"/>
      <c r="E134" s="62" t="n"/>
      <c r="G134" s="58" t="s">
        <v>161</v>
      </c>
      <c r="H134" s="62" t="n"/>
      <c r="I134" s="45" t="n"/>
      <c r="J134" s="36" t="s">
        <v>162</v>
      </c>
      <c r="K134" s="133" t="n"/>
      <c r="L134" s="45" t="n"/>
      <c r="M134" s="45" t="n"/>
    </row>
    <row customHeight="1" ht="52" r="135" s="101" spans="1:18">
      <c r="A135" s="45" t="n"/>
      <c r="B135" s="45" t="n"/>
      <c r="C135" s="60" t="s">
        <v>163</v>
      </c>
      <c r="D135" s="61" t="n"/>
      <c r="E135" s="51" t="n"/>
      <c r="F135" s="57" t="n"/>
      <c r="G135" s="36" t="s">
        <v>87</v>
      </c>
      <c r="H135" s="62" t="n"/>
      <c r="I135" s="45" t="n"/>
      <c r="J135" s="36" t="s">
        <v>164</v>
      </c>
      <c r="K135" s="51" t="n"/>
      <c r="L135" s="45" t="n"/>
      <c r="M135" s="45" t="n"/>
    </row>
    <row customHeight="1" ht="52" r="136" s="101" spans="1:18">
      <c r="A136" s="45" t="n"/>
      <c r="B136" s="45" t="n"/>
      <c r="C136" s="60" t="s">
        <v>165</v>
      </c>
      <c r="D136" s="61" t="n"/>
      <c r="E136" s="51" t="n"/>
      <c r="F136" s="57" t="n"/>
      <c r="G136" s="36" t="s">
        <v>166</v>
      </c>
      <c r="H136" s="134" t="n"/>
      <c r="J136" s="36" t="s">
        <v>167</v>
      </c>
      <c r="K136" s="133" t="n"/>
      <c r="L136" s="45" t="n"/>
      <c r="M136" s="45" t="n"/>
    </row>
    <row customHeight="1" ht="52" r="137" s="101" spans="1:18">
      <c r="A137" s="45" t="n"/>
      <c r="B137" s="45" t="n"/>
      <c r="C137" s="60" t="s">
        <v>65</v>
      </c>
      <c r="D137" s="61" t="n"/>
      <c r="E137" s="51" t="n"/>
      <c r="F137" s="57" t="n"/>
      <c r="G137" s="36" t="s">
        <v>168</v>
      </c>
      <c r="H137" s="134" t="n"/>
      <c r="I137" s="57" t="n"/>
      <c r="J137" s="45" t="n"/>
      <c r="K137" s="45" t="n"/>
      <c r="L137" s="45" t="n"/>
      <c r="M137" s="45" t="n"/>
    </row>
    <row customHeight="1" ht="52" r="138" s="101" spans="1:18">
      <c r="A138" s="45" t="n"/>
      <c r="B138" s="45" t="n"/>
      <c r="C138" s="60" t="s">
        <v>66</v>
      </c>
      <c r="D138" s="61" t="n"/>
      <c r="E138" s="51" t="n"/>
      <c r="F138" s="57" t="n"/>
      <c r="G138" s="36" t="s">
        <v>169</v>
      </c>
      <c r="H138" s="134" t="n"/>
      <c r="I138" s="57" t="n"/>
      <c r="J138" s="106" t="s">
        <v>170</v>
      </c>
      <c r="L138" s="45" t="n"/>
      <c r="M138" s="45" t="n"/>
    </row>
    <row customHeight="1" ht="52" r="139" s="101" spans="1:18">
      <c r="A139" s="45" t="n"/>
      <c r="B139" s="45" t="n"/>
      <c r="C139" s="60" t="s">
        <v>67</v>
      </c>
      <c r="D139" s="61" t="n"/>
      <c r="E139" s="51" t="n"/>
      <c r="F139" s="57" t="n"/>
      <c r="G139" s="36" t="s">
        <v>171</v>
      </c>
      <c r="H139" s="134" t="n"/>
      <c r="I139" s="57" t="n"/>
      <c r="J139" s="36" t="s">
        <v>162</v>
      </c>
      <c r="K139" s="133" t="n"/>
      <c r="L139" s="45" t="n"/>
      <c r="M139" s="45" t="n"/>
    </row>
    <row customHeight="1" ht="52" r="140" s="101" spans="1:18">
      <c r="A140" s="45" t="n"/>
      <c r="B140" s="45" t="n"/>
      <c r="C140" s="60" t="s">
        <v>68</v>
      </c>
      <c r="D140" s="61" t="n"/>
      <c r="E140" s="51" t="n"/>
      <c r="F140" s="57" t="n"/>
      <c r="G140" s="36" t="s">
        <v>172</v>
      </c>
      <c r="H140" s="134" t="n"/>
      <c r="I140" s="57" t="n"/>
      <c r="J140" s="36" t="s">
        <v>164</v>
      </c>
      <c r="K140" s="51" t="n"/>
      <c r="L140" s="45" t="n"/>
      <c r="M140" s="45" t="n"/>
    </row>
    <row customHeight="1" ht="52" r="141" s="101" spans="1:18">
      <c r="A141" s="45" t="n"/>
      <c r="B141" s="45" t="n"/>
      <c r="C141" s="60" t="s">
        <v>69</v>
      </c>
      <c r="D141" s="61" t="n"/>
      <c r="E141" s="51" t="n"/>
      <c r="F141" s="57" t="n"/>
      <c r="I141" s="57" t="n"/>
      <c r="J141" s="36" t="s">
        <v>167</v>
      </c>
      <c r="K141" s="62" t="n"/>
      <c r="L141" s="45" t="n"/>
      <c r="M141" s="45" t="n"/>
    </row>
    <row customHeight="1" ht="52" r="142" s="101" spans="1:18">
      <c r="A142" s="45" t="n"/>
      <c r="B142" s="45" t="n"/>
      <c r="C142" s="60" t="s">
        <v>173</v>
      </c>
      <c r="D142" s="61" t="n"/>
      <c r="E142" s="62" t="n"/>
      <c r="F142" s="57" t="n"/>
      <c r="G142" s="106" t="s">
        <v>89</v>
      </c>
      <c r="I142" s="57" t="n"/>
      <c r="L142" s="45" t="n"/>
      <c r="M142" s="45" t="n"/>
    </row>
    <row customHeight="1" ht="52" r="143" s="101" spans="1:18">
      <c r="A143" s="45" t="n"/>
      <c r="B143" s="45" t="n"/>
      <c r="C143" s="60" t="s">
        <v>174</v>
      </c>
      <c r="D143" s="61" t="n"/>
      <c r="E143" s="62" t="n"/>
      <c r="F143" s="57" t="n"/>
      <c r="G143" s="36" t="s">
        <v>90</v>
      </c>
      <c r="H143" s="62" t="n"/>
      <c r="I143" s="57" t="n"/>
      <c r="L143" s="45" t="n"/>
      <c r="M143" s="45" t="n"/>
    </row>
    <row customHeight="1" ht="52" r="144" s="101" spans="1:18">
      <c r="A144" s="45" t="n"/>
      <c r="B144" s="45" t="n"/>
      <c r="C144" s="57" t="n"/>
      <c r="D144" s="57" t="n"/>
      <c r="E144" s="57" t="n"/>
      <c r="F144" s="57" t="n"/>
      <c r="G144" s="36" t="s">
        <v>175</v>
      </c>
      <c r="H144" s="62" t="n"/>
      <c r="I144" s="57" t="n"/>
      <c r="L144" s="45" t="n"/>
      <c r="M144" s="45" t="n"/>
    </row>
    <row customHeight="1" ht="52" r="145" s="101" spans="1:18">
      <c r="A145" s="45" t="n"/>
      <c r="B145" s="45" t="n"/>
      <c r="C145" s="45" t="n"/>
      <c r="D145" s="63" t="n"/>
      <c r="E145" s="63" t="n"/>
      <c r="F145" s="57" t="n"/>
      <c r="G145" s="36" t="s">
        <v>61</v>
      </c>
      <c r="H145" s="62" t="n"/>
      <c r="I145" s="57" t="n"/>
      <c r="J145" s="57" t="n"/>
      <c r="K145" s="57" t="n"/>
      <c r="L145" s="45" t="n"/>
      <c r="M145" s="45" t="n"/>
    </row>
    <row customHeight="1" ht="52" r="146" s="101" spans="1:18">
      <c r="A146" s="45" t="n"/>
      <c r="B146" s="45" t="n"/>
      <c r="C146" s="45" t="n"/>
      <c r="D146" s="63" t="n"/>
      <c r="E146" s="63" t="n"/>
      <c r="F146" s="63" t="n"/>
      <c r="G146" s="36" t="s">
        <v>62</v>
      </c>
      <c r="H146" s="62" t="n"/>
      <c r="I146" s="57" t="n"/>
      <c r="L146" s="45" t="n"/>
      <c r="M146" s="45" t="n"/>
    </row>
    <row customHeight="1" ht="52" r="147" s="101" spans="1:18">
      <c r="A147" s="45" t="n"/>
      <c r="B147" s="45" t="n"/>
      <c r="C147" s="45" t="n"/>
      <c r="D147" s="63" t="n"/>
      <c r="E147" s="63" t="n"/>
      <c r="F147" s="63" t="n"/>
      <c r="G147" s="36" t="s">
        <v>92</v>
      </c>
      <c r="H147" s="62" t="n"/>
      <c r="I147" s="57" t="n"/>
      <c r="L147" s="45" t="n"/>
      <c r="M147" s="45" t="n"/>
    </row>
    <row customHeight="1" ht="52" r="148" s="101" spans="1:18">
      <c r="A148" s="45" t="n"/>
      <c r="B148" s="45" t="n"/>
      <c r="C148" s="45" t="n"/>
      <c r="D148" s="45" t="n"/>
      <c r="E148" s="45" t="n"/>
      <c r="F148" s="63" t="n"/>
      <c r="G148" s="36" t="s">
        <v>94</v>
      </c>
      <c r="H148" s="62" t="n"/>
      <c r="I148" s="57" t="n"/>
      <c r="L148" s="45" t="n"/>
      <c r="M148" s="45" t="n"/>
    </row>
    <row customHeight="1" ht="52" r="149" s="101" spans="1:18">
      <c r="A149" s="45" t="n"/>
      <c r="B149" s="45" t="n"/>
      <c r="G149" s="36" t="s">
        <v>176</v>
      </c>
      <c r="H149" s="62" t="n"/>
      <c r="I149" s="57" t="n"/>
      <c r="L149" s="45" t="n"/>
      <c r="M149" s="45" t="n"/>
    </row>
    <row customHeight="1" ht="44" r="150" s="101" spans="1:18">
      <c r="A150" s="45" t="n"/>
      <c r="B150" s="45" t="n"/>
      <c r="I150" s="63" t="n"/>
      <c r="J150" s="64" t="n"/>
      <c r="K150" s="65" t="n"/>
      <c r="L150" s="45" t="n"/>
      <c r="M150" s="45" t="n"/>
    </row>
    <row customHeight="1" ht="44" r="151" s="101" spans="1:18">
      <c r="A151" s="45" t="n"/>
      <c r="B151" s="45" t="n"/>
      <c r="I151" s="63" t="n"/>
      <c r="J151" s="64" t="n"/>
      <c r="K151" s="65" t="n"/>
      <c r="L151" s="45" t="n"/>
      <c r="M151" s="45" t="n"/>
    </row>
    <row customHeight="1" ht="44" r="152" s="101" spans="1:18">
      <c r="A152" s="45" t="n"/>
      <c r="B152" s="45" t="n"/>
      <c r="I152" s="63" t="n"/>
      <c r="J152" s="64" t="n"/>
      <c r="K152" s="65" t="n"/>
      <c r="L152" s="45" t="n"/>
      <c r="M152" s="45" t="n"/>
    </row>
    <row customHeight="1" ht="39" r="153" s="101" spans="1:18">
      <c r="A153" s="45" t="n"/>
      <c r="B153" s="45" t="n"/>
      <c r="C153" s="45" t="n"/>
      <c r="D153" s="45" t="n"/>
      <c r="E153" s="45" t="n"/>
      <c r="F153" s="45" t="n"/>
      <c r="I153" s="45" t="n"/>
      <c r="J153" s="45" t="n"/>
      <c r="K153" s="45" t="n"/>
      <c r="L153" s="45" t="n"/>
      <c r="M153" s="45" t="n"/>
    </row>
    <row customHeight="1" ht="39" r="154" s="101" spans="1:18">
      <c r="A154" s="45" t="n"/>
      <c r="B154" s="45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</row>
    <row customHeight="1" ht="39" r="155" s="101" spans="1:18">
      <c r="A155" s="45" t="n"/>
      <c r="B155" s="45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</row>
    <row customHeight="1" ht="39" r="156" s="101" spans="1:18">
      <c r="A156" s="45" t="n"/>
      <c r="B156" s="45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</row>
    <row customHeight="1" ht="39" r="157" s="101" spans="1:18">
      <c r="A157" s="45" t="n"/>
      <c r="B157" s="45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</row>
    <row customHeight="1" ht="39" r="158" s="101" spans="1:18">
      <c r="A158" s="45" t="n"/>
      <c r="B158" s="45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</row>
    <row customHeight="1" ht="39" r="159" s="101" spans="1:18">
      <c r="A159" s="45" t="n"/>
      <c r="B159" s="45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</row>
    <row customHeight="1" ht="39" r="160" s="101" spans="1:18">
      <c r="A160" s="45" t="n"/>
      <c r="B160" s="45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</row>
    <row customHeight="1" ht="39" r="161" s="101" spans="1:18">
      <c r="A161" s="45" t="n"/>
      <c r="B161" s="45" t="n"/>
      <c r="C161" s="45" t="n"/>
      <c r="D161" s="45" t="n"/>
      <c r="E161" s="45" t="n"/>
      <c r="F161" s="45" t="n"/>
      <c r="G161" s="45" t="n"/>
      <c r="H161" s="45" t="n"/>
      <c r="K161" s="45" t="n"/>
    </row>
    <row customHeight="1" ht="39" r="162" s="101" spans="1:18">
      <c r="A162" s="45" t="n"/>
      <c r="B162" s="45" t="n"/>
      <c r="C162" s="45" t="n"/>
      <c r="D162" s="45" t="n"/>
      <c r="E162" s="45" t="n"/>
      <c r="F162" s="45" t="n"/>
      <c r="G162" s="45" t="n"/>
      <c r="H162" s="45" t="n"/>
      <c r="K162" s="45" t="n"/>
    </row>
    <row customHeight="1" ht="39" r="163" s="101" spans="1:18">
      <c r="A163" s="45" t="n"/>
      <c r="B163" s="45" t="n"/>
      <c r="C163" s="45" t="n"/>
      <c r="D163" s="45" t="n"/>
      <c r="E163" s="45" t="n"/>
      <c r="F163" s="45" t="n"/>
      <c r="G163" s="45" t="n"/>
      <c r="H163" s="45" t="n"/>
      <c r="K163" s="45" t="n"/>
    </row>
    <row customHeight="1" ht="39" r="164" s="101" spans="1:18">
      <c r="A164" s="45" t="n"/>
      <c r="B164" s="45" t="n"/>
      <c r="C164" s="45" t="n"/>
      <c r="D164" s="45" t="n"/>
      <c r="E164" s="45" t="n"/>
      <c r="F164" s="45" t="n"/>
      <c r="G164" s="45" t="n"/>
      <c r="H164" s="45" t="n"/>
      <c r="K164" s="45" t="n"/>
    </row>
    <row customHeight="1" ht="39" r="165" s="101" spans="1:18">
      <c r="A165" s="45" t="n"/>
      <c r="B165" s="45" t="n"/>
      <c r="C165" s="45" t="n"/>
      <c r="D165" s="45" t="n"/>
      <c r="E165" s="45" t="n"/>
      <c r="F165" s="45" t="n"/>
      <c r="G165" s="45" t="n"/>
      <c r="H165" s="45" t="n"/>
      <c r="K165" s="45" t="n"/>
    </row>
    <row customHeight="1" ht="39" r="166" s="101" spans="1:18">
      <c r="A166" s="45" t="n"/>
      <c r="B166" s="45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</row>
    <row customHeight="1" ht="39" r="167" s="101" spans="1:18">
      <c r="A167" s="45" t="n"/>
      <c r="B167" s="45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</row>
    <row customHeight="1" ht="39" r="168" s="101" spans="1:18">
      <c r="A168" s="45" t="n"/>
      <c r="B168" s="45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</row>
    <row customHeight="1" ht="39" r="169" s="101" spans="1:18">
      <c r="A169" s="45" t="n"/>
      <c r="B169" s="45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</row>
    <row customHeight="1" ht="39" r="170" s="101" spans="1:18">
      <c r="A170" s="45" t="n"/>
      <c r="B170" s="45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</row>
    <row customHeight="1" ht="39" r="171" s="101" spans="1:18">
      <c r="A171" s="45" t="n"/>
      <c r="B171" s="45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</row>
    <row customHeight="1" ht="39" r="172" s="101" spans="1:18">
      <c r="A172" s="45" t="n"/>
      <c r="B172" s="45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</row>
    <row customHeight="1" ht="39" r="173" s="101" spans="1:18">
      <c r="A173" s="45" t="n"/>
      <c r="B173" s="45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</row>
    <row customHeight="1" ht="39" r="174" s="101" spans="1:18">
      <c r="A174" s="45" t="n"/>
      <c r="B174" s="45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</row>
    <row customHeight="1" ht="39" r="175" s="101" spans="1:18">
      <c r="A175" s="45" t="n"/>
      <c r="B175" s="45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</row>
    <row customHeight="1" ht="39" r="176" s="101" spans="1:18">
      <c r="A176" s="45" t="n"/>
      <c r="B176" s="45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</row>
    <row customHeight="1" ht="39" r="177" s="101" spans="1:18">
      <c r="A177" s="45" t="n"/>
      <c r="B177" s="45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</row>
    <row customHeight="1" ht="39" r="178" s="101" spans="1:18">
      <c r="A178" s="45" t="n"/>
      <c r="B178" s="45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</row>
    <row customHeight="1" ht="39" r="179" s="101" spans="1:18">
      <c r="A179" s="45" t="n"/>
      <c r="B179" s="45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</row>
    <row customHeight="1" ht="39" r="180" s="101" spans="1:18">
      <c r="A180" s="45" t="n"/>
      <c r="B180" s="45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</row>
    <row customHeight="1" ht="39" r="181" s="101" spans="1:18">
      <c r="A181" s="45" t="n"/>
      <c r="B181" s="45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</row>
    <row customHeight="1" ht="39" r="182" s="101" spans="1:18">
      <c r="A182" s="45" t="n"/>
      <c r="B182" s="45" t="n"/>
      <c r="C182" s="45" t="n"/>
      <c r="D182" s="45" t="n"/>
      <c r="E182" s="45" t="n"/>
      <c r="F182" s="45" t="n"/>
      <c r="I182" s="45" t="n"/>
      <c r="J182" s="45" t="n"/>
      <c r="K182" s="45" t="n"/>
    </row>
    <row customHeight="1" ht="39" r="183" s="101" spans="1:18">
      <c r="A183" s="45" t="n"/>
      <c r="B183" s="45" t="n"/>
      <c r="C183" s="45" t="n"/>
      <c r="D183" s="45" t="n"/>
      <c r="E183" s="45" t="n"/>
      <c r="F183" s="45" t="n"/>
      <c r="I183" s="45" t="n"/>
      <c r="J183" s="45" t="n"/>
      <c r="K183" s="45" t="n"/>
    </row>
    <row customHeight="1" ht="39" r="184" s="101" spans="1:18">
      <c r="A184" s="45" t="n"/>
      <c r="B184" s="45" t="n"/>
      <c r="C184" s="45" t="n"/>
      <c r="D184" s="45" t="n"/>
      <c r="E184" s="45" t="n"/>
      <c r="F184" s="45" t="n"/>
      <c r="I184" s="45" t="n"/>
      <c r="J184" s="45" t="n"/>
      <c r="K184" s="45" t="n"/>
    </row>
    <row customHeight="1" ht="39" r="185" s="101" spans="1:18">
      <c r="A185" s="45" t="n"/>
      <c r="B185" s="45" t="n"/>
      <c r="C185" s="45" t="n"/>
      <c r="D185" s="45" t="n"/>
      <c r="E185" s="45" t="n"/>
      <c r="F185" s="45" t="n"/>
      <c r="I185" s="45" t="n"/>
      <c r="J185" s="45" t="n"/>
      <c r="K185" s="45" t="n"/>
    </row>
    <row customHeight="1" ht="39" r="186" s="101" spans="1:18">
      <c r="A186" s="45" t="n"/>
      <c r="B186" s="45" t="n"/>
      <c r="C186" s="45" t="n"/>
      <c r="D186" s="45" t="n"/>
      <c r="E186" s="45" t="n"/>
      <c r="F186" s="45" t="n"/>
      <c r="I186" s="45" t="n"/>
      <c r="J186" s="45" t="n"/>
      <c r="K186" s="45" t="n"/>
    </row>
    <row customHeight="1" ht="39" r="187" s="101" spans="1:18">
      <c r="A187" s="45" t="n"/>
      <c r="B187" s="45" t="n"/>
      <c r="C187" s="45" t="n"/>
      <c r="D187" s="45" t="n"/>
      <c r="E187" s="45" t="n"/>
      <c r="F187" s="45" t="n"/>
      <c r="I187" s="45" t="n"/>
      <c r="J187" s="45" t="n"/>
      <c r="K187" s="45" t="n"/>
    </row>
    <row customHeight="1" ht="39" r="188" s="101" spans="1:18">
      <c r="A188" s="45" t="n"/>
      <c r="B188" s="45" t="n"/>
      <c r="C188" s="45" t="n"/>
      <c r="D188" s="45" t="n"/>
      <c r="E188" s="45" t="n"/>
      <c r="F188" s="45" t="n"/>
      <c r="I188" s="45" t="n"/>
      <c r="J188" s="45" t="n"/>
      <c r="K188" s="45" t="n"/>
    </row>
    <row customHeight="1" ht="39" r="189" s="101" spans="1:18">
      <c r="A189" s="45" t="n"/>
      <c r="B189" s="45" t="n"/>
      <c r="C189" s="45" t="n"/>
      <c r="D189" s="45" t="n"/>
      <c r="E189" s="45" t="n"/>
      <c r="F189" s="45" t="n"/>
      <c r="I189" s="45" t="n"/>
      <c r="J189" s="45" t="n"/>
      <c r="K189" s="45" t="n"/>
    </row>
    <row customHeight="1" ht="39" r="190" s="101" spans="1:18">
      <c r="A190" s="45" t="n"/>
      <c r="B190" s="45" t="n"/>
      <c r="C190" s="45" t="n"/>
      <c r="D190" s="45" t="n"/>
      <c r="E190" s="45" t="n"/>
      <c r="F190" s="45" t="n"/>
      <c r="I190" s="45" t="n"/>
      <c r="J190" s="45" t="n"/>
      <c r="K190" s="45" t="n"/>
    </row>
    <row customHeight="1" ht="39" r="191" s="101" spans="1:18">
      <c r="A191" s="45" t="n"/>
      <c r="B191" s="45" t="n"/>
      <c r="C191" s="45" t="n"/>
      <c r="D191" s="45" t="n"/>
      <c r="E191" s="45" t="n"/>
      <c r="F191" s="45" t="n"/>
      <c r="I191" s="45" t="n"/>
      <c r="J191" s="45" t="n"/>
      <c r="K191" s="45" t="n"/>
    </row>
    <row customHeight="1" ht="39" r="192" s="101" spans="1:18">
      <c r="A192" s="45" t="n"/>
      <c r="B192" s="45" t="n"/>
      <c r="F192" s="45" t="n"/>
      <c r="I192" s="45" t="n"/>
      <c r="J192" s="45" t="n"/>
      <c r="K192" s="45" t="n"/>
    </row>
    <row customHeight="1" ht="39" r="193" s="101" spans="1:18">
      <c r="A193" s="45" t="n"/>
      <c r="B193" s="45" t="n"/>
    </row>
    <row customHeight="1" ht="39" r="194" s="101" spans="1:18">
      <c r="A194" s="45" t="n"/>
      <c r="B194" s="45" t="n"/>
    </row>
    <row customHeight="1" ht="39" r="195" s="101" spans="1:18">
      <c r="A195" s="45" t="n"/>
      <c r="B195" s="45" t="n"/>
    </row>
    <row customHeight="1" ht="39" r="196" s="101" spans="1:18">
      <c r="A196" s="45" t="n"/>
      <c r="B196" s="45" t="n"/>
    </row>
    <row customHeight="1" ht="39" r="197" s="101" spans="1:18">
      <c r="A197" s="45" t="n"/>
      <c r="B197" s="108" t="s">
        <v>177</v>
      </c>
    </row>
    <row customHeight="1" ht="39" r="198" s="101" spans="1:18">
      <c r="A198" s="45" t="n"/>
    </row>
    <row customHeight="1" ht="39" r="199" s="101" spans="1:18">
      <c r="A199" s="45" t="n"/>
      <c r="B199" s="66" t="s">
        <v>98</v>
      </c>
      <c r="C199" s="66">
        <f>'[2]Cash Flow Model'!C45</f>
        <v/>
      </c>
      <c r="D199" s="66">
        <f>'[2]Cash Flow Model'!D45</f>
        <v/>
      </c>
      <c r="E199" s="66">
        <f>'[2]Cash Flow Model'!E45</f>
        <v/>
      </c>
      <c r="F199" s="66">
        <f>'[2]Cash Flow Model'!F45</f>
        <v/>
      </c>
      <c r="G199" s="66">
        <f>'[2]Cash Flow Model'!G45</f>
        <v/>
      </c>
      <c r="H199" s="66">
        <f>'[2]Cash Flow Model'!H45</f>
        <v/>
      </c>
      <c r="I199" s="66">
        <f>'[2]Cash Flow Model'!I45</f>
        <v/>
      </c>
      <c r="J199" s="66">
        <f>'[2]Cash Flow Model'!J45</f>
        <v/>
      </c>
      <c r="K199" s="66">
        <f>'[2]Cash Flow Model'!K45</f>
        <v/>
      </c>
    </row>
    <row customHeight="1" ht="39" r="200" s="101" spans="1:18">
      <c r="A200" s="45" t="n"/>
      <c r="B200" s="67" t="s">
        <v>99</v>
      </c>
      <c r="C200" s="135" t="n"/>
      <c r="D200" s="135" t="n"/>
      <c r="E200" s="135" t="n"/>
      <c r="F200" s="135" t="n"/>
      <c r="G200" s="135" t="n"/>
      <c r="H200" s="135" t="n"/>
      <c r="I200" s="135" t="n"/>
      <c r="J200" s="135" t="n"/>
      <c r="K200" s="135" t="n"/>
    </row>
    <row customHeight="1" ht="39" r="201" s="101" spans="1:18">
      <c r="A201" s="45" t="n"/>
      <c r="B201" s="67" t="s">
        <v>100</v>
      </c>
      <c r="C201" s="135" t="n"/>
      <c r="D201" s="135" t="n"/>
      <c r="E201" s="135" t="n"/>
      <c r="F201" s="135" t="n"/>
      <c r="G201" s="135" t="n"/>
      <c r="H201" s="135" t="n"/>
      <c r="I201" s="135" t="n"/>
      <c r="J201" s="135" t="n"/>
      <c r="K201" s="135" t="n"/>
    </row>
    <row customHeight="1" ht="39" r="202" s="101" spans="1:18">
      <c r="A202" s="45" t="n"/>
      <c r="B202" s="67" t="n"/>
      <c r="C202" s="135" t="n"/>
      <c r="D202" s="135" t="n"/>
      <c r="E202" s="135" t="n"/>
      <c r="F202" s="135" t="n"/>
      <c r="G202" s="135" t="n"/>
      <c r="H202" s="135" t="n"/>
      <c r="I202" s="135" t="n"/>
      <c r="J202" s="135" t="n"/>
      <c r="K202" s="135" t="n"/>
    </row>
    <row customHeight="1" ht="39" r="203" s="101" spans="1:18">
      <c r="A203" s="45" t="n"/>
      <c r="B203" s="67" t="s">
        <v>101</v>
      </c>
      <c r="C203" s="135" t="n"/>
      <c r="D203" s="135" t="n"/>
      <c r="E203" s="135" t="n"/>
      <c r="F203" s="135" t="n"/>
      <c r="G203" s="135" t="n"/>
      <c r="H203" s="135" t="n"/>
      <c r="I203" s="135" t="n"/>
      <c r="J203" s="135" t="n"/>
      <c r="K203" s="135" t="n"/>
    </row>
    <row customHeight="1" ht="39" r="204" s="101" spans="1:18">
      <c r="A204" s="45" t="n"/>
      <c r="B204" s="67" t="s">
        <v>178</v>
      </c>
      <c r="C204" s="135" t="n"/>
      <c r="D204" s="135" t="n"/>
      <c r="E204" s="135" t="n"/>
      <c r="F204" s="135" t="n"/>
      <c r="G204" s="135" t="n"/>
      <c r="H204" s="135" t="n"/>
      <c r="I204" s="135" t="n"/>
      <c r="J204" s="135" t="n"/>
      <c r="K204" s="135" t="n"/>
    </row>
    <row customHeight="1" ht="39" r="205" s="101" spans="1:18">
      <c r="A205" s="45" t="n"/>
      <c r="B205" s="67" t="s">
        <v>103</v>
      </c>
      <c r="C205" s="135" t="n"/>
      <c r="D205" s="135" t="n"/>
      <c r="E205" s="135" t="n"/>
      <c r="F205" s="135" t="n"/>
      <c r="G205" s="135" t="n"/>
      <c r="H205" s="135" t="n"/>
      <c r="I205" s="135" t="n"/>
      <c r="J205" s="135" t="n"/>
      <c r="K205" s="135" t="n"/>
    </row>
    <row customHeight="1" ht="39" r="206" s="101" spans="1:18">
      <c r="A206" s="45" t="n"/>
      <c r="B206" s="67" t="n"/>
      <c r="C206" s="135" t="n"/>
      <c r="D206" s="135" t="n"/>
      <c r="E206" s="135" t="n"/>
      <c r="F206" s="135" t="n"/>
      <c r="G206" s="135" t="n"/>
      <c r="H206" s="135" t="n"/>
      <c r="I206" s="135" t="n"/>
      <c r="J206" s="135" t="n"/>
      <c r="K206" s="135" t="n"/>
    </row>
    <row customHeight="1" ht="39" r="207" s="101" spans="1:18">
      <c r="A207" s="45" t="n"/>
      <c r="B207" s="67" t="s">
        <v>179</v>
      </c>
      <c r="C207" s="135" t="n"/>
      <c r="D207" s="135" t="n"/>
      <c r="E207" s="135" t="n"/>
      <c r="F207" s="135" t="n"/>
      <c r="G207" s="135" t="n"/>
      <c r="H207" s="135" t="n"/>
      <c r="I207" s="135" t="n"/>
      <c r="J207" s="135" t="n"/>
      <c r="K207" s="135" t="n"/>
    </row>
    <row customHeight="1" ht="39" r="208" s="101" spans="1:18">
      <c r="A208" s="45" t="n"/>
      <c r="B208" s="67" t="n"/>
      <c r="C208" s="135" t="n"/>
      <c r="D208" s="135" t="n"/>
      <c r="E208" s="135" t="n"/>
      <c r="F208" s="135" t="n"/>
      <c r="G208" s="135" t="n"/>
      <c r="H208" s="135" t="n"/>
      <c r="I208" s="135" t="n"/>
      <c r="J208" s="135" t="n"/>
      <c r="K208" s="135" t="n"/>
    </row>
    <row customHeight="1" ht="39" r="209" s="101" spans="1:18">
      <c r="A209" s="45" t="n"/>
      <c r="B209" s="67" t="s">
        <v>105</v>
      </c>
      <c r="C209" s="135" t="n"/>
      <c r="D209" s="135" t="n"/>
      <c r="E209" s="135" t="n"/>
      <c r="F209" s="135" t="n"/>
      <c r="G209" s="135" t="n"/>
      <c r="H209" s="135" t="n"/>
      <c r="I209" s="135" t="n"/>
      <c r="J209" s="135" t="n"/>
      <c r="K209" s="135" t="n"/>
    </row>
    <row customHeight="1" ht="39" r="210" s="101" spans="1:18">
      <c r="A210" s="45" t="n"/>
      <c r="B210" s="67" t="s">
        <v>106</v>
      </c>
      <c r="C210" s="135" t="n"/>
      <c r="D210" s="135" t="n"/>
      <c r="E210" s="135" t="n"/>
      <c r="F210" s="135" t="n"/>
      <c r="G210" s="135" t="n"/>
      <c r="H210" s="135" t="n"/>
      <c r="I210" s="135" t="n"/>
      <c r="J210" s="135" t="n"/>
      <c r="K210" s="135" t="n"/>
    </row>
    <row customHeight="1" ht="39" r="211" s="101" spans="1:18">
      <c r="A211" s="45" t="n"/>
      <c r="B211" s="67" t="s">
        <v>107</v>
      </c>
      <c r="C211" s="135" t="n"/>
      <c r="D211" s="135" t="n"/>
      <c r="E211" s="135" t="n"/>
      <c r="F211" s="135" t="n"/>
      <c r="G211" s="135" t="n"/>
      <c r="H211" s="135" t="n"/>
      <c r="I211" s="135" t="n"/>
      <c r="J211" s="135" t="n"/>
      <c r="K211" s="135" t="n"/>
    </row>
    <row customHeight="1" ht="39" r="212" s="101" spans="1:18">
      <c r="A212" s="45" t="n"/>
      <c r="B212" s="67" t="s">
        <v>108</v>
      </c>
      <c r="C212" s="135" t="n"/>
      <c r="D212" s="135" t="n"/>
      <c r="E212" s="135" t="n"/>
      <c r="F212" s="135" t="n"/>
      <c r="G212" s="135" t="n"/>
      <c r="H212" s="135" t="n"/>
      <c r="I212" s="135" t="n"/>
      <c r="J212" s="135" t="n"/>
      <c r="K212" s="135" t="n"/>
    </row>
    <row customHeight="1" ht="39" r="213" s="101" spans="1:18">
      <c r="A213" s="45" t="n"/>
      <c r="B213" s="67" t="n"/>
      <c r="C213" s="135" t="n"/>
      <c r="D213" s="135" t="n"/>
      <c r="E213" s="135" t="n"/>
      <c r="F213" s="135" t="n"/>
      <c r="G213" s="135" t="n"/>
      <c r="H213" s="135" t="n"/>
      <c r="I213" s="135" t="n"/>
      <c r="J213" s="135" t="n"/>
      <c r="K213" s="135" t="n"/>
    </row>
    <row customHeight="1" ht="39" r="214" s="101" spans="1:18">
      <c r="A214" s="45" t="n"/>
      <c r="B214" s="67" t="s">
        <v>180</v>
      </c>
      <c r="C214" s="135" t="n"/>
      <c r="D214" s="135" t="n"/>
      <c r="E214" s="135" t="n"/>
      <c r="F214" s="135" t="n"/>
      <c r="G214" s="135" t="n"/>
      <c r="H214" s="135" t="n"/>
      <c r="I214" s="135" t="n"/>
      <c r="J214" s="135" t="n"/>
      <c r="K214" s="135" t="n"/>
    </row>
    <row customHeight="1" ht="39" r="215" s="101" spans="1:18">
      <c r="A215" s="45" t="n"/>
      <c r="B215" s="67" t="s">
        <v>181</v>
      </c>
      <c r="C215" s="135" t="n"/>
      <c r="D215" s="135" t="n"/>
      <c r="E215" s="135" t="n"/>
      <c r="F215" s="135" t="n"/>
      <c r="G215" s="135" t="n"/>
      <c r="H215" s="135" t="n"/>
      <c r="I215" s="135" t="n"/>
      <c r="J215" s="135" t="n"/>
      <c r="K215" s="135" t="n"/>
    </row>
    <row customHeight="1" hidden="1" ht="39" r="216" s="101" spans="1:18">
      <c r="A216" s="45" t="n"/>
      <c r="B216" s="67" t="s">
        <v>182</v>
      </c>
      <c r="C216" s="135" t="n"/>
      <c r="D216" s="135" t="n"/>
      <c r="E216" s="135" t="n"/>
      <c r="F216" s="135" t="n"/>
      <c r="G216" s="135" t="n"/>
      <c r="H216" s="135" t="n"/>
      <c r="I216" s="135" t="n"/>
      <c r="J216" s="135" t="n"/>
      <c r="K216" s="135" t="n"/>
    </row>
    <row customHeight="1" hidden="1" ht="39" r="217" s="101" spans="1:18">
      <c r="A217" s="45" t="n"/>
      <c r="B217" s="67" t="s">
        <v>183</v>
      </c>
      <c r="C217" s="135" t="n"/>
      <c r="D217" s="135" t="n"/>
      <c r="E217" s="135" t="n"/>
      <c r="F217" s="135" t="n"/>
      <c r="G217" s="135" t="n"/>
      <c r="H217" s="135" t="n"/>
      <c r="I217" s="135" t="n"/>
      <c r="J217" s="135" t="n"/>
      <c r="K217" s="135" t="n"/>
    </row>
    <row customHeight="1" ht="39" r="218" s="101" spans="1:18">
      <c r="A218" s="45" t="n"/>
      <c r="B218" s="67" t="s">
        <v>184</v>
      </c>
      <c r="C218" s="135" t="n"/>
      <c r="D218" s="135" t="n"/>
      <c r="E218" s="135" t="n"/>
      <c r="F218" s="135" t="n"/>
      <c r="G218" s="135" t="n"/>
      <c r="H218" s="135" t="n"/>
      <c r="I218" s="135" t="n"/>
      <c r="J218" s="135" t="n"/>
      <c r="K218" s="135" t="n"/>
    </row>
    <row customHeight="1" ht="39" r="219" s="101" spans="1:18">
      <c r="A219" s="45" t="n"/>
      <c r="B219" s="67" t="s">
        <v>185</v>
      </c>
      <c r="C219" s="135" t="n"/>
      <c r="D219" s="135" t="n"/>
      <c r="E219" s="135" t="n"/>
      <c r="F219" s="135" t="n"/>
      <c r="G219" s="135" t="n"/>
      <c r="H219" s="135" t="n"/>
      <c r="I219" s="135" t="n"/>
      <c r="J219" s="135" t="n"/>
      <c r="K219" s="135" t="n"/>
    </row>
    <row customHeight="1" ht="39" r="220" s="101" spans="1:18">
      <c r="A220" s="45" t="n"/>
      <c r="B220" s="67" t="n"/>
      <c r="C220" s="135" t="n"/>
      <c r="D220" s="135" t="n"/>
      <c r="E220" s="135" t="n"/>
      <c r="F220" s="135" t="n"/>
      <c r="G220" s="135" t="n"/>
      <c r="H220" s="135" t="n"/>
      <c r="I220" s="135" t="n"/>
      <c r="J220" s="135" t="n"/>
      <c r="K220" s="135" t="n"/>
    </row>
    <row customHeight="1" ht="39" r="221" s="101" spans="1:18">
      <c r="A221" s="45" t="n"/>
      <c r="B221" s="67" t="s">
        <v>186</v>
      </c>
      <c r="C221" s="135" t="n"/>
      <c r="D221" s="135" t="n"/>
      <c r="E221" s="135" t="n"/>
      <c r="F221" s="135" t="n"/>
      <c r="G221" s="135" t="n"/>
      <c r="H221" s="135" t="n"/>
      <c r="I221" s="135" t="n"/>
      <c r="J221" s="135" t="n"/>
      <c r="K221" s="135" t="n"/>
    </row>
    <row customHeight="1" ht="39" r="222" s="101" spans="1:18">
      <c r="A222" s="45" t="n"/>
      <c r="B222" s="67" t="s">
        <v>187</v>
      </c>
      <c r="C222" s="135" t="n"/>
      <c r="D222" s="135" t="n"/>
      <c r="E222" s="135" t="n"/>
      <c r="F222" s="135" t="n"/>
      <c r="G222" s="135" t="n"/>
      <c r="H222" s="135" t="n"/>
      <c r="I222" s="135" t="n"/>
      <c r="J222" s="135" t="n"/>
      <c r="K222" s="135" t="n"/>
    </row>
    <row customHeight="1" ht="39" r="223" s="101" spans="1:18">
      <c r="A223" s="45" t="n"/>
      <c r="B223" s="67" t="s">
        <v>188</v>
      </c>
      <c r="C223" s="135" t="n"/>
      <c r="D223" s="135" t="n"/>
      <c r="E223" s="135" t="n"/>
      <c r="F223" s="135" t="n"/>
      <c r="G223" s="135" t="n"/>
      <c r="H223" s="135" t="n"/>
      <c r="I223" s="135" t="n"/>
      <c r="J223" s="135" t="n"/>
      <c r="K223" s="135" t="n"/>
    </row>
    <row customHeight="1" ht="39" r="224" s="101" spans="1:18">
      <c r="A224" s="45" t="n"/>
      <c r="B224" s="67" t="s">
        <v>189</v>
      </c>
      <c r="C224" s="135" t="n"/>
      <c r="D224" s="135" t="n"/>
      <c r="E224" s="135" t="n"/>
      <c r="F224" s="135" t="n"/>
      <c r="G224" s="135" t="n"/>
      <c r="H224" s="135" t="n"/>
      <c r="I224" s="135" t="n"/>
      <c r="J224" s="135" t="n"/>
      <c r="K224" s="135" t="n"/>
    </row>
    <row customHeight="1" ht="39" r="225" s="101" spans="1:18">
      <c r="A225" s="45" t="n"/>
      <c r="B225" s="68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</row>
    <row customHeight="1" ht="39" r="226" s="101" spans="1:18">
      <c r="A226" s="45" t="n"/>
      <c r="B226" s="66" t="s">
        <v>98</v>
      </c>
      <c r="C226" s="66">
        <f>'[2]Cash Flow Model'!L45</f>
        <v/>
      </c>
      <c r="D226" s="66">
        <f>'[2]Cash Flow Model'!M45</f>
        <v/>
      </c>
      <c r="E226" s="66">
        <f>'[2]Cash Flow Model'!N45</f>
        <v/>
      </c>
      <c r="F226" s="66">
        <f>'[2]Cash Flow Model'!O45</f>
        <v/>
      </c>
      <c r="G226" s="66">
        <f>'[2]Cash Flow Model'!P45</f>
        <v/>
      </c>
      <c r="H226" s="66">
        <f>'[2]Cash Flow Model'!Q45</f>
        <v/>
      </c>
      <c r="I226" s="66">
        <f>'[2]Cash Flow Model'!R45</f>
        <v/>
      </c>
      <c r="J226" s="66">
        <f>'[2]Cash Flow Model'!S45</f>
        <v/>
      </c>
      <c r="K226" s="66">
        <f>'[2]Cash Flow Model'!T45</f>
        <v/>
      </c>
    </row>
    <row customHeight="1" ht="39" r="227" s="101" spans="1:18">
      <c r="A227" s="45" t="n"/>
      <c r="B227" s="67" t="s">
        <v>99</v>
      </c>
      <c r="C227" s="135" t="n"/>
      <c r="D227" s="135" t="n"/>
      <c r="E227" s="135" t="n"/>
      <c r="F227" s="135" t="n"/>
      <c r="G227" s="135" t="n"/>
      <c r="H227" s="135" t="n"/>
      <c r="I227" s="135" t="n"/>
      <c r="J227" s="135" t="n"/>
      <c r="K227" s="135" t="n"/>
    </row>
    <row customHeight="1" ht="39" r="228" s="101" spans="1:18">
      <c r="A228" s="45" t="n"/>
      <c r="B228" s="67" t="s">
        <v>100</v>
      </c>
      <c r="C228" s="135" t="n"/>
      <c r="D228" s="135" t="n"/>
      <c r="E228" s="135" t="n"/>
      <c r="F228" s="135" t="n"/>
      <c r="G228" s="135" t="n"/>
      <c r="H228" s="135" t="n"/>
      <c r="I228" s="135" t="n"/>
      <c r="J228" s="135" t="n"/>
      <c r="K228" s="135" t="n"/>
    </row>
    <row customHeight="1" ht="39" r="229" s="101" spans="1:18">
      <c r="A229" s="45" t="n"/>
      <c r="B229" s="67" t="n"/>
      <c r="C229" s="135" t="n"/>
      <c r="D229" s="135" t="n"/>
      <c r="E229" s="135" t="n"/>
      <c r="F229" s="135" t="n"/>
      <c r="G229" s="135" t="n"/>
      <c r="H229" s="135" t="n"/>
      <c r="I229" s="135" t="n"/>
      <c r="J229" s="135" t="n"/>
      <c r="K229" s="135" t="n"/>
    </row>
    <row customHeight="1" ht="39" r="230" s="101" spans="1:18">
      <c r="A230" s="45" t="n"/>
      <c r="B230" s="67" t="s">
        <v>101</v>
      </c>
      <c r="C230" s="135" t="n"/>
      <c r="D230" s="135" t="n"/>
      <c r="E230" s="135" t="n"/>
      <c r="F230" s="135" t="n"/>
      <c r="G230" s="135" t="n"/>
      <c r="H230" s="135" t="n"/>
      <c r="I230" s="135" t="n"/>
      <c r="J230" s="135" t="n"/>
      <c r="K230" s="135" t="n"/>
    </row>
    <row customHeight="1" ht="39" r="231" s="101" spans="1:18">
      <c r="A231" s="45" t="n"/>
      <c r="B231" s="67" t="s">
        <v>178</v>
      </c>
      <c r="C231" s="135" t="n"/>
      <c r="D231" s="135" t="n"/>
      <c r="E231" s="135" t="n"/>
      <c r="F231" s="135" t="n"/>
      <c r="G231" s="135" t="n"/>
      <c r="H231" s="135" t="n"/>
      <c r="I231" s="135" t="n"/>
      <c r="J231" s="135" t="n"/>
      <c r="K231" s="135" t="n"/>
    </row>
    <row customHeight="1" ht="39" r="232" s="101" spans="1:18">
      <c r="A232" s="45" t="n"/>
      <c r="B232" s="67" t="s">
        <v>103</v>
      </c>
      <c r="C232" s="135" t="n"/>
      <c r="D232" s="135" t="n"/>
      <c r="E232" s="135" t="n"/>
      <c r="F232" s="135" t="n"/>
      <c r="G232" s="135" t="n"/>
      <c r="H232" s="135" t="n"/>
      <c r="I232" s="135" t="n"/>
      <c r="J232" s="135" t="n"/>
      <c r="K232" s="135" t="n"/>
    </row>
    <row customHeight="1" ht="39" r="233" s="101" spans="1:18">
      <c r="A233" s="45" t="n"/>
      <c r="B233" s="67" t="n"/>
      <c r="C233" s="135" t="n"/>
      <c r="D233" s="135" t="n"/>
      <c r="E233" s="135" t="n"/>
      <c r="F233" s="135" t="n"/>
      <c r="G233" s="135" t="n"/>
      <c r="H233" s="135" t="n"/>
      <c r="I233" s="135" t="n"/>
      <c r="J233" s="135" t="n"/>
      <c r="K233" s="135" t="n"/>
    </row>
    <row customHeight="1" ht="39" r="234" s="101" spans="1:18">
      <c r="A234" s="45" t="n"/>
      <c r="B234" s="67" t="s">
        <v>179</v>
      </c>
      <c r="C234" s="135" t="n"/>
      <c r="D234" s="135" t="n"/>
      <c r="E234" s="135" t="n"/>
      <c r="F234" s="135" t="n"/>
      <c r="G234" s="135" t="n"/>
      <c r="H234" s="135" t="n"/>
      <c r="I234" s="135" t="n"/>
      <c r="J234" s="135" t="n"/>
      <c r="K234" s="135" t="n"/>
    </row>
    <row customHeight="1" ht="39" r="235" s="101" spans="1:18">
      <c r="A235" s="45" t="n"/>
      <c r="B235" s="67" t="n"/>
      <c r="C235" s="135" t="n"/>
      <c r="D235" s="135" t="n"/>
      <c r="E235" s="135" t="n"/>
      <c r="F235" s="135" t="n"/>
      <c r="G235" s="135" t="n"/>
      <c r="H235" s="135" t="n"/>
      <c r="I235" s="135" t="n"/>
      <c r="J235" s="135" t="n"/>
      <c r="K235" s="135" t="n"/>
    </row>
    <row customHeight="1" ht="39" r="236" s="101" spans="1:18">
      <c r="A236" s="45" t="n"/>
      <c r="B236" s="67" t="s">
        <v>105</v>
      </c>
      <c r="C236" s="135" t="n"/>
      <c r="D236" s="135" t="n"/>
      <c r="E236" s="135" t="n"/>
      <c r="F236" s="135" t="n"/>
      <c r="G236" s="135" t="n"/>
      <c r="H236" s="135" t="n"/>
      <c r="I236" s="135" t="n"/>
      <c r="J236" s="135" t="n"/>
      <c r="K236" s="135" t="n"/>
    </row>
    <row customHeight="1" ht="39" r="237" s="101" spans="1:18">
      <c r="A237" s="45" t="n"/>
      <c r="B237" s="67" t="s">
        <v>106</v>
      </c>
      <c r="C237" s="135" t="n"/>
      <c r="D237" s="135" t="n"/>
      <c r="E237" s="135" t="n"/>
      <c r="F237" s="135" t="n"/>
      <c r="G237" s="135" t="n"/>
      <c r="H237" s="135" t="n"/>
      <c r="I237" s="135" t="n"/>
      <c r="J237" s="135" t="n"/>
      <c r="K237" s="135" t="n"/>
    </row>
    <row customHeight="1" ht="39" r="238" s="101" spans="1:18">
      <c r="A238" s="45" t="n"/>
      <c r="B238" s="67" t="s">
        <v>107</v>
      </c>
      <c r="C238" s="135" t="n"/>
      <c r="D238" s="135" t="n"/>
      <c r="E238" s="135" t="n"/>
      <c r="F238" s="135" t="n"/>
      <c r="G238" s="135" t="n"/>
      <c r="H238" s="135" t="n"/>
      <c r="I238" s="135" t="n"/>
      <c r="J238" s="135" t="n"/>
      <c r="K238" s="135" t="n"/>
    </row>
    <row customHeight="1" ht="39" r="239" s="101" spans="1:18">
      <c r="A239" s="45" t="n"/>
      <c r="B239" s="67" t="s">
        <v>108</v>
      </c>
      <c r="C239" s="135" t="n"/>
      <c r="D239" s="135" t="n"/>
      <c r="E239" s="135" t="n"/>
      <c r="F239" s="135" t="n"/>
      <c r="G239" s="135" t="n"/>
      <c r="H239" s="135" t="n"/>
      <c r="I239" s="135" t="n"/>
      <c r="J239" s="135" t="n"/>
      <c r="K239" s="135" t="n"/>
    </row>
    <row customHeight="1" ht="39" r="240" s="101" spans="1:18">
      <c r="A240" s="45" t="n"/>
      <c r="B240" s="67" t="n"/>
      <c r="C240" s="135" t="n"/>
      <c r="D240" s="135" t="n"/>
      <c r="E240" s="135" t="n"/>
      <c r="F240" s="135" t="n"/>
      <c r="G240" s="135" t="n"/>
      <c r="H240" s="135" t="n"/>
      <c r="I240" s="135" t="n"/>
      <c r="J240" s="135" t="n"/>
      <c r="K240" s="135" t="n"/>
    </row>
    <row customHeight="1" ht="39" r="241" s="101" spans="1:18">
      <c r="A241" s="45" t="n"/>
      <c r="B241" s="67" t="s">
        <v>180</v>
      </c>
      <c r="C241" s="135" t="n"/>
      <c r="D241" s="135" t="n"/>
      <c r="E241" s="135" t="n"/>
      <c r="F241" s="135" t="n"/>
      <c r="G241" s="135" t="n"/>
      <c r="H241" s="135" t="n"/>
      <c r="I241" s="135" t="n"/>
      <c r="J241" s="135" t="n"/>
      <c r="K241" s="135" t="n"/>
    </row>
    <row customHeight="1" ht="39" r="242" s="101" spans="1:18">
      <c r="A242" s="45" t="n"/>
      <c r="B242" s="67" t="s">
        <v>181</v>
      </c>
      <c r="C242" s="135" t="n"/>
      <c r="D242" s="135" t="n"/>
      <c r="E242" s="135" t="n"/>
      <c r="F242" s="135" t="n"/>
      <c r="G242" s="135" t="n"/>
      <c r="H242" s="135" t="n"/>
      <c r="I242" s="135" t="n"/>
      <c r="J242" s="135" t="n"/>
      <c r="K242" s="135" t="n"/>
    </row>
    <row customHeight="1" hidden="1" ht="39" r="243" s="101" spans="1:18">
      <c r="A243" s="45" t="n"/>
      <c r="B243" s="67" t="s">
        <v>182</v>
      </c>
      <c r="C243" s="135" t="n"/>
      <c r="D243" s="135" t="n"/>
      <c r="E243" s="135" t="n"/>
      <c r="F243" s="135" t="n"/>
      <c r="G243" s="135" t="n"/>
      <c r="H243" s="135" t="n"/>
      <c r="I243" s="135" t="n"/>
      <c r="J243" s="135" t="n"/>
      <c r="K243" s="135" t="n"/>
    </row>
    <row customHeight="1" hidden="1" ht="39" r="244" s="101" spans="1:18">
      <c r="A244" s="45" t="n"/>
      <c r="B244" s="67" t="s">
        <v>183</v>
      </c>
      <c r="C244" s="135" t="n"/>
      <c r="D244" s="135" t="n"/>
      <c r="E244" s="135" t="n"/>
      <c r="F244" s="135" t="n"/>
      <c r="G244" s="135" t="n"/>
      <c r="H244" s="135" t="n"/>
      <c r="I244" s="135" t="n"/>
      <c r="J244" s="135" t="n"/>
      <c r="K244" s="135" t="n"/>
    </row>
    <row customHeight="1" ht="39" r="245" s="101" spans="1:18">
      <c r="A245" s="45" t="n"/>
      <c r="B245" s="67" t="s">
        <v>184</v>
      </c>
      <c r="C245" s="135" t="n"/>
      <c r="D245" s="135" t="n"/>
      <c r="E245" s="135" t="n"/>
      <c r="F245" s="135" t="n"/>
      <c r="G245" s="135" t="n"/>
      <c r="H245" s="135" t="n"/>
      <c r="I245" s="135" t="n"/>
      <c r="J245" s="135" t="n"/>
      <c r="K245" s="135" t="n"/>
    </row>
    <row customHeight="1" ht="39" r="246" s="101" spans="1:18">
      <c r="A246" s="45" t="n"/>
      <c r="B246" s="67" t="s">
        <v>185</v>
      </c>
      <c r="C246" s="135" t="n"/>
      <c r="D246" s="135" t="n"/>
      <c r="E246" s="135" t="n"/>
      <c r="F246" s="135" t="n"/>
      <c r="G246" s="135" t="n"/>
      <c r="H246" s="135" t="n"/>
      <c r="I246" s="135" t="n"/>
      <c r="J246" s="135" t="n"/>
      <c r="K246" s="135" t="n"/>
    </row>
    <row customHeight="1" ht="39" r="247" s="101" spans="1:18">
      <c r="A247" s="45" t="n"/>
      <c r="B247" s="67" t="n"/>
      <c r="C247" s="135" t="n"/>
      <c r="D247" s="135" t="n"/>
      <c r="E247" s="135" t="n"/>
      <c r="F247" s="135" t="n"/>
      <c r="G247" s="135" t="n"/>
      <c r="H247" s="135" t="n"/>
      <c r="I247" s="135" t="n"/>
      <c r="J247" s="135" t="n"/>
      <c r="K247" s="135" t="n"/>
    </row>
    <row customHeight="1" ht="39" r="248" s="101" spans="1:18">
      <c r="A248" s="45" t="n"/>
      <c r="B248" s="67" t="s">
        <v>186</v>
      </c>
      <c r="C248" s="135" t="n"/>
      <c r="D248" s="135" t="n"/>
      <c r="E248" s="135" t="n"/>
      <c r="F248" s="135" t="n"/>
      <c r="G248" s="135" t="n"/>
      <c r="H248" s="135" t="n"/>
      <c r="I248" s="135" t="n"/>
      <c r="J248" s="135" t="n"/>
      <c r="K248" s="135" t="n"/>
    </row>
    <row customHeight="1" ht="39" r="249" s="101" spans="1:18">
      <c r="A249" s="45" t="n"/>
      <c r="B249" s="67" t="s">
        <v>187</v>
      </c>
      <c r="C249" s="135" t="n"/>
      <c r="D249" s="135" t="n"/>
      <c r="E249" s="135" t="n"/>
      <c r="F249" s="135" t="n"/>
      <c r="G249" s="135" t="n"/>
      <c r="H249" s="135" t="n"/>
      <c r="I249" s="135" t="n"/>
      <c r="J249" s="135" t="n"/>
      <c r="K249" s="135" t="n"/>
    </row>
    <row customHeight="1" ht="39" r="250" s="101" spans="1:18">
      <c r="A250" s="45" t="n"/>
      <c r="B250" s="67" t="s">
        <v>188</v>
      </c>
      <c r="C250" s="135" t="n"/>
      <c r="D250" s="135" t="n"/>
      <c r="E250" s="135" t="n"/>
      <c r="F250" s="135" t="n"/>
      <c r="G250" s="135" t="n"/>
      <c r="H250" s="135" t="n"/>
      <c r="I250" s="135" t="n"/>
      <c r="J250" s="135" t="n"/>
      <c r="K250" s="135" t="n"/>
    </row>
    <row customHeight="1" ht="39" r="251" s="101" spans="1:18">
      <c r="A251" s="45" t="n"/>
      <c r="B251" s="67" t="s">
        <v>189</v>
      </c>
      <c r="C251" s="135" t="n"/>
      <c r="D251" s="135" t="n"/>
      <c r="E251" s="135" t="n"/>
      <c r="F251" s="135" t="n"/>
      <c r="G251" s="135" t="n"/>
      <c r="H251" s="135" t="n"/>
      <c r="I251" s="135" t="n"/>
      <c r="J251" s="135" t="n"/>
      <c r="K251" s="135" t="n"/>
    </row>
    <row customHeight="1" ht="39" r="252" s="101" spans="1:18">
      <c r="A252" s="45" t="n"/>
      <c r="B252" s="68" t="n"/>
      <c r="C252" s="45" t="n"/>
      <c r="D252" s="45" t="n"/>
      <c r="E252" s="45" t="n"/>
      <c r="F252" s="45" t="n"/>
      <c r="I252" s="45" t="n"/>
      <c r="J252" s="45" t="n"/>
      <c r="K252" s="45" t="n"/>
    </row>
    <row customHeight="1" ht="39" r="253" s="101" spans="1:18">
      <c r="A253" s="45" t="n"/>
      <c r="B253" s="66" t="s">
        <v>98</v>
      </c>
      <c r="C253" s="66">
        <f>'[2]Cash Flow Model'!U45</f>
        <v/>
      </c>
      <c r="D253" s="66">
        <f>'[2]Cash Flow Model'!V45</f>
        <v/>
      </c>
      <c r="E253" s="66">
        <f>'[2]Cash Flow Model'!W45</f>
        <v/>
      </c>
      <c r="F253" s="66">
        <f>'[2]Cash Flow Model'!X45</f>
        <v/>
      </c>
      <c r="G253" s="66">
        <f>'[2]Cash Flow Model'!Y45</f>
        <v/>
      </c>
      <c r="H253" s="66">
        <f>'[2]Cash Flow Model'!Z45</f>
        <v/>
      </c>
      <c r="I253" s="66">
        <f>'[2]Cash Flow Model'!AA45</f>
        <v/>
      </c>
      <c r="J253" s="66">
        <f>'[2]Cash Flow Model'!AB45</f>
        <v/>
      </c>
      <c r="K253" s="66">
        <f>'[2]Cash Flow Model'!AC45</f>
        <v/>
      </c>
    </row>
    <row customHeight="1" ht="39" r="254" s="101" spans="1:18">
      <c r="B254" s="67" t="s">
        <v>99</v>
      </c>
      <c r="C254" s="135" t="n"/>
      <c r="D254" s="135" t="n"/>
      <c r="E254" s="135" t="n"/>
      <c r="F254" s="135" t="n"/>
      <c r="G254" s="135" t="n"/>
      <c r="H254" s="135" t="n"/>
      <c r="I254" s="135" t="n"/>
      <c r="J254" s="135" t="n"/>
      <c r="K254" s="135" t="n"/>
    </row>
    <row customHeight="1" ht="39" r="255" s="101" spans="1:18">
      <c r="B255" s="67" t="s">
        <v>100</v>
      </c>
      <c r="C255" s="135" t="n"/>
      <c r="D255" s="135" t="n"/>
      <c r="E255" s="135" t="n"/>
      <c r="F255" s="135" t="n"/>
      <c r="G255" s="135" t="n"/>
      <c r="H255" s="135" t="n"/>
      <c r="I255" s="135" t="n"/>
      <c r="J255" s="135" t="n"/>
      <c r="K255" s="135" t="n"/>
    </row>
    <row customHeight="1" ht="39" r="256" s="101" spans="1:18">
      <c r="B256" s="67" t="n"/>
      <c r="C256" s="135" t="n"/>
      <c r="D256" s="135" t="n"/>
      <c r="E256" s="135" t="n"/>
      <c r="F256" s="135" t="n"/>
      <c r="G256" s="135" t="n"/>
      <c r="H256" s="135" t="n"/>
      <c r="I256" s="135" t="n"/>
      <c r="J256" s="135" t="n"/>
      <c r="K256" s="135" t="n"/>
    </row>
    <row customHeight="1" ht="39" r="257" s="101" spans="1:18">
      <c r="B257" s="67" t="s">
        <v>101</v>
      </c>
      <c r="C257" s="135" t="n"/>
      <c r="D257" s="135" t="n"/>
      <c r="E257" s="135" t="n"/>
      <c r="F257" s="135" t="n"/>
      <c r="G257" s="135" t="n"/>
      <c r="H257" s="135" t="n"/>
      <c r="I257" s="135" t="n"/>
      <c r="J257" s="135" t="n"/>
      <c r="K257" s="135" t="n"/>
    </row>
    <row customHeight="1" ht="39" r="258" s="101" spans="1:18">
      <c r="B258" s="67" t="s">
        <v>178</v>
      </c>
      <c r="C258" s="135" t="n"/>
      <c r="D258" s="135" t="n"/>
      <c r="E258" s="135" t="n"/>
      <c r="F258" s="135" t="n"/>
      <c r="G258" s="135" t="n"/>
      <c r="H258" s="135" t="n"/>
      <c r="I258" s="135" t="n"/>
      <c r="J258" s="135" t="n"/>
      <c r="K258" s="135" t="n"/>
    </row>
    <row customHeight="1" ht="39" r="259" s="101" spans="1:18">
      <c r="B259" s="67" t="s">
        <v>103</v>
      </c>
      <c r="C259" s="135" t="n"/>
      <c r="D259" s="135" t="n"/>
      <c r="E259" s="135" t="n"/>
      <c r="F259" s="135" t="n"/>
      <c r="G259" s="135" t="n"/>
      <c r="H259" s="135" t="n"/>
      <c r="I259" s="135" t="n"/>
      <c r="J259" s="135" t="n"/>
      <c r="K259" s="135" t="n"/>
    </row>
    <row customHeight="1" ht="39" r="260" s="101" spans="1:18">
      <c r="B260" s="67" t="n"/>
      <c r="C260" s="135" t="n"/>
      <c r="D260" s="135" t="n"/>
      <c r="E260" s="135" t="n"/>
      <c r="F260" s="135" t="n"/>
      <c r="G260" s="135" t="n"/>
      <c r="H260" s="135" t="n"/>
      <c r="I260" s="135" t="n"/>
      <c r="J260" s="135" t="n"/>
      <c r="K260" s="135" t="n"/>
    </row>
    <row customHeight="1" ht="39" r="261" s="101" spans="1:18">
      <c r="B261" s="67" t="s">
        <v>179</v>
      </c>
      <c r="C261" s="135" t="n"/>
      <c r="D261" s="135" t="n"/>
      <c r="E261" s="135" t="n"/>
      <c r="F261" s="135" t="n"/>
      <c r="G261" s="135" t="n"/>
      <c r="H261" s="135" t="n"/>
      <c r="I261" s="135" t="n"/>
      <c r="J261" s="135" t="n"/>
      <c r="K261" s="135" t="n"/>
    </row>
    <row customHeight="1" ht="39" r="262" s="101" spans="1:18">
      <c r="B262" s="67" t="n"/>
      <c r="C262" s="135" t="n"/>
      <c r="D262" s="135" t="n"/>
      <c r="E262" s="135" t="n"/>
      <c r="F262" s="135" t="n"/>
      <c r="G262" s="135" t="n"/>
      <c r="H262" s="135" t="n"/>
      <c r="I262" s="135" t="n"/>
      <c r="J262" s="135" t="n"/>
      <c r="K262" s="135" t="n"/>
    </row>
    <row customHeight="1" ht="39" r="263" s="101" spans="1:18">
      <c r="B263" s="67" t="s">
        <v>105</v>
      </c>
      <c r="C263" s="135" t="n"/>
      <c r="D263" s="135" t="n"/>
      <c r="E263" s="135" t="n"/>
      <c r="F263" s="135" t="n"/>
      <c r="G263" s="135" t="n"/>
      <c r="H263" s="135" t="n"/>
      <c r="I263" s="135" t="n"/>
      <c r="J263" s="135" t="n"/>
      <c r="K263" s="135" t="n"/>
    </row>
    <row customHeight="1" ht="39" r="264" s="101" spans="1:18">
      <c r="B264" s="67" t="s">
        <v>106</v>
      </c>
      <c r="C264" s="135" t="n"/>
      <c r="D264" s="135" t="n"/>
      <c r="E264" s="135" t="n"/>
      <c r="F264" s="135" t="n"/>
      <c r="G264" s="135" t="n"/>
      <c r="H264" s="135" t="n"/>
      <c r="I264" s="135" t="n"/>
      <c r="J264" s="135" t="n"/>
      <c r="K264" s="135" t="n"/>
    </row>
    <row customHeight="1" ht="39" r="265" s="101" spans="1:18">
      <c r="B265" s="67" t="s">
        <v>107</v>
      </c>
      <c r="C265" s="135" t="n"/>
      <c r="D265" s="135" t="n"/>
      <c r="E265" s="135" t="n"/>
      <c r="F265" s="135" t="n"/>
      <c r="G265" s="135" t="n"/>
      <c r="H265" s="135" t="n"/>
      <c r="I265" s="135" t="n"/>
      <c r="J265" s="135" t="n"/>
      <c r="K265" s="135" t="n"/>
    </row>
    <row customHeight="1" ht="39" r="266" s="101" spans="1:18">
      <c r="B266" s="67" t="s">
        <v>108</v>
      </c>
      <c r="C266" s="135" t="n"/>
      <c r="D266" s="135" t="n"/>
      <c r="E266" s="135" t="n"/>
      <c r="F266" s="135" t="n"/>
      <c r="G266" s="135" t="n"/>
      <c r="H266" s="135" t="n"/>
      <c r="I266" s="135" t="n"/>
      <c r="J266" s="135" t="n"/>
      <c r="K266" s="135" t="n"/>
    </row>
    <row customHeight="1" ht="39" r="267" s="101" spans="1:18">
      <c r="B267" s="67" t="n"/>
      <c r="C267" s="135" t="n"/>
      <c r="D267" s="135" t="n"/>
      <c r="E267" s="135" t="n"/>
      <c r="F267" s="135" t="n"/>
      <c r="G267" s="135" t="n"/>
      <c r="H267" s="135" t="n"/>
      <c r="I267" s="135" t="n"/>
      <c r="J267" s="135" t="n"/>
      <c r="K267" s="135" t="n"/>
    </row>
    <row customHeight="1" ht="39" r="268" s="101" spans="1:18">
      <c r="B268" s="67" t="s">
        <v>180</v>
      </c>
      <c r="C268" s="135" t="n"/>
      <c r="D268" s="135" t="n"/>
      <c r="E268" s="135" t="n"/>
      <c r="F268" s="135" t="n"/>
      <c r="G268" s="135" t="n"/>
      <c r="H268" s="135" t="n"/>
      <c r="I268" s="135" t="n"/>
      <c r="J268" s="135" t="n"/>
      <c r="K268" s="135" t="n"/>
    </row>
    <row customHeight="1" ht="39" r="269" s="101" spans="1:18">
      <c r="B269" s="67" t="s">
        <v>181</v>
      </c>
      <c r="C269" s="135" t="n"/>
      <c r="D269" s="135" t="n"/>
      <c r="E269" s="135" t="n"/>
      <c r="F269" s="135" t="n"/>
      <c r="G269" s="135" t="n"/>
      <c r="H269" s="135" t="n"/>
      <c r="I269" s="135" t="n"/>
      <c r="J269" s="135" t="n"/>
      <c r="K269" s="135" t="n"/>
    </row>
    <row customHeight="1" hidden="1" ht="39" r="270" s="101" spans="1:18">
      <c r="B270" s="67" t="s">
        <v>182</v>
      </c>
      <c r="C270" s="135" t="n"/>
      <c r="D270" s="135" t="n"/>
      <c r="E270" s="135" t="n"/>
      <c r="F270" s="135" t="n"/>
      <c r="G270" s="135" t="n"/>
      <c r="H270" s="135" t="n"/>
      <c r="I270" s="135" t="n"/>
      <c r="J270" s="135" t="n"/>
      <c r="K270" s="135" t="n"/>
    </row>
    <row customHeight="1" hidden="1" ht="39" r="271" s="101" spans="1:18">
      <c r="B271" s="67" t="s">
        <v>183</v>
      </c>
      <c r="C271" s="135" t="n"/>
      <c r="D271" s="135" t="n"/>
      <c r="E271" s="135" t="n"/>
      <c r="F271" s="135" t="n"/>
      <c r="G271" s="135" t="n"/>
      <c r="H271" s="135" t="n"/>
      <c r="I271" s="135" t="n"/>
      <c r="J271" s="135" t="n"/>
      <c r="K271" s="135" t="n"/>
    </row>
    <row customHeight="1" ht="39" r="272" s="101" spans="1:18">
      <c r="B272" s="67" t="s">
        <v>184</v>
      </c>
      <c r="C272" s="135" t="n"/>
      <c r="D272" s="135" t="n"/>
      <c r="E272" s="135" t="n"/>
      <c r="F272" s="135" t="n"/>
      <c r="G272" s="135" t="n"/>
      <c r="H272" s="135" t="n"/>
      <c r="I272" s="135" t="n"/>
      <c r="J272" s="135" t="n"/>
      <c r="K272" s="135" t="n"/>
    </row>
    <row customHeight="1" ht="39" r="273" s="101" spans="1:18">
      <c r="B273" s="67" t="s">
        <v>185</v>
      </c>
      <c r="C273" s="135" t="n"/>
      <c r="D273" s="135" t="n"/>
      <c r="E273" s="135" t="n"/>
      <c r="F273" s="135" t="n"/>
      <c r="G273" s="135" t="n"/>
      <c r="H273" s="135" t="n"/>
      <c r="I273" s="135" t="n"/>
      <c r="J273" s="135" t="n"/>
      <c r="K273" s="135" t="n"/>
    </row>
    <row customHeight="1" ht="39" r="274" s="101" spans="1:18">
      <c r="B274" s="67" t="n"/>
      <c r="C274" s="135" t="n"/>
      <c r="D274" s="135" t="n"/>
      <c r="E274" s="135" t="n"/>
      <c r="F274" s="135" t="n"/>
      <c r="G274" s="135" t="n"/>
      <c r="H274" s="135" t="n"/>
      <c r="I274" s="135" t="n"/>
      <c r="J274" s="135" t="n"/>
      <c r="K274" s="135" t="n"/>
    </row>
    <row customHeight="1" ht="39" r="275" s="101" spans="1:18">
      <c r="B275" s="67" t="s">
        <v>186</v>
      </c>
      <c r="C275" s="135" t="n"/>
      <c r="D275" s="135" t="n"/>
      <c r="E275" s="135" t="n"/>
      <c r="F275" s="135" t="n"/>
      <c r="G275" s="135" t="n"/>
      <c r="H275" s="135" t="n"/>
      <c r="I275" s="135" t="n"/>
      <c r="J275" s="135" t="n"/>
      <c r="K275" s="135" t="n"/>
    </row>
    <row customHeight="1" ht="39" r="276" s="101" spans="1:18">
      <c r="B276" s="67" t="s">
        <v>187</v>
      </c>
      <c r="C276" s="135" t="n"/>
      <c r="D276" s="135" t="n"/>
      <c r="E276" s="135" t="n"/>
      <c r="F276" s="135" t="n"/>
      <c r="G276" s="135" t="n"/>
      <c r="H276" s="135" t="n"/>
      <c r="I276" s="135" t="n"/>
      <c r="J276" s="135" t="n"/>
      <c r="K276" s="135" t="n"/>
    </row>
    <row customHeight="1" ht="39" r="277" s="101" spans="1:18">
      <c r="B277" s="67" t="s">
        <v>188</v>
      </c>
      <c r="C277" s="135" t="n"/>
      <c r="D277" s="135" t="n"/>
      <c r="E277" s="135" t="n"/>
      <c r="F277" s="135" t="n"/>
      <c r="G277" s="135" t="n"/>
      <c r="H277" s="135" t="n"/>
      <c r="I277" s="135" t="n"/>
      <c r="J277" s="135" t="n"/>
      <c r="K277" s="135" t="n"/>
    </row>
    <row customHeight="1" ht="39" r="278" s="101" spans="1:18">
      <c r="B278" s="67" t="s">
        <v>189</v>
      </c>
      <c r="C278" s="135" t="n"/>
      <c r="D278" s="135" t="n"/>
      <c r="E278" s="135" t="n"/>
      <c r="F278" s="135" t="n"/>
      <c r="G278" s="135" t="n"/>
      <c r="H278" s="135" t="n"/>
      <c r="I278" s="135" t="n"/>
      <c r="J278" s="135" t="n"/>
      <c r="K278" s="135" t="n"/>
    </row>
    <row r="279" spans="1:18">
      <c r="B279" s="69" t="n"/>
    </row>
    <row r="280" spans="1:18">
      <c r="B280" s="69" t="n"/>
    </row>
    <row customHeight="1" ht="39" r="282" s="101" spans="1:18">
      <c r="B282" s="66" t="s">
        <v>98</v>
      </c>
      <c r="C282" s="66">
        <f>'[2]Cash Flow Model'!AD45</f>
        <v/>
      </c>
      <c r="D282" s="66">
        <f>'[2]Cash Flow Model'!AE45</f>
        <v/>
      </c>
      <c r="E282" s="66">
        <f>'[2]Cash Flow Model'!AF45</f>
        <v/>
      </c>
      <c r="F282" s="66">
        <f>'[2]Cash Flow Model'!AG45</f>
        <v/>
      </c>
    </row>
    <row customHeight="1" ht="39" r="283" s="101" spans="1:18">
      <c r="B283" s="67" t="s">
        <v>99</v>
      </c>
      <c r="C283" s="135" t="n"/>
      <c r="D283" s="135" t="n"/>
      <c r="E283" s="135" t="n"/>
      <c r="F283" s="135" t="n"/>
    </row>
    <row customHeight="1" ht="39" r="284" s="101" spans="1:18">
      <c r="B284" s="67" t="s">
        <v>100</v>
      </c>
      <c r="C284" s="135" t="n"/>
      <c r="D284" s="135" t="n"/>
      <c r="E284" s="135" t="n"/>
      <c r="F284" s="135" t="n"/>
    </row>
    <row customHeight="1" ht="39" r="285" s="101" spans="1:18">
      <c r="B285" s="67" t="n"/>
      <c r="C285" s="135" t="n"/>
      <c r="D285" s="135" t="n"/>
      <c r="E285" s="135" t="n"/>
      <c r="F285" s="135" t="n"/>
    </row>
    <row customHeight="1" ht="39" r="286" s="101" spans="1:18">
      <c r="B286" s="67" t="s">
        <v>101</v>
      </c>
      <c r="C286" s="135" t="n"/>
      <c r="D286" s="135" t="n"/>
      <c r="E286" s="135" t="n"/>
      <c r="F286" s="135" t="n"/>
    </row>
    <row customHeight="1" ht="39" r="287" s="101" spans="1:18">
      <c r="B287" s="67" t="s">
        <v>178</v>
      </c>
      <c r="C287" s="135" t="n"/>
      <c r="D287" s="135" t="n"/>
      <c r="E287" s="135" t="n"/>
      <c r="F287" s="135" t="n"/>
    </row>
    <row customHeight="1" ht="39" r="288" s="101" spans="1:18">
      <c r="B288" s="67" t="s">
        <v>103</v>
      </c>
      <c r="C288" s="135" t="n"/>
      <c r="D288" s="135" t="n"/>
      <c r="E288" s="135" t="n"/>
      <c r="F288" s="135" t="n"/>
    </row>
    <row customHeight="1" ht="39" r="289" s="101" spans="1:18">
      <c r="B289" s="67" t="n"/>
      <c r="C289" s="135" t="n"/>
      <c r="D289" s="135" t="n"/>
      <c r="E289" s="135" t="n"/>
      <c r="F289" s="135" t="n"/>
    </row>
    <row customHeight="1" ht="39" r="290" s="101" spans="1:18">
      <c r="B290" s="67" t="s">
        <v>179</v>
      </c>
      <c r="C290" s="135" t="n"/>
      <c r="D290" s="135" t="n"/>
      <c r="E290" s="135" t="n"/>
      <c r="F290" s="135" t="n"/>
    </row>
    <row customHeight="1" ht="39" r="291" s="101" spans="1:18">
      <c r="B291" s="67" t="n"/>
      <c r="C291" s="135" t="n"/>
      <c r="D291" s="135" t="n"/>
      <c r="E291" s="135" t="n"/>
      <c r="F291" s="135" t="n"/>
    </row>
    <row customHeight="1" ht="39" r="292" s="101" spans="1:18">
      <c r="B292" s="67" t="s">
        <v>105</v>
      </c>
      <c r="C292" s="135" t="n"/>
      <c r="D292" s="135" t="n"/>
      <c r="E292" s="135" t="n"/>
      <c r="F292" s="135" t="n"/>
    </row>
    <row customHeight="1" ht="39" r="293" s="101" spans="1:18">
      <c r="B293" s="67" t="s">
        <v>106</v>
      </c>
      <c r="C293" s="135" t="n"/>
      <c r="D293" s="135" t="n"/>
      <c r="E293" s="135" t="n"/>
      <c r="F293" s="135" t="n"/>
    </row>
    <row customHeight="1" ht="39" r="294" s="101" spans="1:18">
      <c r="B294" s="67" t="s">
        <v>107</v>
      </c>
      <c r="C294" s="135" t="n"/>
      <c r="D294" s="135" t="n"/>
      <c r="E294" s="135" t="n"/>
      <c r="F294" s="135" t="n"/>
    </row>
    <row customHeight="1" ht="39" r="295" s="101" spans="1:18">
      <c r="B295" s="67" t="s">
        <v>108</v>
      </c>
      <c r="C295" s="135" t="n"/>
      <c r="D295" s="135" t="n"/>
      <c r="E295" s="135" t="n"/>
      <c r="F295" s="135" t="n"/>
    </row>
    <row customHeight="1" ht="39" r="296" s="101" spans="1:18">
      <c r="B296" s="67" t="n"/>
      <c r="C296" s="135" t="n"/>
      <c r="D296" s="135" t="n"/>
      <c r="E296" s="135" t="n"/>
      <c r="F296" s="135" t="n"/>
    </row>
    <row customHeight="1" ht="39" r="297" s="101" spans="1:18">
      <c r="B297" s="67" t="s">
        <v>180</v>
      </c>
      <c r="C297" s="135" t="n"/>
      <c r="D297" s="135" t="n"/>
      <c r="E297" s="135" t="n"/>
      <c r="F297" s="135" t="n"/>
    </row>
    <row customHeight="1" ht="39" r="298" s="101" spans="1:18">
      <c r="B298" s="67" t="s">
        <v>181</v>
      </c>
      <c r="C298" s="135" t="n"/>
      <c r="D298" s="135" t="n"/>
      <c r="E298" s="135" t="n"/>
      <c r="F298" s="135" t="n"/>
    </row>
    <row customHeight="1" ht="39" r="299" s="101" spans="1:18">
      <c r="B299" s="67" t="s">
        <v>184</v>
      </c>
      <c r="C299" s="135" t="n"/>
      <c r="D299" s="135" t="n"/>
      <c r="E299" s="135" t="n"/>
      <c r="F299" s="135" t="n"/>
    </row>
    <row customHeight="1" ht="39" r="300" s="101" spans="1:18">
      <c r="B300" s="67" t="s">
        <v>183</v>
      </c>
      <c r="C300" s="135" t="n"/>
      <c r="D300" s="135" t="n"/>
      <c r="E300" s="135" t="n"/>
      <c r="F300" s="135" t="n"/>
    </row>
    <row customHeight="1" ht="39" r="301" s="101" spans="1:18">
      <c r="B301" s="67" t="s">
        <v>190</v>
      </c>
      <c r="C301" s="135" t="n"/>
      <c r="D301" s="135" t="n"/>
      <c r="E301" s="135" t="n"/>
      <c r="F301" s="135" t="n"/>
    </row>
    <row customHeight="1" ht="39" r="302" s="101" spans="1:18">
      <c r="B302" s="67" t="s">
        <v>185</v>
      </c>
      <c r="C302" s="135" t="n"/>
      <c r="D302" s="135" t="n"/>
      <c r="E302" s="135" t="n"/>
      <c r="F302" s="135" t="n"/>
    </row>
    <row customHeight="1" ht="39" r="303" s="101" spans="1:18">
      <c r="B303" s="67" t="n"/>
      <c r="C303" s="135" t="n"/>
      <c r="D303" s="135" t="n"/>
      <c r="E303" s="135" t="n"/>
      <c r="F303" s="135" t="n"/>
    </row>
    <row customHeight="1" ht="39" r="304" s="101" spans="1:18">
      <c r="B304" s="67" t="s">
        <v>186</v>
      </c>
      <c r="C304" s="135" t="n"/>
      <c r="D304" s="135" t="n"/>
      <c r="E304" s="135" t="n"/>
      <c r="F304" s="135" t="n"/>
    </row>
    <row customHeight="1" ht="39" r="305" s="101" spans="1:18">
      <c r="B305" s="67" t="s">
        <v>187</v>
      </c>
      <c r="C305" s="135" t="n"/>
      <c r="D305" s="135" t="n"/>
      <c r="E305" s="135" t="n"/>
      <c r="F305" s="135" t="n"/>
    </row>
    <row customHeight="1" ht="39" r="306" s="101" spans="1:18">
      <c r="B306" s="67" t="s">
        <v>188</v>
      </c>
      <c r="C306" s="135" t="n"/>
      <c r="D306" s="135" t="n"/>
      <c r="E306" s="135" t="n"/>
      <c r="F306" s="135" t="n"/>
    </row>
    <row customHeight="1" ht="39" r="307" s="101" spans="1:18">
      <c r="B307" s="67" t="s">
        <v>189</v>
      </c>
      <c r="C307" s="135" t="n"/>
      <c r="D307" s="135" t="n"/>
      <c r="E307" s="135" t="n"/>
      <c r="F307" s="135" t="n"/>
    </row>
  </sheetData>
  <mergeCells count="17">
    <mergeCell ref="J133:K133"/>
    <mergeCell ref="J138:K138"/>
    <mergeCell ref="G142:H142"/>
    <mergeCell ref="B197:C198"/>
    <mergeCell ref="B43:C43"/>
    <mergeCell ref="B44:E44"/>
    <mergeCell ref="F44:I44"/>
    <mergeCell ref="B67:C67"/>
    <mergeCell ref="B82:C82"/>
    <mergeCell ref="C133:E133"/>
    <mergeCell ref="B28:C28"/>
    <mergeCell ref="F28:I28"/>
    <mergeCell ref="B12:C12"/>
    <mergeCell ref="F12:I12"/>
    <mergeCell ref="J12:K12"/>
    <mergeCell ref="J15:K15"/>
    <mergeCell ref="J22:K22"/>
  </mergeCells>
  <pageMargins bottom="0" footer="0.3" header="0.3" left="0.25" right="0" top="0"/>
  <pageSetup fitToHeight="0" orientation="landscape" paperSize="9" scale="2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2017-03-08T06:16:06Z</dcterms:created>
  <dcterms:modified xsi:type="dcterms:W3CDTF">2017-03-08T09:08:46Z</dcterms:modified>
  <cp:lastModifiedBy>Microsoft Office User</cp:lastModifiedBy>
</cp:coreProperties>
</file>