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071" documentId="13_ncr:1_{7EF57DF4-89AE-8C42-9C9C-3682908C3E34}" xr6:coauthVersionLast="47" xr6:coauthVersionMax="47" xr10:uidLastSave="{67FE1580-458A-41B6-B4BB-665EA77CB6C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29" i="5" l="1"/>
  <c r="L830" i="5"/>
  <c r="L831" i="5"/>
  <c r="L822" i="5"/>
  <c r="L819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08" i="5"/>
  <c r="H1709" i="5"/>
  <c r="H1710" i="5"/>
  <c r="H1711" i="5"/>
  <c r="H1712" i="5"/>
  <c r="I1708" i="5"/>
  <c r="I1709" i="5"/>
  <c r="I1710" i="5"/>
  <c r="I1711" i="5"/>
  <c r="I1712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<sst xmlns="http://schemas.openxmlformats.org/spreadsheetml/2006/main" count="10170" uniqueCount="2491">
  <si>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</si>
  <si>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</si>
  <si>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</si>
  <si>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</si>
  <si>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</si>
  <si>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</si>
  <si>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</si>
  <si>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</si>
  <si>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</si>
  <si>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</si>
  <si>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</si>
  <si>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</si>
  <si>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</si>
  <si>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</si>
  <si>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</si>
  <si>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</si>
  <si>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</si>
  <si>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</si>
  <si>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</si>
  <si>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</si>
  <si>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</si>
  <si>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</si>
  <si>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</si>
  <si>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</si>
  <si>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</si>
  <si>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</si>
  <si>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</si>
  <si>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</si>
  <si>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</si>
  <si>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</si>
  <si>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</si>
  <si>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</si>
  <si>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</si>
  <si>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</si>
  <si>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</si>
  <si>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</si>
  <si>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</si>
  <si>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</si>
  <si>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</si>
  <si>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</si>
  <si>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</si>
  <si>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</si>
  <si>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</si>
  <si>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</si>
  <si>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</si>
  <si>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</si>
  <si>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</si>
  <si>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</si>
  <si>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</si>
  <si>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</si>
  <si>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</si>
  <si>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</si>
  <si>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</si>
  <si>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</si>
  <si>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</si>
  <si>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</si>
  <si>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</si>
  <si>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</si>
  <si>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</si>
  <si>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</si>
  <si>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</si>
  <si>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</si>
  <si>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</si>
  <si>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</si>
  <si>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</si>
  <si>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</si>
  <si>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</si>
  <si>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</si>
  <si>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</si>
  <si>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</si>
  <si>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</si>
  <si>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</si>
  <si>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</si>
  <si>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</si>
  <si>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</si>
  <si>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</si>
  <si>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</si>
  <si>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</si>
  <si>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</si>
  <si>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</si>
  <si>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</si>
  <si>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</si>
  <si>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</si>
  <si>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</si>
  <si>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</si>
  <si>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</si>
  <si>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</si>
  <si>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</si>
  <si>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</si>
  <si>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</si>
  <si>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</si>
  <si>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</si>
  <si>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</si>
  <si>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</si>
  <si>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</si>
  <si>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</si>
  <si>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</si>
  <si>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</si>
  <si>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</si>
  <si>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</si>
  <si>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</si>
  <si>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</si>
  <si>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</si>
  <si>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</si>
  <si>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</si>
  <si>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</si>
  <si>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</si>
  <si>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</si>
  <si>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</si>
  <si>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</si>
  <si>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</si>
  <si>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</si>
  <si>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</si>
  <si>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</si>
  <si>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</si>
  <si>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</si>
  <si>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</si>
  <si>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</si>
  <si>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</si>
  <si>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</si>
  <si>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</si>
  <si>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</si>
  <si>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</si>
  <si>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</si>
  <si>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</si>
  <si>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</si>
  <si>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</si>
  <si>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</si>
  <si>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</si>
  <si>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</si>
  <si>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</si>
  <si>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</si>
  <si>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</si>
  <si>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</si>
  <si>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</si>
  <si>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</si>
  <si>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</si>
  <si>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</si>
  <si>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</si>
  <si>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</si>
  <si>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</si>
  <si>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</si>
  <si>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</si>
  <si>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</si>
  <si>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</si>
  <si>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</si>
  <si>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</si>
  <si>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</si>
  <si>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</si>
  <si>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</si>
  <si>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</si>
  <si>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</si>
  <si>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</si>
  <si>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</si>
  <si>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</si>
  <si>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</si>
  <si>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</si>
  <si>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</si>
  <si>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</si>
  <si>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</si>
  <si>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</si>
  <si>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</si>
  <si>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</si>
  <si>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</si>
  <si>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</si>
  <si>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</si>
  <si>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</si>
  <si>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</si>
  <si>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</si>
  <si>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</si>
  <si>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</si>
  <si>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</si>
  <si>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</si>
  <si>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</si>
  <si>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</si>
  <si>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</si>
  <si>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</si>
  <si>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</si>
  <si>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</si>
  <si>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</si>
  <si>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</si>
  <si>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</si>
  <si>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</si>
  <si>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</si>
  <si>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</si>
  <si>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</si>
  <si>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</si>
  <si>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</si>
  <si>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</si>
  <si>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</si>
  <si>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</si>
  <si>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</si>
  <si>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</si>
  <si>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</si>
  <si>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</si>
  <si>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</si>
  <si>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</si>
  <si>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</si>
  <si>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</si>
  <si>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</si>
  <si>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</si>
  <si>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</si>
  <si>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</si>
  <si>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</si>
  <si>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</si>
  <si>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</si>
  <si>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</si>
  <si>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</si>
  <si>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</si>
  <si>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</si>
  <si>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</si>
  <si>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</si>
  <si>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</si>
  <si>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</si>
  <si>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</si>
  <si>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</si>
  <si>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</si>
  <si>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</si>
  <si>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</si>
  <si>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</si>
  <si>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</si>
  <si>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</si>
  <si>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</si>
  <si>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</si>
  <si>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</si>
  <si>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</si>
  <si>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</si>
  <si>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</si>
  <si>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</si>
  <si>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</si>
  <si>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</si>
  <si>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</si>
  <si>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</si>
  <si>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</si>
  <si>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</si>
  <si>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</si>
  <si>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</si>
  <si>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</si>
  <si>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</si>
  <si>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</si>
  <si>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</si>
  <si>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</si>
  <si>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</si>
  <si>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</si>
  <si>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</si>
  <si>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</si>
  <si>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</si>
  <si>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</si>
  <si>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</si>
  <si>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</si>
  <si>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</si>
  <si>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</si>
  <si>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</si>
  <si>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</si>
  <si>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</si>
  <si>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</si>
  <si>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</si>
  <si>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</si>
  <si>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</si>
  <si>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</si>
  <si>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</si>
  <si>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</si>
  <si>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</si>
  <si>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</si>
  <si>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</si>
  <si>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</si>
  <si>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</si>
  <si>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</si>
  <si>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</si>
  <si>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</si>
  <si>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</si>
  <si>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</si>
  <si>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</si>
  <si>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</si>
  <si>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</si>
  <si>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</si>
  <si>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</si>
  <si>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</si>
  <si>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</si>
  <si>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</si>
  <si>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</si>
  <si>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</si>
  <si>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</si>
  <si>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</si>
  <si>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</si>
  <si>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</si>
  <si>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</si>
  <si>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</si>
  <si>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</si>
  <si>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</si>
  <si>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</si>
  <si>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</si>
  <si>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</si>
  <si>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</si>
  <si>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</si>
  <si>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</si>
  <si>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</si>
  <si>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</si>
  <si>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</si>
  <si>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</si>
  <si>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</si>
  <si>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</si>
  <si>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</si>
  <si>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</si>
  <si>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</si>
  <si>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</si>
  <si>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</si>
  <si>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</si>
  <si>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</si>
  <si>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</si>
  <si>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</si>
  <si>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</si>
  <si>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</si>
  <si>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</si>
  <si>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</si>
  <si>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</si>
  <si>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</si>
  <si>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</si>
  <si>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</si>
  <si>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</si>
  <si>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</si>
  <si>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</si>
  <si>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</si>
  <si>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</si>
  <si>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</si>
  <si>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</si>
  <si>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</si>
  <si>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</si>
  <si>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</si>
  <si>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</si>
  <si>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</si>
  <si>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</si>
  <si>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</si>
  <si>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</si>
  <si>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</si>
  <si>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</si>
  <si>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</si>
  <si>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</si>
  <si>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</si>
  <si>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</si>
  <si>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</si>
  <si>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</si>
  <si>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</si>
  <si>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</si>
  <si>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</si>
  <si>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</si>
  <si>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</si>
  <si>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</si>
  <si>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</si>
  <si>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</si>
  <si>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</si>
  <si>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</si>
  <si>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</si>
  <si>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</si>
  <si>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</si>
  <si>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</si>
  <si>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</si>
  <si>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</si>
  <si>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</si>
  <si>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</si>
  <si>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</si>
  <si>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</si>
  <si>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</si>
  <si>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</si>
  <si>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</si>
  <si>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</si>
  <si>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</si>
  <si>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</si>
  <si>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</si>
  <si>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</si>
  <si>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</si>
  <si>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</si>
  <si>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</si>
  <si>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</si>
  <si>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</si>
  <si>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</si>
  <si>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</si>
  <si>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</si>
  <si>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</si>
  <si>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</si>
  <si>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</si>
  <si>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</si>
  <si>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</si>
  <si>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</si>
  <si>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</si>
  <si>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</si>
  <si>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</si>
  <si>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</si>
  <si>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</si>
  <si>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</si>
  <si>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</si>
  <si>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</si>
  <si>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</si>
  <si>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</si>
  <si>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</si>
  <si>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</si>
  <si>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</si>
  <si>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</si>
  <si>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</si>
  <si>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</si>
  <si>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</si>
  <si>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</si>
  <si>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</si>
  <si>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</si>
  <si>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</si>
  <si>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</si>
  <si>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</si>
  <si>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</si>
  <si>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</si>
  <si>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</si>
  <si>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</si>
  <si>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</si>
  <si>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</si>
  <si>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</si>
  <si>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</si>
  <si>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</si>
  <si>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</si>
  <si>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</si>
  <si>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</si>
  <si>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</si>
  <si>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</si>
  <si>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</si>
  <si>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</si>
  <si>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</si>
  <si>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</si>
  <si>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</si>
  <si>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</si>
  <si>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</si>
  <si>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</si>
  <si>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</si>
  <si>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</si>
  <si>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</si>
  <si>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</si>
  <si>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</si>
  <si>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</si>
  <si>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</si>
  <si>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</si>
  <si>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</si>
  <si>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</si>
  <si>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</si>
  <si>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</si>
  <si>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</si>
  <si>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</si>
  <si>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</si>
  <si>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</si>
  <si>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</si>
  <si>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</si>
  <si>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</si>
  <si>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</si>
  <si>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</si>
  <si>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</si>
  <si>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</si>
  <si>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</si>
  <si>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</si>
  <si>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</si>
  <si>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</si>
  <si>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</si>
  <si>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</si>
  <si>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</si>
  <si>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</si>
  <si>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</si>
  <si>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</si>
  <si>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</si>
  <si>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</si>
  <si>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</si>
  <si>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</si>
  <si>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</si>
  <si>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</si>
  <si>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</si>
  <si>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</si>
  <si>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</si>
  <si>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</si>
  <si>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</si>
  <si>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</si>
  <si>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</si>
  <si>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</si>
  <si>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</si>
  <si>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</si>
  <si>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</si>
  <si>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</si>
  <si>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</si>
  <si>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</si>
  <si>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</si>
  <si>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</si>
  <si>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</si>
  <si>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</si>
  <si>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</si>
  <si>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</si>
  <si>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</si>
  <si>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</si>
  <si>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</si>
  <si>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</si>
  <si>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</si>
  <si>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</si>
  <si>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</si>
  <si>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</si>
  <si>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</si>
  <si>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</si>
  <si>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</si>
  <si>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</si>
  <si>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</si>
  <si>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</si>
  <si>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</si>
  <si>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</si>
  <si>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</si>
  <si>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</si>
  <si>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</si>
  <si>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</si>
  <si>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</si>
  <si>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</si>
  <si>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</si>
  <si>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</si>
  <si>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</si>
  <si>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</si>
  <si>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</si>
  <si>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</si>
  <si>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</si>
  <si>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</si>
  <si>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</si>
  <si>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</si>
  <si>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</si>
  <si>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</si>
  <si>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</si>
  <si>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</si>
  <si>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</si>
  <si>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</si>
  <si>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</si>
  <si>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</si>
  <si>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</si>
  <si>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</si>
  <si>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</si>
  <si>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</si>
  <si>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</si>
  <si>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</si>
  <si>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</si>
  <si>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</si>
  <si>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</si>
  <si>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</si>
  <si>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</si>
  <si>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</si>
  <si>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</si>
  <si>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</si>
  <si>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</si>
  <si>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</si>
  <si>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</si>
  <si>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</si>
  <si>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</si>
  <si>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</si>
  <si>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</si>
  <si>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</si>
  <si>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</si>
  <si>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</si>
  <si>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</si>
  <si>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</si>
  <si>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</si>
  <si>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</si>
  <si>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</si>
  <si>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</si>
  <si>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</si>
  <si>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</si>
  <si>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</si>
  <si>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</si>
  <si>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</si>
  <si>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</si>
  <si>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</si>
  <si>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</si>
  <si>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</si>
  <si>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</si>
  <si>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</si>
  <si>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</si>
  <si>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</si>
  <si>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</si>
  <si>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</si>
  <si>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</si>
  <si>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</si>
  <si>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</si>
  <si>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</si>
  <si>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</si>
  <si>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</si>
  <si>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</si>
  <si>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</si>
  <si>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</si>
  <si>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</si>
  <si>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</si>
  <si>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</si>
  <si>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</si>
  <si>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</si>
  <si>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</si>
  <si>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</si>
  <si>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</si>
  <si>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</si>
  <si>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</si>
  <si>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</si>
  <si>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</si>
  <si>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</si>
  <si>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</si>
  <si>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</si>
  <si>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</si>
  <si>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</si>
  <si>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</si>
  <si>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</si>
  <si>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</si>
  <si>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</si>
  <si>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</si>
  <si>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</si>
  <si>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</si>
  <si>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</si>
  <si>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</si>
  <si>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</si>
  <si>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</si>
  <si>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</si>
  <si>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</si>
  <si>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</si>
  <si>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</si>
  <si>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</si>
  <si>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</si>
  <si>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</si>
  <si>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</si>
  <si>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</si>
  <si>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</si>
  <si>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</si>
  <si>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</si>
  <si>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</si>
  <si>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</si>
  <si>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</si>
  <si>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</si>
  <si>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</si>
  <si>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</si>
  <si>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</si>
  <si>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</si>
  <si>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</si>
  <si>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</si>
  <si>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</si>
  <si>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</si>
  <si>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</si>
  <si>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</si>
  <si>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</si>
  <si>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</si>
  <si>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</si>
  <si>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</si>
  <si>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</si>
  <si>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</si>
  <si>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</si>
  <si>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</si>
  <si>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</si>
  <si>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</si>
  <si>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</si>
  <si>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</si>
  <si>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</si>
  <si>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</si>
  <si>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</si>
  <si>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</si>
  <si>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</si>
  <si>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</si>
  <si>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</si>
  <si>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</si>
  <si>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</si>
  <si>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</si>
  <si>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</si>
  <si>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</si>
  <si>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</si>
  <si>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</si>
  <si>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</si>
  <si>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</si>
  <si>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</si>
  <si>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</si>
  <si>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</si>
  <si>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</si>
  <si>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</si>
  <si>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</si>
  <si>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</si>
  <si>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</si>
  <si>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</si>
  <si>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</si>
  <si>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</si>
  <si>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</si>
  <si>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</si>
  <si>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</si>
  <si>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</si>
  <si>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</si>
  <si>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</si>
  <si>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</si>
  <si>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</si>
  <si>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</si>
  <si>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</si>
  <si>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</si>
  <si>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</si>
  <si>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</si>
  <si>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</si>
  <si>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</si>
  <si>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</si>
  <si>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</si>
  <si>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</si>
  <si>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</si>
  <si>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</si>
  <si>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</si>
  <si>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</si>
  <si>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</si>
  <si>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</si>
  <si>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</si>
  <si>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</si>
  <si>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</si>
  <si>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</si>
  <si>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</si>
  <si>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</si>
  <si>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</si>
  <si>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</si>
  <si>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</si>
  <si>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</si>
  <si>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</si>
  <si>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</si>
  <si>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</si>
  <si>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</si>
  <si>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</si>
  <si>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</si>
  <si>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</si>
  <si>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</si>
  <si>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</si>
  <si>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</si>
  <si>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</si>
  <si>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</si>
  <si>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</si>
  <si>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</si>
  <si>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</si>
  <si>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</si>
  <si>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</si>
  <si>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</si>
  <si>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</si>
  <si>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</si>
  <si>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</si>
  <si>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</si>
  <si>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</si>
  <si>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</si>
  <si>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</si>
  <si>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</si>
  <si>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</si>
  <si>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</si>
  <si>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</si>
  <si>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</si>
  <si>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</si>
  <si>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</si>
  <si>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</si>
  <si>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</si>
  <si>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</si>
  <si>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</si>
  <si>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</si>
  <si>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</si>
  <si>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</si>
  <si>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</si>
  <si>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</si>
  <si>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</si>
  <si>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</si>
  <si>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</si>
  <si>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</si>
  <si>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</si>
  <si>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</si>
  <si>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</si>
  <si>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</si>
  <si>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</si>
  <si>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</si>
  <si>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</si>
  <si>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</si>
  <si>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</si>
  <si>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</si>
  <si>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</si>
  <si>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</si>
  <si>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</si>
  <si>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</si>
  <si>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</si>
  <si>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</si>
  <si>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</si>
  <si>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</si>
  <si>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</si>
  <si>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</si>
  <si>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</si>
  <si>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</si>
  <si>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</si>
  <si>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</si>
  <si>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</si>
  <si>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</si>
  <si>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</si>
  <si>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</si>
  <si>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</si>
  <si>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</si>
  <si>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</si>
  <si>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</si>
  <si>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</si>
  <si>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</si>
  <si>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</si>
  <si>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</si>
  <si>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</si>
  <si>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</si>
  <si>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</si>
  <si>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</si>
  <si>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</si>
  <si>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</si>
  <si>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</si>
  <si>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</si>
  <si>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</si>
  <si>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</si>
  <si>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</si>
  <si>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</si>
  <si>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</si>
  <si>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</si>
  <si>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</si>
  <si>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</si>
  <si>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</si>
  <si>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</si>
  <si>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</si>
  <si>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</si>
  <si>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</si>
  <si>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</si>
  <si>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</si>
  <si>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</si>
  <si>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</si>
  <si>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</si>
  <si>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</si>
  <si>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</si>
  <si>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</si>
  <si>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</si>
  <si>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</si>
  <si>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</si>
  <si>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</si>
  <si>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</si>
  <si>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</si>
  <si>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</si>
  <si>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</si>
  <si>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</si>
  <si>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</si>
  <si>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</si>
  <si>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</si>
  <si>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</si>
  <si>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</si>
  <si>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</si>
  <si>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</si>
  <si>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</si>
  <si>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</si>
  <si>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</si>
  <si>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</si>
  <si>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</si>
  <si>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</si>
  <si>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</si>
  <si>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</si>
  <si>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</si>
  <si>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</si>
  <si>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</si>
  <si>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</si>
  <si>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</si>
  <si>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</si>
  <si>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</si>
  <si>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</si>
  <si>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</si>
  <si>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</si>
  <si>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</si>
  <si>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</si>
  <si>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</si>
  <si>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</si>
  <si>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</si>
  <si>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</si>
  <si>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</si>
  <si>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</si>
  <si>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</si>
  <si>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</si>
  <si>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</si>
  <si>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</si>
  <si>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</si>
  <si>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</si>
  <si>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</si>
  <si>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</si>
  <si>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</si>
  <si>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</si>
  <si>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</si>
  <si>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</si>
  <si>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</si>
  <si>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</si>
  <si>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</si>
  <si>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</si>
  <si>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</si>
  <si>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</si>
  <si>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</si>
  <si>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</si>
  <si>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</si>
  <si>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</si>
  <si>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</si>
  <si>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</si>
  <si>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</si>
  <si>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</si>
  <si>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</si>
  <si>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</si>
  <si>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</si>
  <si>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</si>
  <si>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</si>
  <si>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</si>
  <si>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</si>
  <si>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</si>
  <si>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</si>
  <si>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</si>
  <si>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</si>
  <si>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</si>
  <si>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</si>
  <si>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</si>
  <si>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</si>
  <si>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</si>
  <si>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</si>
  <si>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</si>
  <si>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</si>
  <si>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</si>
  <si>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</si>
  <si>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</si>
  <si>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</si>
  <si>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</si>
  <si>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</si>
  <si>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</si>
  <si>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</si>
  <si>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</si>
  <si>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</si>
  <si>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</si>
  <si>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</si>
  <si>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</si>
  <si>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</si>
  <si>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</si>
  <si>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</si>
  <si>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</si>
  <si>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</si>
  <si>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</si>
  <si>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</si>
  <si>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</si>
  <si>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</si>
  <si>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</si>
  <si>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</si>
  <si>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</si>
  <si>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</si>
  <si>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</si>
  <si>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</si>
  <si>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</si>
  <si>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</si>
  <si>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</si>
  <si>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</si>
  <si>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</si>
  <si>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</si>
  <si>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</si>
  <si>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</si>
  <si>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</si>
  <si>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</si>
  <si>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</si>
  <si>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</si>
  <si>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</si>
  <si>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</si>
  <si>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</si>
  <si>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</si>
  <si>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</si>
  <si>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</si>
  <si>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</si>
  <si>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</si>
  <si>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</si>
  <si>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</si>
  <si>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</si>
  <si>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</si>
  <si>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</si>
  <si>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</si>
  <si>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</si>
  <si>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</si>
  <si>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</si>
  <si>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</si>
  <si>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</si>
  <si>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</si>
  <si>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</si>
  <si>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</si>
  <si>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</si>
  <si>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</si>
  <si>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</si>
  <si>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</si>
  <si>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</si>
  <si>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</si>
  <si>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</si>
  <si>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</si>
  <si>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</si>
  <si>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</si>
  <si>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</si>
  <si>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</si>
  <si>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</si>
  <si>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</si>
  <si>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</si>
  <si>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</si>
  <si>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</si>
  <si>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</si>
  <si>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</si>
  <si>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</si>
  <si>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</si>
  <si>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</si>
  <si>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</si>
  <si>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</si>
  <si>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</si>
  <si>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</si>
  <si>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</si>
  <si>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</si>
  <si>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</si>
  <si>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</si>
  <si>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</si>
  <si>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</si>
  <si>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</si>
  <si>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</si>
  <si>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</si>
  <si>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</si>
  <si>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</si>
  <si>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</si>
  <si>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</si>
  <si>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</si>
  <si>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</si>
  <si>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</si>
  <si>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</si>
  <si>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</si>
  <si>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</si>
  <si>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</si>
  <si>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</si>
  <si>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</si>
  <si>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</si>
  <si>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</si>
  <si>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</si>
  <si>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</si>
  <si>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</si>
  <si>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</si>
  <si>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</si>
  <si>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</si>
  <si>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</si>
  <si>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</si>
  <si>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</si>
  <si>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</si>
  <si>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</si>
  <si>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</si>
  <si>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</si>
  <si>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</si>
  <si>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</si>
  <si>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</si>
  <si>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</si>
  <si>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</si>
  <si>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</si>
  <si>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</si>
  <si>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</si>
  <si>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</si>
  <si>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</si>
  <si>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</si>
  <si>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</si>
  <si>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</si>
  <si>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</si>
  <si>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</si>
  <si>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</si>
  <si>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</si>
  <si>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</si>
  <si>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</si>
  <si>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</si>
  <si>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</si>
  <si>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</si>
  <si>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</si>
  <si>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</si>
  <si>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</si>
  <si>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</si>
  <si>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</si>
  <si>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</si>
  <si>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</si>
  <si>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</si>
  <si>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</si>
  <si>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</si>
  <si>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</si>
  <si>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</si>
  <si>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</si>
  <si>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</si>
  <si>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</si>
  <si>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</si>
  <si>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</si>
  <si>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</si>
  <si>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</si>
  <si>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</si>
  <si>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</si>
  <si>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</si>
  <si>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</si>
  <si>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</si>
  <si>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</si>
  <si>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</si>
  <si>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</si>
  <si>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</si>
  <si>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</si>
  <si>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</si>
  <si>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</si>
  <si>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</si>
  <si>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</si>
  <si>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</si>
  <si>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</si>
  <si>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</si>
  <si>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</si>
  <si>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</si>
  <si>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</si>
  <si>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</si>
  <si>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</si>
  <si>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</si>
  <si>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</si>
  <si>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</si>
  <si>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</si>
  <si>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</si>
  <si>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</si>
  <si>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</si>
  <si>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</si>
  <si>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</si>
  <si>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</si>
  <si>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</si>
  <si>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</si>
  <si>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</si>
  <si>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</si>
  <si>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</si>
  <si>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</si>
  <si>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</si>
  <si>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</si>
  <si>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</si>
  <si>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</si>
  <si>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</si>
  <si>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</si>
  <si>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</si>
  <si>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</si>
  <si>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</si>
  <si>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</si>
  <si>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</si>
  <si>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</si>
  <si>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</si>
  <si>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</si>
  <si>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</si>
  <si>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</si>
  <si>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</si>
  <si>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</si>
  <si>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</si>
  <si>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</si>
  <si>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</si>
  <si>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</si>
  <si>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</si>
  <si>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</si>
  <si>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</si>
  <si>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</si>
  <si>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</si>
  <si>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</si>
  <si>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</si>
  <si>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</si>
  <si>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</si>
  <si>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</si>
  <si>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</si>
  <si>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</si>
  <si>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</si>
  <si>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</si>
  <si>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</si>
  <si>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</si>
  <si>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</si>
  <si>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</si>
  <si>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</si>
  <si>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</si>
  <si>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</si>
  <si>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</si>
  <si>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</si>
  <si>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</si>
  <si>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</si>
  <si>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</si>
  <si>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</si>
  <si>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</si>
  <si>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</si>
  <si>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</si>
  <si>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</si>
  <si>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</si>
  <si>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</si>
  <si>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</si>
  <si>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</si>
  <si>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</si>
  <si>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</si>
  <si>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</si>
  <si>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</si>
  <si>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</si>
  <si>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</si>
  <si>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</si>
  <si>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</si>
  <si>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</si>
  <si>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</si>
  <si>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</si>
  <si>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</si>
  <si>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</si>
  <si>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</si>
  <si>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</si>
  <si>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</si>
  <si>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</si>
  <si>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</si>
  <si>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</si>
  <si>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</si>
  <si>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</si>
  <si>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</si>
  <si>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</si>
  <si>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</si>
  <si>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</si>
  <si>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</si>
  <si>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</si>
  <si>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</si>
  <si>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</si>
  <si>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</si>
  <si>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</si>
  <si>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</si>
  <si>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</si>
  <si>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</si>
  <si>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</si>
  <si>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</si>
  <si>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</si>
  <si>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</si>
  <si>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</si>
  <si>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</si>
  <si>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</si>
  <si>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</si>
  <si>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</si>
  <si>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</si>
  <si>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</si>
  <si>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</si>
  <si>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</si>
  <si>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</si>
  <si>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</si>
  <si>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</si>
  <si>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</si>
  <si>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</si>
  <si>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</si>
  <si>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</si>
  <si>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</si>
  <si>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</si>
  <si>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</si>
  <si>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</si>
  <si>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</si>
  <si>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</si>
  <si>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</si>
  <si>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</si>
  <si>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</si>
  <si>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</si>
  <si>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</si>
  <si>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</si>
  <si>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</si>
  <si>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</si>
  <si>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</si>
  <si>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</si>
  <si>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</si>
  <si>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</si>
  <si>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</si>
  <si>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</si>
  <si>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</si>
  <si>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</si>
  <si>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</si>
  <si>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</si>
  <si>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</si>
  <si>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</si>
  <si>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</si>
  <si>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</si>
  <si>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</si>
  <si>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</si>
  <si>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</si>
  <si>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</si>
  <si>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</si>
  <si>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</si>
  <si>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</si>
  <si>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</si>
  <si>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</si>
  <si>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</si>
  <si>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</si>
  <si>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</si>
  <si>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</si>
  <si>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</si>
  <si>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</si>
  <si>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</si>
  <si>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</si>
  <si>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</si>
  <si>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</si>
  <si>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</si>
  <si>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</si>
  <si>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</si>
  <si>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</si>
  <si>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</si>
  <si>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</si>
  <si>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</si>
  <si>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</si>
  <si>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</si>
  <si>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</si>
  <si>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</si>
  <si>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</si>
  <si>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</si>
  <si>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</si>
  <si>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</si>
  <si>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</si>
  <si>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</si>
  <si>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</si>
  <si>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</si>
  <si>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</si>
  <si>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</si>
  <si>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</si>
  <si>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</si>
  <si>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</si>
  <si>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</si>
  <si>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</si>
  <si>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</si>
  <si>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</si>
  <si>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</si>
  <si>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</si>
  <si>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</si>
  <si>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</si>
  <si>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</si>
  <si>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</si>
  <si>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</si>
  <si>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</si>
  <si>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</si>
  <si>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</si>
  <si>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</si>
  <si>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</si>
  <si>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</si>
  <si>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</si>
  <si>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</si>
  <si>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</si>
  <si>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</si>
  <si>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</si>
  <si>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</si>
  <si>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</si>
  <si>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</si>
  <si>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</si>
  <si>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</si>
  <si>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</si>
  <si>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</si>
  <si>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</si>
  <si>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</si>
  <si>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</si>
  <si>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</si>
  <si>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</si>
  <si>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</si>
  <si>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</si>
  <si>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</si>
  <si>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</si>
  <si>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</si>
  <si>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</si>
  <si>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</si>
  <si>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</si>
  <si>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</si>
  <si>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</si>
  <si>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</si>
  <si>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</si>
  <si>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</si>
  <si>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</si>
  <si>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</si>
  <si>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</si>
  <si>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</si>
  <si>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</si>
  <si>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</si>
  <si>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</si>
  <si>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</si>
  <si>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</si>
  <si>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</si>
  <si>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</si>
  <si>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</si>
  <si>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</si>
  <si>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</si>
  <si>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</si>
  <si>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</si>
  <si>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</si>
  <si>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</si>
  <si>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</si>
  <si>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</si>
  <si>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</si>
  <si>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</si>
  <si>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</si>
  <si>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</si>
  <si>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</si>
  <si>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</si>
  <si>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</si>
  <si>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</si>
  <si>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</si>
  <si>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</si>
  <si>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</si>
  <si>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</si>
  <si>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</si>
  <si>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</si>
  <si>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</si>
  <si>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</si>
  <si>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</si>
  <si>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</si>
  <si>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</si>
  <si>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</si>
  <si>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</si>
  <si>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</si>
  <si>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</si>
  <si>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</si>
  <si>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</si>
  <si>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</si>
  <si>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</si>
  <si>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</si>
  <si>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</si>
  <si>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</si>
  <si>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</si>
  <si>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</si>
  <si>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</si>
  <si>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</si>
  <si>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</si>
  <si>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</si>
  <si>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</si>
  <si>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</si>
  <si>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</si>
  <si>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</si>
  <si>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</si>
  <si>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</si>
  <si>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</si>
  <si>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</si>
  <si>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</si>
  <si>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</si>
  <si>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</si>
  <si>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</si>
  <si>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</si>
  <si>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</si>
  <si>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</si>
  <si>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</si>
  <si>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</si>
  <si>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</si>
  <si>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</si>
  <si>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</si>
  <si>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</si>
  <si>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</si>
  <si>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</si>
  <si>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</si>
  <si>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</si>
  <si>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</si>
  <si>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</si>
  <si>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</si>
  <si>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</si>
  <si>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</si>
  <si>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</si>
  <si>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</si>
  <si>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</si>
  <si>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</si>
  <si>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</si>
  <si>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</si>
  <si>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</si>
  <si>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</si>
  <si>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</si>
  <si>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</si>
  <si>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</si>
  <si>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</si>
  <si>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</si>
  <si>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</si>
  <si>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</si>
  <si>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</si>
  <si>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</si>
  <si>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</si>
  <si>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</si>
  <si>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</si>
  <si>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</si>
  <si>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</si>
  <si>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</si>
  <si>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</si>
  <si>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</si>
  <si>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</si>
  <si>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</si>
  <si>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</si>
  <si>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</si>
  <si>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</si>
  <si>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</si>
  <si>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</si>
  <si>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</si>
  <si>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</si>
  <si>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</si>
  <si>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</si>
  <si>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</si>
  <si>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</si>
  <si>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</si>
  <si>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</si>
  <si>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</si>
  <si>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</si>
  <si>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</si>
  <si>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</si>
  <si>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</si>
  <si>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</si>
  <si>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</si>
  <si>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</si>
  <si>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</si>
  <si>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</si>
  <si>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</si>
  <si>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</si>
  <si>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</si>
  <si>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</si>
  <si>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</si>
  <si>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</si>
  <si>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</si>
  <si>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</si>
  <si>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</si>
  <si>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</si>
  <si>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</si>
  <si>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</si>
  <si>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</si>
  <si>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</si>
  <si>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</si>
  <si>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</si>
  <si>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</si>
  <si>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</si>
  <si>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</si>
  <si>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</si>
  <si>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</si>
  <si>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</si>
  <si>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</si>
  <si>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</si>
  <si>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</si>
  <si>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</si>
  <si>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</si>
  <si>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</si>
  <si>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</si>
  <si>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</si>
  <si>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</si>
  <si>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</si>
  <si>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</si>
  <si>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</si>
  <si>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</si>
  <si>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</si>
  <si>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</si>
  <si>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</si>
  <si>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</si>
  <si>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</si>
  <si>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</si>
  <si>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</si>
  <si>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</si>
  <si>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</si>
  <si>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</si>
  <si>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</si>
  <si>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</si>
  <si>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</si>
  <si>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</si>
  <si>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</si>
  <si>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</si>
  <si>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</si>
  <si>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</si>
  <si>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</si>
  <si>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</si>
  <si>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</si>
  <si>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</si>
  <si>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</si>
  <si>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</si>
  <si>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</si>
  <si>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</si>
  <si>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</si>
  <si>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</si>
  <si>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</si>
  <si>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</si>
  <si>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</si>
  <si>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</si>
  <si>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</si>
  <si>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</si>
  <si>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</si>
  <si>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</si>
  <si>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</si>
  <si>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</si>
  <si>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</si>
  <si>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</si>
  <si>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</si>
  <si>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</si>
  <si>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</si>
  <si>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</si>
  <si>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</si>
  <si>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</si>
  <si>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</si>
  <si>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</si>
  <si>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</si>
  <si>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</si>
  <si>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</si>
  <si>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</si>
  <si>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</si>
  <si>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</si>
  <si>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</si>
  <si>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</si>
  <si>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</si>
  <si>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</si>
  <si>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</si>
  <si>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</si>
  <si>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</si>
  <si>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</si>
  <si>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</si>
  <si>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</si>
  <si>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</si>
  <si>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</si>
  <si>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</si>
  <si>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</si>
  <si>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</si>
  <si>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</si>
  <si>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</si>
  <si>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</si>
  <si>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</si>
  <si>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</si>
  <si>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</si>
  <si>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</si>
  <si>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</si>
  <si>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</si>
  <si>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</si>
  <si>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</si>
  <si>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</si>
  <si>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</si>
  <si>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</si>
  <si>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</si>
  <si>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</si>
  <si>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</si>
  <si>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</si>
  <si>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</si>
  <si>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</si>
  <si>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</si>
  <si>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</si>
  <si>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</si>
  <si>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</si>
  <si>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</si>
  <si>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</si>
  <si>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</si>
  <si>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</si>
  <si>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</si>
  <si>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</si>
  <si>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</si>
  <si>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</si>
  <si>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</si>
  <si>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</si>
  <si>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</si>
  <si>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</si>
  <si>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</si>
  <si>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</si>
  <si>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</si>
  <si>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</si>
  <si>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</si>
  <si>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</si>
  <si>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</si>
  <si>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</si>
  <si>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</si>
  <si>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</si>
  <si>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</si>
  <si>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</si>
  <si>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</si>
  <si>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</si>
  <si>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</si>
  <si>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</si>
  <si>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</si>
  <si>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</si>
  <si>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</si>
  <si>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</si>
  <si>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</si>
  <si>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</si>
  <si>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</si>
  <si>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</si>
  <si>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</si>
  <si>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</si>
  <si>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</si>
  <si>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</si>
  <si>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</si>
  <si>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</si>
  <si>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</si>
  <si>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</si>
  <si>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</si>
  <si>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</si>
  <si>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</si>
  <si>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</si>
  <si>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</si>
  <si>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</si>
  <si>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</si>
  <si>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</si>
  <si>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</si>
  <si>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</si>
  <si>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</si>
  <si>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</si>
  <si>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</si>
  <si>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</si>
  <si>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</si>
  <si>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</si>
  <si>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</si>
  <si>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</si>
  <si>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</si>
  <si>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</si>
  <si>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</si>
  <si>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</si>
  <si>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</si>
  <si>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</si>
  <si>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</si>
  <si>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</si>
  <si>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</si>
  <si>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</si>
  <si>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</si>
  <si>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</si>
  <si>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</si>
  <si>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</si>
  <si>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</si>
  <si>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</si>
  <si>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</si>
  <si>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</si>
  <si>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</si>
  <si>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</si>
  <si>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</si>
  <si>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</si>
  <si>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</si>
  <si>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</si>
  <si>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</si>
  <si>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</si>
  <si>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</si>
  <si>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</si>
  <si>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</si>
  <si>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</si>
  <si>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</si>
  <si>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</si>
  <si>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</si>
  <si>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</si>
  <si>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</si>
  <si>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</si>
  <si>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</si>
  <si>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</si>
  <si>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</si>
  <si>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</si>
  <si>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</si>
  <si>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</si>
  <si>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</si>
  <si>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</si>
  <si>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</si>
  <si>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</si>
  <si>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</si>
  <si>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</si>
  <si>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</si>
  <si>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</si>
  <si>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</si>
  <si>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</si>
  <si>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</si>
  <si>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</si>
  <si>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</si>
  <si>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</si>
  <si>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</si>
  <si>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</si>
  <si>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</si>
  <si>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</si>
  <si>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</si>
  <si>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</si>
  <si>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</si>
  <si>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</si>
  <si>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</si>
  <si>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</si>
  <si>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</si>
  <si>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</si>
  <si>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</si>
  <si>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</si>
  <si>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</si>
  <si>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</si>
  <si>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</si>
  <si>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</si>
  <si>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</si>
  <si>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</si>
  <si>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</si>
  <si>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</si>
  <si>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</si>
  <si>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</si>
  <si>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</si>
  <si>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</si>
  <si>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</si>
  <si>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</si>
  <si>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</si>
  <si>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</si>
  <si>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</si>
  <si>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</si>
  <si>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</si>
  <si>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</si>
  <si>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</si>
  <si>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</si>
  <si>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</si>
  <si>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</si>
  <si>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</si>
  <si>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</si>
  <si>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</si>
  <si>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</si>
  <si>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</si>
  <si>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</si>
  <si>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</si>
  <si>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</si>
  <si>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</si>
  <si>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</si>
  <si>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</si>
  <si>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</si>
  <si>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</si>
  <si>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</si>
  <si>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</si>
  <si>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</si>
  <si>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</si>
  <si>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</si>
  <si>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</si>
  <si>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</si>
  <si>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</si>
  <si>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</si>
  <si>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</si>
  <si>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</si>
  <si>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</si>
  <si>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</si>
  <si>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</si>
  <si>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</si>
  <si>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</si>
  <si>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</si>
  <si>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</si>
  <si>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</si>
  <si>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</si>
  <si>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</si>
  <si>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</si>
  <si>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</si>
  <si>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</si>
  <si>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</si>
  <si>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</si>
  <si>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</si>
  <si>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</si>
  <si>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</si>
  <si>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</si>
  <si>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</si>
  <si>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</si>
  <si>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</si>
  <si>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</si>
  <si>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</si>
  <si>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</si>
  <si>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</si>
  <si>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</si>
  <si>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</si>
  <si>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</si>
  <si>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</si>
  <si>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</si>
  <si>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</si>
  <si>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</si>
  <si>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</si>
  <si>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</si>
  <si>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</si>
  <si>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</si>
  <si>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</si>
  <si>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</si>
  <si>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</si>
  <si>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</si>
  <si>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</si>
  <si>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</si>
  <si>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</si>
  <si>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</si>
  <si>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</si>
  <si>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</si>
  <si>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</si>
  <si>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</si>
  <si>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</si>
  <si>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</si>
  <si>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</si>
  <si>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</si>
  <si>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</si>
  <si>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</si>
  <si>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</si>
  <si>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</si>
  <si>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</si>
  <si>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</si>
  <si>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</si>
  <si>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</si>
  <si>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</si>
  <si>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</si>
  <si>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</si>
  <si>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</si>
  <si>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</si>
  <si>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</si>
  <si>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</si>
  <si>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</si>
  <si>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</si>
  <si>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</si>
  <si>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</si>
  <si>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</si>
  <si>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</si>
  <si>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</si>
  <si>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</si>
  <si>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</si>
  <si>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</si>
  <si>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</si>
  <si>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</si>
  <si>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</si>
  <si>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</si>
  <si>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</si>
  <si>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</si>
  <si>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</si>
  <si>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</si>
  <si>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</si>
  <si>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</si>
  <si>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</si>
  <si>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</si>
  <si>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</si>
  <si>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</si>
  <si>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</si>
  <si>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</si>
  <si>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</si>
  <si>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</si>
  <si>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</si>
  <si>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</si>
  <si>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</si>
  <si>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</si>
  <si>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</si>
  <si>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</si>
  <si>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</si>
  <si>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</si>
  <si>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</si>
  <si>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</si>
  <si>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</si>
  <si>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</si>
  <si>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</si>
  <si>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</si>
  <si>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</si>
  <si>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</si>
  <si>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</si>
  <si>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</si>
  <si>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</si>
  <si>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</si>
  <si>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</si>
  <si>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</si>
  <si>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</si>
  <si>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</si>
  <si>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</si>
  <si>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</si>
  <si>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</si>
  <si>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</si>
  <si>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</si>
  <si>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</si>
  <si>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</si>
  <si>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</si>
  <si>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</si>
  <si>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</si>
  <si>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</si>
  <si>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</si>
  <si>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</si>
  <si>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</si>
  <si>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</si>
  <si>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</si>
  <si>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</si>
  <si>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</si>
  <si>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</si>
  <si>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</si>
  <si>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</si>
  <si>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</si>
  <si>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</si>
  <si>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</si>
  <si>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</si>
  <si>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</si>
  <si>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</si>
  <si>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</si>
  <si>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</si>
  <si>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</si>
  <si>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</si>
  <si>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</si>
  <si>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</si>
  <si>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</si>
  <si>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</si>
  <si>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</si>
  <si>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</si>
  <si>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</si>
  <si>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</si>
  <si>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</si>
  <si>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</si>
  <si>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</si>
  <si>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</si>
  <si>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</si>
  <si>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</si>
  <si>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</si>
  <si>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</si>
  <si>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</si>
  <si>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</si>
  <si>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</si>
  <si>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</si>
  <si>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</si>
  <si>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</si>
  <si>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</si>
  <si>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</si>
  <si>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</si>
  <si>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</si>
  <si>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</si>
  <si>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</si>
  <si>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</si>
  <si>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</si>
  <si>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</si>
  <si>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</si>
  <si>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</si>
  <si>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</si>
  <si>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</si>
  <si>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</si>
  <si>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</si>
  <si>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</si>
  <si>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</si>
  <si>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</si>
  <si>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</si>
  <si>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</si>
  <si>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</si>
  <si>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</si>
  <si>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</si>
  <si>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</si>
  <si>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</si>
  <si>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</si>
  <si>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</si>
  <si>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</si>
  <si>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</si>
  <si>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</si>
  <si>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</si>
  <si>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</si>
  <si>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</si>
  <si>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</si>
  <si>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</si>
  <si>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</si>
  <si>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</si>
  <si>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</si>
  <si>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</si>
  <si>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</si>
  <si>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</si>
  <si>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</si>
  <si>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</si>
  <si>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</si>
  <si>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</si>
  <si>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</si>
  <si>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</si>
  <si>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</si>
  <si>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</si>
  <si>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</si>
  <si>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</si>
  <si>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</si>
  <si>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</si>
  <si>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</si>
  <si>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</si>
  <si>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</si>
  <si>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</si>
  <si>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</si>
  <si>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</si>
  <si>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</si>
  <si>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</si>
  <si>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</si>
  <si>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</si>
  <si>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</si>
  <si>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</si>
  <si>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</si>
  <si>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</si>
  <si>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</si>
  <si>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</si>
  <si>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</si>
  <si>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</si>
  <si>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</si>
  <si>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</si>
  <si>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</si>
  <si>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</si>
  <si>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</si>
  <si>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</si>
  <si>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</si>
  <si>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</si>
  <si>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</si>
  <si>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</si>
  <si>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</si>
  <si>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</si>
  <si>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</si>
  <si>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</si>
  <si>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</si>
  <si>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</si>
  <si>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</si>
  <si>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</si>
  <si>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</si>
  <si>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</si>
  <si>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</si>
  <si>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</si>
  <si>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</si>
  <si>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</si>
  <si>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</si>
  <si>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</si>
  <si>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</si>
  <si>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</si>
  <si>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</si>
  <si>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</si>
  <si>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</si>
  <si>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</si>
  <si>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</si>
  <si>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</si>
  <si>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</si>
  <si>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</si>
  <si>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</si>
  <si>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</si>
  <si>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</si>
  <si>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</si>
  <si>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</si>
  <si>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</si>
  <si>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</si>
  <si>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</si>
  <si>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</si>
  <si>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</si>
  <si>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</si>
  <si>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</si>
  <si>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</si>
  <si>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</si>
  <si>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</si>
  <si>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</si>
  <si>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</si>
  <si>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</si>
  <si>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</si>
  <si>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</si>
  <si>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</si>
  <si>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</si>
  <si>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</si>
  <si>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</si>
  <si>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</si>
  <si>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</si>
  <si>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</si>
  <si>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</si>
  <si>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</si>
  <si>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</si>
  <si>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</si>
  <si>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</si>
  <si>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</si>
  <si>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</si>
  <si>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</si>
  <si>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</si>
  <si>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</si>
  <si>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</si>
  <si>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</si>
  <si>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</si>
  <si>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</si>
  <si>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</si>
  <si>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</si>
  <si>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</si>
  <si>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</si>
  <si>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</si>
  <si>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</si>
  <si>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</si>
  <si>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</si>
  <si>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</si>
  <si>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</si>
  <si>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</si>
  <si>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</si>
  <si>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</si>
  <si>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</si>
  <si>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</si>
  <si>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</si>
  <si>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</si>
  <si>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</si>
  <si>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</si>
  <si>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</si>
  <si>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</si>
  <si>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</si>
  <si>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</si>
  <si>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</si>
  <si>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</si>
  <si>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</si>
  <si>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</si>
  <si>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</si>
  <si>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</si>
  <si>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</si>
  <si>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</si>
  <si>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</si>
  <si>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</si>
  <si>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</si>
  <si>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</si>
  <si>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</si>
  <si>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</si>
  <si>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</si>
  <si>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</si>
  <si>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</si>
  <si>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</si>
  <si>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</si>
  <si>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</si>
  <si>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</si>
  <si>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</si>
  <si>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</si>
  <si>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</si>
  <si>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</si>
  <si>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</si>
  <si>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</si>
  <si>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</si>
  <si>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</si>
  <si>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</si>
  <si>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</si>
  <si>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</si>
  <si>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</si>
  <si>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</si>
  <si>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</si>
  <si>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</si>
  <si>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</si>
  <si>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</si>
  <si>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</si>
  <si>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</si>
  <si>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</si>
  <si>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</si>
  <si>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</si>
  <si>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</si>
  <si>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</si>
  <si>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</si>
  <si>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</si>
  <si>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</si>
  <si>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</si>
  <si>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</si>
  <si>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</si>
  <si>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</si>
  <si>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</si>
  <si>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</si>
  <si>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</si>
  <si>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</si>
  <si>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</si>
  <si>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</si>
  <si>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</si>
  <si>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</si>
  <si>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</si>
  <si>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</si>
  <si>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</si>
  <si>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</si>
  <si>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</si>
  <si>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</si>
  <si>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</si>
  <si>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</si>
  <si>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</si>
  <si>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</si>
  <si>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</si>
  <si>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</si>
  <si>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</si>
  <si>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</si>
  <si>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</si>
  <si>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</si>
  <si>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</si>
  <si>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</si>
  <si>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</si>
  <si>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</si>
  <si>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</si>
  <si>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</si>
  <si>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</si>
  <si>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</si>
  <si>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</si>
  <si>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</si>
  <si>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</si>
  <si>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</si>
  <si>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</si>
  <si>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</si>
  <si>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</si>
  <si>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</si>
  <si>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</si>
  <si>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</si>
  <si>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</si>
  <si>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</si>
  <si>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</si>
  <si>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</si>
  <si>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</si>
  <si>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</si>
  <si>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</si>
  <si>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</si>
  <si>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</si>
  <si>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</si>
  <si>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</si>
  <si>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</si>
  <si>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</si>
  <si>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</si>
  <si>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</si>
  <si>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</si>
  <si>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</si>
  <si>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</si>
  <si>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</si>
  <si>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</si>
  <si>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</si>
  <si>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</si>
  <si>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</si>
  <si>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</si>
  <si>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</si>
  <si>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</si>
  <si>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</si>
  <si>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</si>
  <si>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</si>
  <si>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</si>
  <si>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</si>
  <si>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</si>
  <si>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</si>
  <si>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</si>
  <si>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</si>
  <si>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</si>
  <si>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</si>
  <si>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</si>
  <si>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</si>
  <si>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</si>
  <si>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</si>
  <si>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</si>
  <si>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</si>
  <si>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</si>
  <si>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</si>
  <si>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</si>
  <si>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</si>
  <si>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</si>
  <si>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</si>
  <si>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</si>
  <si>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</si>
  <si>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</si>
  <si>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</si>
  <si>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</si>
  <si>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</si>
  <si>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</si>
  <si>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</si>
  <si>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</si>
  <si>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</si>
  <si>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</si>
  <si>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</si>
  <si>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</si>
  <si>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</si>
  <si>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</si>
  <si>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</si>
  <si>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</si>
  <si>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</si>
  <si>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</si>
  <si>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</si>
  <si>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</si>
  <si>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</si>
  <si>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</si>
  <si>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</si>
  <si>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</si>
  <si>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</si>
  <si>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</si>
  <si>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</si>
  <si>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</si>
  <si>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</si>
  <si>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</si>
  <si>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</si>
  <si>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</si>
  <si>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</si>
  <si>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</si>
  <si>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</si>
  <si>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</si>
  <si>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</si>
  <si>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</si>
  <si>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</si>
  <si>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</si>
  <si>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</si>
  <si>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</si>
  <si>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</si>
  <si>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</si>
  <si>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</si>
  <si>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</si>
  <si>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</si>
  <si>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</si>
  <si>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</si>
  <si>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</si>
  <si>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</si>
  <si>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</si>
  <si>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</si>
  <si>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</si>
  <si>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</si>
  <si>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</si>
  <si>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</si>
  <si>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</si>
  <si>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</si>
  <si>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</si>
  <si>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</si>
  <si>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</si>
  <si>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</si>
  <si>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</si>
  <si>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</si>
  <si>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</si>
  <si>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</si>
  <si>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</si>
  <si>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</si>
  <si>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</si>
  <si>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</si>
  <si>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</si>
  <si>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</si>
  <si>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</si>
  <si>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</si>
  <si>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</si>
  <si>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</si>
  <si>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</si>
  <si>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</si>
  <si>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</si>
  <si>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</si>
  <si>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</si>
  <si>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</si>
  <si>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</si>
  <si>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</si>
  <si>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</si>
  <si>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</si>
  <si>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</si>
  <si>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</si>
  <si>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</si>
  <si>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</si>
  <si>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</si>
  <si>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</si>
  <si>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</si>
  <si>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</si>
  <si>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</si>
  <si>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</si>
  <si>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</si>
  <si>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</si>
  <si>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</si>
  <si>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</si>
  <si>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</si>
  <si>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</si>
  <si>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</si>
  <si>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</si>
  <si>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</si>
  <si>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</si>
  <si>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</si>
  <si>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</si>
  <si>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</si>
  <si>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</si>
  <si>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</si>
  <si>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</si>
  <si>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</si>
  <si>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</si>
  <si>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</si>
  <si>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</si>
  <si>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</si>
  <si>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</si>
  <si>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</si>
  <si>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</si>
  <si>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</si>
  <si>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</si>
  <si>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</si>
  <si>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</si>
  <si>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</si>
  <si>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</si>
  <si>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</si>
  <si>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</si>
  <si>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</si>
  <si>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</si>
  <si>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</si>
  <si>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</si>
  <si>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</si>
  <si>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</si>
  <si>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</si>
  <si>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</si>
  <si>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</si>
  <si>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</si>
  <si>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</si>
  <si>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</si>
  <si>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</si>
  <si>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</si>
  <si>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</si>
  <si>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</si>
  <si>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</si>
  <si>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</si>
  <si>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</si>
  <si>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Gavin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</si>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</sst>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12" totalsRowShown="0" headerRowDxfId="26" dataDxfId="25" tableBorderDxfId="24">
  <autoFilter ref="A2:K171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1705" activePane="bottomLeft" state="frozen"/>
      <selection pane="bottomLeft" activeCell="G1713" sqref="G171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>
        <f>IF(COUNTIFS($E$3:E819,E819)=1,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IF(COUNTIFS($E$3:E822,E822)=1,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IF(COUNTIFS($E$3:E829,E829)=1,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>
        <f>IF(COUNTIFS($E$3:E830,E830)=1,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>
        <f>IF(COUNTIFS($E$3:E831,E831)=1,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IF(COUNTIFS($E$3:E1712,E832)=1,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IF(COUNTIFS($E$3:E1712,E833)=1,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IF(COUNTIFS($E$3:E1712,E834)=1,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IF(COUNTIFS($E$3:E1712,E835)=1,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IF(COUNTIFS($E$3:E1712,E836)=1,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IF(COUNTIFS($E$3:E1712,E837)=1,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IF(COUNTIFS($E$3:E1712,E838)=1,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IF(COUNTIFS($E$3:E1712,E839)=1,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IF(COUNTIFS($E$3:E1712,E840)=1,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IF(COUNTIFS($E$3:E1712,E841)=1,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IF(COUNTIFS($E$3:E1712,E842)=1,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IF(COUNTIFS($E$3:E1712,E843)=1,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IF(COUNTIFS($E$3:E1712,E844)=1,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IF(COUNTIFS($E$3:E1712,E845)=1,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IF(COUNTIFS($E$3:E1712,E846)=1,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IF(COUNTIFS($E$3:E1712,E847)=1,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IF(COUNTIFS($E$3:E1712,E848)=1,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IF(COUNTIFS($E$3:E1712,E849)=1,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IF(COUNTIFS($E$3:E1712,E850)=1,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IF(COUNTIFS($E$3:E1712,E851)=1,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IF(COUNTIFS($E$3:E1712,E852)=1,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IF(COUNTIFS($E$3:E1712,E855)=1,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IF(COUNTIFS($E$3:E1712,E856)=1,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IF(COUNTIFS($E$3:E1712,E857)=1,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IF(COUNTIFS($E$3:E1712,E858)=1,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IF(COUNTIFS($E$3:E1712,E859)=1,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IF(COUNTIFS($E$3:E1712,E860)=1,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IF(COUNTIFS($E$3:E1712,E861)=1,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IF(COUNTIFS($E$3:E1712,E864)=1,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IF(COUNTIFS($E$3:E1712,E865)=1,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IF(COUNTIFS($E$3:E1712,E866)=1,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IF(COUNTIFS($E$3:E1712,E867)=1,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IF(COUNTIFS($E$3:E1712,E868)=1,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IF(COUNTIFS($E$3:E1712,E869)=1,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IF(COUNTIFS($E$3:E1712,E870)=1,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IF(COUNTIFS($E$3:E1712,E871)=1,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IF(COUNTIFS($E$3:E1712,E874)=1,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IF(COUNTIFS($E$3:E1712,E875)=1,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IF(COUNTIFS($E$3:E1712,E877)=1,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IF(COUNTIFS($E$3:E1712,E882)=1,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IF(COUNTIFS($E$3:E1712,E883)=1,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IF(COUNTIFS($E$3:E1712,E884)=1,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IF(COUNTIFS($E$3:E1712,E885)=1,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IF(COUNTIFS($E$3:E1712,E886)=1,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IF(COUNTIFS($E$3:E1712,E887)=1,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IF(COUNTIFS($E$3:E1712,E888)=1,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IF(COUNTIFS($E$3:E1712,E890)=1,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IF(COUNTIFS($E$3:E1712,E891)=1,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IF(COUNTIFS($E$3:E1712,E892)=1,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IF(COUNTIFS($E$3:E1712,E893)=1,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IF(COUNTIFS($E$3:E1712,E896)=1,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IF(COUNTIFS($E$3:E1712,E897)=1,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IF(COUNTIFS($E$3:E1712,E898)=1,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IF(COUNTIFS($E$3:E1712,E900)=1,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IF(COUNTIFS($E$3:E1712,E901)=1,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IF(COUNTIFS($E$3:E1712,E902)=1,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IF(COUNTIFS($E$3:E1712,E903)=1,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IF(COUNTIFS($E$3:E1712,E907)=1,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IF(COUNTIFS($E$3:E1712,E908)=1,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IF(COUNTIFS($E$3:E1712,E909)=1,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IF(COUNTIFS($E$3:E1712,E910)=1,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IF(COUNTIFS($E$3:E1712,E911)=1,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IF(COUNTIFS($E$3:E1712,E912)=1,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IF(COUNTIFS($E$3:E1712,E913)=1,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IF(COUNTIFS($E$3:E1712,E914)=1,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IF(COUNTIFS($E$3:E1712,E915)=1,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IF(COUNTIFS($E$3:E1712,E916)=1,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IF(COUNTIFS($E$3:E1712,E917)=1,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IF(COUNTIFS($E$3:E1712,E918)=1,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IF(COUNTIFS($E$3:E1712,E919)=1,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IF(COUNTIFS($E$3:E1712,E920)=1,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IF(COUNTIFS($E$3:E1712,E925)=1,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IF(COUNTIFS($E$3:E1712,E926)=1,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IF(COUNTIFS($E$3:E1712,E927)=1,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IF(COUNTIFS($E$3:E1712,E928)=1,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IF(COUNTIFS($E$3:E1712,E929)=1,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IF(COUNTIFS($E$3:E1712,E939)=1,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IF(COUNTIFS($E$3:E1712,E944)=1,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IF(COUNTIFS($E$3:E1712,E945)=1,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IF(COUNTIFS($E$3:E1712,E946)=1,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IF(COUNTIFS($E$3:E1712,E947)=1,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IF(COUNTIFS($E$3:E1712,E948)=1,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IF(COUNTIFS($E$3:E1712,E955)=1,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IF(COUNTIFS($E$3:E1712,E956)=1,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IF(COUNTIFS($E$3:E1712,E957)=1,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IF(COUNTIFS($E$3:E1712,E959)=1,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IF(COUNTIFS($E$3:E1712,E972)=1,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IF(COUNTIFS($E$3:E1712,E973)=1,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IF(COUNTIFS($E$3:E1712,E974)=1,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IF(COUNTIFS($E$3:E1712,E975)=1,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IF(COUNTIFS($E$3:E1712,E976)=1,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IF(COUNTIFS($E$3:E1712,E977)=1,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IF(COUNTIFS($E$3:E1712,E992)=1,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IF(COUNTIFS($E$3:E1712,E999)=1,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IF(COUNTIFS($E$3:E1712,E1004)=1,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IF(COUNTIFS($E$3:E1712,E1005)=1,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IF(COUNTIFS($E$3:E1712,E1010)=1,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IF(COUNTIFS($E$3:E1712,E1015)=1,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IF(COUNTIFS($E$3:E1712,E1016)=1,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IF(COUNTIFS($E$3:E1712,E1026)=1,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IF(COUNTIFS($E$3:E1712,E1027)=1,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IF(COUNTIFS($E$3:E1712,E1028)=1,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IF(COUNTIFS($E$3:E1712,E1029)=1,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IF(COUNTIFS($E$3:E1712,E1030)=1,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IF(COUNTIFS($E$3:E1712,E1031)=1,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IF(COUNTIFS($E$3:E1712,E1032)=1,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IF(COUNTIFS($E$3:E1712,E1033)=1,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IF(COUNTIFS($E$3:E1712,E1034)=1,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IF(COUNTIFS($E$3:E1712,E1035)=1,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IF(COUNTIFS($E$3:E1712,E1036)=1,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IF(COUNTIFS($E$3:E1712,E1038)=1,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IF(COUNTIFS($E$3:E1712,E1039)=1,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IF(COUNTIFS($E$3:E1712,E1040)=1,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IF(COUNTIFS($E$3:E1712,E1041)=1,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IF(COUNTIFS($E$3:E1712,E1042)=1,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IF(COUNTIFS($E$3:E1712,E1043)=1,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IF(COUNTIFS($E$3:E1712,E1044)=1,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IF(COUNTIFS($E$3:E1712,E1045)=1,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IF(COUNTIFS($E$3:E1712,E1046)=1,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IF(COUNTIFS($E$3:E1712,E1047)=1,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IF(COUNTIFS($E$3:E1712,E1048)=1,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IF(COUNTIFS($E$3:E1712,E1049)=1,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IF(COUNTIFS($E$3:E1712,E1050)=1,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IF(COUNTIFS($E$3:E1712,E1051)=1,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IF(COUNTIFS($E$3:E1712,E1054)=1,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IF(COUNTIFS($E$3:E1712,E1055)=1,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IF(COUNTIFS($E$3:E1712,E1056)=1,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IF(COUNTIFS($E$3:E1712,E1061)=1,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IF(COUNTIFS($E$3:E1712,E1062)=1,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IF(COUNTIFS($E$3:E1712,E1063)=1,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IF(COUNTIFS($E$3:E1712,E1066)=1,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IF(COUNTIFS($E$3:E1712,E1067)=1,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IF(COUNTIFS($E$3:E1712,E1071)=1,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IF(COUNTIFS($E$3:E1712,E1072)=1,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IF(COUNTIFS($E$3:E1712,E1073)=1,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IF(COUNTIFS($E$3:E1712,E1074)=1,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IF(COUNTIFS($E$3:E1712,E1075)=1,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IF(COUNTIFS($E$3:E1712,E1076)=1,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IF(COUNTIFS($E$3:E1712,E1077)=1,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IF(COUNTIFS($E$3:E1712,E1078)=1,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IF(COUNTIFS($E$3:E1712,E1084)=1,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IF(COUNTIFS($E$3:E1712,E1085)=1,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IF(COUNTIFS($E$3:E1712,E1086)=1,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IF(COUNTIFS($E$3:E1712,E1088)=1,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IF(COUNTIFS($E$3:E1712,E1089)=1,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IF(COUNTIFS($E$3:E1712,E1098)=1,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IF(COUNTIFS($E$3:E1712,E1099)=1,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IF(COUNTIFS($E$3:E1712,E1100)=1,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IF(COUNTIFS($E$3:E1712,E1101)=1,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IF(COUNTIFS($E$3:E1712,E1102)=1,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IF(COUNTIFS($E$3:E1712,E1103)=1,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IF(COUNTIFS($E$3:E1712,E1104)=1,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IF(COUNTIFS($E$3:E1712,E1105)=1,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IF(COUNTIFS($E$3:E1712,E1106)=1,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IF(COUNTIFS($E$3:E1712,E1107)=1,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IF(COUNTIFS($E$3:E1712,E1108)=1,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IF(COUNTIFS($E$3:E1712,E1109)=1,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IF(COUNTIFS($E$3:E1712,E1110)=1,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IF(COUNTIFS($E$3:E1712,E1111)=1,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IF(COUNTIFS($E$3:E1712,E1118)=1,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IF(COUNTIFS($E$3:E1712,E1119)=1,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IF(COUNTIFS($E$3:E1712,E1120)=1,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IF(COUNTIFS($E$3:E1712,E1121)=1,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IF(COUNTIFS($E$3:E1712,E1122)=1,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IF(COUNTIFS($E$3:E1712,E1123)=1,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IF(COUNTIFS($E$3:E1712,E1124)=1,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IF(COUNTIFS($E$3:E1712,E1125)=1,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IF(COUNTIFS($E$3:E1712,E1126)=1,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IF(COUNTIFS($E$3:E1712,E1127)=1,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IF(COUNTIFS($E$3:E1712,E1128)=1,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IF(COUNTIFS($E$3:E1712,E1129)=1,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IF(COUNTIFS($E$3:E1712,E1130)=1,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IF(COUNTIFS($E$3:E1712,E1131)=1,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IF(COUNTIFS($E$3:E1712,E1132)=1,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IF(COUNTIFS($E$3:E1712,E1133)=1,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IF(COUNTIFS($E$3:E1712,E1134)=1,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IF(COUNTIFS($E$3:E1712,E1135)=1,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IF(COUNTIFS($E$3:E1712,E1136)=1,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IF(COUNTIFS($E$3:E1712,E1137)=1,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IF(COUNTIFS($E$3:E1712,E1138)=1,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IF(COUNTIFS($E$3:E1712,E1139)=1,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IF(COUNTIFS($E$3:E1712,E1140)=1,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IF(COUNTIFS($E$3:E1712,E1141)=1,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IF(COUNTIFS($E$3:E1712,E1142)=1,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IF(COUNTIFS($E$3:E1712,E1143)=1,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IF(COUNTIFS($E$3:E1712,E1144)=1,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IF(COUNTIFS($E$3:E1712,E1145)=1,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IF(COUNTIFS($E$3:E1712,E1146)=1,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IF(COUNTIFS($E$3:E1712,E1147)=1,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IF(COUNTIFS($E$3:E1712,E1148)=1,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IF(COUNTIFS($E$3:E1712,E1149)=1,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IF(COUNTIFS($E$3:E1712,E1150)=1,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IF(COUNTIFS($E$3:E1712,E1151)=1,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IF(COUNTIFS($E$3:E1712,E1152)=1,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IF(COUNTIFS($E$3:E1712,E1153)=1,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IF(COUNTIFS($E$3:E1712,E1154)=1,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IF(COUNTIFS($E$3:E1712,E1155)=1,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IF(COUNTIFS($E$3:E1712,E1156)=1,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IF(COUNTIFS($E$3:E1712,E1157)=1,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IF(COUNTIFS($E$3:E1712,E1158)=1,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IF(COUNTIFS($E$3:E1712,E1159)=1,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IF(COUNTIFS($E$3:E1712,E1160)=1,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IF(COUNTIFS($E$3:E1712,E1161)=1,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IF(COUNTIFS($E$3:E1712,E1162)=1,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IF(COUNTIFS($E$3:E1712,E1163)=1,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IF(COUNTIFS($E$3:E1712,E1164)=1,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IF(COUNTIFS($E$3:E1712,E1165)=1,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IF(COUNTIFS($E$3:E1712,E1166)=1,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IF(COUNTIFS($E$3:E1712,E1167)=1,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IF(COUNTIFS($E$3:E1712,E1168)=1,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IF(COUNTIFS($E$3:E1712,E1169)=1,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IF(COUNTIFS($E$3:E1712,E1170)=1,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IF(COUNTIFS($E$3:E1712,E1171)=1,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IF(COUNTIFS($E$3:E1712,E1172)=1,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IF(COUNTIFS($E$3:E1712,E1173)=1,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IF(COUNTIFS($E$3:E1712,E1174)=1,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IF(COUNTIFS($E$3:E1712,E1175)=1,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IF(COUNTIFS($E$3:E1712,E1176)=1,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IF(COUNTIFS($E$3:E1712,E1177)=1,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IF(COUNTIFS($E$3:E1712,E1178)=1,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IF(COUNTIFS($E$3:E1712,E1179)=1,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IF(COUNTIFS($E$3:E1712,E1180)=1,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IF(COUNTIFS($E$3:E1712,E1181)=1,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IF(COUNTIFS($E$3:E1712,E1182)=1,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IF(COUNTIFS($E$3:E1712,E1183)=1,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IF(COUNTIFS($E$3:E1712,E1184)=1,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IF(COUNTIFS($E$3:E1712,E1185)=1,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IF(COUNTIFS($E$3:E1712,E1186)=1,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IF(COUNTIFS($E$3:E1712,E1187)=1,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IF(COUNTIFS($E$3:E1712,E1188)=1,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IF(COUNTIFS($E$3:E1712,E1189)=1,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IF(COUNTIFS($E$3:E1712,E1190)=1,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IF(COUNTIFS($E$3:E1712,E1191)=1,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IF(COUNTIFS($E$3:E1712,E1192)=1,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IF(COUNTIFS($E$3:E1712,E1193)=1,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IF(COUNTIFS($E$3:E1712,E1194)=1,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IF(COUNTIFS($E$3:E1712,E1195)=1,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IF(COUNTIFS($E$3:E1712,E1196)=1,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IF(COUNTIFS($E$3:E1712,E1197)=1,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IF(COUNTIFS($E$3:E1712,E1198)=1,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IF(COUNTIFS($E$3:E1712,E1199)=1,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IF(COUNTIFS($E$3:E1712,E1200)=1,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IF(COUNTIFS($E$3:E1712,E1201)=1,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IF(COUNTIFS($E$3:E1712,E1202)=1,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IF(COUNTIFS($E$3:E1712,E1203)=1,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IF(COUNTIFS($E$3:E1712,E1204)=1,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IF(COUNTIFS($E$3:E1712,E1205)=1,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IF(COUNTIFS($E$3:E1712,E1206)=1,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IF(COUNTIFS($E$3:E1712,E1207)=1,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IF(COUNTIFS($E$3:E1712,E1208)=1,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IF(COUNTIFS($E$3:E1712,E1209)=1,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IF(COUNTIFS($E$3:E1712,E1210)=1,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IF(COUNTIFS($E$3:E1712,E1211)=1,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IF(COUNTIFS($E$3:E1712,E1212)=1,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IF(COUNTIFS($E$3:E1712,E1213)=1,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IF(COUNTIFS($E$3:E1712,E1214)=1,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IF(COUNTIFS($E$3:E1712,E1215)=1,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IF(COUNTIFS($E$3:E1712,E1216)=1,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IF(COUNTIFS($E$3:E1712,E1217)=1,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IF(COUNTIFS($E$3:E1712,E1218)=1,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IF(COUNTIFS($E$3:E1712,E1219)=1,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IF(COUNTIFS($E$3:E1712,E1220)=1,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IF(COUNTIFS($E$3:E1712,E1221)=1,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IF(COUNTIFS($E$3:E1712,E1222)=1,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IF(COUNTIFS($E$3:E1712,E1223)=1,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IF(COUNTIFS($E$3:E1712,E1224)=1,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IF(COUNTIFS($E$3:E1712,E1225)=1,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IF(COUNTIFS($E$3:E1712,E1226)=1,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IF(COUNTIFS($E$3:E1712,E1227)=1,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IF(COUNTIFS($E$3:E1712,E1228)=1,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IF(COUNTIFS($E$3:E1712,E1229)=1,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IF(COUNTIFS($E$3:E1712,E1230)=1,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IF(COUNTIFS($E$3:E1712,E1231)=1,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IF(COUNTIFS($E$3:E1712,E1232)=1,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IF(COUNTIFS($E$3:E1712,E1233)=1,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IF(COUNTIFS($E$3:E1712,E1234)=1,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IF(COUNTIFS($E$3:E1712,E1235)=1,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IF(COUNTIFS($E$3:E1712,E1236)=1,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IF(COUNTIFS($E$3:E1712,E1237)=1,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IF(COUNTIFS($E$3:E1712,E1238)=1,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IF(COUNTIFS($E$3:E1712,E1239)=1,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IF(COUNTIFS($E$3:E1712,E1240)=1,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IF(COUNTIFS($E$3:E1712,E1241)=1,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IF(COUNTIFS($E$3:E1712,E1242)=1,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IF(COUNTIFS($E$3:E1712,E1243)=1,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IF(COUNTIFS($E$3:E1712,E1244)=1,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IF(COUNTIFS($E$3:E1712,E1245)=1,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IF(COUNTIFS($E$3:E1712,E1246)=1,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IF(COUNTIFS($E$3:E1712,E1247)=1,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IF(COUNTIFS($E$3:E1712,E1248)=1,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IF(COUNTIFS($E$3:E1712,E1249)=1,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IF(COUNTIFS($E$3:E1712,E1250)=1,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IF(COUNTIFS($E$3:E1712,E1251)=1,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IF(COUNTIFS($E$3:E1712,E1252)=1,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IF(COUNTIFS($E$3:E1712,E1253)=1,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IF(COUNTIFS($E$3:E1712,E1254)=1,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IF(COUNTIFS($E$3:E1712,E1255)=1,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IF(COUNTIFS($E$3:E1712,E1256)=1,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IF(COUNTIFS($E$3:E1712,E1257)=1,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IF(COUNTIFS($E$3:E1712,E1258)=1,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IF(COUNTIFS($E$3:E1712,E1259)=1,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IF(COUNTIFS($E$3:E1712,E1260)=1,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IF(COUNTIFS($E$3:E1712,E1261)=1,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IF(COUNTIFS($E$3:E1712,E1262)=1,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IF(COUNTIFS($E$3:E1712,E1263)=1,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IF(COUNTIFS($E$3:E1712,E1264)=1,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IF(COUNTIFS($E$3:E1712,E1265)=1,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IF(COUNTIFS($E$3:E1712,E1266)=1,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IF(COUNTIFS($E$3:E1712,E1267)=1,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IF(COUNTIFS($E$3:E1712,E1268)=1,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IF(COUNTIFS($E$3:E1712,E1269)=1,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IF(COUNTIFS($E$3:E1712,E1270)=1,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IF(COUNTIFS($E$3:E1712,E1271)=1,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IF(COUNTIFS($E$3:E1712,E1272)=1,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IF(COUNTIFS($E$3:E1712,E1273)=1,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IF(COUNTIFS($E$3:E1712,E1274)=1,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IF(COUNTIFS($E$3:E1712,E1275)=1,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IF(COUNTIFS($E$3:E1712,E1276)=1,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IF(COUNTIFS($E$3:E1712,E1277)=1,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IF(COUNTIFS($E$3:E1712,E1278)=1,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IF(COUNTIFS($E$3:E1712,E1279)=1,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IF(COUNTIFS($E$3:E1712,E1280)=1,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IF(COUNTIFS($E$3:E1712,E1281)=1,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IF(COUNTIFS($E$3:E1712,E1282)=1,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IF(COUNTIFS($E$3:E1712,E1283)=1,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IF(COUNTIFS($E$3:E1712,E1284)=1,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IF(COUNTIFS($E$3:E1712,E1285)=1,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IF(COUNTIFS($E$3:E1712,E1286)=1,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IF(COUNTIFS($E$3:E1712,E1287)=1,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IF(COUNTIFS($E$3:E1712,E1288)=1,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IF(COUNTIFS($E$3:E1712,E1289)=1,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IF(COUNTIFS($E$3:E1712,E1290)=1,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IF(COUNTIFS($E$3:E1712,E1291)=1,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IF(COUNTIFS($E$3:E1712,E1292)=1,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IF(COUNTIFS($E$3:E1712,E1293)=1,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IF(COUNTIFS($E$3:E1712,E1294)=1,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IF(COUNTIFS($E$3:E1712,E1295)=1,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IF(COUNTIFS($E$3:E1712,E1296)=1,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IF(COUNTIFS($E$3:E1712,E1297)=1,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IF(COUNTIFS($E$3:E1712,E1298)=1,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IF(COUNTIFS($E$3:E1712,E1299)=1,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IF(COUNTIFS($E$3:E1712,E1300)=1,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IF(COUNTIFS($E$3:E1712,E1301)=1,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IF(COUNTIFS($E$3:E1712,E1302)=1,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IF(COUNTIFS($E$3:E1712,E1303)=1,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IF(COUNTIFS($E$3:E1712,E1304)=1,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IF(COUNTIFS($E$3:E1712,E1306)=1,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IF(COUNTIFS($E$3:E1712,E1307)=1,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IF(COUNTIFS($E$3:E1712,E1308)=1,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IF(COUNTIFS($E$3:E1712,E1309)=1,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IF(COUNTIFS($E$3:E1712,E1311)=1,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IF(COUNTIFS($E$3:E1712,E1323)=1,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IF(COUNTIFS($E$3:E1712,E1324)=1,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IF(COUNTIFS($E$3:E1712,E1325)=1,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IF(COUNTIFS($E$3:E1712,E1326)=1,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IF(COUNTIFS($E$3:E1712,E1329)=1,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IF(COUNTIFS($E$3:E1712,E1330)=1,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IF(COUNTIFS($E$3:E1712,E1331)=1,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IF(COUNTIFS($E$3:E1712,E1332)=1,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IF(COUNTIFS($E$3:E1712,E1333)=1,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IF(COUNTIFS($E$3:E1712,E1334)=1,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IF(COUNTIFS($E$3:E1712,E1335)=1,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IF(COUNTIFS($E$3:E1712,E1336)=1,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IF(COUNTIFS($E$3:E1712,E1338)=1,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IF(COUNTIFS($E$3:E1712,E1339)=1,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IF(COUNTIFS($E$3:E1712,E1341)=1,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26"/>
      <c r="L1344" s="78">
        <f>IF(COUNTIFS($E$3:E1712,E1344)=1,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26"/>
      <c r="L1345" s="78">
        <f>IF(COUNTIFS($E$3:E1712,E1345)=1,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26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26"/>
      <c r="L1347" s="78">
        <f>IF(COUNTIFS($E$3:E1712,E1347)=1,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26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26"/>
      <c r="L1349" s="78">
        <f>IF(COUNTIFS($E$3:E1712,E1349)=1,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26"/>
      <c r="L1350" s="78">
        <f>IF(COUNTIFS($E$3:E1712,E1350)=1,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26"/>
      <c r="L1351" s="78">
        <f>IF(COUNTIFS($E$3:E1712,E1351)=1,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26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26"/>
      <c r="L1353" s="78">
        <f>IF(COUNTIFS($E$3:E1712,E1353)=1,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26"/>
      <c r="L1354" s="78">
        <f>IF(COUNTIFS($E$3:E1712,E1354)=1,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26"/>
      <c r="L1355" s="78">
        <f>IF(COUNTIFS($E$3:E1712,E1355)=1,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26"/>
      <c r="L1356" s="78">
        <f>IF(COUNTIFS($E$3:E1712,E1356)=1,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26"/>
      <c r="L1357" s="78">
        <f>IF(COUNTIFS($E$3:E1712,E1357)=1,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26"/>
      <c r="L1358" s="78">
        <f>IF(COUNTIFS($E$3:E1712,E1358)=1,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26"/>
      <c r="L1359" s="78">
        <f>IF(COUNTIFS($E$3:E1712,E1359)=1,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26"/>
      <c r="L1360" s="78">
        <f>IF(COUNTIFS($E$3:E1712,E1360)=1,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26"/>
      <c r="L1361" s="78">
        <f>IF(COUNTIFS($E$3:E1712,E1361)=1,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26"/>
      <c r="L1362" s="78">
        <f>IF(COUNTIFS($E$3:E1712,E1362)=1,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26"/>
      <c r="L1363" s="78">
        <f>IF(COUNTIFS($E$3:E1712,E1363)=1,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26"/>
      <c r="L1364" s="78">
        <f>IF(COUNTIFS($E$3:E1712,E1364)=1,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26"/>
      <c r="L1365" s="78">
        <f>IF(COUNTIFS($E$3:E1712,E1365)=1,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IF(COUNTIFS($E$3:E1712,E1366)=1,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IF(COUNTIFS($E$3:E1713,E1367)=1,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IF(COUNTIFS($E$3:E1714,E1368)=1,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IF(COUNTIFS($E$3:E1715,E1369)=1,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IF(COUNTIFS($E$3:E1716,E1370)=1,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IF(COUNTIFS($E$3:E1717,E1371)=1,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IF(COUNTIFS($E$3:E1718,E1372)=1,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IF(COUNTIFS($E$3:E1719,E1373)=1,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IF(COUNTIFS($E$3:E1720,E1374)=1,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IF(COUNTIFS($E$3:E1721,E1375)=1,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IF(COUNTIFS($E$3:E1722,E1376)=1,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IF(COUNTIFS($E$3:E1723,E1377)=1,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IF(COUNTIFS($E$3:E1724,E1378)=1,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IF(COUNTIFS($E$3:E1725,E1379)=1,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IF(COUNTIFS($E$3:E1726,E1380)=1,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IF(COUNTIFS($E$3:E1727,E1381)=1,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IF(COUNTIFS($E$3:E1728,E1382)=1,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IF(COUNTIFS($E$3:E1729,E1383)=1,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IF(COUNTIFS($E$3:E1730,E1384)=1,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IF(COUNTIFS($E$3:E1731,E1385)=1,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IF(COUNTIFS($E$3:E1732,E1386)=1,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IF(COUNTIFS($E$3:E1733,E1387)=1,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IF(COUNTIFS($E$3:E1734,E1388)=1,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IF(COUNTIFS($E$3:E1735,E1389)=1,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IF(COUNTIFS($E$3:E1736,E1390)=1,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IF(COUNTIFS($E$3:E1737,E1391)=1,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IF(COUNTIFS($E$3:E1738,E1392)=1,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IF(COUNTIFS($E$3:E1739,E1393)=1,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IF(COUNTIFS($E$3:E1740,E1394)=1,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IF(COUNTIFS($E$3:E1741,E1395)=1,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IF(COUNTIFS($E$3:E1742,E1396)=1,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IF(COUNTIFS($E$3:E1743,E1397)=1,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IF(COUNTIFS($E$3:E1744,E1398)=1,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IF(COUNTIFS($E$3:E1745,E1399)=1,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IF(COUNTIFS($E$3:E1746,E1400)=1,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IF(COUNTIFS($E$3:E1747,E1401)=1,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IF(COUNTIFS($E$3:E1748,E1402)=1,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IF(COUNTIFS($E$3:E1749,E1403)=1,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IF(COUNTIFS($E$3:E1750,E1404)=1,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IF(COUNTIFS($E$3:E1751,E1405)=1,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IF(COUNTIFS($E$3:E1752,E1406)=1,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IF(COUNTIFS($E$3:E1753,E1407)=1,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IF(COUNTIFS($E$3:E1754,E1408)=1,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IF(COUNTIFS($E$3:E1755,E1409)=1,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IF(COUNTIFS($E$3:E1756,E1410)=1,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IF(COUNTIFS($E$3:E1757,E1411)=1,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IF(COUNTIFS($E$3:E1758,E1412)=1,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IF(COUNTIFS($E$3:E1759,E1413)=1,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IF(COUNTIFS($E$3:E1760,E1414)=1,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IF(COUNTIFS($E$3:E1761,E1415)=1,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IF(COUNTIFS($E$3:E1762,E1416)=1,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IF(COUNTIFS($E$3:E1763,E1417)=1,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IF(COUNTIFS($E$3:E1764,E1418)=1,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IF(COUNTIFS($E$3:E1765,E1419)=1,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IF(COUNTIFS($E$3:E1766,E1420)=1,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IF(COUNTIFS($E$3:E1767,E1421)=1,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IF(COUNTIFS($E$3:E1768,E1422)=1,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IF(COUNTIFS($E$3:E1769,E1423)=1,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IF(COUNTIFS($E$3:E1770,E1424)=1,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IF(COUNTIFS($E$3:E1771,E1425)=1,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68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IF(COUNTIFS($E$3:E1772,E1426)=1,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60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IF(COUNTIFS($E$3:E1773,E1427)=1,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60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IF(COUNTIFS($E$3:E1774,E1428)=1,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60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IF(COUNTIFS($E$3:E1775,E1429)=1,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60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IF(COUNTIFS($E$3:E1776,E1430)=1,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60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IF(COUNTIFS($E$3:E1777,E1431)=1,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60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IF(COUNTIFS($E$3:E1778,E1432)=1,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60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IF(COUNTIFS($E$3:E1779,E1433)=1,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60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IF(COUNTIFS($E$3:E1780,E1434)=1,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IF(COUNTIFS($E$3:E1781,E1435)=1,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IF(COUNTIFS($E$3:E1782,E1436)=1,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IF(COUNTIFS($E$3:E1783,E1437)=1,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IF(COUNTIFS($E$3:E1784,E1438)=1,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IF(COUNTIFS($E$3:E1785,E1439)=1,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IF(COUNTIFS($E$3:E1786,E1440)=1,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IF(COUNTIFS($E$3:E1787,E1441)=1,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IF(COUNTIFS($E$3:E1788,E1442)=1,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IF(COUNTIFS($E$3:E1789,E1443)=1,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IF(COUNTIFS($E$3:E1790,E1444)=1,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IF(COUNTIFS($E$3:E1791,E1445)=1,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IF(COUNTIFS($E$3:E1792,E1446)=1,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IF(COUNTIFS($E$3:E1793,E1447)=1,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IF(COUNTIFS($E$3:E1794,E1448)=1,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IF(COUNTIFS($E$3:E1795,E1449)=1,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IF(COUNTIFS($E$3:E1796,E1450)=1,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IF(COUNTIFS($E$3:E1797,E1451)=1,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IF(COUNTIFS($E$3:E1798,E1452)=1,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IF(COUNTIFS($E$3:E1799,E1453)=1,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IF(COUNTIFS($E$3:E1800,E1454)=1,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IF(COUNTIFS($E$3:E1801,E1455)=1,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IF(COUNTIFS($E$3:E1802,E1456)=1,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IF(COUNTIFS($E$3:E1803,E1457)=1,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IF(COUNTIFS($E$3:E1804,E1458)=1,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IF(COUNTIFS($E$3:E1805,E1459)=1,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IF(COUNTIFS($E$3:E1806,E1460)=1,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IF(COUNTIFS($E$3:E1807,E1461)=1,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IF(COUNTIFS($E$3:E1808,E1462)=1,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IF(COUNTIFS($E$3:E1809,E1463)=1,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IF(COUNTIFS($E$3:E1810,E1464)=1,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IF(COUNTIFS($E$3:E1811,E1465)=1,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IF(COUNTIFS($E$3:E1812,E1466)=1,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IF(COUNTIFS($E$3:E1813,E1467)=1,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IF(COUNTIFS($E$3:E1814,E1468)=1,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IF(COUNTIFS($E$3:E1815,E1469)=1,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IF(COUNTIFS($E$3:E1816,E1470)=1,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IF(COUNTIFS($E$3:E1817,E1471)=1,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IF(COUNTIFS($E$3:E1818,E1472)=1,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IF(COUNTIFS($E$3:E1819,E1473)=1,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IF(COUNTIFS($E$3:E1820,E1474)=1,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IF(COUNTIFS($E$3:E1821,E1475)=1,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IF(COUNTIFS($E$3:E1822,E1476)=1,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IF(COUNTIFS($E$3:E1823,E1477)=1,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IF(COUNTIFS($E$3:E1824,E1478)=1,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IF(COUNTIFS($E$3:E1825,E1479)=1,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IF(COUNTIFS($E$3:E1826,E1480)=1,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IF(COUNTIFS($E$3:E1827,E1481)=1,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IF(COUNTIFS($E$3:E1828,E1482)=1,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IF(COUNTIFS($E$3:E1829,E1483)=1,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IF(COUNTIFS($E$3:E1830,E1484)=1,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IF(COUNTIFS($E$3:E1831,E1485)=1,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IF(COUNTIFS($E$3:E1832,E1486)=1,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IF(COUNTIFS($E$3:E1833,E1487)=1,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IF(COUNTIFS($E$3:E1834,E1488)=1,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IF(COUNTIFS($E$3:E1835,E1489)=1,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IF(COUNTIFS($E$3:E1836,E1490)=1,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IF(COUNTIFS($E$3:E1837,E1491)=1,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IF(COUNTIFS($E$3:E1838,E1492)=1,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IF(COUNTIFS($E$3:E1839,E1493)=1,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IF(COUNTIFS($E$3:E1840,E1494)=1,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IF(COUNTIFS($E$3:E1841,E1495)=1,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IF(COUNTIFS($E$3:E1842,E1496)=1,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IF(COUNTIFS($E$3:E1843,E1497)=1,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IF(COUNTIFS($E$3:E1844,E1498)=1,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IF(COUNTIFS($E$3:E1845,E1499)=1,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IF(COUNTIFS($E$3:E1846,E1500)=1,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IF(COUNTIFS($E$3:E1847,E1501)=1,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IF(COUNTIFS($E$3:E1848,E1502)=1,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IF(COUNTIFS($E$3:E1849,E1503)=1,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IF(COUNTIFS($E$3:E1850,E1504)=1,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IF(COUNTIFS($E$3:E1851,E1505)=1,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IF(COUNTIFS($E$3:E1852,E1506)=1,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IF(COUNTIFS($E$3:E1853,E1507)=1,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IF(COUNTIFS($E$3:E1854,E1508)=1,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IF(COUNTIFS($E$3:E1855,E1509)=1,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IF(COUNTIFS($E$3:E1856,E1510)=1,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IF(COUNTIFS($E$3:E1857,E1511)=1,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IF(COUNTIFS($E$3:E1858,E1512)=1,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IF(COUNTIFS($E$3:E1859,E1513)=1,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IF(COUNTIFS($E$3:E1860,E1514)=1,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IF(COUNTIFS($E$3:E1861,E1515)=1,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IF(COUNTIFS($E$3:E1862,E1516)=1,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IF(COUNTIFS($E$3:E1863,E1517)=1,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IF(COUNTIFS($E$3:E1864,E1518)=1,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IF(COUNTIFS($E$3:E1865,E1519)=1,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IF(COUNTIFS($E$3:E1866,E1520)=1,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IF(COUNTIFS($E$3:E1867,E1521)=1,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IF(COUNTIFS($E$3:E1868,E1522)=1,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IF(COUNTIFS($E$3:E1869,E1523)=1,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IF(COUNTIFS($E$3:E1870,E1524)=1,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IF(COUNTIFS($E$3:E1871,E1525)=1,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IF(COUNTIFS($E$3:E1872,E1526)=1,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IF(COUNTIFS($E$3:E1873,E1527)=1,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IF(COUNTIFS($E$3:E1874,E1528)=1,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IF(COUNTIFS($E$3:E1875,E1529)=1,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IF(COUNTIFS($E$3:E1876,E1530)=1,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IF(COUNTIFS($E$3:E1877,E1531)=1,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IF(COUNTIFS($E$3:E1878,E1532)=1,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IF(COUNTIFS($E$3:E1879,E1533)=1,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IF(COUNTIFS($E$3:E1880,E1534)=1,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IF(COUNTIFS($E$3:E1881,E1535)=1,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IF(COUNTIFS($E$3:E1882,E1536)=1,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IF(COUNTIFS($E$3:E1883,E1537)=1,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IF(COUNTIFS($E$3:E1884,E1538)=1,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IF(COUNTIFS($E$3:E1885,E1539)=1,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IF(COUNTIFS($E$3:E1886,E1540)=1,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IF(COUNTIFS($E$3:E1887,E1541)=1,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IF(COUNTIFS($E$3:E1888,E1542)=1,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IF(COUNTIFS($E$3:E1889,E1543)=1,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IF(COUNTIFS($E$3:E1890,E1544)=1,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IF(COUNTIFS($E$3:E1891,E1545)=1,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IF(COUNTIFS($E$3:E1892,E1546)=1,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IF(COUNTIFS($E$3:E1893,E1547)=1,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IF(COUNTIFS($E$3:E1894,E1548)=1,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IF(COUNTIFS($E$3:E1895,E1549)=1,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IF(COUNTIFS($E$3:E1896,E1550)=1,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IF(COUNTIFS($E$3:E1897,E1551)=1,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IF(COUNTIFS($E$3:E1898,E1552)=1,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IF(COUNTIFS($E$3:E1899,E1553)=1,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IF(COUNTIFS($E$3:E1900,E1554)=1,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IF(COUNTIFS($E$3:E1901,E1555)=1,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IF(COUNTIFS($E$3:E1902,E1556)=1,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IF(COUNTIFS($E$3:E1903,E1557)=1,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IF(COUNTIFS($E$3:E1904,E1558)=1,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IF(COUNTIFS($E$3:E1905,E1559)=1,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>
        <f>IF(COUNTIFS($E$3:E1906,E1560)=1, K1560, 0)</f>
        <v>0</v>
      </c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>
        <f>IF(COUNTIFS($E$3:E1907,E1561)=1, K1561, 0)</f>
        <v>0</v>
      </c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>
        <f>IF(COUNTIFS($E$3:E1908,E1562)=1, K1562, 0)</f>
        <v>0</v>
      </c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>
        <f>IF(COUNTIFS($E$3:E1909,E1563)=1, K1563, 0)</f>
        <v>0</v>
      </c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>
        <f>IF(COUNTIFS($E$3:E1910,E1564)=1, K1564, 0)</f>
        <v>0</v>
      </c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>
        <f>IF(COUNTIFS($E$3:E1911,E1565)=1, K1565, 0)</f>
        <v>0</v>
      </c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>
        <f>IF(COUNTIFS($E$3:E1912,E1566)=1, K1566, 0)</f>
        <v>0</v>
      </c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>
        <f>IF(COUNTIFS($E$3:E1913,E1567)=1, K1567, 0)</f>
        <v>0</v>
      </c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>
        <f>IF(COUNTIFS($E$3:E1914,E1568)=1, K1568, 0)</f>
        <v>0</v>
      </c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>
        <f>IF(COUNTIFS($E$3:E1915,E1569)=1, K1569, 0)</f>
        <v>0</v>
      </c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>
        <f>IF(COUNTIFS($E$3:E1916,E1570)=1, K1570, 0)</f>
        <v>0</v>
      </c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>
        <f>IF(COUNTIFS($E$3:E1917,E1571)=1, K1571, 0)</f>
        <v>0</v>
      </c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>
        <f>IF(COUNTIFS($E$3:E1918,E1572)=1, K1572, 0)</f>
        <v>0</v>
      </c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>
        <f>IF(COUNTIFS($E$3:E1919,E1573)=1, K1573, 0)</f>
        <v>0</v>
      </c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>
        <f>IF(COUNTIFS($E$3:E1920,E1574)=1, K1574, 0)</f>
        <v>0</v>
      </c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>
        <f>IF(COUNTIFS($E$3:E1921,E1575)=1, K1575, 0)</f>
        <v>0</v>
      </c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>
        <f>IF(COUNTIFS($E$3:E1922,E1576)=1, K1576, 0)</f>
        <v>0</v>
      </c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>
        <f>IF(COUNTIFS($E$3:E1923,E1577)=1, K1577, 0)</f>
        <v>0</v>
      </c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>
        <f>IF(COUNTIFS($E$3:E1924,E1578)=1, K1578, 0)</f>
        <v>0</v>
      </c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>
        <f>IF(COUNTIFS($E$3:E1925,E1579)=1, K1579, 0)</f>
        <v>0</v>
      </c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>
        <f>IF(COUNTIFS($E$3:E1926,E1580)=1, K1580, 0)</f>
        <v>0</v>
      </c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>
        <f>IF(COUNTIFS($E$3:E1927,E1581)=1, K1581, 0)</f>
        <v>0</v>
      </c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>
        <f>IF(COUNTIFS($E$3:E1928,E1582)=1, K1582, 0)</f>
        <v>0</v>
      </c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IF(COUNTIFS($E$3:E1929,E1583)=1,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IF(COUNTIFS($E$3:E1930,E1584)=1,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IF(COUNTIFS($E$3:E1931,E1585)=1,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IF(COUNTIFS($E$3:E1932,E1586)=1,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IF(COUNTIFS($E$3:E1933,E1587)=1,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IF(COUNTIFS($E$3:E1934,E1588)=1,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IF(COUNTIFS($E$3:E1935,E1589)=1,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IF(COUNTIFS($E$3:E1936,E1590)=1,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IF(COUNTIFS($E$3:E1937,E1591)=1,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IF(COUNTIFS($E$3:E1938,E1592)=1,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IF(COUNTIFS($E$3:E1939,E1593)=1,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IF(COUNTIFS($E$3:E1940,E1594)=1,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>
        <f>IF(COUNTIFS($E$3:E1941,E1595)=1, K1595, 0)</f>
        <v>0</v>
      </c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>
        <f>IF(COUNTIFS($E$3:E1942,E1596)=1, K1596, 0)</f>
        <v>0</v>
      </c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>
        <f>IF(COUNTIFS($E$3:E1943,E1597)=1, K1597, 0)</f>
        <v>0</v>
      </c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>
        <f>IF(COUNTIFS($E$3:E1944,E1598)=1, K1598, 0)</f>
        <v>0</v>
      </c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>
        <f>IF(COUNTIFS($E$3:E1945,E1599)=1, K1599, 0)</f>
        <v>0</v>
      </c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>
        <f>IF(COUNTIFS($E$3:E1946,E1600)=1, K1600, 0)</f>
        <v>0</v>
      </c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>
        <f>IF(COUNTIFS($E$3:E1947,E1601)=1, K1601, 0)</f>
        <v>0</v>
      </c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>
        <f>IF(COUNTIFS($E$3:E1948,E1602)=1, K1602, 0)</f>
        <v>0</v>
      </c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>
        <f>IF(COUNTIFS($E$3:E1949,E1603)=1, K1603, 0)</f>
        <v>0</v>
      </c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>
        <f>IF(COUNTIFS($E$3:E1950,E1604)=1, K1604, 0)</f>
        <v>0</v>
      </c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>
        <f>IF(COUNTIFS($E$3:E1951,E1605)=1, K1605, 0)</f>
        <v>0</v>
      </c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>
        <f>IF(COUNTIFS($E$3:E1952,E1606)=1, K1606, 0)</f>
        <v>0</v>
      </c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>
        <f>IF(COUNTIFS($E$3:E1953,E1607)=1, K1607, 0)</f>
        <v>0</v>
      </c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>
        <f>IF(COUNTIFS($E$3:E1954,E1608)=1, K1608, 0)</f>
        <v>0</v>
      </c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>
        <f>IF(COUNTIFS($E$3:E1955,E1609)=1, K1609, 0)</f>
        <v>0</v>
      </c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>
        <f>IF(COUNTIFS($E$3:E1956,E1610)=1, K1610, 0)</f>
        <v>0</v>
      </c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>
        <f>IF(COUNTIFS($E$3:E1957,E1611)=1, K1611, 0)</f>
        <v>0</v>
      </c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>
        <f>IF(COUNTIFS($E$3:E1958,E1612)=1, K1612, 0)</f>
        <v>0</v>
      </c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>
        <f>IF(COUNTIFS($E$3:E1959,E1613)=1, K1613, 0)</f>
        <v>0</v>
      </c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>
        <f>IF(COUNTIFS($E$3:E1960,E1614)=1, K1614, 0)</f>
        <v>0</v>
      </c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>
        <f>IF(COUNTIFS($E$3:E1961,E1615)=1, K1615, 0)</f>
        <v>0</v>
      </c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>
        <f>IF(COUNTIFS($E$3:E1962,E1616)=1, K1616, 0)</f>
        <v>0</v>
      </c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>
        <f>IF(COUNTIFS($E$3:E1963,E1617)=1, K1617, 0)</f>
        <v>0</v>
      </c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>
        <f>IF(COUNTIFS($E$3:E1964,E1618)=1, K1618, 0)</f>
        <v>0</v>
      </c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>
        <f>IF(COUNTIFS($E$3:E1965,E1619)=1, K1619, 0)</f>
        <v>0</v>
      </c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>
        <f>IF(COUNTIFS($E$3:E1966,E1620)=1, K1620, 0)</f>
        <v>0</v>
      </c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>
        <f>IF(COUNTIFS($E$3:E1967,E1621)=1, K1621, 0)</f>
        <v>0</v>
      </c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60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IF(COUNTIFS($E$3:E1968,E1622)=1,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60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IF(COUNTIFS($E$3:E1969,E1623)=1,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60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IF(COUNTIFS($E$3:E1970,E1624)=1,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60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IF(COUNTIFS($E$3:E1971,E1625)=1,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60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IF(COUNTIFS($E$3:E1972,E1626)=1,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60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IF(COUNTIFS($E$3:E1973,E1627)=1,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60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IF(COUNTIFS($E$3:E1974,E1628)=1,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60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IF(COUNTIFS($E$3:E1975,E1629)=1,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60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IF(COUNTIFS($E$3:E1976,E1630)=1,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60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IF(COUNTIFS($E$3:E1977,E1631)=1,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60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IF(COUNTIFS($E$3:E1978,E1632)=1,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60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IF(COUNTIFS($E$3:E1979,E1633)=1,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60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IF(COUNTIFS($E$3:E1980,E1634)=1,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60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IF(COUNTIFS($E$3:E1981,E1635)=1,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60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IF(COUNTIFS($E$3:E1982,E1636)=1,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60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IF(COUNTIFS($E$3:E1983,E1637)=1,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60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IF(COUNTIFS($E$3:E1984,E1638)=1,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60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IF(COUNTIFS($E$3:E1985,E1639)=1,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60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IF(COUNTIFS($E$3:E1986,E1640)=1,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60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IF(COUNTIFS($E$3:E1987,E1641)=1,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60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IF(COUNTIFS($E$3:E1988,E1642)=1,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60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IF(COUNTIFS($E$3:E1989,E1643)=1,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60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IF(COUNTIFS($E$3:E1990,E1644)=1,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60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IF(COUNTIFS($E$3:E1991,E1645)=1,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60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IF(COUNTIFS($E$3:E1992,E1646)=1,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60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IF(COUNTIFS($E$3:E1993,E1647)=1,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60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IF(COUNTIFS($E$3:E1994,E1648)=1,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60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IF(COUNTIFS($E$3:E1995,E1649)=1,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60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IF(COUNTIFS($E$3:E1996,E1650)=1,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60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IF(COUNTIFS($E$3:E1997,E1651)=1,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60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IF(COUNTIFS($E$3:E1998,E1652)=1,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60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IF(COUNTIFS($E$3:E1999,E1653)=1,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60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IF(COUNTIFS($E$3:E2000,E1654)=1,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60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IF(COUNTIFS($E$3:E2001,E1655)=1,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60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IF(COUNTIFS($E$3:E2002,E1656)=1,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60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IF(COUNTIFS($E$3:E2003,E1657)=1,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60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IF(COUNTIFS($E$3:E2004,E1658)=1,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60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IF(COUNTIFS($E$3:E2005,E1659)=1,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60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IF(COUNTIFS($E$3:E2006,E1660)=1,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60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IF(COUNTIFS($E$3:E2007,E1661)=1,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60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IF(COUNTIFS($E$3:E2008,E1662)=1,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60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IF(COUNTIFS($E$3:E2009,E1663)=1,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60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IF(COUNTIFS($E$3:E2010,E1664)=1,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60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IF(COUNTIFS($E$3:E2011,E1665)=1,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60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IF(COUNTIFS($E$3:E2012,E1666)=1,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60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IF(COUNTIFS($E$3:E2013,E1667)=1,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60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IF(COUNTIFS($E$3:E2014,E1668)=1,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60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IF(COUNTIFS($E$3:E2015,E1669)=1,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60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IF(COUNTIFS($E$3:E2016,E1670)=1,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60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IF(COUNTIFS($E$3:E2017,E1671)=1,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60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IF(COUNTIFS($E$3:E2018,E1672)=1,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60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IF(COUNTIFS($E$3:E2019,E1673)=1,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60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IF(COUNTIFS($E$3:E2020,E1674)=1,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60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IF(COUNTIFS($E$3:E2021,E1675)=1,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60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IF(COUNTIFS($E$3:E2022,E1676)=1,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60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IF(COUNTIFS($E$3:E2023,E1677)=1,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60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IF(COUNTIFS($E$3:E2024,E1678)=1,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60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IF(COUNTIFS($E$3:E2025,E1679)=1,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60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IF(COUNTIFS($E$3:E2026,E1680)=1,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60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IF(COUNTIFS($E$3:E2027,E1681)=1,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60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IF(COUNTIFS($E$3:E2028,E1682)=1,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60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IF(COUNTIFS($E$3:E2029,E1683)=1,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60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IF(COUNTIFS($E$3:E2030,E1684)=1,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60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IF(COUNTIFS($E$3:E2031,E1685)=1,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60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IF(COUNTIFS($E$3:E2032,E1686)=1,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60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IF(COUNTIFS($E$3:E2033,E1687)=1,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60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IF(COUNTIFS($E$3:E2034,E1688)=1,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60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IF(COUNTIFS($E$3:E2035,E1689)=1,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60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IF(COUNTIFS($E$3:E2036,E1690)=1,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60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IF(COUNTIFS($E$3:E2037,E1691)=1,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60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IF(COUNTIFS($E$3:E2038,E1692)=1,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60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IF(COUNTIFS($E$3:E2039,E1693)=1,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60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IF(COUNTIFS($E$3:E2040,E1694)=1,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60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IF(COUNTIFS($E$3:E2041,E1695)=1,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60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IF(COUNTIFS($E$3:E2042,E1696)=1,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60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IF(COUNTIFS($E$3:E2043,E1697)=1,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60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IF(COUNTIFS($E$3:E2044,E1698)=1,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60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IF(COUNTIFS($E$3:E2045,E1699)=1,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60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IF(COUNTIFS($E$3:E2046,E1700)=1,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60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IF(COUNTIFS($E$3:E2047,E1701)=1,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60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IF(COUNTIFS($E$3:E2048,E1702)=1,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60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IF(COUNTIFS($E$3:E2049,E1703)=1,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60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IF(COUNTIFS($E$3:E2050,E1704)=1,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60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IF(COUNTIFS($E$3:E2051,E1705)=1,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60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IF(COUNTIFS($E$3:E2052,E1706)=1,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60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IF(COUNTIFS($E$3:E2053,E1707)=1, K1707, 0)</f>
        <v>0</v>
      </c>
    </row>
    <row r="1708" spans="1:12" ht="41.25" customHeight="1">
      <c r="A1708" s="18" t="s">
        <v>2399</v>
      </c>
      <c r="B1708" s="19" t="s">
        <v>2400</v>
      </c>
      <c r="C1708" s="19" t="s">
        <v>1512</v>
      </c>
      <c r="D1708" s="60" t="s">
        <v>1361</v>
      </c>
      <c r="E1708" s="19" t="s">
        <v>2401</v>
      </c>
      <c r="F1708" s="21"/>
      <c r="G1708" s="19" t="s">
        <v>138</v>
      </c>
      <c r="H1708" s="25" t="str">
        <f t="shared" ref="H1708:H1712" si="163">IF(RIGHT(G1708,1)="M", LEFT(G1708,LEN(G1708)-1), G1708)</f>
        <v>WB406</v>
      </c>
      <c r="I1708" s="25" t="str">
        <f t="shared" ref="I1708:I1712" si="164">IF(RIGHT(G1708,1)="M","M","Non-M")</f>
        <v>M</v>
      </c>
      <c r="J1708" s="34"/>
      <c r="K1708" s="79"/>
      <c r="L1708" s="78">
        <f>IF(COUNTIFS($E$3:E2054,E1708)=1, K1708, 0)</f>
        <v>0</v>
      </c>
    </row>
    <row r="1709" spans="1:12" ht="41.25" customHeight="1">
      <c r="A1709" s="18" t="s">
        <v>2402</v>
      </c>
      <c r="B1709" s="19"/>
      <c r="C1709" s="19"/>
      <c r="D1709" s="60"/>
      <c r="E1709" s="19"/>
      <c r="F1709" s="21"/>
      <c r="G1709" s="19" t="s">
        <v>61</v>
      </c>
      <c r="H1709" s="25" t="str">
        <f t="shared" si="163"/>
        <v>DC101</v>
      </c>
      <c r="I1709" s="25" t="str">
        <f t="shared" si="164"/>
        <v>Non-M</v>
      </c>
      <c r="J1709" s="34"/>
      <c r="K1709" s="79"/>
      <c r="L1709" s="78">
        <f>IF(COUNTIFS($E$3:E2055,E1709)=1, K1709, 0)</f>
        <v>0</v>
      </c>
    </row>
    <row r="1710" spans="1:12" ht="41.25" customHeight="1">
      <c r="A1710" s="18" t="s">
        <v>2403</v>
      </c>
      <c r="B1710" s="19"/>
      <c r="C1710" s="19"/>
      <c r="D1710" s="60"/>
      <c r="E1710" s="19"/>
      <c r="F1710" s="21"/>
      <c r="G1710" s="19" t="s">
        <v>135</v>
      </c>
      <c r="H1710" s="25" t="str">
        <f t="shared" si="163"/>
        <v>DC200</v>
      </c>
      <c r="I1710" s="25" t="str">
        <f t="shared" si="164"/>
        <v>Non-M</v>
      </c>
      <c r="J1710" s="34"/>
      <c r="K1710" s="79"/>
      <c r="L1710" s="78">
        <f>IF(COUNTIFS($E$3:E2056,E1710)=1, K1710, 0)</f>
        <v>0</v>
      </c>
    </row>
    <row r="1711" spans="1:12" ht="41.25" customHeight="1">
      <c r="A1711" s="18" t="s">
        <v>2404</v>
      </c>
      <c r="B1711" s="19"/>
      <c r="C1711" s="19"/>
      <c r="D1711" s="60"/>
      <c r="E1711" s="19"/>
      <c r="F1711" s="21"/>
      <c r="G1711" s="19" t="s">
        <v>96</v>
      </c>
      <c r="H1711" s="25" t="str">
        <f t="shared" si="163"/>
        <v>DC300</v>
      </c>
      <c r="I1711" s="25" t="str">
        <f t="shared" si="164"/>
        <v>Non-M</v>
      </c>
      <c r="J1711" s="34"/>
      <c r="K1711" s="79"/>
      <c r="L1711" s="78">
        <f>IF(COUNTIFS($E$3:E2057,E1711)=1, K1711, 0)</f>
        <v>0</v>
      </c>
    </row>
    <row r="1712" spans="1:12" ht="41.25" customHeight="1">
      <c r="A1712" s="18" t="s">
        <v>2405</v>
      </c>
      <c r="B1712" s="19"/>
      <c r="C1712" s="19"/>
      <c r="D1712" s="60"/>
      <c r="E1712" s="19"/>
      <c r="F1712" s="21"/>
      <c r="G1712" s="19" t="s">
        <v>152</v>
      </c>
      <c r="H1712" s="25" t="str">
        <f t="shared" si="163"/>
        <v>DC400</v>
      </c>
      <c r="I1712" s="25" t="str">
        <f t="shared" si="164"/>
        <v>Non-M</v>
      </c>
      <c r="J1712" s="34"/>
      <c r="K1712" s="79"/>
      <c r="L1712" s="78">
        <f>IF(COUNTIFS($E$3:E2058,E1712)=1, K1712, 0)</f>
        <v>0</v>
      </c>
    </row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2406</v>
      </c>
      <c r="B2" s="8" t="s">
        <v>2407</v>
      </c>
      <c r="C2" s="8" t="s">
        <v>2408</v>
      </c>
      <c r="D2" s="8" t="s">
        <v>2409</v>
      </c>
      <c r="E2" s="8" t="s">
        <v>2410</v>
      </c>
      <c r="F2" s="8" t="s">
        <v>2411</v>
      </c>
      <c r="G2" s="80" t="s">
        <v>2412</v>
      </c>
      <c r="H2" s="8" t="s">
        <v>2413</v>
      </c>
      <c r="I2" s="8" t="s">
        <v>2414</v>
      </c>
      <c r="J2" s="75" t="s">
        <v>2415</v>
      </c>
      <c r="R2" s="83" t="s">
        <v>2416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2417</v>
      </c>
      <c r="E3" s="10">
        <v>3</v>
      </c>
      <c r="F3" s="10"/>
      <c r="G3" s="81">
        <f>Table2[[#This Row],[Current Total FG QTY]]*Table2[[#This Row],[SAM Improvement]]*$S$7</f>
        <v>537029.9145299145</v>
      </c>
      <c r="H3" s="10"/>
      <c r="I3" s="10"/>
      <c r="J3" s="76">
        <v>46136.774027777799</v>
      </c>
      <c r="R3" s="85" t="s">
        <v>2418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2417</v>
      </c>
      <c r="E4" s="10">
        <v>1</v>
      </c>
      <c r="F4" s="10"/>
      <c r="G4" s="81">
        <f>Table2[[#This Row],[Current Total FG QTY]]*Table2[[#This Row],[SAM Improvement]]*$S$7</f>
        <v>178267.23646723648</v>
      </c>
      <c r="H4" s="10" t="s">
        <v>2417</v>
      </c>
      <c r="I4" s="10" t="s">
        <v>2419</v>
      </c>
      <c r="J4" s="76">
        <v>46139.812384259298</v>
      </c>
      <c r="R4" s="85" t="s">
        <v>2420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2417</v>
      </c>
      <c r="E5" s="10">
        <v>2</v>
      </c>
      <c r="F5" s="10"/>
      <c r="G5" s="81">
        <f>Table2[[#This Row],[Current Total FG QTY]]*Table2[[#This Row],[SAM Improvement]]*$S$7</f>
        <v>214393.7321937322</v>
      </c>
      <c r="H5" s="10" t="s">
        <v>2417</v>
      </c>
      <c r="I5" s="10" t="s">
        <v>2419</v>
      </c>
      <c r="J5" s="76">
        <v>46140.417662036998</v>
      </c>
      <c r="R5" s="85" t="s">
        <v>2421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2417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2417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76"/>
      <c r="R7" s="87" t="s">
        <v>2422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2417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2417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2417</v>
      </c>
      <c r="E10" s="10"/>
      <c r="F10" s="10"/>
      <c r="G10" s="81">
        <f>Table2[[#This Row],[Current Total FG QTY]]*Table2[[#This Row],[SAM Improvement]]*$S$7</f>
        <v>0</v>
      </c>
      <c r="H10" s="10"/>
      <c r="I10" s="10"/>
      <c r="J10" s="76"/>
    </row>
    <row r="11" spans="1:19">
      <c r="A11" s="10" t="s">
        <v>155</v>
      </c>
      <c r="B11" s="10">
        <v>477055</v>
      </c>
      <c r="C11" s="10">
        <v>9</v>
      </c>
      <c r="D11" s="10" t="s">
        <v>2417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2417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2417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2417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2417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2417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>
      <c r="A17" s="10" t="s">
        <v>1077</v>
      </c>
      <c r="B17" s="10">
        <v>316569</v>
      </c>
      <c r="C17" s="10">
        <v>15</v>
      </c>
      <c r="D17" s="10" t="s">
        <v>2417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2417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2417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2417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2417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2417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2423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2424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2425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2426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2427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2428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2429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2430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2431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2432</v>
      </c>
      <c r="D218">
        <v>69</v>
      </c>
    </row>
    <row r="219" spans="2:4">
      <c r="B219" t="s">
        <v>2433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2434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2433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2435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2436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2437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2438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2439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2440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2446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2447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2448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2449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2454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2455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2456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2457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2458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2459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2460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2461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2462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2463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2464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2465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2466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2467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2468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2469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2470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2471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2472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2473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2474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2475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2476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2477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2478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2479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2480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2481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2482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2483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2484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2485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2486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2487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2488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2489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2490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2026-04-28T08:18:34Z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