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20" documentId="13_ncr:1_{7EF57DF4-89AE-8C42-9C9C-3682908C3E34}" xr6:coauthVersionLast="47" xr6:coauthVersionMax="47" xr10:uidLastSave="{50D74910-2D5E-4B84-8067-CF05911BB2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<sst xmlns="http://schemas.openxmlformats.org/spreadsheetml/2006/main" count="12547" uniqueCount="2967">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</sst>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7" totalsRowShown="0" headerRowDxfId="26" dataDxfId="25" tableBorderDxfId="24">
  <autoFilter ref="A2:K209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8" activePane="bottomLeft" state="frozen"/>
      <selection pane="bottomLeft" activeCell="E2091" sqref="E2091:E20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5" t="s">
        <v>120</v>
      </c>
      <c r="H2087" s="105" t="str">
        <f>IF(RIGHT(G2087,1)="M", LEFT(G2087,LEN(G2087)-1), G2087)</f>
        <v>JS124</v>
      </c>
      <c r="I2087" s="105" t="str">
        <f>IF(RIGHT(G2087,1)="M","M","Non-M")</f>
        <v>Non-M</v>
      </c>
      <c r="J2087" s="106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5" t="s">
        <v>1949</v>
      </c>
      <c r="H2088" s="105" t="str">
        <f>IF(RIGHT(G2088,1)="M", LEFT(G2088,LEN(G2088)-1), G2088)</f>
        <v>HM304</v>
      </c>
      <c r="I2088" s="105" t="str">
        <f t="shared" si="250"/>
        <v>Non-M</v>
      </c>
      <c r="J2088" s="106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5" t="s">
        <v>2875</v>
      </c>
      <c r="H2089" s="105" t="str">
        <f t="shared" si="251"/>
        <v>VT302</v>
      </c>
      <c r="I2089" s="105" t="str">
        <f t="shared" si="250"/>
        <v>Non-M</v>
      </c>
      <c r="J2089" s="106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04"/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04"/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04"/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5" t="s">
        <v>120</v>
      </c>
      <c r="H2095" s="105" t="str">
        <f>IF(RIGHT(G2095,1)="M", LEFT(G2095,LEN(G2095)-1), G2095)</f>
        <v>JS124</v>
      </c>
      <c r="I2095" s="105" t="str">
        <f>IF(RIGHT(G2095,1)="M","M","Non-M")</f>
        <v>Non-M</v>
      </c>
      <c r="J2095" s="106"/>
      <c r="K2095" s="79"/>
    </row>
    <row r="2096" spans="1:11" ht="41.25" customHeight="1">
      <c r="A2096" s="104"/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5" t="s">
        <v>1949</v>
      </c>
      <c r="H2096" s="105" t="str">
        <f>IF(RIGHT(G2096,1)="M", LEFT(G2096,LEN(G2096)-1), G2096)</f>
        <v>HM304</v>
      </c>
      <c r="I2096" s="105" t="str">
        <f t="shared" ref="I2096:I2097" si="254">IF(RIGHT(G2096,1)="M","M","Non-M")</f>
        <v>Non-M</v>
      </c>
      <c r="J2096" s="106"/>
      <c r="K2096" s="79"/>
    </row>
    <row r="2097" spans="1:11" ht="41.25" customHeight="1">
      <c r="A2097" s="104"/>
      <c r="B2097" s="35" t="s">
        <v>1308</v>
      </c>
      <c r="C2097" s="35" t="s">
        <v>2863</v>
      </c>
      <c r="D2097" s="60" t="s">
        <v>1447</v>
      </c>
      <c r="E2097" s="35" t="s">
        <v>2864</v>
      </c>
      <c r="F2097" s="48"/>
      <c r="G2097" s="105" t="s">
        <v>2875</v>
      </c>
      <c r="H2097" s="105" t="str">
        <f t="shared" ref="H2097" si="255">IF(RIGHT(G2097,1)="M", LEFT(G2097,LEN(G2097)-1), G2097)</f>
        <v>VT302</v>
      </c>
      <c r="I2097" s="105" t="str">
        <f t="shared" si="254"/>
        <v>Non-M</v>
      </c>
      <c r="J2097" s="106"/>
      <c r="K2097" s="79"/>
    </row>
    <row r="2098" spans="1:11" ht="41.25" customHeight="1"/>
    <row r="2099" spans="1:11" ht="41.25" customHeight="1"/>
    <row r="2100" spans="1:11" ht="41.25" customHeight="1"/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2880</v>
      </c>
      <c r="B2" s="8" t="s">
        <v>2881</v>
      </c>
      <c r="C2" s="8" t="s">
        <v>2882</v>
      </c>
      <c r="D2" s="8" t="s">
        <v>2883</v>
      </c>
      <c r="E2" s="8" t="s">
        <v>2884</v>
      </c>
      <c r="F2" s="8" t="s">
        <v>2885</v>
      </c>
      <c r="G2" s="80" t="s">
        <v>2886</v>
      </c>
      <c r="H2" s="8" t="s">
        <v>2887</v>
      </c>
      <c r="I2" s="8" t="s">
        <v>2888</v>
      </c>
      <c r="J2" s="75" t="s">
        <v>2889</v>
      </c>
      <c r="R2" s="83" t="s">
        <v>2890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2891</v>
      </c>
      <c r="E3" s="10">
        <v>0.1234</v>
      </c>
      <c r="F3" s="10" t="s">
        <v>2892</v>
      </c>
      <c r="G3" s="81">
        <f>Table2[[#This Row],[Current Total FG QTY]]*Table2[[#This Row],[SAM Improvement]]*$S$7</f>
        <v>22089.830484330483</v>
      </c>
      <c r="H3" s="10" t="s">
        <v>2893</v>
      </c>
      <c r="I3" s="10" t="s">
        <v>2894</v>
      </c>
      <c r="J3" s="76">
        <v>46140.696493055599</v>
      </c>
      <c r="R3" s="85" t="s">
        <v>2895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2891</v>
      </c>
      <c r="E4" s="10"/>
      <c r="F4" s="10" t="s">
        <v>2896</v>
      </c>
      <c r="G4" s="81">
        <f>Table2[[#This Row],[Current Total FG QTY]]*Table2[[#This Row],[SAM Improvement]]*$S$7</f>
        <v>0</v>
      </c>
      <c r="H4" s="10"/>
      <c r="I4" s="10" t="s">
        <v>2894</v>
      </c>
      <c r="J4" s="76">
        <v>46149.4283796296</v>
      </c>
      <c r="R4" s="85" t="s">
        <v>2897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2891</v>
      </c>
      <c r="E5" s="10"/>
      <c r="F5" s="10" t="s">
        <v>2896</v>
      </c>
      <c r="G5" s="81">
        <f>Table2[[#This Row],[Current Total FG QTY]]*Table2[[#This Row],[SAM Improvement]]*$S$7</f>
        <v>0</v>
      </c>
      <c r="H5" s="10"/>
      <c r="I5" s="10" t="s">
        <v>2894</v>
      </c>
      <c r="J5" s="76">
        <v>46149.428298611099</v>
      </c>
      <c r="R5" s="85" t="s">
        <v>2898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2894</v>
      </c>
      <c r="J7" s="76">
        <v>46149.4286111111</v>
      </c>
      <c r="R7" s="87" t="s">
        <v>2899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2891</v>
      </c>
      <c r="E8" s="10">
        <v>0.1401</v>
      </c>
      <c r="F8" s="10" t="s">
        <v>2900</v>
      </c>
      <c r="G8" s="81">
        <f>Table2[[#This Row],[Current Total FG QTY]]*Table2[[#This Row],[SAM Improvement]]*$S$7</f>
        <v>11703.17965811966</v>
      </c>
      <c r="H8" s="10" t="s">
        <v>2893</v>
      </c>
      <c r="I8" s="10" t="s">
        <v>2894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2891</v>
      </c>
      <c r="E10" s="10">
        <v>0.1177</v>
      </c>
      <c r="F10" s="10" t="s">
        <v>2900</v>
      </c>
      <c r="G10" s="81">
        <f>Table2[[#This Row],[Current Total FG QTY]]*Table2[[#This Row],[SAM Improvement]]*$S$7</f>
        <v>8856.7573361823361</v>
      </c>
      <c r="H10" s="10"/>
      <c r="I10" s="10" t="s">
        <v>2894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2891</v>
      </c>
      <c r="E14" s="10">
        <v>0</v>
      </c>
      <c r="F14" s="10" t="s">
        <v>2901</v>
      </c>
      <c r="G14" s="81">
        <f>Table2[[#This Row],[Current Total FG QTY]]*Table2[[#This Row],[SAM Improvement]]*$S$7</f>
        <v>0</v>
      </c>
      <c r="H14" s="10" t="s">
        <v>2893</v>
      </c>
      <c r="I14" s="10" t="s">
        <v>2894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2904</v>
      </c>
      <c r="D76">
        <v>163</v>
      </c>
    </row>
    <row r="77" spans="2:4">
      <c r="B77" t="s">
        <v>2905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2906</v>
      </c>
      <c r="D167">
        <v>499</v>
      </c>
    </row>
    <row r="168" spans="2:4">
      <c r="B168" t="s">
        <v>2907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2912</v>
      </c>
      <c r="D210">
        <v>10</v>
      </c>
    </row>
    <row r="211" spans="2:4">
      <c r="B211" t="s">
        <v>2913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2914</v>
      </c>
      <c r="D218">
        <v>69</v>
      </c>
    </row>
    <row r="219" spans="2:4">
      <c r="B219" t="s">
        <v>2915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2943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2944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2945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2946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2947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2952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2953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2954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2955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2959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2962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2963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2966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